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540" windowHeight="31460" tabRatio="609" activeTab="1"/>
  </bookViews>
  <sheets>
    <sheet name="Values" sheetId="5" r:id="rId1"/>
    <sheet name="0805" sheetId="1" r:id="rId2"/>
    <sheet name="0603" sheetId="12" r:id="rId3"/>
    <sheet name="TH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2" i="5" l="1"/>
  <c r="AG6" i="1"/>
  <c r="AC2" i="1"/>
  <c r="AF2" i="1"/>
  <c r="AG2" i="1"/>
  <c r="AC3" i="1"/>
  <c r="AF3" i="1"/>
  <c r="AG3" i="1"/>
  <c r="AC4" i="1"/>
  <c r="AF4" i="1"/>
  <c r="AG4" i="1"/>
  <c r="AC5" i="1"/>
  <c r="AF5" i="1"/>
  <c r="AG5" i="1"/>
  <c r="E92" i="5"/>
  <c r="F92" i="5"/>
  <c r="AG174" i="14"/>
  <c r="G92" i="5"/>
  <c r="AB172" i="14"/>
  <c r="AB173" i="14"/>
  <c r="AB174" i="14"/>
  <c r="AB175" i="14"/>
  <c r="AB176" i="14"/>
  <c r="AB177" i="14"/>
  <c r="AB178" i="14"/>
  <c r="AB179" i="14"/>
  <c r="AB180" i="14"/>
  <c r="AB181" i="14"/>
  <c r="AB182" i="14"/>
  <c r="AB183" i="14"/>
  <c r="AB184" i="14"/>
  <c r="AB185" i="14"/>
  <c r="AB186" i="14"/>
  <c r="AB187" i="14"/>
  <c r="AB188" i="14"/>
  <c r="AB189" i="14"/>
  <c r="AB190" i="14"/>
  <c r="AB191" i="14"/>
  <c r="AB192" i="14"/>
  <c r="AB193" i="14"/>
  <c r="AB194" i="14"/>
  <c r="AB195" i="14"/>
  <c r="AB196" i="14"/>
  <c r="AB197" i="14"/>
  <c r="AB198" i="14"/>
  <c r="AB199" i="14"/>
  <c r="AB200" i="14"/>
  <c r="AB201" i="14"/>
  <c r="AB202" i="14"/>
  <c r="AB203" i="14"/>
  <c r="AB204" i="14"/>
  <c r="AB205" i="14"/>
  <c r="AB206" i="14"/>
  <c r="AB207" i="14"/>
  <c r="AB208" i="14"/>
  <c r="AB209" i="14"/>
  <c r="AB210" i="14"/>
  <c r="AB211" i="14"/>
  <c r="AB212" i="14"/>
  <c r="AB213" i="14"/>
  <c r="AB214" i="14"/>
  <c r="AB215" i="14"/>
  <c r="AB216" i="14"/>
  <c r="AB217" i="14"/>
  <c r="AB218" i="14"/>
  <c r="AB219" i="14"/>
  <c r="AB220" i="14"/>
  <c r="AB221" i="14"/>
  <c r="AB222" i="14"/>
  <c r="AB223" i="14"/>
  <c r="AB224" i="14"/>
  <c r="AB225" i="14"/>
  <c r="AB226" i="14"/>
  <c r="AB227" i="14"/>
  <c r="AB228" i="14"/>
  <c r="AB229" i="14"/>
  <c r="AB230" i="14"/>
  <c r="AB231" i="14"/>
  <c r="AB232" i="14"/>
  <c r="AB233" i="14"/>
  <c r="AB234" i="14"/>
  <c r="AB235" i="14"/>
  <c r="AB236" i="14"/>
  <c r="AB237" i="14"/>
  <c r="AB238" i="14"/>
  <c r="AB239" i="14"/>
  <c r="AB240" i="14"/>
  <c r="AB241" i="14"/>
  <c r="AB242" i="14"/>
  <c r="AB243" i="14"/>
  <c r="AB244" i="14"/>
  <c r="AB245" i="14"/>
  <c r="AB246" i="14"/>
  <c r="AB247" i="14"/>
  <c r="AB248" i="14"/>
  <c r="AB249" i="14"/>
  <c r="AB250" i="14"/>
  <c r="AB251" i="14"/>
  <c r="AB252" i="14"/>
  <c r="AB253" i="14"/>
  <c r="AB254" i="14"/>
  <c r="AB255" i="14"/>
  <c r="AB256" i="14"/>
  <c r="AB257" i="14"/>
  <c r="AB258" i="14"/>
  <c r="AB259" i="14"/>
  <c r="AB260" i="14"/>
  <c r="AB261" i="14"/>
  <c r="AB262" i="14"/>
  <c r="AB263" i="14"/>
  <c r="AB264" i="14"/>
  <c r="AB265" i="14"/>
  <c r="AB266" i="14"/>
  <c r="AB267" i="14"/>
  <c r="AB268" i="14"/>
  <c r="AB269" i="14"/>
  <c r="AB270" i="14"/>
  <c r="AB271" i="14"/>
  <c r="AB272" i="14"/>
  <c r="AB273" i="14"/>
  <c r="AB274" i="14"/>
  <c r="AB275" i="14"/>
  <c r="AB276" i="14"/>
  <c r="AB277" i="14"/>
  <c r="AB278" i="14"/>
  <c r="AB279" i="14"/>
  <c r="AB280" i="14"/>
  <c r="AB281" i="14"/>
  <c r="AB282" i="14"/>
  <c r="AB283" i="14"/>
  <c r="AB284" i="14"/>
  <c r="AB285" i="14"/>
  <c r="AB286" i="14"/>
  <c r="AB287" i="14"/>
  <c r="AB288" i="14"/>
  <c r="AB289" i="14"/>
  <c r="AB290" i="14"/>
  <c r="AB291" i="14"/>
  <c r="AB292" i="14"/>
  <c r="AB293" i="14"/>
  <c r="AB294" i="14"/>
  <c r="AB295" i="14"/>
  <c r="AB296" i="14"/>
  <c r="AB297" i="14"/>
  <c r="AB298" i="14"/>
  <c r="AB299" i="14"/>
  <c r="AB300" i="14"/>
  <c r="AB301" i="14"/>
  <c r="AB302" i="14"/>
  <c r="AB303" i="14"/>
  <c r="AB304" i="14"/>
  <c r="AB305" i="14"/>
  <c r="AB306" i="14"/>
  <c r="AB307" i="14"/>
  <c r="AB308" i="14"/>
  <c r="AB309" i="14"/>
  <c r="AB310" i="14"/>
  <c r="AB311" i="14"/>
  <c r="AB312" i="14"/>
  <c r="AB313" i="14"/>
  <c r="AB314" i="14"/>
  <c r="AB315" i="14"/>
  <c r="AB316" i="14"/>
  <c r="AB317" i="14"/>
  <c r="AB318" i="14"/>
  <c r="AB319" i="14"/>
  <c r="AB320" i="14"/>
  <c r="AB321" i="14"/>
  <c r="AB322" i="14"/>
  <c r="AB323" i="14"/>
  <c r="AB324" i="14"/>
  <c r="AB325" i="14"/>
  <c r="AB326" i="14"/>
  <c r="AB327" i="14"/>
  <c r="AB328" i="14"/>
  <c r="AB329" i="14"/>
  <c r="AB330" i="14"/>
  <c r="AB331" i="14"/>
  <c r="AB332" i="14"/>
  <c r="AB333" i="14"/>
  <c r="AB334" i="14"/>
  <c r="AB335" i="14"/>
  <c r="AB336" i="14"/>
  <c r="AB337" i="14"/>
  <c r="AB338" i="14"/>
  <c r="AB339" i="14"/>
  <c r="AB340" i="14"/>
  <c r="AB341" i="14"/>
  <c r="AB342" i="14"/>
  <c r="AB343" i="14"/>
  <c r="AB344" i="14"/>
  <c r="AB345" i="14"/>
  <c r="AB346" i="14"/>
  <c r="AB347" i="14"/>
  <c r="AB348" i="14"/>
  <c r="AB349" i="14"/>
  <c r="AB350" i="14"/>
  <c r="AB351" i="14"/>
  <c r="AB352" i="14"/>
  <c r="AB353" i="14"/>
  <c r="AB354" i="14"/>
  <c r="AB355" i="14"/>
  <c r="AB356" i="14"/>
  <c r="AB357" i="14"/>
  <c r="AB358" i="14"/>
  <c r="AB359" i="14"/>
  <c r="AB360" i="14"/>
  <c r="AB361" i="14"/>
  <c r="AB362" i="14"/>
  <c r="AB363" i="14"/>
  <c r="AB364" i="14"/>
  <c r="AB365" i="14"/>
  <c r="AB366" i="14"/>
  <c r="AB367" i="14"/>
  <c r="AB368" i="14"/>
  <c r="AB369" i="14"/>
  <c r="AB370" i="14"/>
  <c r="AB371" i="14"/>
  <c r="AB372" i="14"/>
  <c r="AB373" i="14"/>
  <c r="AB374" i="14"/>
  <c r="AB375" i="14"/>
  <c r="AB376" i="14"/>
  <c r="AB377" i="14"/>
  <c r="AB378" i="14"/>
  <c r="AB379" i="14"/>
  <c r="AB380" i="14"/>
  <c r="AB381" i="14"/>
  <c r="AB382" i="14"/>
  <c r="AB383" i="14"/>
  <c r="AB384" i="14"/>
  <c r="AB385" i="14"/>
  <c r="AB386" i="14"/>
  <c r="AB387" i="14"/>
  <c r="AB388" i="14"/>
  <c r="AB389" i="14"/>
  <c r="AB390" i="14"/>
  <c r="AB391" i="14"/>
  <c r="AB392" i="14"/>
  <c r="AB393" i="14"/>
  <c r="AB394" i="14"/>
  <c r="AB395" i="14"/>
  <c r="AB396" i="14"/>
  <c r="AB397" i="14"/>
  <c r="AB398" i="14"/>
  <c r="AB399" i="14"/>
  <c r="AB400" i="14"/>
  <c r="AB401" i="14"/>
  <c r="AB402" i="14"/>
  <c r="AB403" i="14"/>
  <c r="AB404" i="14"/>
  <c r="AB405" i="14"/>
  <c r="AB406" i="14"/>
  <c r="AB407" i="14"/>
  <c r="AB408" i="14"/>
  <c r="AB409" i="14"/>
  <c r="AB410" i="14"/>
  <c r="AB411" i="14"/>
  <c r="AB412" i="14"/>
  <c r="AB413" i="14"/>
  <c r="AB414" i="14"/>
  <c r="AB415" i="14"/>
  <c r="AB416" i="14"/>
  <c r="AB417" i="14"/>
  <c r="AB418" i="14"/>
  <c r="AB419" i="14"/>
  <c r="AB420" i="14"/>
  <c r="AB421" i="14"/>
  <c r="AB422" i="14"/>
  <c r="AB423" i="14"/>
  <c r="AB424" i="14"/>
  <c r="AB425" i="14"/>
  <c r="AB426" i="14"/>
  <c r="AB427" i="14"/>
  <c r="AB428" i="14"/>
  <c r="AB429" i="14"/>
  <c r="AB430" i="14"/>
  <c r="AB431" i="14"/>
  <c r="AB432" i="14"/>
  <c r="AB433" i="14"/>
  <c r="AB434" i="14"/>
  <c r="AB435" i="14"/>
  <c r="AB436" i="14"/>
  <c r="AB437" i="14"/>
  <c r="AB438" i="14"/>
  <c r="AB439" i="14"/>
  <c r="AB440" i="14"/>
  <c r="AB441" i="14"/>
  <c r="AB442" i="14"/>
  <c r="AB443" i="14"/>
  <c r="AB444" i="14"/>
  <c r="AB445" i="14"/>
  <c r="AB446" i="14"/>
  <c r="AB447" i="14"/>
  <c r="AB448" i="14"/>
  <c r="AB449" i="14"/>
  <c r="AB450" i="14"/>
  <c r="AB451" i="14"/>
  <c r="AB452" i="14"/>
  <c r="AB453" i="14"/>
  <c r="AB454" i="14"/>
  <c r="AB455" i="14"/>
  <c r="AB456" i="14"/>
  <c r="AB457" i="14"/>
  <c r="AB458" i="14"/>
  <c r="AB459" i="14"/>
  <c r="AB460" i="14"/>
  <c r="AB461" i="14"/>
  <c r="AB462" i="14"/>
  <c r="AB463" i="14"/>
  <c r="AB464" i="14"/>
  <c r="AB465" i="14"/>
  <c r="AB466" i="14"/>
  <c r="AB467" i="14"/>
  <c r="AB468" i="14"/>
  <c r="AB469" i="14"/>
  <c r="AB470" i="14"/>
  <c r="AB471" i="14"/>
  <c r="AB472" i="14"/>
  <c r="AB473" i="14"/>
  <c r="AB474" i="14"/>
  <c r="AB475" i="14"/>
  <c r="AB476" i="14"/>
  <c r="AB477" i="14"/>
  <c r="AB478" i="14"/>
  <c r="AB479" i="14"/>
  <c r="AB480" i="14"/>
  <c r="AB481" i="14"/>
  <c r="AB482" i="14"/>
  <c r="AB483" i="14"/>
  <c r="AB484" i="14"/>
  <c r="AB485" i="14"/>
  <c r="AB486" i="14"/>
  <c r="AB487" i="14"/>
  <c r="AB488" i="14"/>
  <c r="AB489" i="14"/>
  <c r="AB490" i="14"/>
  <c r="AB491" i="14"/>
  <c r="AB492" i="14"/>
  <c r="AB493" i="14"/>
  <c r="AB494" i="14"/>
  <c r="AB495" i="14"/>
  <c r="AB496" i="14"/>
  <c r="AB497" i="14"/>
  <c r="AB498" i="14"/>
  <c r="AB499" i="14"/>
  <c r="AB500" i="14"/>
  <c r="AB501" i="14"/>
  <c r="AB502" i="14"/>
  <c r="AB503" i="14"/>
  <c r="AB504" i="14"/>
  <c r="AB505" i="14"/>
  <c r="AB506" i="14"/>
  <c r="AB507" i="14"/>
  <c r="AB508" i="14"/>
  <c r="AB509" i="14"/>
  <c r="AB510" i="14"/>
  <c r="AB511" i="14"/>
  <c r="AB512" i="14"/>
  <c r="AB513" i="14"/>
  <c r="AB514" i="14"/>
  <c r="AB515" i="14"/>
  <c r="AB516" i="14"/>
  <c r="AB517" i="14"/>
  <c r="AB518" i="14"/>
  <c r="AB519" i="14"/>
  <c r="AB520" i="14"/>
  <c r="AB521" i="14"/>
  <c r="AB522" i="14"/>
  <c r="AB523" i="14"/>
  <c r="AB524" i="14"/>
  <c r="AB525" i="14"/>
  <c r="AB526" i="14"/>
  <c r="AB527" i="14"/>
  <c r="AB528" i="14"/>
  <c r="AB529" i="14"/>
  <c r="AB530" i="14"/>
  <c r="AB531" i="14"/>
  <c r="AB532" i="14"/>
  <c r="AB533" i="14"/>
  <c r="AB534" i="14"/>
  <c r="AB535" i="14"/>
  <c r="AB536" i="14"/>
  <c r="AB537" i="14"/>
  <c r="AB538" i="14"/>
  <c r="AB539" i="14"/>
  <c r="AB540" i="14"/>
  <c r="AB541" i="14"/>
  <c r="AB542" i="14"/>
  <c r="AB543" i="14"/>
  <c r="AB544" i="14"/>
  <c r="AB545" i="14"/>
  <c r="AB546" i="14"/>
  <c r="AB547" i="14"/>
  <c r="AB548" i="14"/>
  <c r="AB549" i="14"/>
  <c r="AB550" i="14"/>
  <c r="AB551" i="14"/>
  <c r="AB552" i="14"/>
  <c r="AB553" i="14"/>
  <c r="AB554" i="14"/>
  <c r="AB555" i="14"/>
  <c r="AB556" i="14"/>
  <c r="AB557" i="14"/>
  <c r="AB558" i="14"/>
  <c r="AB559" i="14"/>
  <c r="AB560" i="14"/>
  <c r="AB561" i="14"/>
  <c r="AB562" i="14"/>
  <c r="AB563" i="14"/>
  <c r="AB564" i="14"/>
  <c r="AB565" i="14"/>
  <c r="AB566" i="14"/>
  <c r="AB567" i="14"/>
  <c r="AB568" i="14"/>
  <c r="AB569" i="14"/>
  <c r="AB570" i="14"/>
  <c r="AB571" i="14"/>
  <c r="AB572" i="14"/>
  <c r="AB573" i="14"/>
  <c r="AB574" i="14"/>
  <c r="AB575" i="14"/>
  <c r="AB576" i="14"/>
  <c r="AB577" i="14"/>
  <c r="AB578" i="14"/>
  <c r="AB579" i="14"/>
  <c r="AB580" i="14"/>
  <c r="AB581" i="14"/>
  <c r="AB582" i="14"/>
  <c r="AB583" i="14"/>
  <c r="AB584" i="14"/>
  <c r="AB585" i="14"/>
  <c r="AB586" i="14"/>
  <c r="AB587" i="14"/>
  <c r="AB588" i="14"/>
  <c r="AB589" i="14"/>
  <c r="AB590" i="14"/>
  <c r="AB591" i="14"/>
  <c r="AB592" i="14"/>
  <c r="AB593" i="14"/>
  <c r="AB594" i="14"/>
  <c r="AB595" i="14"/>
  <c r="AB596" i="14"/>
  <c r="AB597" i="14"/>
  <c r="AB598" i="14"/>
  <c r="AB599" i="14"/>
  <c r="AB600" i="14"/>
  <c r="AB601" i="14"/>
  <c r="AB602" i="14"/>
  <c r="AB603" i="14"/>
  <c r="AB604" i="14"/>
  <c r="AB605" i="14"/>
  <c r="AB606" i="14"/>
  <c r="AB607" i="14"/>
  <c r="AB608" i="14"/>
  <c r="AB609" i="14"/>
  <c r="AB610" i="14"/>
  <c r="AB611" i="14"/>
  <c r="AB612" i="14"/>
  <c r="AB613" i="14"/>
  <c r="AB614" i="14"/>
  <c r="AB615" i="14"/>
  <c r="AB616" i="14"/>
  <c r="AB617" i="14"/>
  <c r="AB618" i="14"/>
  <c r="AB619" i="14"/>
  <c r="AB620" i="14"/>
  <c r="AB621" i="14"/>
  <c r="AB622" i="14"/>
  <c r="AB623" i="14"/>
  <c r="AB624" i="14"/>
  <c r="AB625" i="14"/>
  <c r="AB626" i="14"/>
  <c r="AB627" i="14"/>
  <c r="AB628" i="14"/>
  <c r="AB629" i="14"/>
  <c r="AB630" i="14"/>
  <c r="AB631" i="14"/>
  <c r="AB632" i="14"/>
  <c r="AB633" i="14"/>
  <c r="AB634" i="14"/>
  <c r="AB635" i="14"/>
  <c r="AB636" i="14"/>
  <c r="AB637" i="14"/>
  <c r="AB638" i="14"/>
  <c r="AB639" i="14"/>
  <c r="AB640" i="14"/>
  <c r="AB641" i="14"/>
  <c r="AB642" i="14"/>
  <c r="AB643" i="14"/>
  <c r="AB644" i="14"/>
  <c r="AB645" i="14"/>
  <c r="AB646" i="14"/>
  <c r="AB647" i="14"/>
  <c r="AB648" i="14"/>
  <c r="AB649" i="14"/>
  <c r="AB650" i="14"/>
  <c r="AB651" i="14"/>
  <c r="AB652" i="14"/>
  <c r="AE172" i="14"/>
  <c r="AE173" i="14"/>
  <c r="AE174" i="14"/>
  <c r="AE175" i="14"/>
  <c r="AE176" i="14"/>
  <c r="AE177" i="14"/>
  <c r="AE178" i="14"/>
  <c r="AE179" i="14"/>
  <c r="AE180" i="14"/>
  <c r="AE181" i="14"/>
  <c r="AE182" i="14"/>
  <c r="AE183" i="14"/>
  <c r="AE184" i="14"/>
  <c r="AE185" i="14"/>
  <c r="AE186" i="14"/>
  <c r="AE187" i="14"/>
  <c r="AE188" i="14"/>
  <c r="AE189" i="14"/>
  <c r="AE190" i="14"/>
  <c r="AE191" i="14"/>
  <c r="AE192" i="14"/>
  <c r="AE193" i="14"/>
  <c r="AE194" i="14"/>
  <c r="AE195" i="14"/>
  <c r="AE196" i="14"/>
  <c r="AE197" i="14"/>
  <c r="AE198" i="14"/>
  <c r="AE199" i="14"/>
  <c r="AE200" i="14"/>
  <c r="AE201" i="14"/>
  <c r="AE202" i="14"/>
  <c r="AE203" i="14"/>
  <c r="AE204" i="14"/>
  <c r="AE205" i="14"/>
  <c r="AE206" i="14"/>
  <c r="AE207" i="14"/>
  <c r="AE208" i="14"/>
  <c r="AE209" i="14"/>
  <c r="AE210" i="14"/>
  <c r="AE211" i="14"/>
  <c r="AE212" i="14"/>
  <c r="AE213" i="14"/>
  <c r="AE214" i="14"/>
  <c r="AE215" i="14"/>
  <c r="AE216" i="14"/>
  <c r="AE217" i="14"/>
  <c r="AE218" i="14"/>
  <c r="AE219" i="14"/>
  <c r="AE220" i="14"/>
  <c r="AE221" i="14"/>
  <c r="AE222" i="14"/>
  <c r="AE223" i="14"/>
  <c r="AE224" i="14"/>
  <c r="AE225" i="14"/>
  <c r="AE226" i="14"/>
  <c r="AE227" i="14"/>
  <c r="AE228" i="14"/>
  <c r="AE229" i="14"/>
  <c r="AE230" i="14"/>
  <c r="AE231" i="14"/>
  <c r="AE232" i="14"/>
  <c r="AE233" i="14"/>
  <c r="AE234" i="14"/>
  <c r="AE235" i="14"/>
  <c r="AE236" i="14"/>
  <c r="AE237" i="14"/>
  <c r="AE238" i="14"/>
  <c r="AE239" i="14"/>
  <c r="AE240" i="14"/>
  <c r="AE241" i="14"/>
  <c r="AE242" i="14"/>
  <c r="AE243" i="14"/>
  <c r="AE244" i="14"/>
  <c r="AE245" i="14"/>
  <c r="AE246" i="14"/>
  <c r="AE247" i="14"/>
  <c r="AE248" i="14"/>
  <c r="AE249" i="14"/>
  <c r="AE250" i="14"/>
  <c r="AE251" i="14"/>
  <c r="AE252" i="14"/>
  <c r="AE253" i="14"/>
  <c r="AE254" i="14"/>
  <c r="AE255" i="14"/>
  <c r="AE256" i="14"/>
  <c r="AE257" i="14"/>
  <c r="AE258" i="14"/>
  <c r="AE259" i="14"/>
  <c r="AE260" i="14"/>
  <c r="AE261" i="14"/>
  <c r="AE262" i="14"/>
  <c r="AE263" i="14"/>
  <c r="AE264" i="14"/>
  <c r="AE265" i="14"/>
  <c r="AE266" i="14"/>
  <c r="AE267" i="14"/>
  <c r="AE268" i="14"/>
  <c r="AE269" i="14"/>
  <c r="AE270" i="14"/>
  <c r="AE271" i="14"/>
  <c r="AE272" i="14"/>
  <c r="AE273" i="14"/>
  <c r="AE274" i="14"/>
  <c r="AE275" i="14"/>
  <c r="AE276" i="14"/>
  <c r="AE277" i="14"/>
  <c r="AE278" i="14"/>
  <c r="AE279" i="14"/>
  <c r="AE280" i="14"/>
  <c r="AE281" i="14"/>
  <c r="AE282" i="14"/>
  <c r="AE283" i="14"/>
  <c r="AE284" i="14"/>
  <c r="AE285" i="14"/>
  <c r="AE286" i="14"/>
  <c r="AE287" i="14"/>
  <c r="AE288" i="14"/>
  <c r="AE289" i="14"/>
  <c r="AE290" i="14"/>
  <c r="AE291" i="14"/>
  <c r="AE292" i="14"/>
  <c r="AE293" i="14"/>
  <c r="AE294" i="14"/>
  <c r="AE295" i="14"/>
  <c r="AE296" i="14"/>
  <c r="AE297" i="14"/>
  <c r="AE298" i="14"/>
  <c r="AE299" i="14"/>
  <c r="AE300" i="14"/>
  <c r="AE301" i="14"/>
  <c r="AE302" i="14"/>
  <c r="AE303" i="14"/>
  <c r="AE304" i="14"/>
  <c r="AE305" i="14"/>
  <c r="AE306" i="14"/>
  <c r="AE307" i="14"/>
  <c r="AE308" i="14"/>
  <c r="AE309" i="14"/>
  <c r="AE310" i="14"/>
  <c r="AE311" i="14"/>
  <c r="AE312" i="14"/>
  <c r="AE313" i="14"/>
  <c r="AE314" i="14"/>
  <c r="AE315" i="14"/>
  <c r="AE316" i="14"/>
  <c r="AE317" i="14"/>
  <c r="AE318" i="14"/>
  <c r="AE319" i="14"/>
  <c r="AE320" i="14"/>
  <c r="AE321" i="14"/>
  <c r="AE322" i="14"/>
  <c r="AE323" i="14"/>
  <c r="AE324" i="14"/>
  <c r="AE325" i="14"/>
  <c r="AE326" i="14"/>
  <c r="AE327" i="14"/>
  <c r="AE328" i="14"/>
  <c r="AE329" i="14"/>
  <c r="AE330" i="14"/>
  <c r="AE331" i="14"/>
  <c r="AE332" i="14"/>
  <c r="AE333" i="14"/>
  <c r="AE334" i="14"/>
  <c r="AE335" i="14"/>
  <c r="AE336" i="14"/>
  <c r="AE337" i="14"/>
  <c r="AE338" i="14"/>
  <c r="AE339" i="14"/>
  <c r="AE340" i="14"/>
  <c r="AE341" i="14"/>
  <c r="AE342" i="14"/>
  <c r="AE343" i="14"/>
  <c r="AE344" i="14"/>
  <c r="AE345" i="14"/>
  <c r="AE346" i="14"/>
  <c r="AE347" i="14"/>
  <c r="AE348" i="14"/>
  <c r="AE349" i="14"/>
  <c r="AE350" i="14"/>
  <c r="AE351" i="14"/>
  <c r="AE352" i="14"/>
  <c r="AE353" i="14"/>
  <c r="AE354" i="14"/>
  <c r="AE355" i="14"/>
  <c r="AE356" i="14"/>
  <c r="AE357" i="14"/>
  <c r="AE358" i="14"/>
  <c r="AE359" i="14"/>
  <c r="AE360" i="14"/>
  <c r="AE361" i="14"/>
  <c r="AE362" i="14"/>
  <c r="AE363" i="14"/>
  <c r="AE364" i="14"/>
  <c r="AE365" i="14"/>
  <c r="AE366" i="14"/>
  <c r="AE367" i="14"/>
  <c r="AE368" i="14"/>
  <c r="AE369" i="14"/>
  <c r="AE370" i="14"/>
  <c r="AE371" i="14"/>
  <c r="AE372" i="14"/>
  <c r="AE373" i="14"/>
  <c r="AE374" i="14"/>
  <c r="AE375" i="14"/>
  <c r="AE376" i="14"/>
  <c r="AE377" i="14"/>
  <c r="AE378" i="14"/>
  <c r="AE379" i="14"/>
  <c r="AE380" i="14"/>
  <c r="AE381" i="14"/>
  <c r="AE382" i="14"/>
  <c r="AE383" i="14"/>
  <c r="AE384" i="14"/>
  <c r="AE385" i="14"/>
  <c r="AE386" i="14"/>
  <c r="AE387" i="14"/>
  <c r="AE388" i="14"/>
  <c r="AE389" i="14"/>
  <c r="AE390" i="14"/>
  <c r="AE391" i="14"/>
  <c r="AE392" i="14"/>
  <c r="AE393" i="14"/>
  <c r="AE394" i="14"/>
  <c r="AE395" i="14"/>
  <c r="AE396" i="14"/>
  <c r="AE397" i="14"/>
  <c r="AE398" i="14"/>
  <c r="AE399" i="14"/>
  <c r="AE400" i="14"/>
  <c r="AE401" i="14"/>
  <c r="AE402" i="14"/>
  <c r="AE403" i="14"/>
  <c r="AE404" i="14"/>
  <c r="AE405" i="14"/>
  <c r="AE406" i="14"/>
  <c r="AE407" i="14"/>
  <c r="AE408" i="14"/>
  <c r="AE409" i="14"/>
  <c r="AE410" i="14"/>
  <c r="AE411" i="14"/>
  <c r="AE412" i="14"/>
  <c r="AE413" i="14"/>
  <c r="AE414" i="14"/>
  <c r="AE415" i="14"/>
  <c r="AE416" i="14"/>
  <c r="AE417" i="14"/>
  <c r="AE418" i="14"/>
  <c r="AE419" i="14"/>
  <c r="AE420" i="14"/>
  <c r="AE421" i="14"/>
  <c r="AE422" i="14"/>
  <c r="AE423" i="14"/>
  <c r="AE424" i="14"/>
  <c r="AE425" i="14"/>
  <c r="AE426" i="14"/>
  <c r="AE427" i="14"/>
  <c r="AE428" i="14"/>
  <c r="AE429" i="14"/>
  <c r="AE430" i="14"/>
  <c r="AE431" i="14"/>
  <c r="AE432" i="14"/>
  <c r="AE433" i="14"/>
  <c r="AE434" i="14"/>
  <c r="AE435" i="14"/>
  <c r="AE436" i="14"/>
  <c r="AE437" i="14"/>
  <c r="AE438" i="14"/>
  <c r="AE439" i="14"/>
  <c r="AE440" i="14"/>
  <c r="AE441" i="14"/>
  <c r="AE442" i="14"/>
  <c r="AE443" i="14"/>
  <c r="AE444" i="14"/>
  <c r="AE445" i="14"/>
  <c r="AE446" i="14"/>
  <c r="AE447" i="14"/>
  <c r="AE448" i="14"/>
  <c r="AE449" i="14"/>
  <c r="AE450" i="14"/>
  <c r="AE451" i="14"/>
  <c r="AE452" i="14"/>
  <c r="AE453" i="14"/>
  <c r="AE454" i="14"/>
  <c r="AE455" i="14"/>
  <c r="AE456" i="14"/>
  <c r="AE457" i="14"/>
  <c r="AE458" i="14"/>
  <c r="AE459" i="14"/>
  <c r="AE460" i="14"/>
  <c r="AE461" i="14"/>
  <c r="AE462" i="14"/>
  <c r="AE463" i="14"/>
  <c r="AE464" i="14"/>
  <c r="AE465" i="14"/>
  <c r="AE466" i="14"/>
  <c r="AE467" i="14"/>
  <c r="AE468" i="14"/>
  <c r="AE469" i="14"/>
  <c r="AE470" i="14"/>
  <c r="AE471" i="14"/>
  <c r="AE472" i="14"/>
  <c r="AE473" i="14"/>
  <c r="AE474" i="14"/>
  <c r="AE475" i="14"/>
  <c r="AE476" i="14"/>
  <c r="AE477" i="14"/>
  <c r="AE478" i="14"/>
  <c r="AE479" i="14"/>
  <c r="AE480" i="14"/>
  <c r="AE481" i="14"/>
  <c r="AE482" i="14"/>
  <c r="AE483" i="14"/>
  <c r="AE484" i="14"/>
  <c r="AE485" i="14"/>
  <c r="AE486" i="14"/>
  <c r="AE487" i="14"/>
  <c r="AE488" i="14"/>
  <c r="AE489" i="14"/>
  <c r="AE490" i="14"/>
  <c r="AE491" i="14"/>
  <c r="AE492" i="14"/>
  <c r="AE493" i="14"/>
  <c r="AE494" i="14"/>
  <c r="AE495" i="14"/>
  <c r="AE496" i="14"/>
  <c r="AE497" i="14"/>
  <c r="AE498" i="14"/>
  <c r="AE499" i="14"/>
  <c r="AE500" i="14"/>
  <c r="AE501" i="14"/>
  <c r="AE502" i="14"/>
  <c r="AE503" i="14"/>
  <c r="AE504" i="14"/>
  <c r="AE505" i="14"/>
  <c r="AE506" i="14"/>
  <c r="AE507" i="14"/>
  <c r="AE508" i="14"/>
  <c r="AE509" i="14"/>
  <c r="AE510" i="14"/>
  <c r="AE511" i="14"/>
  <c r="AE512" i="14"/>
  <c r="AE513" i="14"/>
  <c r="AE514" i="14"/>
  <c r="AE515" i="14"/>
  <c r="AE516" i="14"/>
  <c r="AE517" i="14"/>
  <c r="AE518" i="14"/>
  <c r="AE519" i="14"/>
  <c r="AE520" i="14"/>
  <c r="AE521" i="14"/>
  <c r="AE522" i="14"/>
  <c r="AE523" i="14"/>
  <c r="AE524" i="14"/>
  <c r="AE525" i="14"/>
  <c r="AE526" i="14"/>
  <c r="AE527" i="14"/>
  <c r="AE528" i="14"/>
  <c r="AE529" i="14"/>
  <c r="AE530" i="14"/>
  <c r="AE531" i="14"/>
  <c r="AE532" i="14"/>
  <c r="AE533" i="14"/>
  <c r="AE534" i="14"/>
  <c r="AE535" i="14"/>
  <c r="AE536" i="14"/>
  <c r="AE537" i="14"/>
  <c r="AE538" i="14"/>
  <c r="AE539" i="14"/>
  <c r="AE540" i="14"/>
  <c r="AE541" i="14"/>
  <c r="AE542" i="14"/>
  <c r="AE543" i="14"/>
  <c r="AE544" i="14"/>
  <c r="AE545" i="14"/>
  <c r="AE546" i="14"/>
  <c r="AE547" i="14"/>
  <c r="AE548" i="14"/>
  <c r="AE549" i="14"/>
  <c r="AE550" i="14"/>
  <c r="AE551" i="14"/>
  <c r="AE552" i="14"/>
  <c r="AE553" i="14"/>
  <c r="AE554" i="14"/>
  <c r="AE555" i="14"/>
  <c r="AE556" i="14"/>
  <c r="AE557" i="14"/>
  <c r="AE558" i="14"/>
  <c r="AE559" i="14"/>
  <c r="AE560" i="14"/>
  <c r="AE561" i="14"/>
  <c r="AE562" i="14"/>
  <c r="AE563" i="14"/>
  <c r="AE564" i="14"/>
  <c r="AE565" i="14"/>
  <c r="AE566" i="14"/>
  <c r="AE567" i="14"/>
  <c r="AE568" i="14"/>
  <c r="AE569" i="14"/>
  <c r="AE570" i="14"/>
  <c r="AE571" i="14"/>
  <c r="AE572" i="14"/>
  <c r="AE573" i="14"/>
  <c r="AE574" i="14"/>
  <c r="AE575" i="14"/>
  <c r="AE576" i="14"/>
  <c r="AE577" i="14"/>
  <c r="AE578" i="14"/>
  <c r="AE579" i="14"/>
  <c r="AE580" i="14"/>
  <c r="AE581" i="14"/>
  <c r="AE582" i="14"/>
  <c r="AE583" i="14"/>
  <c r="AE584" i="14"/>
  <c r="AE585" i="14"/>
  <c r="AE586" i="14"/>
  <c r="AE587" i="14"/>
  <c r="AE588" i="14"/>
  <c r="AE589" i="14"/>
  <c r="AE590" i="14"/>
  <c r="AE591" i="14"/>
  <c r="AE592" i="14"/>
  <c r="AE593" i="14"/>
  <c r="AE594" i="14"/>
  <c r="AE595" i="14"/>
  <c r="AE596" i="14"/>
  <c r="AE597" i="14"/>
  <c r="AE598" i="14"/>
  <c r="AE599" i="14"/>
  <c r="AE600" i="14"/>
  <c r="AE601" i="14"/>
  <c r="AE602" i="14"/>
  <c r="AE603" i="14"/>
  <c r="AE604" i="14"/>
  <c r="AE605" i="14"/>
  <c r="AE606" i="14"/>
  <c r="AE607" i="14"/>
  <c r="AE608" i="14"/>
  <c r="AE609" i="14"/>
  <c r="AE610" i="14"/>
  <c r="AE611" i="14"/>
  <c r="AE612" i="14"/>
  <c r="AE613" i="14"/>
  <c r="AE614" i="14"/>
  <c r="AE615" i="14"/>
  <c r="AE616" i="14"/>
  <c r="AE617" i="14"/>
  <c r="AE618" i="14"/>
  <c r="AE619" i="14"/>
  <c r="AE620" i="14"/>
  <c r="AE621" i="14"/>
  <c r="AE622" i="14"/>
  <c r="AE623" i="14"/>
  <c r="AE624" i="14"/>
  <c r="AE625" i="14"/>
  <c r="AE626" i="14"/>
  <c r="AE627" i="14"/>
  <c r="AE628" i="14"/>
  <c r="AE629" i="14"/>
  <c r="AE630" i="14"/>
  <c r="AE631" i="14"/>
  <c r="AE632" i="14"/>
  <c r="AE633" i="14"/>
  <c r="AE634" i="14"/>
  <c r="AE635" i="14"/>
  <c r="AE636" i="14"/>
  <c r="AE637" i="14"/>
  <c r="AE638" i="14"/>
  <c r="AE639" i="14"/>
  <c r="AE640" i="14"/>
  <c r="AE641" i="14"/>
  <c r="AE642" i="14"/>
  <c r="AE643" i="14"/>
  <c r="AE644" i="14"/>
  <c r="AE645" i="14"/>
  <c r="AE646" i="14"/>
  <c r="AE647" i="14"/>
  <c r="AE648" i="14"/>
  <c r="AE649" i="14"/>
  <c r="AE650" i="14"/>
  <c r="AE651" i="14"/>
  <c r="AE652" i="14"/>
  <c r="AG172" i="14"/>
  <c r="AG173" i="14"/>
  <c r="AG175" i="14"/>
  <c r="AG176" i="14"/>
  <c r="AG177" i="14"/>
  <c r="AG178" i="14"/>
  <c r="AG179" i="14"/>
  <c r="AG180" i="14"/>
  <c r="AG181" i="14"/>
  <c r="AG182" i="14"/>
  <c r="AG183" i="14"/>
  <c r="AG184" i="14"/>
  <c r="AG185" i="14"/>
  <c r="AG186" i="14"/>
  <c r="AG187" i="14"/>
  <c r="AG188" i="14"/>
  <c r="AG189" i="14"/>
  <c r="AG190" i="14"/>
  <c r="AG191" i="14"/>
  <c r="AG192" i="14"/>
  <c r="AG193" i="14"/>
  <c r="AG194" i="14"/>
  <c r="AG195" i="14"/>
  <c r="AG196" i="14"/>
  <c r="AG197" i="14"/>
  <c r="AG198" i="14"/>
  <c r="AG199" i="14"/>
  <c r="AG200" i="14"/>
  <c r="AG201" i="14"/>
  <c r="AG202" i="14"/>
  <c r="AG203" i="14"/>
  <c r="AG204" i="14"/>
  <c r="AG205" i="14"/>
  <c r="AG206" i="14"/>
  <c r="AG207" i="14"/>
  <c r="AG208" i="14"/>
  <c r="AG209" i="14"/>
  <c r="AG210" i="14"/>
  <c r="AG211" i="14"/>
  <c r="AG212" i="14"/>
  <c r="AG213" i="14"/>
  <c r="AG214" i="14"/>
  <c r="AG215" i="14"/>
  <c r="AG216" i="14"/>
  <c r="AG217" i="14"/>
  <c r="AG218" i="14"/>
  <c r="AG219" i="14"/>
  <c r="AG220" i="14"/>
  <c r="AG221" i="14"/>
  <c r="AG222" i="14"/>
  <c r="AG223" i="14"/>
  <c r="AG224" i="14"/>
  <c r="AG225" i="14"/>
  <c r="AG226" i="14"/>
  <c r="AG227" i="14"/>
  <c r="AG228" i="14"/>
  <c r="AG229" i="14"/>
  <c r="AG230" i="14"/>
  <c r="AG231" i="14"/>
  <c r="AG232" i="14"/>
  <c r="AG233" i="14"/>
  <c r="AG234" i="14"/>
  <c r="AG235" i="14"/>
  <c r="AG236" i="14"/>
  <c r="AG237" i="14"/>
  <c r="AG238" i="14"/>
  <c r="AG239" i="14"/>
  <c r="AG240" i="14"/>
  <c r="AG241" i="14"/>
  <c r="AG242" i="14"/>
  <c r="AG243" i="14"/>
  <c r="AG244" i="14"/>
  <c r="AG245" i="14"/>
  <c r="AG246" i="14"/>
  <c r="AG247" i="14"/>
  <c r="AG248" i="14"/>
  <c r="AG249" i="14"/>
  <c r="AG250" i="14"/>
  <c r="AG251" i="14"/>
  <c r="AG252" i="14"/>
  <c r="AG253" i="14"/>
  <c r="AG254" i="14"/>
  <c r="AG255" i="14"/>
  <c r="AG256" i="14"/>
  <c r="AG257" i="14"/>
  <c r="AG258" i="14"/>
  <c r="AG259" i="14"/>
  <c r="AG260" i="14"/>
  <c r="AG261" i="14"/>
  <c r="AG262" i="14"/>
  <c r="AG263" i="14"/>
  <c r="AG264" i="14"/>
  <c r="AG265" i="14"/>
  <c r="AG266" i="14"/>
  <c r="AG267" i="14"/>
  <c r="AG268" i="14"/>
  <c r="AG269" i="14"/>
  <c r="AG270" i="14"/>
  <c r="AG271" i="14"/>
  <c r="AG272" i="14"/>
  <c r="AG273" i="14"/>
  <c r="AG274" i="14"/>
  <c r="AG275" i="14"/>
  <c r="AG276" i="14"/>
  <c r="AG277" i="14"/>
  <c r="AG278" i="14"/>
  <c r="AG279" i="14"/>
  <c r="AG280" i="14"/>
  <c r="AG281" i="14"/>
  <c r="AG282" i="14"/>
  <c r="AG283" i="14"/>
  <c r="AG284" i="14"/>
  <c r="AG285" i="14"/>
  <c r="AG286" i="14"/>
  <c r="AG287" i="14"/>
  <c r="AG288" i="14"/>
  <c r="AG289" i="14"/>
  <c r="AG290" i="14"/>
  <c r="AG291" i="14"/>
  <c r="AG292" i="14"/>
  <c r="AG293" i="14"/>
  <c r="AG294" i="14"/>
  <c r="AG295" i="14"/>
  <c r="AG296" i="14"/>
  <c r="AG297" i="14"/>
  <c r="AG298" i="14"/>
  <c r="AG299" i="14"/>
  <c r="AG300" i="14"/>
  <c r="AG301" i="14"/>
  <c r="AG302" i="14"/>
  <c r="AG303" i="14"/>
  <c r="AG304" i="14"/>
  <c r="AG305" i="14"/>
  <c r="AG306" i="14"/>
  <c r="AG307" i="14"/>
  <c r="AG308" i="14"/>
  <c r="AG309" i="14"/>
  <c r="AG310" i="14"/>
  <c r="AG311" i="14"/>
  <c r="AG312" i="14"/>
  <c r="AG313" i="14"/>
  <c r="AG314" i="14"/>
  <c r="AG315" i="14"/>
  <c r="AG316" i="14"/>
  <c r="AG317" i="14"/>
  <c r="AG318" i="14"/>
  <c r="AG319" i="14"/>
  <c r="AG320" i="14"/>
  <c r="AG321" i="14"/>
  <c r="AG322" i="14"/>
  <c r="AG323" i="14"/>
  <c r="AG324" i="14"/>
  <c r="AG325" i="14"/>
  <c r="AG326" i="14"/>
  <c r="AG327" i="14"/>
  <c r="AG328" i="14"/>
  <c r="AG329" i="14"/>
  <c r="AG330" i="14"/>
  <c r="AG331" i="14"/>
  <c r="AG332" i="14"/>
  <c r="AG333" i="14"/>
  <c r="AG334" i="14"/>
  <c r="AG335" i="14"/>
  <c r="AG336" i="14"/>
  <c r="AG337" i="14"/>
  <c r="AG338" i="14"/>
  <c r="AG339" i="14"/>
  <c r="AG340" i="14"/>
  <c r="AG341" i="14"/>
  <c r="AG342" i="14"/>
  <c r="AG343" i="14"/>
  <c r="AG344" i="14"/>
  <c r="AG345" i="14"/>
  <c r="AG346" i="14"/>
  <c r="AG347" i="14"/>
  <c r="AG348" i="14"/>
  <c r="AG349" i="14"/>
  <c r="AG350" i="14"/>
  <c r="AG351" i="14"/>
  <c r="AG352" i="14"/>
  <c r="AG353" i="14"/>
  <c r="AG354" i="14"/>
  <c r="AG355" i="14"/>
  <c r="AG356" i="14"/>
  <c r="AG357" i="14"/>
  <c r="AG358" i="14"/>
  <c r="AG359" i="14"/>
  <c r="AG360" i="14"/>
  <c r="AG361" i="14"/>
  <c r="AG362" i="14"/>
  <c r="AG363" i="14"/>
  <c r="AG364" i="14"/>
  <c r="AG365" i="14"/>
  <c r="AG366" i="14"/>
  <c r="AG367" i="14"/>
  <c r="AG368" i="14"/>
  <c r="AG369" i="14"/>
  <c r="AG370" i="14"/>
  <c r="AG371" i="14"/>
  <c r="AG372" i="14"/>
  <c r="AG373" i="14"/>
  <c r="AG374" i="14"/>
  <c r="AG375" i="14"/>
  <c r="AG376" i="14"/>
  <c r="AG377" i="14"/>
  <c r="AG378" i="14"/>
  <c r="AG379" i="14"/>
  <c r="AG380" i="14"/>
  <c r="AG381" i="14"/>
  <c r="AG382" i="14"/>
  <c r="AG383" i="14"/>
  <c r="AG384" i="14"/>
  <c r="AG385" i="14"/>
  <c r="AG386" i="14"/>
  <c r="AG387" i="14"/>
  <c r="AG388" i="14"/>
  <c r="AG389" i="14"/>
  <c r="AG390" i="14"/>
  <c r="AG391" i="14"/>
  <c r="AG392" i="14"/>
  <c r="AG393" i="14"/>
  <c r="AG394" i="14"/>
  <c r="AG395" i="14"/>
  <c r="AG396" i="14"/>
  <c r="AG397" i="14"/>
  <c r="AG398" i="14"/>
  <c r="AG399" i="14"/>
  <c r="AG400" i="14"/>
  <c r="AG401" i="14"/>
  <c r="AG402" i="14"/>
  <c r="AG403" i="14"/>
  <c r="AG404" i="14"/>
  <c r="AG405" i="14"/>
  <c r="AG406" i="14"/>
  <c r="AG407" i="14"/>
  <c r="AG408" i="14"/>
  <c r="AG409" i="14"/>
  <c r="AG410" i="14"/>
  <c r="AG411" i="14"/>
  <c r="AG412" i="14"/>
  <c r="AG413" i="14"/>
  <c r="AG414" i="14"/>
  <c r="AG415" i="14"/>
  <c r="AG416" i="14"/>
  <c r="AG417" i="14"/>
  <c r="AG418" i="14"/>
  <c r="AG419" i="14"/>
  <c r="AG420" i="14"/>
  <c r="AG421" i="14"/>
  <c r="AG422" i="14"/>
  <c r="AG423" i="14"/>
  <c r="AG424" i="14"/>
  <c r="AG425" i="14"/>
  <c r="AG426" i="14"/>
  <c r="AG427" i="14"/>
  <c r="AG428" i="14"/>
  <c r="AG429" i="14"/>
  <c r="AG430" i="14"/>
  <c r="AG431" i="14"/>
  <c r="AG432" i="14"/>
  <c r="AG433" i="14"/>
  <c r="AG434" i="14"/>
  <c r="AG435" i="14"/>
  <c r="AG436" i="14"/>
  <c r="AG437" i="14"/>
  <c r="AG438" i="14"/>
  <c r="AG439" i="14"/>
  <c r="AG440" i="14"/>
  <c r="AG441" i="14"/>
  <c r="AG442" i="14"/>
  <c r="AG443" i="14"/>
  <c r="AG444" i="14"/>
  <c r="AG445" i="14"/>
  <c r="AG446" i="14"/>
  <c r="AG447" i="14"/>
  <c r="AG448" i="14"/>
  <c r="AG449" i="14"/>
  <c r="AG450" i="14"/>
  <c r="AG451" i="14"/>
  <c r="AG452" i="14"/>
  <c r="AG453" i="14"/>
  <c r="AG454" i="14"/>
  <c r="AG455" i="14"/>
  <c r="AG456" i="14"/>
  <c r="AG457" i="14"/>
  <c r="AG458" i="14"/>
  <c r="AG459" i="14"/>
  <c r="AG460" i="14"/>
  <c r="AG461" i="14"/>
  <c r="AG462" i="14"/>
  <c r="AG463" i="14"/>
  <c r="AG464" i="14"/>
  <c r="AG465" i="14"/>
  <c r="AG466" i="14"/>
  <c r="AG467" i="14"/>
  <c r="AG468" i="14"/>
  <c r="AG469" i="14"/>
  <c r="AG470" i="14"/>
  <c r="AG471" i="14"/>
  <c r="AG472" i="14"/>
  <c r="AG473" i="14"/>
  <c r="AG474" i="14"/>
  <c r="AG475" i="14"/>
  <c r="AG476" i="14"/>
  <c r="AG477" i="14"/>
  <c r="AG478" i="14"/>
  <c r="AG479" i="14"/>
  <c r="AG480" i="14"/>
  <c r="AG481" i="14"/>
  <c r="AG482" i="14"/>
  <c r="AG483" i="14"/>
  <c r="AG484" i="14"/>
  <c r="AG485" i="14"/>
  <c r="AG486" i="14"/>
  <c r="AG487" i="14"/>
  <c r="AG488" i="14"/>
  <c r="AG489" i="14"/>
  <c r="AG490" i="14"/>
  <c r="AG491" i="14"/>
  <c r="AG492" i="14"/>
  <c r="AG493" i="14"/>
  <c r="AG494" i="14"/>
  <c r="AG495" i="14"/>
  <c r="AG496" i="14"/>
  <c r="AG497" i="14"/>
  <c r="AG498" i="14"/>
  <c r="AG499" i="14"/>
  <c r="AG500" i="14"/>
  <c r="AG501" i="14"/>
  <c r="AG502" i="14"/>
  <c r="AG503" i="14"/>
  <c r="AG504" i="14"/>
  <c r="AG505" i="14"/>
  <c r="AG506" i="14"/>
  <c r="AG507" i="14"/>
  <c r="AG508" i="14"/>
  <c r="AG509" i="14"/>
  <c r="AG510" i="14"/>
  <c r="AG511" i="14"/>
  <c r="AG512" i="14"/>
  <c r="AG513" i="14"/>
  <c r="AG514" i="14"/>
  <c r="AG515" i="14"/>
  <c r="AG516" i="14"/>
  <c r="AG517" i="14"/>
  <c r="AG518" i="14"/>
  <c r="AG519" i="14"/>
  <c r="AG520" i="14"/>
  <c r="AG521" i="14"/>
  <c r="AG522" i="14"/>
  <c r="AG523" i="14"/>
  <c r="AG524" i="14"/>
  <c r="AG525" i="14"/>
  <c r="AG526" i="14"/>
  <c r="AG527" i="14"/>
  <c r="AG528" i="14"/>
  <c r="AG529" i="14"/>
  <c r="AG530" i="14"/>
  <c r="AG531" i="14"/>
  <c r="AG532" i="14"/>
  <c r="AG533" i="14"/>
  <c r="AG534" i="14"/>
  <c r="AG535" i="14"/>
  <c r="AG536" i="14"/>
  <c r="AG537" i="14"/>
  <c r="AG538" i="14"/>
  <c r="AG539" i="14"/>
  <c r="AG540" i="14"/>
  <c r="AG541" i="14"/>
  <c r="AG542" i="14"/>
  <c r="AG543" i="14"/>
  <c r="AG544" i="14"/>
  <c r="AG545" i="14"/>
  <c r="AG546" i="14"/>
  <c r="AG547" i="14"/>
  <c r="AG548" i="14"/>
  <c r="AG549" i="14"/>
  <c r="AG550" i="14"/>
  <c r="AG551" i="14"/>
  <c r="AG552" i="14"/>
  <c r="AG553" i="14"/>
  <c r="AG554" i="14"/>
  <c r="AG555" i="14"/>
  <c r="AG556" i="14"/>
  <c r="AG557" i="14"/>
  <c r="AG558" i="14"/>
  <c r="AG559" i="14"/>
  <c r="AG560" i="14"/>
  <c r="AG561" i="14"/>
  <c r="AG562" i="14"/>
  <c r="AG563" i="14"/>
  <c r="AG564" i="14"/>
  <c r="AG565" i="14"/>
  <c r="AG566" i="14"/>
  <c r="AG567" i="14"/>
  <c r="AG568" i="14"/>
  <c r="AG569" i="14"/>
  <c r="AG570" i="14"/>
  <c r="AG571" i="14"/>
  <c r="AG572" i="14"/>
  <c r="AG573" i="14"/>
  <c r="AG574" i="14"/>
  <c r="AG575" i="14"/>
  <c r="AG576" i="14"/>
  <c r="AG577" i="14"/>
  <c r="AG578" i="14"/>
  <c r="AG579" i="14"/>
  <c r="AG580" i="14"/>
  <c r="AG581" i="14"/>
  <c r="AG582" i="14"/>
  <c r="AG583" i="14"/>
  <c r="AG584" i="14"/>
  <c r="AG585" i="14"/>
  <c r="AG586" i="14"/>
  <c r="AG587" i="14"/>
  <c r="AG588" i="14"/>
  <c r="AG589" i="14"/>
  <c r="AG590" i="14"/>
  <c r="AG591" i="14"/>
  <c r="AG592" i="14"/>
  <c r="AG593" i="14"/>
  <c r="AG594" i="14"/>
  <c r="AG595" i="14"/>
  <c r="AG596" i="14"/>
  <c r="AG597" i="14"/>
  <c r="AG598" i="14"/>
  <c r="AG599" i="14"/>
  <c r="AG600" i="14"/>
  <c r="AG601" i="14"/>
  <c r="AG602" i="14"/>
  <c r="AG603" i="14"/>
  <c r="AG604" i="14"/>
  <c r="AG605" i="14"/>
  <c r="AG606" i="14"/>
  <c r="AG607" i="14"/>
  <c r="AG608" i="14"/>
  <c r="AG609" i="14"/>
  <c r="AG610" i="14"/>
  <c r="AG611" i="14"/>
  <c r="AG612" i="14"/>
  <c r="AG613" i="14"/>
  <c r="AG614" i="14"/>
  <c r="AG615" i="14"/>
  <c r="AG616" i="14"/>
  <c r="AG617" i="14"/>
  <c r="AG618" i="14"/>
  <c r="AG619" i="14"/>
  <c r="AG620" i="14"/>
  <c r="AG621" i="14"/>
  <c r="AG622" i="14"/>
  <c r="AG623" i="14"/>
  <c r="AG624" i="14"/>
  <c r="AG625" i="14"/>
  <c r="AG626" i="14"/>
  <c r="AG627" i="14"/>
  <c r="AG628" i="14"/>
  <c r="AG629" i="14"/>
  <c r="AG630" i="14"/>
  <c r="AG631" i="14"/>
  <c r="AG632" i="14"/>
  <c r="AG633" i="14"/>
  <c r="AG634" i="14"/>
  <c r="AG635" i="14"/>
  <c r="AG636" i="14"/>
  <c r="AG637" i="14"/>
  <c r="AG638" i="14"/>
  <c r="AG639" i="14"/>
  <c r="AG640" i="14"/>
  <c r="AG641" i="14"/>
  <c r="AG642" i="14"/>
  <c r="AG643" i="14"/>
  <c r="AG644" i="14"/>
  <c r="AG645" i="14"/>
  <c r="AG646" i="14"/>
  <c r="AG647" i="14"/>
  <c r="AG648" i="14"/>
  <c r="AG649" i="14"/>
  <c r="AG650" i="14"/>
  <c r="AG651" i="14"/>
  <c r="AG652" i="14"/>
  <c r="D91" i="5"/>
  <c r="AC6" i="1"/>
  <c r="AC7" i="1"/>
  <c r="AF7" i="1"/>
  <c r="AG7" i="1"/>
  <c r="AC8" i="1"/>
  <c r="AF8" i="1"/>
  <c r="AG8" i="1"/>
  <c r="AC9" i="1"/>
  <c r="AF9" i="1"/>
  <c r="AG9" i="1"/>
  <c r="AC10" i="1"/>
  <c r="AF10" i="1"/>
  <c r="AG10" i="1"/>
  <c r="AC11" i="1"/>
  <c r="AF11" i="1"/>
  <c r="AG11" i="1"/>
  <c r="AC12" i="1"/>
  <c r="AF12" i="1"/>
  <c r="AG12" i="1"/>
  <c r="AC13" i="1"/>
  <c r="AF13" i="1"/>
  <c r="AG13" i="1"/>
  <c r="AC14" i="1"/>
  <c r="AF14" i="1"/>
  <c r="AG14" i="1"/>
  <c r="AC15" i="1"/>
  <c r="AF15" i="1"/>
  <c r="AG15" i="1"/>
  <c r="AC16" i="1"/>
  <c r="AF16" i="1"/>
  <c r="AG16" i="1"/>
  <c r="AC17" i="1"/>
  <c r="AF17" i="1"/>
  <c r="AG17" i="1"/>
  <c r="AC18" i="1"/>
  <c r="AF18" i="1"/>
  <c r="AG18" i="1"/>
  <c r="AC19" i="1"/>
  <c r="AF19" i="1"/>
  <c r="AG19" i="1"/>
  <c r="AC20" i="1"/>
  <c r="AF20" i="1"/>
  <c r="AG20" i="1"/>
  <c r="AC21" i="1"/>
  <c r="AF21" i="1"/>
  <c r="AG21" i="1"/>
  <c r="AC22" i="1"/>
  <c r="AF22" i="1"/>
  <c r="AG22" i="1"/>
  <c r="AC23" i="1"/>
  <c r="AF23" i="1"/>
  <c r="AG23" i="1"/>
  <c r="AC24" i="1"/>
  <c r="AF24" i="1"/>
  <c r="AG24" i="1"/>
  <c r="AC25" i="1"/>
  <c r="AF25" i="1"/>
  <c r="AG25" i="1"/>
  <c r="AC26" i="1"/>
  <c r="AF26" i="1"/>
  <c r="AG26" i="1"/>
  <c r="AC27" i="1"/>
  <c r="AF27" i="1"/>
  <c r="AG27" i="1"/>
  <c r="AC28" i="1"/>
  <c r="AF28" i="1"/>
  <c r="AG28" i="1"/>
  <c r="AC29" i="1"/>
  <c r="AF29" i="1"/>
  <c r="AG29" i="1"/>
  <c r="AC30" i="1"/>
  <c r="AF30" i="1"/>
  <c r="AG30" i="1"/>
  <c r="AC31" i="1"/>
  <c r="AF31" i="1"/>
  <c r="AG31" i="1"/>
  <c r="AC32" i="1"/>
  <c r="AF32" i="1"/>
  <c r="AG32" i="1"/>
  <c r="AC33" i="1"/>
  <c r="AF33" i="1"/>
  <c r="AG33" i="1"/>
  <c r="AC34" i="1"/>
  <c r="AF34" i="1"/>
  <c r="AG34" i="1"/>
  <c r="AC35" i="1"/>
  <c r="AF35" i="1"/>
  <c r="AG35" i="1"/>
  <c r="AC36" i="1"/>
  <c r="AF36" i="1"/>
  <c r="AG36" i="1"/>
  <c r="AC37" i="1"/>
  <c r="AF37" i="1"/>
  <c r="AG37" i="1"/>
  <c r="AC38" i="1"/>
  <c r="AF38" i="1"/>
  <c r="AG38" i="1"/>
  <c r="AC39" i="1"/>
  <c r="AF39" i="1"/>
  <c r="AG39" i="1"/>
  <c r="AC40" i="1"/>
  <c r="AF40" i="1"/>
  <c r="AG40" i="1"/>
  <c r="AC41" i="1"/>
  <c r="AF41" i="1"/>
  <c r="AG41" i="1"/>
  <c r="AC42" i="1"/>
  <c r="AF42" i="1"/>
  <c r="AG42" i="1"/>
  <c r="AC43" i="1"/>
  <c r="AF43" i="1"/>
  <c r="AG43" i="1"/>
  <c r="AC44" i="1"/>
  <c r="AF44" i="1"/>
  <c r="AG44" i="1"/>
  <c r="AC45" i="1"/>
  <c r="AF45" i="1"/>
  <c r="AG45" i="1"/>
  <c r="AC46" i="1"/>
  <c r="AF46" i="1"/>
  <c r="AG46" i="1"/>
  <c r="AC47" i="1"/>
  <c r="AF47" i="1"/>
  <c r="AG47" i="1"/>
  <c r="AC48" i="1"/>
  <c r="AF48" i="1"/>
  <c r="AG48" i="1"/>
  <c r="AC49" i="1"/>
  <c r="AF49" i="1"/>
  <c r="AG49" i="1"/>
  <c r="AC50" i="1"/>
  <c r="AF50" i="1"/>
  <c r="AG50" i="1"/>
  <c r="AC51" i="1"/>
  <c r="AF51" i="1"/>
  <c r="AG51" i="1"/>
  <c r="AC52" i="1"/>
  <c r="AF52" i="1"/>
  <c r="AG52" i="1"/>
  <c r="AC53" i="1"/>
  <c r="AF53" i="1"/>
  <c r="AG53" i="1"/>
  <c r="AC54" i="1"/>
  <c r="AF54" i="1"/>
  <c r="AG54" i="1"/>
  <c r="AC55" i="1"/>
  <c r="AF55" i="1"/>
  <c r="AG55" i="1"/>
  <c r="AC56" i="1"/>
  <c r="AF56" i="1"/>
  <c r="AG56" i="1"/>
  <c r="AC57" i="1"/>
  <c r="AF57" i="1"/>
  <c r="AG57" i="1"/>
  <c r="AC58" i="1"/>
  <c r="AF58" i="1"/>
  <c r="AG58" i="1"/>
  <c r="AC59" i="1"/>
  <c r="AF59" i="1"/>
  <c r="AG59" i="1"/>
  <c r="AC60" i="1"/>
  <c r="AF60" i="1"/>
  <c r="AG60" i="1"/>
  <c r="AC61" i="1"/>
  <c r="AF61" i="1"/>
  <c r="AG61" i="1"/>
  <c r="AC62" i="1"/>
  <c r="AF62" i="1"/>
  <c r="AG62" i="1"/>
  <c r="AC63" i="1"/>
  <c r="AF63" i="1"/>
  <c r="AG63" i="1"/>
  <c r="AC64" i="1"/>
  <c r="AF64" i="1"/>
  <c r="AG64" i="1"/>
  <c r="AC65" i="1"/>
  <c r="AF65" i="1"/>
  <c r="AG65" i="1"/>
  <c r="AC66" i="1"/>
  <c r="AF66" i="1"/>
  <c r="AG66" i="1"/>
  <c r="AC67" i="1"/>
  <c r="AF67" i="1"/>
  <c r="AG67" i="1"/>
  <c r="AC68" i="1"/>
  <c r="AF68" i="1"/>
  <c r="AG68" i="1"/>
  <c r="AC69" i="1"/>
  <c r="AF69" i="1"/>
  <c r="AG69" i="1"/>
  <c r="AC70" i="1"/>
  <c r="AF70" i="1"/>
  <c r="AG70" i="1"/>
  <c r="AC71" i="1"/>
  <c r="AF71" i="1"/>
  <c r="AG71" i="1"/>
  <c r="AC72" i="1"/>
  <c r="AF72" i="1"/>
  <c r="AG72" i="1"/>
  <c r="AC73" i="1"/>
  <c r="AF73" i="1"/>
  <c r="AG73" i="1"/>
  <c r="AC74" i="1"/>
  <c r="AF74" i="1"/>
  <c r="AG74" i="1"/>
  <c r="AC75" i="1"/>
  <c r="AF75" i="1"/>
  <c r="AG75" i="1"/>
  <c r="AC76" i="1"/>
  <c r="AF76" i="1"/>
  <c r="AG76" i="1"/>
  <c r="AC77" i="1"/>
  <c r="AF77" i="1"/>
  <c r="AG77" i="1"/>
  <c r="AC78" i="1"/>
  <c r="AF78" i="1"/>
  <c r="AG78" i="1"/>
  <c r="AC79" i="1"/>
  <c r="AF79" i="1"/>
  <c r="AG79" i="1"/>
  <c r="AC80" i="1"/>
  <c r="AF80" i="1"/>
  <c r="AG80" i="1"/>
  <c r="AC81" i="1"/>
  <c r="AF81" i="1"/>
  <c r="AG81" i="1"/>
  <c r="AC82" i="1"/>
  <c r="AF82" i="1"/>
  <c r="AG82" i="1"/>
  <c r="AC83" i="1"/>
  <c r="AF83" i="1"/>
  <c r="AG83" i="1"/>
  <c r="AC84" i="1"/>
  <c r="AF84" i="1"/>
  <c r="AG84" i="1"/>
  <c r="AC85" i="1"/>
  <c r="AF85" i="1"/>
  <c r="AG85" i="1"/>
  <c r="AC86" i="1"/>
  <c r="AF86" i="1"/>
  <c r="AG86" i="1"/>
  <c r="AC87" i="1"/>
  <c r="AF87" i="1"/>
  <c r="AG87" i="1"/>
  <c r="AC88" i="1"/>
  <c r="AF88" i="1"/>
  <c r="AG88" i="1"/>
  <c r="AC89" i="1"/>
  <c r="AF89" i="1"/>
  <c r="AG89" i="1"/>
  <c r="AC90" i="1"/>
  <c r="AF90" i="1"/>
  <c r="AG90" i="1"/>
  <c r="AC91" i="1"/>
  <c r="AF91" i="1"/>
  <c r="AG91" i="1"/>
  <c r="AC92" i="1"/>
  <c r="AF92" i="1"/>
  <c r="AG92" i="1"/>
  <c r="AC93" i="1"/>
  <c r="AF93" i="1"/>
  <c r="AG93" i="1"/>
  <c r="AC94" i="1"/>
  <c r="AF94" i="1"/>
  <c r="AG94" i="1"/>
  <c r="AC95" i="1"/>
  <c r="AF95" i="1"/>
  <c r="AG95" i="1"/>
  <c r="AC96" i="1"/>
  <c r="AF96" i="1"/>
  <c r="AG96" i="1"/>
  <c r="AC97" i="1"/>
  <c r="AF97" i="1"/>
  <c r="AG97" i="1"/>
  <c r="AC98" i="1"/>
  <c r="AF98" i="1"/>
  <c r="AG98" i="1"/>
  <c r="AC99" i="1"/>
  <c r="AF99" i="1"/>
  <c r="AG99" i="1"/>
  <c r="AC100" i="1"/>
  <c r="AF100" i="1"/>
  <c r="AG100" i="1"/>
  <c r="AC101" i="1"/>
  <c r="AF101" i="1"/>
  <c r="AG101" i="1"/>
  <c r="AC102" i="1"/>
  <c r="AF102" i="1"/>
  <c r="AG102" i="1"/>
  <c r="AC103" i="1"/>
  <c r="AF103" i="1"/>
  <c r="AG103" i="1"/>
  <c r="AC104" i="1"/>
  <c r="AF104" i="1"/>
  <c r="AG104" i="1"/>
  <c r="AC105" i="1"/>
  <c r="AF105" i="1"/>
  <c r="AG105" i="1"/>
  <c r="AC106" i="1"/>
  <c r="AF106" i="1"/>
  <c r="AG106" i="1"/>
  <c r="AC107" i="1"/>
  <c r="AF107" i="1"/>
  <c r="AG107" i="1"/>
  <c r="AC108" i="1"/>
  <c r="AF108" i="1"/>
  <c r="AG108" i="1"/>
  <c r="AC109" i="1"/>
  <c r="AF109" i="1"/>
  <c r="AG109" i="1"/>
  <c r="AC110" i="1"/>
  <c r="AF110" i="1"/>
  <c r="AG110" i="1"/>
  <c r="AC111" i="1"/>
  <c r="AF111" i="1"/>
  <c r="AG111" i="1"/>
  <c r="AC112" i="1"/>
  <c r="AF112" i="1"/>
  <c r="AG112" i="1"/>
  <c r="AC113" i="1"/>
  <c r="AF113" i="1"/>
  <c r="AG113" i="1"/>
  <c r="AC114" i="1"/>
  <c r="AF114" i="1"/>
  <c r="AG114" i="1"/>
  <c r="AC115" i="1"/>
  <c r="AF115" i="1"/>
  <c r="AG115" i="1"/>
  <c r="AC116" i="1"/>
  <c r="AF116" i="1"/>
  <c r="AG116" i="1"/>
  <c r="AC117" i="1"/>
  <c r="AF117" i="1"/>
  <c r="AG117" i="1"/>
  <c r="AC118" i="1"/>
  <c r="AF118" i="1"/>
  <c r="AG118" i="1"/>
  <c r="AC119" i="1"/>
  <c r="AF119" i="1"/>
  <c r="AG119" i="1"/>
  <c r="AC120" i="1"/>
  <c r="AF120" i="1"/>
  <c r="AG120" i="1"/>
  <c r="AC121" i="1"/>
  <c r="AF121" i="1"/>
  <c r="AG121" i="1"/>
  <c r="AC122" i="1"/>
  <c r="AF122" i="1"/>
  <c r="AG122" i="1"/>
  <c r="AC123" i="1"/>
  <c r="AF123" i="1"/>
  <c r="AG123" i="1"/>
  <c r="AC124" i="1"/>
  <c r="AF124" i="1"/>
  <c r="AG124" i="1"/>
  <c r="AC125" i="1"/>
  <c r="AF125" i="1"/>
  <c r="AG125" i="1"/>
  <c r="AC126" i="1"/>
  <c r="AF126" i="1"/>
  <c r="AG126" i="1"/>
  <c r="AC127" i="1"/>
  <c r="AF127" i="1"/>
  <c r="AG127" i="1"/>
  <c r="AC128" i="1"/>
  <c r="AF128" i="1"/>
  <c r="AG128" i="1"/>
  <c r="AC129" i="1"/>
  <c r="AF129" i="1"/>
  <c r="AG129" i="1"/>
  <c r="AC130" i="1"/>
  <c r="AF130" i="1"/>
  <c r="AG130" i="1"/>
  <c r="AC131" i="1"/>
  <c r="AF131" i="1"/>
  <c r="AG131" i="1"/>
  <c r="AC132" i="1"/>
  <c r="AF132" i="1"/>
  <c r="AG132" i="1"/>
  <c r="AC133" i="1"/>
  <c r="AF133" i="1"/>
  <c r="AG133" i="1"/>
  <c r="AC134" i="1"/>
  <c r="AF134" i="1"/>
  <c r="AG134" i="1"/>
  <c r="AC135" i="1"/>
  <c r="AF135" i="1"/>
  <c r="AG135" i="1"/>
  <c r="AC136" i="1"/>
  <c r="AF136" i="1"/>
  <c r="AG136" i="1"/>
  <c r="AC137" i="1"/>
  <c r="AF137" i="1"/>
  <c r="AG137" i="1"/>
  <c r="AC138" i="1"/>
  <c r="AF138" i="1"/>
  <c r="AG138" i="1"/>
  <c r="AC139" i="1"/>
  <c r="AF139" i="1"/>
  <c r="AG139" i="1"/>
  <c r="AC140" i="1"/>
  <c r="AF140" i="1"/>
  <c r="AG140" i="1"/>
  <c r="AC141" i="1"/>
  <c r="AF141" i="1"/>
  <c r="AG141" i="1"/>
  <c r="AC142" i="1"/>
  <c r="AF142" i="1"/>
  <c r="AG142" i="1"/>
  <c r="AC143" i="1"/>
  <c r="AF143" i="1"/>
  <c r="AG143" i="1"/>
  <c r="AC144" i="1"/>
  <c r="AF144" i="1"/>
  <c r="AG144" i="1"/>
  <c r="AC145" i="1"/>
  <c r="AF145" i="1"/>
  <c r="AG145" i="1"/>
  <c r="AC146" i="1"/>
  <c r="AF146" i="1"/>
  <c r="AG146" i="1"/>
  <c r="AC147" i="1"/>
  <c r="AF147" i="1"/>
  <c r="AG147" i="1"/>
  <c r="AC148" i="1"/>
  <c r="AF148" i="1"/>
  <c r="AG148" i="1"/>
  <c r="AC149" i="1"/>
  <c r="AF149" i="1"/>
  <c r="AG149" i="1"/>
  <c r="AC150" i="1"/>
  <c r="AF150" i="1"/>
  <c r="AG150" i="1"/>
  <c r="AC151" i="1"/>
  <c r="AF151" i="1"/>
  <c r="AG151" i="1"/>
  <c r="AC152" i="1"/>
  <c r="AF152" i="1"/>
  <c r="AG152" i="1"/>
  <c r="AC153" i="1"/>
  <c r="AF153" i="1"/>
  <c r="AG153" i="1"/>
  <c r="AC154" i="1"/>
  <c r="AF154" i="1"/>
  <c r="AG154" i="1"/>
  <c r="AC155" i="1"/>
  <c r="AF155" i="1"/>
  <c r="AG155" i="1"/>
  <c r="AC156" i="1"/>
  <c r="AF156" i="1"/>
  <c r="AG156" i="1"/>
  <c r="AC157" i="1"/>
  <c r="AF157" i="1"/>
  <c r="AG157" i="1"/>
  <c r="AC158" i="1"/>
  <c r="AF158" i="1"/>
  <c r="AG158" i="1"/>
  <c r="AC159" i="1"/>
  <c r="AF159" i="1"/>
  <c r="AG159" i="1"/>
  <c r="AC160" i="1"/>
  <c r="AF160" i="1"/>
  <c r="AG160" i="1"/>
  <c r="AG161" i="1"/>
  <c r="AC162" i="1"/>
  <c r="AF162" i="1"/>
  <c r="AG162" i="1"/>
  <c r="AC163" i="1"/>
  <c r="AF163" i="1"/>
  <c r="AG163" i="1"/>
  <c r="AC164" i="1"/>
  <c r="AF164" i="1"/>
  <c r="AG164" i="1"/>
  <c r="AC165" i="1"/>
  <c r="AF165" i="1"/>
  <c r="AG165" i="1"/>
  <c r="AC166" i="1"/>
  <c r="AF166" i="1"/>
  <c r="AG166" i="1"/>
  <c r="AC167" i="1"/>
  <c r="AF167" i="1"/>
  <c r="AG167" i="1"/>
  <c r="AC168" i="1"/>
  <c r="AF168" i="1"/>
  <c r="AG168" i="1"/>
  <c r="AC169" i="1"/>
  <c r="AF169" i="1"/>
  <c r="AG169" i="1"/>
  <c r="AC170" i="1"/>
  <c r="AF170" i="1"/>
  <c r="AG170" i="1"/>
  <c r="AC171" i="1"/>
  <c r="AF171" i="1"/>
  <c r="AG171" i="1"/>
  <c r="AC172" i="1"/>
  <c r="AF172" i="1"/>
  <c r="AG172" i="1"/>
  <c r="AC173" i="1"/>
  <c r="AF173" i="1"/>
  <c r="AG173" i="1"/>
  <c r="AC174" i="1"/>
  <c r="AF174" i="1"/>
  <c r="AG174" i="1"/>
  <c r="AC175" i="1"/>
  <c r="AF175" i="1"/>
  <c r="AG175" i="1"/>
  <c r="AC176" i="1"/>
  <c r="AF176" i="1"/>
  <c r="AG176" i="1"/>
  <c r="AC177" i="1"/>
  <c r="AF177" i="1"/>
  <c r="AG177" i="1"/>
  <c r="AC178" i="1"/>
  <c r="AF178" i="1"/>
  <c r="AG178" i="1"/>
  <c r="AC179" i="1"/>
  <c r="AF179" i="1"/>
  <c r="AG179" i="1"/>
  <c r="AC180" i="1"/>
  <c r="AF180" i="1"/>
  <c r="AG180" i="1"/>
  <c r="AC181" i="1"/>
  <c r="AF181" i="1"/>
  <c r="AG181" i="1"/>
  <c r="AC182" i="1"/>
  <c r="AF182" i="1"/>
  <c r="AG182" i="1"/>
  <c r="AC183" i="1"/>
  <c r="AF183" i="1"/>
  <c r="AG183" i="1"/>
  <c r="AC184" i="1"/>
  <c r="AF184" i="1"/>
  <c r="AG184" i="1"/>
  <c r="AC185" i="1"/>
  <c r="AF185" i="1"/>
  <c r="AG185" i="1"/>
  <c r="AC186" i="1"/>
  <c r="AF186" i="1"/>
  <c r="AG186" i="1"/>
  <c r="AC187" i="1"/>
  <c r="AF187" i="1"/>
  <c r="AG187" i="1"/>
  <c r="AC188" i="1"/>
  <c r="AF188" i="1"/>
  <c r="AG188" i="1"/>
  <c r="AC189" i="1"/>
  <c r="AF189" i="1"/>
  <c r="AG189" i="1"/>
  <c r="AC190" i="1"/>
  <c r="AF190" i="1"/>
  <c r="AG190" i="1"/>
  <c r="AC191" i="1"/>
  <c r="AF191" i="1"/>
  <c r="AG191" i="1"/>
  <c r="AC192" i="1"/>
  <c r="AF192" i="1"/>
  <c r="AG192" i="1"/>
  <c r="AC193" i="1"/>
  <c r="AF193" i="1"/>
  <c r="AG193" i="1"/>
  <c r="AC194" i="1"/>
  <c r="AF194" i="1"/>
  <c r="AG194" i="1"/>
  <c r="AC195" i="1"/>
  <c r="AF195" i="1"/>
  <c r="AG195" i="1"/>
  <c r="AC196" i="1"/>
  <c r="AF196" i="1"/>
  <c r="AG196" i="1"/>
  <c r="AC197" i="1"/>
  <c r="AF197" i="1"/>
  <c r="AG197" i="1"/>
  <c r="AC198" i="1"/>
  <c r="AF198" i="1"/>
  <c r="AG198" i="1"/>
  <c r="AC199" i="1"/>
  <c r="AF199" i="1"/>
  <c r="AG199" i="1"/>
  <c r="AC200" i="1"/>
  <c r="AF200" i="1"/>
  <c r="AG200" i="1"/>
  <c r="AC201" i="1"/>
  <c r="AF201" i="1"/>
  <c r="AG201" i="1"/>
  <c r="AC202" i="1"/>
  <c r="AF202" i="1"/>
  <c r="AG202" i="1"/>
  <c r="AC203" i="1"/>
  <c r="AF203" i="1"/>
  <c r="AG203" i="1"/>
  <c r="AC204" i="1"/>
  <c r="AF204" i="1"/>
  <c r="AG204" i="1"/>
  <c r="AC205" i="1"/>
  <c r="AF205" i="1"/>
  <c r="AG205" i="1"/>
  <c r="AC206" i="1"/>
  <c r="AF206" i="1"/>
  <c r="AG206" i="1"/>
  <c r="AC207" i="1"/>
  <c r="AF207" i="1"/>
  <c r="AG207" i="1"/>
  <c r="AC208" i="1"/>
  <c r="AF208" i="1"/>
  <c r="AG208" i="1"/>
  <c r="AC209" i="1"/>
  <c r="AF209" i="1"/>
  <c r="AG209" i="1"/>
  <c r="AC210" i="1"/>
  <c r="AF210" i="1"/>
  <c r="AG210" i="1"/>
  <c r="AC211" i="1"/>
  <c r="AF211" i="1"/>
  <c r="AG211" i="1"/>
  <c r="AC212" i="1"/>
  <c r="AF212" i="1"/>
  <c r="AG212" i="1"/>
  <c r="AC213" i="1"/>
  <c r="AF213" i="1"/>
  <c r="AG213" i="1"/>
  <c r="AC214" i="1"/>
  <c r="AF214" i="1"/>
  <c r="AG214" i="1"/>
  <c r="AC215" i="1"/>
  <c r="AF215" i="1"/>
  <c r="AG215" i="1"/>
  <c r="AC216" i="1"/>
  <c r="AF216" i="1"/>
  <c r="AG216" i="1"/>
  <c r="AC217" i="1"/>
  <c r="AF217" i="1"/>
  <c r="AG217" i="1"/>
  <c r="AC218" i="1"/>
  <c r="AF218" i="1"/>
  <c r="AG218" i="1"/>
  <c r="AC219" i="1"/>
  <c r="AF219" i="1"/>
  <c r="AG219" i="1"/>
  <c r="AC220" i="1"/>
  <c r="AF220" i="1"/>
  <c r="AG220" i="1"/>
  <c r="AC221" i="1"/>
  <c r="AF221" i="1"/>
  <c r="AG221" i="1"/>
  <c r="AC222" i="1"/>
  <c r="AF222" i="1"/>
  <c r="AG222" i="1"/>
  <c r="AC223" i="1"/>
  <c r="AF223" i="1"/>
  <c r="AG223" i="1"/>
  <c r="AC224" i="1"/>
  <c r="AF224" i="1"/>
  <c r="AG224" i="1"/>
  <c r="AC225" i="1"/>
  <c r="AF225" i="1"/>
  <c r="AG225" i="1"/>
  <c r="AC226" i="1"/>
  <c r="AF226" i="1"/>
  <c r="AG226" i="1"/>
  <c r="AC227" i="1"/>
  <c r="AF227" i="1"/>
  <c r="AG227" i="1"/>
  <c r="AC228" i="1"/>
  <c r="AF228" i="1"/>
  <c r="AG228" i="1"/>
  <c r="AC229" i="1"/>
  <c r="AF229" i="1"/>
  <c r="AG229" i="1"/>
  <c r="AC230" i="1"/>
  <c r="AF230" i="1"/>
  <c r="AG230" i="1"/>
  <c r="AC231" i="1"/>
  <c r="AF231" i="1"/>
  <c r="AG231" i="1"/>
  <c r="AC232" i="1"/>
  <c r="AF232" i="1"/>
  <c r="AG232" i="1"/>
  <c r="AC233" i="1"/>
  <c r="AF233" i="1"/>
  <c r="AG233" i="1"/>
  <c r="AC234" i="1"/>
  <c r="AF234" i="1"/>
  <c r="AG234" i="1"/>
  <c r="AC235" i="1"/>
  <c r="AF235" i="1"/>
  <c r="AG235" i="1"/>
  <c r="AC236" i="1"/>
  <c r="AF236" i="1"/>
  <c r="AG236" i="1"/>
  <c r="AC237" i="1"/>
  <c r="AF237" i="1"/>
  <c r="AG237" i="1"/>
  <c r="AC238" i="1"/>
  <c r="AF238" i="1"/>
  <c r="AG238" i="1"/>
  <c r="AC239" i="1"/>
  <c r="AF239" i="1"/>
  <c r="AG239" i="1"/>
  <c r="AC240" i="1"/>
  <c r="AF240" i="1"/>
  <c r="AG240" i="1"/>
  <c r="AC241" i="1"/>
  <c r="AF241" i="1"/>
  <c r="AG241" i="1"/>
  <c r="AC242" i="1"/>
  <c r="AF242" i="1"/>
  <c r="AG242" i="1"/>
  <c r="AC243" i="1"/>
  <c r="AF243" i="1"/>
  <c r="AG243" i="1"/>
  <c r="AC244" i="1"/>
  <c r="AF244" i="1"/>
  <c r="AG244" i="1"/>
  <c r="AC245" i="1"/>
  <c r="AF245" i="1"/>
  <c r="AG245" i="1"/>
  <c r="AC246" i="1"/>
  <c r="AF246" i="1"/>
  <c r="AG246" i="1"/>
  <c r="AC247" i="1"/>
  <c r="AF247" i="1"/>
  <c r="AG247" i="1"/>
  <c r="AC248" i="1"/>
  <c r="AF248" i="1"/>
  <c r="AG248" i="1"/>
  <c r="AC249" i="1"/>
  <c r="AF249" i="1"/>
  <c r="AG249" i="1"/>
  <c r="AC250" i="1"/>
  <c r="AF250" i="1"/>
  <c r="AG250" i="1"/>
  <c r="AC251" i="1"/>
  <c r="AF251" i="1"/>
  <c r="AG251" i="1"/>
  <c r="AC252" i="1"/>
  <c r="AF252" i="1"/>
  <c r="AG252" i="1"/>
  <c r="AC253" i="1"/>
  <c r="AF253" i="1"/>
  <c r="AG253" i="1"/>
  <c r="AC254" i="1"/>
  <c r="AF254" i="1"/>
  <c r="AG254" i="1"/>
  <c r="AC255" i="1"/>
  <c r="AF255" i="1"/>
  <c r="AG255" i="1"/>
  <c r="AC256" i="1"/>
  <c r="AF256" i="1"/>
  <c r="AG256" i="1"/>
  <c r="AC257" i="1"/>
  <c r="AF257" i="1"/>
  <c r="AG257" i="1"/>
  <c r="AC258" i="1"/>
  <c r="AF258" i="1"/>
  <c r="AG258" i="1"/>
  <c r="AC259" i="1"/>
  <c r="AF259" i="1"/>
  <c r="AG259" i="1"/>
  <c r="AC260" i="1"/>
  <c r="AF260" i="1"/>
  <c r="AG260" i="1"/>
  <c r="AC261" i="1"/>
  <c r="AF261" i="1"/>
  <c r="AG261" i="1"/>
  <c r="AC262" i="1"/>
  <c r="AF262" i="1"/>
  <c r="AG262" i="1"/>
  <c r="AC263" i="1"/>
  <c r="AF263" i="1"/>
  <c r="AG263" i="1"/>
  <c r="AC264" i="1"/>
  <c r="AF264" i="1"/>
  <c r="AG264" i="1"/>
  <c r="AC265" i="1"/>
  <c r="AF265" i="1"/>
  <c r="AG265" i="1"/>
  <c r="AC266" i="1"/>
  <c r="AF266" i="1"/>
  <c r="AG266" i="1"/>
  <c r="AC267" i="1"/>
  <c r="AF267" i="1"/>
  <c r="AG267" i="1"/>
  <c r="AC268" i="1"/>
  <c r="AF268" i="1"/>
  <c r="AG268" i="1"/>
  <c r="AC269" i="1"/>
  <c r="AF269" i="1"/>
  <c r="AG269" i="1"/>
  <c r="AC270" i="1"/>
  <c r="AF270" i="1"/>
  <c r="AG270" i="1"/>
  <c r="AC271" i="1"/>
  <c r="AF271" i="1"/>
  <c r="AG271" i="1"/>
  <c r="AC272" i="1"/>
  <c r="AF272" i="1"/>
  <c r="AG272" i="1"/>
  <c r="AC273" i="1"/>
  <c r="AF273" i="1"/>
  <c r="AG273" i="1"/>
  <c r="AC274" i="1"/>
  <c r="AF274" i="1"/>
  <c r="AG274" i="1"/>
  <c r="AC275" i="1"/>
  <c r="AF275" i="1"/>
  <c r="AG275" i="1"/>
  <c r="AC276" i="1"/>
  <c r="AF276" i="1"/>
  <c r="AG276" i="1"/>
  <c r="AC277" i="1"/>
  <c r="AF277" i="1"/>
  <c r="AG277" i="1"/>
  <c r="AC278" i="1"/>
  <c r="AF278" i="1"/>
  <c r="AG278" i="1"/>
  <c r="AC279" i="1"/>
  <c r="AF279" i="1"/>
  <c r="AG279" i="1"/>
  <c r="AC280" i="1"/>
  <c r="AF280" i="1"/>
  <c r="AG280" i="1"/>
  <c r="AC281" i="1"/>
  <c r="AF281" i="1"/>
  <c r="AG281" i="1"/>
  <c r="AC282" i="1"/>
  <c r="AF282" i="1"/>
  <c r="AG282" i="1"/>
  <c r="AC283" i="1"/>
  <c r="AF283" i="1"/>
  <c r="AG283" i="1"/>
  <c r="AC284" i="1"/>
  <c r="AF284" i="1"/>
  <c r="AG284" i="1"/>
  <c r="AC285" i="1"/>
  <c r="AF285" i="1"/>
  <c r="AG285" i="1"/>
  <c r="AC286" i="1"/>
  <c r="AF286" i="1"/>
  <c r="AG286" i="1"/>
  <c r="AC287" i="1"/>
  <c r="AF287" i="1"/>
  <c r="AG287" i="1"/>
  <c r="AC288" i="1"/>
  <c r="AF288" i="1"/>
  <c r="AG288" i="1"/>
  <c r="AC289" i="1"/>
  <c r="AF289" i="1"/>
  <c r="AG289" i="1"/>
  <c r="AC290" i="1"/>
  <c r="AF290" i="1"/>
  <c r="AG290" i="1"/>
  <c r="AC291" i="1"/>
  <c r="AF291" i="1"/>
  <c r="AG291" i="1"/>
  <c r="AC292" i="1"/>
  <c r="AF292" i="1"/>
  <c r="AG292" i="1"/>
  <c r="AC293" i="1"/>
  <c r="AF293" i="1"/>
  <c r="AG293" i="1"/>
  <c r="AC294" i="1"/>
  <c r="AF294" i="1"/>
  <c r="AG294" i="1"/>
  <c r="AC295" i="1"/>
  <c r="AF295" i="1"/>
  <c r="AG295" i="1"/>
  <c r="AC296" i="1"/>
  <c r="AF296" i="1"/>
  <c r="AG296" i="1"/>
  <c r="AC297" i="1"/>
  <c r="AF297" i="1"/>
  <c r="AG297" i="1"/>
  <c r="AC298" i="1"/>
  <c r="AF298" i="1"/>
  <c r="AG298" i="1"/>
  <c r="AC299" i="1"/>
  <c r="AF299" i="1"/>
  <c r="AG299" i="1"/>
  <c r="AC300" i="1"/>
  <c r="AF300" i="1"/>
  <c r="AG300" i="1"/>
  <c r="AC301" i="1"/>
  <c r="AF301" i="1"/>
  <c r="AG301" i="1"/>
  <c r="AC302" i="1"/>
  <c r="AF302" i="1"/>
  <c r="AG302" i="1"/>
  <c r="AC303" i="1"/>
  <c r="AF303" i="1"/>
  <c r="AG303" i="1"/>
  <c r="AC304" i="1"/>
  <c r="AF304" i="1"/>
  <c r="AG304" i="1"/>
  <c r="AC305" i="1"/>
  <c r="AF305" i="1"/>
  <c r="AG305" i="1"/>
  <c r="AC306" i="1"/>
  <c r="AF306" i="1"/>
  <c r="AG306" i="1"/>
  <c r="AC307" i="1"/>
  <c r="AF307" i="1"/>
  <c r="AG307" i="1"/>
  <c r="AC308" i="1"/>
  <c r="AF308" i="1"/>
  <c r="AG308" i="1"/>
  <c r="AC309" i="1"/>
  <c r="AF309" i="1"/>
  <c r="AG309" i="1"/>
  <c r="AC310" i="1"/>
  <c r="AF310" i="1"/>
  <c r="AG310" i="1"/>
  <c r="AC311" i="1"/>
  <c r="AF311" i="1"/>
  <c r="AG311" i="1"/>
  <c r="AC312" i="1"/>
  <c r="AF312" i="1"/>
  <c r="AG312" i="1"/>
  <c r="AC313" i="1"/>
  <c r="AF313" i="1"/>
  <c r="AG313" i="1"/>
  <c r="AC314" i="1"/>
  <c r="AF314" i="1"/>
  <c r="AG314" i="1"/>
  <c r="AC315" i="1"/>
  <c r="AF315" i="1"/>
  <c r="AG315" i="1"/>
  <c r="AC316" i="1"/>
  <c r="AF316" i="1"/>
  <c r="AG316" i="1"/>
  <c r="AC317" i="1"/>
  <c r="AF317" i="1"/>
  <c r="AG317" i="1"/>
  <c r="AC318" i="1"/>
  <c r="AF318" i="1"/>
  <c r="AG318" i="1"/>
  <c r="AC319" i="1"/>
  <c r="AF319" i="1"/>
  <c r="AG319" i="1"/>
  <c r="AC320" i="1"/>
  <c r="AF320" i="1"/>
  <c r="AG320" i="1"/>
  <c r="AC321" i="1"/>
  <c r="AF321" i="1"/>
  <c r="AG321" i="1"/>
  <c r="AC322" i="1"/>
  <c r="AF322" i="1"/>
  <c r="AG322" i="1"/>
  <c r="AC323" i="1"/>
  <c r="AF323" i="1"/>
  <c r="AG323" i="1"/>
  <c r="AC324" i="1"/>
  <c r="AF324" i="1"/>
  <c r="AG324" i="1"/>
  <c r="AC325" i="1"/>
  <c r="AF325" i="1"/>
  <c r="AG325" i="1"/>
  <c r="AC326" i="1"/>
  <c r="AF326" i="1"/>
  <c r="AG326" i="1"/>
  <c r="AC327" i="1"/>
  <c r="AF327" i="1"/>
  <c r="AG327" i="1"/>
  <c r="AC328" i="1"/>
  <c r="AF328" i="1"/>
  <c r="AG328" i="1"/>
  <c r="AC329" i="1"/>
  <c r="AF329" i="1"/>
  <c r="AG329" i="1"/>
  <c r="AC330" i="1"/>
  <c r="AF330" i="1"/>
  <c r="AG330" i="1"/>
  <c r="AC331" i="1"/>
  <c r="AF331" i="1"/>
  <c r="AG331" i="1"/>
  <c r="AC332" i="1"/>
  <c r="AF332" i="1"/>
  <c r="AG332" i="1"/>
  <c r="AC333" i="1"/>
  <c r="AF333" i="1"/>
  <c r="AG333" i="1"/>
  <c r="AC334" i="1"/>
  <c r="AF334" i="1"/>
  <c r="AG334" i="1"/>
  <c r="AC335" i="1"/>
  <c r="AF335" i="1"/>
  <c r="AG335" i="1"/>
  <c r="AC336" i="1"/>
  <c r="AF336" i="1"/>
  <c r="AG336" i="1"/>
  <c r="AC337" i="1"/>
  <c r="AF337" i="1"/>
  <c r="AG337" i="1"/>
  <c r="AC338" i="1"/>
  <c r="AF338" i="1"/>
  <c r="AG338" i="1"/>
  <c r="AC339" i="1"/>
  <c r="AF339" i="1"/>
  <c r="AG339" i="1"/>
  <c r="AC340" i="1"/>
  <c r="AF340" i="1"/>
  <c r="AG340" i="1"/>
  <c r="AC341" i="1"/>
  <c r="AF341" i="1"/>
  <c r="AG341" i="1"/>
  <c r="AC342" i="1"/>
  <c r="AF342" i="1"/>
  <c r="AG342" i="1"/>
  <c r="AC343" i="1"/>
  <c r="AF343" i="1"/>
  <c r="AG343" i="1"/>
  <c r="AC344" i="1"/>
  <c r="AF344" i="1"/>
  <c r="AG344" i="1"/>
  <c r="AC345" i="1"/>
  <c r="AF345" i="1"/>
  <c r="AG345" i="1"/>
  <c r="AC346" i="1"/>
  <c r="AF346" i="1"/>
  <c r="AG346" i="1"/>
  <c r="AC347" i="1"/>
  <c r="AF347" i="1"/>
  <c r="AG347" i="1"/>
  <c r="AC348" i="1"/>
  <c r="AF348" i="1"/>
  <c r="AG348" i="1"/>
  <c r="AC349" i="1"/>
  <c r="AF349" i="1"/>
  <c r="AG349" i="1"/>
  <c r="AC350" i="1"/>
  <c r="AF350" i="1"/>
  <c r="AG350" i="1"/>
  <c r="AC351" i="1"/>
  <c r="AF351" i="1"/>
  <c r="AG351" i="1"/>
  <c r="AC352" i="1"/>
  <c r="AF352" i="1"/>
  <c r="AG352" i="1"/>
  <c r="AC353" i="1"/>
  <c r="AF353" i="1"/>
  <c r="AG353" i="1"/>
  <c r="AC354" i="1"/>
  <c r="AF354" i="1"/>
  <c r="AG354" i="1"/>
  <c r="AC355" i="1"/>
  <c r="AF355" i="1"/>
  <c r="AG355" i="1"/>
  <c r="AC356" i="1"/>
  <c r="AF356" i="1"/>
  <c r="AG356" i="1"/>
  <c r="AC357" i="1"/>
  <c r="AF357" i="1"/>
  <c r="AG357" i="1"/>
  <c r="AC358" i="1"/>
  <c r="AF358" i="1"/>
  <c r="AG358" i="1"/>
  <c r="AC359" i="1"/>
  <c r="AF359" i="1"/>
  <c r="AG359" i="1"/>
  <c r="AC360" i="1"/>
  <c r="AF360" i="1"/>
  <c r="AG360" i="1"/>
  <c r="AC361" i="1"/>
  <c r="AF361" i="1"/>
  <c r="AG361" i="1"/>
  <c r="AC362" i="1"/>
  <c r="AF362" i="1"/>
  <c r="AG362" i="1"/>
  <c r="AC363" i="1"/>
  <c r="AF363" i="1"/>
  <c r="AG363" i="1"/>
  <c r="AC364" i="1"/>
  <c r="AF364" i="1"/>
  <c r="AG364" i="1"/>
  <c r="AC365" i="1"/>
  <c r="AF365" i="1"/>
  <c r="AG365" i="1"/>
  <c r="AC366" i="1"/>
  <c r="AF366" i="1"/>
  <c r="AG366" i="1"/>
  <c r="AC367" i="1"/>
  <c r="AF367" i="1"/>
  <c r="AG367" i="1"/>
  <c r="AC368" i="1"/>
  <c r="AF368" i="1"/>
  <c r="AG368" i="1"/>
  <c r="AC369" i="1"/>
  <c r="AF369" i="1"/>
  <c r="AG369" i="1"/>
  <c r="AC370" i="1"/>
  <c r="AF370" i="1"/>
  <c r="AG370" i="1"/>
  <c r="AC371" i="1"/>
  <c r="AF371" i="1"/>
  <c r="AG371" i="1"/>
  <c r="AC372" i="1"/>
  <c r="AF372" i="1"/>
  <c r="AG372" i="1"/>
  <c r="AC373" i="1"/>
  <c r="AF373" i="1"/>
  <c r="AG373" i="1"/>
  <c r="AC374" i="1"/>
  <c r="AF374" i="1"/>
  <c r="AG374" i="1"/>
  <c r="AC375" i="1"/>
  <c r="AF375" i="1"/>
  <c r="AG375" i="1"/>
  <c r="AC376" i="1"/>
  <c r="AF376" i="1"/>
  <c r="AG376" i="1"/>
  <c r="AC377" i="1"/>
  <c r="AF377" i="1"/>
  <c r="AG377" i="1"/>
  <c r="AC378" i="1"/>
  <c r="AF378" i="1"/>
  <c r="AG378" i="1"/>
  <c r="AC379" i="1"/>
  <c r="AF379" i="1"/>
  <c r="AG379" i="1"/>
  <c r="AC380" i="1"/>
  <c r="AF380" i="1"/>
  <c r="AG380" i="1"/>
  <c r="AC381" i="1"/>
  <c r="AF381" i="1"/>
  <c r="AG381" i="1"/>
  <c r="AC382" i="1"/>
  <c r="AF382" i="1"/>
  <c r="AG382" i="1"/>
  <c r="AC383" i="1"/>
  <c r="AF383" i="1"/>
  <c r="AG383" i="1"/>
  <c r="AC384" i="1"/>
  <c r="AF384" i="1"/>
  <c r="AG384" i="1"/>
  <c r="AC385" i="1"/>
  <c r="AF385" i="1"/>
  <c r="AG385" i="1"/>
  <c r="AC386" i="1"/>
  <c r="AF386" i="1"/>
  <c r="AG386" i="1"/>
  <c r="AC387" i="1"/>
  <c r="AF387" i="1"/>
  <c r="AG387" i="1"/>
  <c r="AC388" i="1"/>
  <c r="AF388" i="1"/>
  <c r="AG388" i="1"/>
  <c r="AC389" i="1"/>
  <c r="AF389" i="1"/>
  <c r="AG389" i="1"/>
  <c r="AC390" i="1"/>
  <c r="AF390" i="1"/>
  <c r="AG390" i="1"/>
  <c r="AC391" i="1"/>
  <c r="AF391" i="1"/>
  <c r="AG391" i="1"/>
  <c r="AC392" i="1"/>
  <c r="AF392" i="1"/>
  <c r="AG392" i="1"/>
  <c r="AC393" i="1"/>
  <c r="AF393" i="1"/>
  <c r="AG393" i="1"/>
  <c r="AC394" i="1"/>
  <c r="AF394" i="1"/>
  <c r="AG394" i="1"/>
  <c r="AC395" i="1"/>
  <c r="AF395" i="1"/>
  <c r="AG395" i="1"/>
  <c r="AC396" i="1"/>
  <c r="AF396" i="1"/>
  <c r="AG396" i="1"/>
  <c r="AC397" i="1"/>
  <c r="AF397" i="1"/>
  <c r="AG397" i="1"/>
  <c r="AC398" i="1"/>
  <c r="AF398" i="1"/>
  <c r="AG398" i="1"/>
  <c r="AC399" i="1"/>
  <c r="AF399" i="1"/>
  <c r="AG399" i="1"/>
  <c r="AC400" i="1"/>
  <c r="AF400" i="1"/>
  <c r="AG400" i="1"/>
  <c r="AC401" i="1"/>
  <c r="AF401" i="1"/>
  <c r="AG401" i="1"/>
  <c r="AC402" i="1"/>
  <c r="AF402" i="1"/>
  <c r="AG402" i="1"/>
  <c r="AC403" i="1"/>
  <c r="AF403" i="1"/>
  <c r="AG403" i="1"/>
  <c r="AC404" i="1"/>
  <c r="AF404" i="1"/>
  <c r="AG404" i="1"/>
  <c r="AC405" i="1"/>
  <c r="AF405" i="1"/>
  <c r="AG405" i="1"/>
  <c r="AC406" i="1"/>
  <c r="AF406" i="1"/>
  <c r="AG406" i="1"/>
  <c r="AC407" i="1"/>
  <c r="AF407" i="1"/>
  <c r="AG407" i="1"/>
  <c r="AC408" i="1"/>
  <c r="AF408" i="1"/>
  <c r="AG408" i="1"/>
  <c r="AC409" i="1"/>
  <c r="AF409" i="1"/>
  <c r="AG409" i="1"/>
  <c r="AC410" i="1"/>
  <c r="AF410" i="1"/>
  <c r="AG410" i="1"/>
  <c r="AC411" i="1"/>
  <c r="AF411" i="1"/>
  <c r="AG411" i="1"/>
  <c r="AC412" i="1"/>
  <c r="AF412" i="1"/>
  <c r="AG412" i="1"/>
  <c r="AC413" i="1"/>
  <c r="AF413" i="1"/>
  <c r="AG413" i="1"/>
  <c r="AC414" i="1"/>
  <c r="AF414" i="1"/>
  <c r="AG414" i="1"/>
  <c r="AC415" i="1"/>
  <c r="AF415" i="1"/>
  <c r="AG415" i="1"/>
  <c r="AC416" i="1"/>
  <c r="AF416" i="1"/>
  <c r="AG416" i="1"/>
  <c r="AC417" i="1"/>
  <c r="AF417" i="1"/>
  <c r="AG417" i="1"/>
  <c r="AC418" i="1"/>
  <c r="AF418" i="1"/>
  <c r="AG418" i="1"/>
  <c r="AC419" i="1"/>
  <c r="AF419" i="1"/>
  <c r="AG419" i="1"/>
  <c r="AC420" i="1"/>
  <c r="AF420" i="1"/>
  <c r="AG420" i="1"/>
  <c r="AC421" i="1"/>
  <c r="AF421" i="1"/>
  <c r="AG421" i="1"/>
  <c r="AC422" i="1"/>
  <c r="AF422" i="1"/>
  <c r="AG422" i="1"/>
  <c r="AC423" i="1"/>
  <c r="AF423" i="1"/>
  <c r="AG423" i="1"/>
  <c r="AC424" i="1"/>
  <c r="AF424" i="1"/>
  <c r="AG424" i="1"/>
  <c r="AC425" i="1"/>
  <c r="AF425" i="1"/>
  <c r="AG425" i="1"/>
  <c r="AC426" i="1"/>
  <c r="AF426" i="1"/>
  <c r="AG426" i="1"/>
  <c r="AC427" i="1"/>
  <c r="AF427" i="1"/>
  <c r="AG427" i="1"/>
  <c r="AC428" i="1"/>
  <c r="AF428" i="1"/>
  <c r="AG428" i="1"/>
  <c r="AC429" i="1"/>
  <c r="AF429" i="1"/>
  <c r="AG429" i="1"/>
  <c r="AC430" i="1"/>
  <c r="AF430" i="1"/>
  <c r="AG430" i="1"/>
  <c r="AC431" i="1"/>
  <c r="AF431" i="1"/>
  <c r="AG431" i="1"/>
  <c r="AC432" i="1"/>
  <c r="AF432" i="1"/>
  <c r="AG432" i="1"/>
  <c r="AC433" i="1"/>
  <c r="AF433" i="1"/>
  <c r="AG433" i="1"/>
  <c r="AC434" i="1"/>
  <c r="AF434" i="1"/>
  <c r="AG434" i="1"/>
  <c r="AC435" i="1"/>
  <c r="AF435" i="1"/>
  <c r="AG435" i="1"/>
  <c r="AC436" i="1"/>
  <c r="AF436" i="1"/>
  <c r="AG436" i="1"/>
  <c r="AC437" i="1"/>
  <c r="AF437" i="1"/>
  <c r="AG437" i="1"/>
  <c r="AC438" i="1"/>
  <c r="AF438" i="1"/>
  <c r="AG438" i="1"/>
  <c r="AC439" i="1"/>
  <c r="AF439" i="1"/>
  <c r="AG439" i="1"/>
  <c r="AC440" i="1"/>
  <c r="AF440" i="1"/>
  <c r="AG440" i="1"/>
  <c r="AC441" i="1"/>
  <c r="AF441" i="1"/>
  <c r="AG441" i="1"/>
  <c r="AC442" i="1"/>
  <c r="AF442" i="1"/>
  <c r="AG442" i="1"/>
  <c r="AC443" i="1"/>
  <c r="AF443" i="1"/>
  <c r="AG443" i="1"/>
  <c r="AC444" i="1"/>
  <c r="AF444" i="1"/>
  <c r="AG444" i="1"/>
  <c r="AC445" i="1"/>
  <c r="AF445" i="1"/>
  <c r="AG445" i="1"/>
  <c r="AC446" i="1"/>
  <c r="AF446" i="1"/>
  <c r="AG446" i="1"/>
  <c r="AC447" i="1"/>
  <c r="AF447" i="1"/>
  <c r="AG447" i="1"/>
  <c r="AC448" i="1"/>
  <c r="AF448" i="1"/>
  <c r="AG448" i="1"/>
  <c r="AC449" i="1"/>
  <c r="AF449" i="1"/>
  <c r="AG449" i="1"/>
  <c r="AC450" i="1"/>
  <c r="AF450" i="1"/>
  <c r="AG450" i="1"/>
  <c r="AC451" i="1"/>
  <c r="AF451" i="1"/>
  <c r="AG451" i="1"/>
  <c r="AC452" i="1"/>
  <c r="AF452" i="1"/>
  <c r="AG452" i="1"/>
  <c r="AC453" i="1"/>
  <c r="AF453" i="1"/>
  <c r="AG453" i="1"/>
  <c r="AC454" i="1"/>
  <c r="AF454" i="1"/>
  <c r="AG454" i="1"/>
  <c r="AC455" i="1"/>
  <c r="AF455" i="1"/>
  <c r="AG455" i="1"/>
  <c r="AC456" i="1"/>
  <c r="AF456" i="1"/>
  <c r="AG456" i="1"/>
  <c r="AC457" i="1"/>
  <c r="AF457" i="1"/>
  <c r="AG457" i="1"/>
  <c r="AC458" i="1"/>
  <c r="AF458" i="1"/>
  <c r="AG458" i="1"/>
  <c r="AC459" i="1"/>
  <c r="AF459" i="1"/>
  <c r="AG459" i="1"/>
  <c r="AC460" i="1"/>
  <c r="AF460" i="1"/>
  <c r="AG460" i="1"/>
  <c r="AC461" i="1"/>
  <c r="AF461" i="1"/>
  <c r="AG461" i="1"/>
  <c r="AC462" i="1"/>
  <c r="AF462" i="1"/>
  <c r="AG462" i="1"/>
  <c r="AC463" i="1"/>
  <c r="AF463" i="1"/>
  <c r="AG463" i="1"/>
  <c r="AC464" i="1"/>
  <c r="AF464" i="1"/>
  <c r="AG464" i="1"/>
  <c r="AC465" i="1"/>
  <c r="AF465" i="1"/>
  <c r="AG465" i="1"/>
  <c r="AC466" i="1"/>
  <c r="AF466" i="1"/>
  <c r="AG466" i="1"/>
  <c r="AC467" i="1"/>
  <c r="AF467" i="1"/>
  <c r="AG467" i="1"/>
  <c r="AC468" i="1"/>
  <c r="AF468" i="1"/>
  <c r="AG468" i="1"/>
  <c r="AC469" i="1"/>
  <c r="AF469" i="1"/>
  <c r="AG469" i="1"/>
  <c r="AC470" i="1"/>
  <c r="AF470" i="1"/>
  <c r="AG470" i="1"/>
  <c r="AC471" i="1"/>
  <c r="AF471" i="1"/>
  <c r="AG471" i="1"/>
  <c r="AC472" i="1"/>
  <c r="AF472" i="1"/>
  <c r="AG472" i="1"/>
  <c r="AC473" i="1"/>
  <c r="AF473" i="1"/>
  <c r="AG473" i="1"/>
  <c r="AC474" i="1"/>
  <c r="AF474" i="1"/>
  <c r="AG474" i="1"/>
  <c r="AC475" i="1"/>
  <c r="AF475" i="1"/>
  <c r="AG475" i="1"/>
  <c r="AC476" i="1"/>
  <c r="AF476" i="1"/>
  <c r="AG476" i="1"/>
  <c r="AC477" i="1"/>
  <c r="AF477" i="1"/>
  <c r="AG477" i="1"/>
  <c r="AC478" i="1"/>
  <c r="AF478" i="1"/>
  <c r="AG478" i="1"/>
  <c r="AC479" i="1"/>
  <c r="AF479" i="1"/>
  <c r="AG479" i="1"/>
  <c r="AC480" i="1"/>
  <c r="AF480" i="1"/>
  <c r="AG480" i="1"/>
  <c r="AC481" i="1"/>
  <c r="AF481" i="1"/>
  <c r="AG481" i="1"/>
  <c r="AC482" i="1"/>
  <c r="AF482" i="1"/>
  <c r="AG482" i="1"/>
  <c r="AC483" i="1"/>
  <c r="AF483" i="1"/>
  <c r="AG483" i="1"/>
  <c r="AC484" i="1"/>
  <c r="AF484" i="1"/>
  <c r="AG484" i="1"/>
  <c r="AC485" i="1"/>
  <c r="AF485" i="1"/>
  <c r="AG485" i="1"/>
  <c r="AC486" i="1"/>
  <c r="AF486" i="1"/>
  <c r="AG486" i="1"/>
  <c r="AC487" i="1"/>
  <c r="AF487" i="1"/>
  <c r="AG487" i="1"/>
  <c r="AC488" i="1"/>
  <c r="AF488" i="1"/>
  <c r="AG488" i="1"/>
  <c r="AC489" i="1"/>
  <c r="AF489" i="1"/>
  <c r="AG489" i="1"/>
  <c r="AC490" i="1"/>
  <c r="AF490" i="1"/>
  <c r="AG490" i="1"/>
  <c r="AC491" i="1"/>
  <c r="AF491" i="1"/>
  <c r="AG491" i="1"/>
  <c r="AC492" i="1"/>
  <c r="AF492" i="1"/>
  <c r="AG492" i="1"/>
  <c r="AC493" i="1"/>
  <c r="AF493" i="1"/>
  <c r="AG493" i="1"/>
  <c r="AC494" i="1"/>
  <c r="AF494" i="1"/>
  <c r="AG494" i="1"/>
  <c r="AC495" i="1"/>
  <c r="AF495" i="1"/>
  <c r="AG495" i="1"/>
  <c r="AC496" i="1"/>
  <c r="AF496" i="1"/>
  <c r="AG496" i="1"/>
  <c r="AC497" i="1"/>
  <c r="AF497" i="1"/>
  <c r="AG497" i="1"/>
  <c r="AC498" i="1"/>
  <c r="AF498" i="1"/>
  <c r="AG498" i="1"/>
  <c r="AC499" i="1"/>
  <c r="AF499" i="1"/>
  <c r="AG499" i="1"/>
  <c r="AC500" i="1"/>
  <c r="AF500" i="1"/>
  <c r="AG500" i="1"/>
  <c r="AC501" i="1"/>
  <c r="AF501" i="1"/>
  <c r="AG501" i="1"/>
  <c r="AC502" i="1"/>
  <c r="AF502" i="1"/>
  <c r="AG502" i="1"/>
  <c r="AC503" i="1"/>
  <c r="AF503" i="1"/>
  <c r="AG503" i="1"/>
  <c r="AC504" i="1"/>
  <c r="AF504" i="1"/>
  <c r="AG504" i="1"/>
  <c r="AC505" i="1"/>
  <c r="AF505" i="1"/>
  <c r="AG505" i="1"/>
  <c r="AC506" i="1"/>
  <c r="AF506" i="1"/>
  <c r="AG506" i="1"/>
  <c r="AC507" i="1"/>
  <c r="AF507" i="1"/>
  <c r="AG507" i="1"/>
  <c r="AC508" i="1"/>
  <c r="AF508" i="1"/>
  <c r="AG508" i="1"/>
  <c r="AC509" i="1"/>
  <c r="AF509" i="1"/>
  <c r="AG509" i="1"/>
  <c r="AC510" i="1"/>
  <c r="AF510" i="1"/>
  <c r="AG510" i="1"/>
  <c r="AC511" i="1"/>
  <c r="AF511" i="1"/>
  <c r="AG511" i="1"/>
  <c r="AC512" i="1"/>
  <c r="AF512" i="1"/>
  <c r="AG512" i="1"/>
  <c r="AC513" i="1"/>
  <c r="AF513" i="1"/>
  <c r="AG513" i="1"/>
  <c r="AC514" i="1"/>
  <c r="AF514" i="1"/>
  <c r="AG514" i="1"/>
  <c r="AC515" i="1"/>
  <c r="AF515" i="1"/>
  <c r="AG515" i="1"/>
  <c r="AC516" i="1"/>
  <c r="AF516" i="1"/>
  <c r="AG516" i="1"/>
  <c r="AC517" i="1"/>
  <c r="AF517" i="1"/>
  <c r="AG517" i="1"/>
  <c r="AC518" i="1"/>
  <c r="AF518" i="1"/>
  <c r="AG518" i="1"/>
  <c r="AC519" i="1"/>
  <c r="AF519" i="1"/>
  <c r="AG519" i="1"/>
  <c r="AC520" i="1"/>
  <c r="AF520" i="1"/>
  <c r="AG520" i="1"/>
  <c r="AC521" i="1"/>
  <c r="AF521" i="1"/>
  <c r="AG521" i="1"/>
  <c r="AC522" i="1"/>
  <c r="AF522" i="1"/>
  <c r="AG522" i="1"/>
  <c r="AC523" i="1"/>
  <c r="AF523" i="1"/>
  <c r="AG523" i="1"/>
  <c r="AC524" i="1"/>
  <c r="AF524" i="1"/>
  <c r="AG524" i="1"/>
  <c r="AC525" i="1"/>
  <c r="AF525" i="1"/>
  <c r="AG525" i="1"/>
  <c r="AC526" i="1"/>
  <c r="AF526" i="1"/>
  <c r="AG526" i="1"/>
  <c r="AC527" i="1"/>
  <c r="AF527" i="1"/>
  <c r="AG527" i="1"/>
  <c r="AC528" i="1"/>
  <c r="AF528" i="1"/>
  <c r="AG528" i="1"/>
  <c r="AC529" i="1"/>
  <c r="AF529" i="1"/>
  <c r="AG529" i="1"/>
  <c r="AC530" i="1"/>
  <c r="AF530" i="1"/>
  <c r="AG530" i="1"/>
  <c r="AC531" i="1"/>
  <c r="AF531" i="1"/>
  <c r="AG531" i="1"/>
  <c r="AC532" i="1"/>
  <c r="AF532" i="1"/>
  <c r="AG532" i="1"/>
  <c r="AC533" i="1"/>
  <c r="AF533" i="1"/>
  <c r="AG533" i="1"/>
  <c r="AC534" i="1"/>
  <c r="AF534" i="1"/>
  <c r="AG534" i="1"/>
  <c r="AC535" i="1"/>
  <c r="AF535" i="1"/>
  <c r="AG535" i="1"/>
  <c r="AC536" i="1"/>
  <c r="AF536" i="1"/>
  <c r="AG536" i="1"/>
  <c r="AC537" i="1"/>
  <c r="AF537" i="1"/>
  <c r="AG537" i="1"/>
  <c r="AC538" i="1"/>
  <c r="AF538" i="1"/>
  <c r="AG538" i="1"/>
  <c r="AC539" i="1"/>
  <c r="AF539" i="1"/>
  <c r="AG539" i="1"/>
  <c r="AC540" i="1"/>
  <c r="AF540" i="1"/>
  <c r="AG540" i="1"/>
  <c r="AC541" i="1"/>
  <c r="AF541" i="1"/>
  <c r="AG541" i="1"/>
  <c r="AC542" i="1"/>
  <c r="AF542" i="1"/>
  <c r="AG542" i="1"/>
  <c r="AC543" i="1"/>
  <c r="AF543" i="1"/>
  <c r="AG543" i="1"/>
  <c r="AC544" i="1"/>
  <c r="AF544" i="1"/>
  <c r="AG544" i="1"/>
  <c r="AC545" i="1"/>
  <c r="AF545" i="1"/>
  <c r="AG545" i="1"/>
  <c r="AC546" i="1"/>
  <c r="AF546" i="1"/>
  <c r="AG546" i="1"/>
  <c r="AC547" i="1"/>
  <c r="AF547" i="1"/>
  <c r="AG547" i="1"/>
  <c r="AC548" i="1"/>
  <c r="AF548" i="1"/>
  <c r="AG548" i="1"/>
  <c r="AC549" i="1"/>
  <c r="AF549" i="1"/>
  <c r="AG549" i="1"/>
  <c r="AC550" i="1"/>
  <c r="AF550" i="1"/>
  <c r="AG550" i="1"/>
  <c r="AC551" i="1"/>
  <c r="AF551" i="1"/>
  <c r="AG551" i="1"/>
  <c r="AC552" i="1"/>
  <c r="AF552" i="1"/>
  <c r="AG552" i="1"/>
  <c r="AC553" i="1"/>
  <c r="AF553" i="1"/>
  <c r="AG553" i="1"/>
  <c r="AC554" i="1"/>
  <c r="AF554" i="1"/>
  <c r="AG554" i="1"/>
  <c r="AC555" i="1"/>
  <c r="AF555" i="1"/>
  <c r="AG555" i="1"/>
  <c r="AC556" i="1"/>
  <c r="AF556" i="1"/>
  <c r="AG556" i="1"/>
  <c r="AC557" i="1"/>
  <c r="AF557" i="1"/>
  <c r="AG557" i="1"/>
  <c r="AC558" i="1"/>
  <c r="AF558" i="1"/>
  <c r="AG558" i="1"/>
  <c r="AC559" i="1"/>
  <c r="AF559" i="1"/>
  <c r="AG559" i="1"/>
  <c r="AC560" i="1"/>
  <c r="AF560" i="1"/>
  <c r="AG560" i="1"/>
  <c r="AC561" i="1"/>
  <c r="AF561" i="1"/>
  <c r="AG561" i="1"/>
  <c r="AC562" i="1"/>
  <c r="AF562" i="1"/>
  <c r="AG562" i="1"/>
  <c r="AC563" i="1"/>
  <c r="AF563" i="1"/>
  <c r="AG563" i="1"/>
  <c r="AC564" i="1"/>
  <c r="AF564" i="1"/>
  <c r="AG564" i="1"/>
  <c r="AC565" i="1"/>
  <c r="AF565" i="1"/>
  <c r="AG565" i="1"/>
  <c r="AC566" i="1"/>
  <c r="AF566" i="1"/>
  <c r="AG566" i="1"/>
  <c r="AC567" i="1"/>
  <c r="AF567" i="1"/>
  <c r="AG567" i="1"/>
  <c r="AC568" i="1"/>
  <c r="AF568" i="1"/>
  <c r="AG568" i="1"/>
  <c r="AC569" i="1"/>
  <c r="AF569" i="1"/>
  <c r="AG569" i="1"/>
  <c r="AC570" i="1"/>
  <c r="AF570" i="1"/>
  <c r="AG570" i="1"/>
  <c r="AC571" i="1"/>
  <c r="AF571" i="1"/>
  <c r="AG571" i="1"/>
  <c r="AC572" i="1"/>
  <c r="AF572" i="1"/>
  <c r="AG572" i="1"/>
  <c r="AC573" i="1"/>
  <c r="AF573" i="1"/>
  <c r="AG573" i="1"/>
  <c r="AC574" i="1"/>
  <c r="AF574" i="1"/>
  <c r="AG574" i="1"/>
  <c r="AC575" i="1"/>
  <c r="AF575" i="1"/>
  <c r="AG575" i="1"/>
  <c r="AC576" i="1"/>
  <c r="AF576" i="1"/>
  <c r="AG576" i="1"/>
  <c r="AC577" i="1"/>
  <c r="AF577" i="1"/>
  <c r="AG577" i="1"/>
  <c r="AC578" i="1"/>
  <c r="AF578" i="1"/>
  <c r="AG578" i="1"/>
  <c r="AC579" i="1"/>
  <c r="AF579" i="1"/>
  <c r="AG579" i="1"/>
  <c r="AC580" i="1"/>
  <c r="AF580" i="1"/>
  <c r="AG580" i="1"/>
  <c r="AC581" i="1"/>
  <c r="AF581" i="1"/>
  <c r="AG581" i="1"/>
  <c r="AC582" i="1"/>
  <c r="AF582" i="1"/>
  <c r="AG582" i="1"/>
  <c r="AC583" i="1"/>
  <c r="AF583" i="1"/>
  <c r="AG583" i="1"/>
  <c r="AC584" i="1"/>
  <c r="AF584" i="1"/>
  <c r="AG584" i="1"/>
  <c r="AC585" i="1"/>
  <c r="AF585" i="1"/>
  <c r="AG585" i="1"/>
  <c r="AC586" i="1"/>
  <c r="AF586" i="1"/>
  <c r="AG586" i="1"/>
  <c r="AC587" i="1"/>
  <c r="AF587" i="1"/>
  <c r="AG587" i="1"/>
  <c r="AC588" i="1"/>
  <c r="AF588" i="1"/>
  <c r="AG588" i="1"/>
  <c r="AC589" i="1"/>
  <c r="AF589" i="1"/>
  <c r="AG589" i="1"/>
  <c r="AC590" i="1"/>
  <c r="AF590" i="1"/>
  <c r="AG590" i="1"/>
  <c r="AC591" i="1"/>
  <c r="AF591" i="1"/>
  <c r="AG591" i="1"/>
  <c r="AC592" i="1"/>
  <c r="AF592" i="1"/>
  <c r="AG592" i="1"/>
  <c r="AC593" i="1"/>
  <c r="AF593" i="1"/>
  <c r="AG593" i="1"/>
  <c r="AC594" i="1"/>
  <c r="AF594" i="1"/>
  <c r="AG594" i="1"/>
  <c r="AC595" i="1"/>
  <c r="AF595" i="1"/>
  <c r="AG595" i="1"/>
  <c r="AC596" i="1"/>
  <c r="AF596" i="1"/>
  <c r="AG596" i="1"/>
  <c r="AC597" i="1"/>
  <c r="AF597" i="1"/>
  <c r="AG597" i="1"/>
  <c r="AC598" i="1"/>
  <c r="AF598" i="1"/>
  <c r="AG598" i="1"/>
  <c r="AC599" i="1"/>
  <c r="AF599" i="1"/>
  <c r="AG599" i="1"/>
  <c r="AC600" i="1"/>
  <c r="AF600" i="1"/>
  <c r="AG600" i="1"/>
  <c r="AC601" i="1"/>
  <c r="AF601" i="1"/>
  <c r="AG601" i="1"/>
  <c r="AC602" i="1"/>
  <c r="AF602" i="1"/>
  <c r="AG602" i="1"/>
  <c r="AC603" i="1"/>
  <c r="AF603" i="1"/>
  <c r="AG603" i="1"/>
  <c r="AC604" i="1"/>
  <c r="AF604" i="1"/>
  <c r="AG604" i="1"/>
  <c r="AC605" i="1"/>
  <c r="AF605" i="1"/>
  <c r="AG605" i="1"/>
  <c r="AC606" i="1"/>
  <c r="AF606" i="1"/>
  <c r="AG606" i="1"/>
  <c r="AC607" i="1"/>
  <c r="AF607" i="1"/>
  <c r="AG607" i="1"/>
  <c r="AC608" i="1"/>
  <c r="AF608" i="1"/>
  <c r="AG608" i="1"/>
  <c r="AC609" i="1"/>
  <c r="AF609" i="1"/>
  <c r="AG609" i="1"/>
  <c r="AC610" i="1"/>
  <c r="AF610" i="1"/>
  <c r="AG610" i="1"/>
  <c r="AC611" i="1"/>
  <c r="AF611" i="1"/>
  <c r="AG611" i="1"/>
  <c r="AC612" i="1"/>
  <c r="AF612" i="1"/>
  <c r="AG612" i="1"/>
  <c r="AC613" i="1"/>
  <c r="AF613" i="1"/>
  <c r="AG613" i="1"/>
  <c r="AC614" i="1"/>
  <c r="AF614" i="1"/>
  <c r="AG614" i="1"/>
  <c r="AC615" i="1"/>
  <c r="AF615" i="1"/>
  <c r="AG615" i="1"/>
  <c r="AC616" i="1"/>
  <c r="AF616" i="1"/>
  <c r="AG616" i="1"/>
  <c r="AC617" i="1"/>
  <c r="AF617" i="1"/>
  <c r="AG617" i="1"/>
  <c r="AC618" i="1"/>
  <c r="AF618" i="1"/>
  <c r="AG618" i="1"/>
  <c r="AC619" i="1"/>
  <c r="AF619" i="1"/>
  <c r="AG619" i="1"/>
  <c r="AC620" i="1"/>
  <c r="AF620" i="1"/>
  <c r="AG620" i="1"/>
  <c r="AC621" i="1"/>
  <c r="AF621" i="1"/>
  <c r="AG621" i="1"/>
  <c r="AC622" i="1"/>
  <c r="AF622" i="1"/>
  <c r="AG622" i="1"/>
  <c r="AC623" i="1"/>
  <c r="AF623" i="1"/>
  <c r="AG623" i="1"/>
  <c r="AC624" i="1"/>
  <c r="AF624" i="1"/>
  <c r="AG624" i="1"/>
  <c r="AC625" i="1"/>
  <c r="AF625" i="1"/>
  <c r="AG625" i="1"/>
  <c r="AC626" i="1"/>
  <c r="AF626" i="1"/>
  <c r="AG626" i="1"/>
  <c r="AC627" i="1"/>
  <c r="AF627" i="1"/>
  <c r="AG627" i="1"/>
  <c r="AC628" i="1"/>
  <c r="AF628" i="1"/>
  <c r="AG628" i="1"/>
  <c r="AC629" i="1"/>
  <c r="AF629" i="1"/>
  <c r="AG629" i="1"/>
  <c r="AC630" i="1"/>
  <c r="AF630" i="1"/>
  <c r="AG630" i="1"/>
  <c r="AC631" i="1"/>
  <c r="AF631" i="1"/>
  <c r="AG631" i="1"/>
  <c r="AC632" i="1"/>
  <c r="AF632" i="1"/>
  <c r="AG632" i="1"/>
  <c r="AC633" i="1"/>
  <c r="AF633" i="1"/>
  <c r="AG633" i="1"/>
  <c r="AC634" i="1"/>
  <c r="AF634" i="1"/>
  <c r="AG634" i="1"/>
  <c r="AC635" i="1"/>
  <c r="AF635" i="1"/>
  <c r="AG635" i="1"/>
  <c r="AC636" i="1"/>
  <c r="AF636" i="1"/>
  <c r="AG636" i="1"/>
  <c r="AC637" i="1"/>
  <c r="AF637" i="1"/>
  <c r="AG637" i="1"/>
  <c r="AC638" i="1"/>
  <c r="AF638" i="1"/>
  <c r="AG638" i="1"/>
  <c r="AC639" i="1"/>
  <c r="AF639" i="1"/>
  <c r="AG639" i="1"/>
  <c r="AC640" i="1"/>
  <c r="AF640" i="1"/>
  <c r="AG640" i="1"/>
  <c r="AC641" i="1"/>
  <c r="AF641" i="1"/>
  <c r="AG641" i="1"/>
  <c r="AC642" i="1"/>
  <c r="AF642" i="1"/>
  <c r="AG642" i="1"/>
  <c r="AC643" i="1"/>
  <c r="AF643" i="1"/>
  <c r="AG643" i="1"/>
  <c r="AC644" i="1"/>
  <c r="AF644" i="1"/>
  <c r="AG644" i="1"/>
  <c r="AC645" i="1"/>
  <c r="AF645" i="1"/>
  <c r="AG645" i="1"/>
  <c r="AC646" i="1"/>
  <c r="AF646" i="1"/>
  <c r="AG646" i="1"/>
  <c r="AC647" i="1"/>
  <c r="AF647" i="1"/>
  <c r="AG647" i="1"/>
  <c r="AC648" i="1"/>
  <c r="AF648" i="1"/>
  <c r="AG648" i="1"/>
  <c r="AC649" i="1"/>
  <c r="AF649" i="1"/>
  <c r="AG649" i="1"/>
  <c r="AC650" i="1"/>
  <c r="AF650" i="1"/>
  <c r="AG650" i="1"/>
  <c r="AC651" i="1"/>
  <c r="AF651" i="1"/>
  <c r="AG651" i="1"/>
  <c r="AC652" i="1"/>
  <c r="AF652" i="1"/>
  <c r="AG652" i="1"/>
  <c r="AC653" i="1"/>
  <c r="AF653" i="1"/>
  <c r="AG653" i="1"/>
  <c r="AC654" i="1"/>
  <c r="AF654" i="1"/>
  <c r="AG654" i="1"/>
  <c r="AC655" i="1"/>
  <c r="AF655" i="1"/>
  <c r="AG655" i="1"/>
  <c r="AC656" i="1"/>
  <c r="AF656" i="1"/>
  <c r="AG656" i="1"/>
  <c r="AC657" i="1"/>
  <c r="AF657" i="1"/>
  <c r="AG657" i="1"/>
  <c r="AC658" i="1"/>
  <c r="AF658" i="1"/>
  <c r="AG658" i="1"/>
  <c r="AC659" i="1"/>
  <c r="AF659" i="1"/>
  <c r="AG659" i="1"/>
  <c r="AC660" i="1"/>
  <c r="AF660" i="1"/>
  <c r="AG660" i="1"/>
  <c r="AC661" i="1"/>
  <c r="AF661" i="1"/>
  <c r="AG661" i="1"/>
  <c r="AC662" i="1"/>
  <c r="AF662" i="1"/>
  <c r="AG662" i="1"/>
  <c r="AC663" i="1"/>
  <c r="AF663" i="1"/>
  <c r="AG663" i="1"/>
  <c r="AC664" i="1"/>
  <c r="AF664" i="1"/>
  <c r="AG664" i="1"/>
  <c r="AC665" i="1"/>
  <c r="AF665" i="1"/>
  <c r="AG665" i="1"/>
  <c r="AC666" i="1"/>
  <c r="AF666" i="1"/>
  <c r="AG666" i="1"/>
  <c r="AC667" i="1"/>
  <c r="AF667" i="1"/>
  <c r="AG667" i="1"/>
  <c r="AC668" i="1"/>
  <c r="AF668" i="1"/>
  <c r="AG668" i="1"/>
  <c r="AC669" i="1"/>
  <c r="AF669" i="1"/>
  <c r="AG669" i="1"/>
  <c r="AC670" i="1"/>
  <c r="AF670" i="1"/>
  <c r="AG670" i="1"/>
  <c r="AC671" i="1"/>
  <c r="AF671" i="1"/>
  <c r="AG671" i="1"/>
  <c r="AC672" i="1"/>
  <c r="AF672" i="1"/>
  <c r="AG672" i="1"/>
  <c r="AC673" i="1"/>
  <c r="AF673" i="1"/>
  <c r="AG673" i="1"/>
  <c r="AC674" i="1"/>
  <c r="AF674" i="1"/>
  <c r="AG674" i="1"/>
  <c r="AC675" i="1"/>
  <c r="AF675" i="1"/>
  <c r="AG675" i="1"/>
  <c r="AC676" i="1"/>
  <c r="AF676" i="1"/>
  <c r="AG676" i="1"/>
  <c r="AC677" i="1"/>
  <c r="AF677" i="1"/>
  <c r="AG677" i="1"/>
  <c r="AC678" i="1"/>
  <c r="AF678" i="1"/>
  <c r="AG678" i="1"/>
  <c r="AC679" i="1"/>
  <c r="AF679" i="1"/>
  <c r="AG679" i="1"/>
  <c r="AC680" i="1"/>
  <c r="AF680" i="1"/>
  <c r="AG680" i="1"/>
  <c r="AC681" i="1"/>
  <c r="AF681" i="1"/>
  <c r="AG681" i="1"/>
  <c r="AC682" i="1"/>
  <c r="AF682" i="1"/>
  <c r="AG682" i="1"/>
  <c r="AC683" i="1"/>
  <c r="AF683" i="1"/>
  <c r="AG683" i="1"/>
  <c r="AC684" i="1"/>
  <c r="AF684" i="1"/>
  <c r="AG684" i="1"/>
  <c r="AC685" i="1"/>
  <c r="AF685" i="1"/>
  <c r="AG685" i="1"/>
  <c r="AC686" i="1"/>
  <c r="AF686" i="1"/>
  <c r="AG686" i="1"/>
  <c r="AC687" i="1"/>
  <c r="AF687" i="1"/>
  <c r="AG687" i="1"/>
  <c r="AC688" i="1"/>
  <c r="AF688" i="1"/>
  <c r="AG688" i="1"/>
  <c r="AC689" i="1"/>
  <c r="AF689" i="1"/>
  <c r="AG689" i="1"/>
  <c r="AC690" i="1"/>
  <c r="AF690" i="1"/>
  <c r="AG690" i="1"/>
  <c r="AC691" i="1"/>
  <c r="AF691" i="1"/>
  <c r="AG691" i="1"/>
  <c r="AC692" i="1"/>
  <c r="AF692" i="1"/>
  <c r="AG692" i="1"/>
  <c r="AC693" i="1"/>
  <c r="AF693" i="1"/>
  <c r="AG693" i="1"/>
  <c r="AC694" i="1"/>
  <c r="AF694" i="1"/>
  <c r="AG694" i="1"/>
  <c r="AC695" i="1"/>
  <c r="AF695" i="1"/>
  <c r="AG695" i="1"/>
  <c r="AC696" i="1"/>
  <c r="AF696" i="1"/>
  <c r="AG696" i="1"/>
  <c r="AC697" i="1"/>
  <c r="AF697" i="1"/>
  <c r="AG697" i="1"/>
  <c r="AC698" i="1"/>
  <c r="AF698" i="1"/>
  <c r="AG698" i="1"/>
  <c r="AC699" i="1"/>
  <c r="AF699" i="1"/>
  <c r="AG699" i="1"/>
  <c r="AC700" i="1"/>
  <c r="AF700" i="1"/>
  <c r="AG700" i="1"/>
  <c r="AC701" i="1"/>
  <c r="AF701" i="1"/>
  <c r="AG701" i="1"/>
  <c r="AC702" i="1"/>
  <c r="AF702" i="1"/>
  <c r="AG702" i="1"/>
  <c r="AC703" i="1"/>
  <c r="AF703" i="1"/>
  <c r="AG703" i="1"/>
  <c r="AC704" i="1"/>
  <c r="AF704" i="1"/>
  <c r="AG704" i="1"/>
  <c r="AC705" i="1"/>
  <c r="AF705" i="1"/>
  <c r="AG705" i="1"/>
  <c r="AC706" i="1"/>
  <c r="AF706" i="1"/>
  <c r="AG706" i="1"/>
  <c r="AC707" i="1"/>
  <c r="AF707" i="1"/>
  <c r="AG707" i="1"/>
  <c r="AC708" i="1"/>
  <c r="AF708" i="1"/>
  <c r="AG708" i="1"/>
  <c r="AC709" i="1"/>
  <c r="AF709" i="1"/>
  <c r="AG709" i="1"/>
  <c r="AC710" i="1"/>
  <c r="AF710" i="1"/>
  <c r="AG710" i="1"/>
  <c r="AC711" i="1"/>
  <c r="AF711" i="1"/>
  <c r="AG711" i="1"/>
  <c r="AC712" i="1"/>
  <c r="AF712" i="1"/>
  <c r="AG712" i="1"/>
  <c r="AC713" i="1"/>
  <c r="AF713" i="1"/>
  <c r="AG713" i="1"/>
  <c r="AC714" i="1"/>
  <c r="AF714" i="1"/>
  <c r="AG714" i="1"/>
  <c r="AC715" i="1"/>
  <c r="AF715" i="1"/>
  <c r="AG715" i="1"/>
  <c r="AC716" i="1"/>
  <c r="AF716" i="1"/>
  <c r="AG716" i="1"/>
  <c r="AC717" i="1"/>
  <c r="AF717" i="1"/>
  <c r="AG717" i="1"/>
  <c r="AC718" i="1"/>
  <c r="AF718" i="1"/>
  <c r="AG718" i="1"/>
  <c r="AC719" i="1"/>
  <c r="AF719" i="1"/>
  <c r="AG719" i="1"/>
  <c r="AC720" i="1"/>
  <c r="AF720" i="1"/>
  <c r="AG720" i="1"/>
  <c r="AC721" i="1"/>
  <c r="AF721" i="1"/>
  <c r="AG721" i="1"/>
  <c r="AC722" i="1"/>
  <c r="AF722" i="1"/>
  <c r="AG722" i="1"/>
  <c r="AC723" i="1"/>
  <c r="AF723" i="1"/>
  <c r="AG723" i="1"/>
  <c r="AC724" i="1"/>
  <c r="AF724" i="1"/>
  <c r="AG724" i="1"/>
  <c r="AC725" i="1"/>
  <c r="AF725" i="1"/>
  <c r="AG725" i="1"/>
  <c r="AC726" i="1"/>
  <c r="AF726" i="1"/>
  <c r="AG726" i="1"/>
  <c r="AC727" i="1"/>
  <c r="AF727" i="1"/>
  <c r="AG727" i="1"/>
  <c r="AC728" i="1"/>
  <c r="AF728" i="1"/>
  <c r="AG728" i="1"/>
  <c r="AC729" i="1"/>
  <c r="AF729" i="1"/>
  <c r="AG729" i="1"/>
  <c r="AC730" i="1"/>
  <c r="AF730" i="1"/>
  <c r="AG730" i="1"/>
  <c r="AC731" i="1"/>
  <c r="AF731" i="1"/>
  <c r="AG731" i="1"/>
  <c r="AC732" i="1"/>
  <c r="AF732" i="1"/>
  <c r="AG732" i="1"/>
  <c r="AC733" i="1"/>
  <c r="AF733" i="1"/>
  <c r="AG733" i="1"/>
  <c r="AC734" i="1"/>
  <c r="AF734" i="1"/>
  <c r="AG734" i="1"/>
  <c r="AC735" i="1"/>
  <c r="AF735" i="1"/>
  <c r="AG735" i="1"/>
  <c r="AC736" i="1"/>
  <c r="AF736" i="1"/>
  <c r="AG736" i="1"/>
  <c r="AC737" i="1"/>
  <c r="AF737" i="1"/>
  <c r="AG737" i="1"/>
  <c r="AC738" i="1"/>
  <c r="AF738" i="1"/>
  <c r="AG738" i="1"/>
  <c r="AC739" i="1"/>
  <c r="AF739" i="1"/>
  <c r="AG739" i="1"/>
  <c r="AC740" i="1"/>
  <c r="AF740" i="1"/>
  <c r="AG740" i="1"/>
  <c r="AC741" i="1"/>
  <c r="AF741" i="1"/>
  <c r="AG741" i="1"/>
  <c r="AC742" i="1"/>
  <c r="AF742" i="1"/>
  <c r="AG742" i="1"/>
  <c r="AC743" i="1"/>
  <c r="AF743" i="1"/>
  <c r="AG743" i="1"/>
  <c r="AC744" i="1"/>
  <c r="AF744" i="1"/>
  <c r="AG744" i="1"/>
  <c r="AC745" i="1"/>
  <c r="AF745" i="1"/>
  <c r="AG745" i="1"/>
  <c r="AC746" i="1"/>
  <c r="AF746" i="1"/>
  <c r="AG746" i="1"/>
  <c r="AC747" i="1"/>
  <c r="AF747" i="1"/>
  <c r="AG747" i="1"/>
  <c r="AC748" i="1"/>
  <c r="AF748" i="1"/>
  <c r="AG748" i="1"/>
  <c r="AC749" i="1"/>
  <c r="AF749" i="1"/>
  <c r="AG749" i="1"/>
  <c r="AC750" i="1"/>
  <c r="AF750" i="1"/>
  <c r="AG750" i="1"/>
  <c r="AC751" i="1"/>
  <c r="AF751" i="1"/>
  <c r="AG751" i="1"/>
  <c r="AC752" i="1"/>
  <c r="AF752" i="1"/>
  <c r="AG752" i="1"/>
  <c r="AC753" i="1"/>
  <c r="AF753" i="1"/>
  <c r="AG753" i="1"/>
  <c r="AC754" i="1"/>
  <c r="AF754" i="1"/>
  <c r="AG754" i="1"/>
  <c r="AC755" i="1"/>
  <c r="AF755" i="1"/>
  <c r="AG755" i="1"/>
  <c r="AC756" i="1"/>
  <c r="AF756" i="1"/>
  <c r="AG756" i="1"/>
  <c r="AC757" i="1"/>
  <c r="AF757" i="1"/>
  <c r="AG757" i="1"/>
  <c r="AC758" i="1"/>
  <c r="AF758" i="1"/>
  <c r="AG758" i="1"/>
  <c r="AC759" i="1"/>
  <c r="AF759" i="1"/>
  <c r="AG759" i="1"/>
  <c r="AC760" i="1"/>
  <c r="AF760" i="1"/>
  <c r="AG760" i="1"/>
  <c r="AC761" i="1"/>
  <c r="AF761" i="1"/>
  <c r="AG761" i="1"/>
  <c r="AC762" i="1"/>
  <c r="AF762" i="1"/>
  <c r="AG762" i="1"/>
  <c r="AC763" i="1"/>
  <c r="AF763" i="1"/>
  <c r="AG763" i="1"/>
  <c r="AC764" i="1"/>
  <c r="AF764" i="1"/>
  <c r="AG764" i="1"/>
  <c r="AC765" i="1"/>
  <c r="AF765" i="1"/>
  <c r="AG765" i="1"/>
  <c r="AC766" i="1"/>
  <c r="AF766" i="1"/>
  <c r="AG766" i="1"/>
  <c r="AC767" i="1"/>
  <c r="AF767" i="1"/>
  <c r="AG767" i="1"/>
  <c r="AC768" i="1"/>
  <c r="AF768" i="1"/>
  <c r="AG768" i="1"/>
  <c r="AC769" i="1"/>
  <c r="AF769" i="1"/>
  <c r="AG769" i="1"/>
  <c r="AC770" i="1"/>
  <c r="AF770" i="1"/>
  <c r="AG770" i="1"/>
  <c r="AC771" i="1"/>
  <c r="AF771" i="1"/>
  <c r="AG771" i="1"/>
  <c r="AC772" i="1"/>
  <c r="AF772" i="1"/>
  <c r="AG772" i="1"/>
  <c r="AC773" i="1"/>
  <c r="AF773" i="1"/>
  <c r="AG773" i="1"/>
  <c r="AC774" i="1"/>
  <c r="AF774" i="1"/>
  <c r="AG774" i="1"/>
  <c r="AC775" i="1"/>
  <c r="AF775" i="1"/>
  <c r="AG775" i="1"/>
  <c r="AC776" i="1"/>
  <c r="AF776" i="1"/>
  <c r="AG776" i="1"/>
  <c r="AC777" i="1"/>
  <c r="AF777" i="1"/>
  <c r="AG777" i="1"/>
  <c r="AC778" i="1"/>
  <c r="AF778" i="1"/>
  <c r="AG778" i="1"/>
  <c r="AC779" i="1"/>
  <c r="AF779" i="1"/>
  <c r="AG779" i="1"/>
  <c r="AC780" i="1"/>
  <c r="AF780" i="1"/>
  <c r="AG780" i="1"/>
  <c r="AC781" i="1"/>
  <c r="AF781" i="1"/>
  <c r="AG781" i="1"/>
  <c r="AC782" i="1"/>
  <c r="AF782" i="1"/>
  <c r="AG782" i="1"/>
  <c r="AC783" i="1"/>
  <c r="AF783" i="1"/>
  <c r="AG783" i="1"/>
  <c r="AC784" i="1"/>
  <c r="AF784" i="1"/>
  <c r="AG784" i="1"/>
  <c r="AC785" i="1"/>
  <c r="AF785" i="1"/>
  <c r="AG785" i="1"/>
  <c r="AC786" i="1"/>
  <c r="AF786" i="1"/>
  <c r="AG786" i="1"/>
  <c r="AC787" i="1"/>
  <c r="AF787" i="1"/>
  <c r="AG787" i="1"/>
  <c r="AC788" i="1"/>
  <c r="AF788" i="1"/>
  <c r="AG788" i="1"/>
  <c r="AC789" i="1"/>
  <c r="AF789" i="1"/>
  <c r="AG789" i="1"/>
  <c r="AC790" i="1"/>
  <c r="AF790" i="1"/>
  <c r="AG790" i="1"/>
  <c r="AC791" i="1"/>
  <c r="AF791" i="1"/>
  <c r="AG791" i="1"/>
  <c r="AC792" i="1"/>
  <c r="AF792" i="1"/>
  <c r="AG792" i="1"/>
  <c r="AC793" i="1"/>
  <c r="AF793" i="1"/>
  <c r="AG793" i="1"/>
  <c r="AC794" i="1"/>
  <c r="AF794" i="1"/>
  <c r="AG794" i="1"/>
  <c r="AC795" i="1"/>
  <c r="AF795" i="1"/>
  <c r="AG795" i="1"/>
  <c r="AC796" i="1"/>
  <c r="AF796" i="1"/>
  <c r="AG796" i="1"/>
  <c r="AC797" i="1"/>
  <c r="AF797" i="1"/>
  <c r="AG797" i="1"/>
  <c r="AC798" i="1"/>
  <c r="AF798" i="1"/>
  <c r="AG798" i="1"/>
  <c r="AC799" i="1"/>
  <c r="AF799" i="1"/>
  <c r="AG799" i="1"/>
  <c r="AC800" i="1"/>
  <c r="AF800" i="1"/>
  <c r="AG800" i="1"/>
  <c r="AC801" i="1"/>
  <c r="AF801" i="1"/>
  <c r="AG801" i="1"/>
  <c r="AC802" i="1"/>
  <c r="AF802" i="1"/>
  <c r="AG802" i="1"/>
  <c r="AC803" i="1"/>
  <c r="AF803" i="1"/>
  <c r="AG803" i="1"/>
  <c r="AC804" i="1"/>
  <c r="AF804" i="1"/>
  <c r="AG804" i="1"/>
  <c r="AC805" i="1"/>
  <c r="AF805" i="1"/>
  <c r="AG805" i="1"/>
  <c r="AC806" i="1"/>
  <c r="AF806" i="1"/>
  <c r="AG806" i="1"/>
  <c r="AC807" i="1"/>
  <c r="AF807" i="1"/>
  <c r="AG807" i="1"/>
  <c r="AC808" i="1"/>
  <c r="AF808" i="1"/>
  <c r="AG808" i="1"/>
  <c r="AC809" i="1"/>
  <c r="AF809" i="1"/>
  <c r="AG809" i="1"/>
  <c r="AC810" i="1"/>
  <c r="AF810" i="1"/>
  <c r="AG810" i="1"/>
  <c r="AC811" i="1"/>
  <c r="AF811" i="1"/>
  <c r="AG811" i="1"/>
  <c r="AC812" i="1"/>
  <c r="AF812" i="1"/>
  <c r="AG812" i="1"/>
  <c r="AC813" i="1"/>
  <c r="AF813" i="1"/>
  <c r="AG813" i="1"/>
  <c r="AC814" i="1"/>
  <c r="AF814" i="1"/>
  <c r="AG814" i="1"/>
  <c r="AC815" i="1"/>
  <c r="AF815" i="1"/>
  <c r="AG815" i="1"/>
  <c r="AC816" i="1"/>
  <c r="AF816" i="1"/>
  <c r="AG816" i="1"/>
  <c r="AC817" i="1"/>
  <c r="AF817" i="1"/>
  <c r="AG817" i="1"/>
  <c r="AC818" i="1"/>
  <c r="AF818" i="1"/>
  <c r="AG818" i="1"/>
  <c r="AC819" i="1"/>
  <c r="AF819" i="1"/>
  <c r="AG819" i="1"/>
  <c r="AC820" i="1"/>
  <c r="AF820" i="1"/>
  <c r="AG820" i="1"/>
  <c r="AC821" i="1"/>
  <c r="AF821" i="1"/>
  <c r="AG821" i="1"/>
  <c r="AC822" i="1"/>
  <c r="AF822" i="1"/>
  <c r="AG822" i="1"/>
  <c r="AC823" i="1"/>
  <c r="AF823" i="1"/>
  <c r="AG823" i="1"/>
  <c r="AC824" i="1"/>
  <c r="AF824" i="1"/>
  <c r="AG824" i="1"/>
  <c r="AC825" i="1"/>
  <c r="AF825" i="1"/>
  <c r="AG825" i="1"/>
  <c r="AC826" i="1"/>
  <c r="AF826" i="1"/>
  <c r="AG826" i="1"/>
  <c r="AC827" i="1"/>
  <c r="AF827" i="1"/>
  <c r="AG827" i="1"/>
  <c r="AC828" i="1"/>
  <c r="AF828" i="1"/>
  <c r="AG828" i="1"/>
  <c r="AC829" i="1"/>
  <c r="AF829" i="1"/>
  <c r="AG829" i="1"/>
  <c r="AC830" i="1"/>
  <c r="AF830" i="1"/>
  <c r="AG830" i="1"/>
  <c r="AC831" i="1"/>
  <c r="AF831" i="1"/>
  <c r="AG831" i="1"/>
  <c r="AC832" i="1"/>
  <c r="AF832" i="1"/>
  <c r="AG832" i="1"/>
  <c r="AC833" i="1"/>
  <c r="AF833" i="1"/>
  <c r="AG833" i="1"/>
  <c r="AC834" i="1"/>
  <c r="AF834" i="1"/>
  <c r="AG834" i="1"/>
  <c r="AC835" i="1"/>
  <c r="AF835" i="1"/>
  <c r="AG835" i="1"/>
  <c r="AC836" i="1"/>
  <c r="AF836" i="1"/>
  <c r="AG836" i="1"/>
  <c r="AC837" i="1"/>
  <c r="AF837" i="1"/>
  <c r="AG837" i="1"/>
  <c r="AC838" i="1"/>
  <c r="AF838" i="1"/>
  <c r="AG838" i="1"/>
  <c r="AC839" i="1"/>
  <c r="AF839" i="1"/>
  <c r="AG839" i="1"/>
  <c r="AC840" i="1"/>
  <c r="AF840" i="1"/>
  <c r="AG840" i="1"/>
  <c r="AC841" i="1"/>
  <c r="AF841" i="1"/>
  <c r="AG841" i="1"/>
  <c r="AC842" i="1"/>
  <c r="AF842" i="1"/>
  <c r="AG842" i="1"/>
  <c r="AC843" i="1"/>
  <c r="AF843" i="1"/>
  <c r="AG843" i="1"/>
  <c r="AC844" i="1"/>
  <c r="AF844" i="1"/>
  <c r="AG844" i="1"/>
  <c r="AC845" i="1"/>
  <c r="AF845" i="1"/>
  <c r="AG845" i="1"/>
  <c r="AC846" i="1"/>
  <c r="AF846" i="1"/>
  <c r="AG846" i="1"/>
  <c r="AC847" i="1"/>
  <c r="AF847" i="1"/>
  <c r="AG847" i="1"/>
  <c r="AC848" i="1"/>
  <c r="AF848" i="1"/>
  <c r="AG848" i="1"/>
  <c r="AC849" i="1"/>
  <c r="AF849" i="1"/>
  <c r="AG849" i="1"/>
  <c r="AC850" i="1"/>
  <c r="AF850" i="1"/>
  <c r="AG850" i="1"/>
  <c r="AC851" i="1"/>
  <c r="AF851" i="1"/>
  <c r="AG851" i="1"/>
  <c r="AC852" i="1"/>
  <c r="AF852" i="1"/>
  <c r="AG852" i="1"/>
  <c r="AC853" i="1"/>
  <c r="AF853" i="1"/>
  <c r="AG853" i="1"/>
  <c r="AC854" i="1"/>
  <c r="AF854" i="1"/>
  <c r="AG854" i="1"/>
  <c r="AC855" i="1"/>
  <c r="AF855" i="1"/>
  <c r="AG855" i="1"/>
  <c r="AC856" i="1"/>
  <c r="AF856" i="1"/>
  <c r="AG856" i="1"/>
  <c r="AC857" i="1"/>
  <c r="AF857" i="1"/>
  <c r="AG857" i="1"/>
  <c r="AC858" i="1"/>
  <c r="AF858" i="1"/>
  <c r="AG858" i="1"/>
  <c r="AC859" i="1"/>
  <c r="AF859" i="1"/>
  <c r="AG859" i="1"/>
  <c r="AC860" i="1"/>
  <c r="AF860" i="1"/>
  <c r="AG860" i="1"/>
  <c r="AC861" i="1"/>
  <c r="AF861" i="1"/>
  <c r="AG861" i="1"/>
  <c r="AC862" i="1"/>
  <c r="AF862" i="1"/>
  <c r="AG862" i="1"/>
  <c r="AC863" i="1"/>
  <c r="AF863" i="1"/>
  <c r="AG863" i="1"/>
  <c r="AC864" i="1"/>
  <c r="AF864" i="1"/>
  <c r="AG864" i="1"/>
  <c r="AC865" i="1"/>
  <c r="AF865" i="1"/>
  <c r="AG865" i="1"/>
  <c r="AC866" i="1"/>
  <c r="AF866" i="1"/>
  <c r="AG866" i="1"/>
  <c r="AC867" i="1"/>
  <c r="AF867" i="1"/>
  <c r="AG867" i="1"/>
  <c r="AC868" i="1"/>
  <c r="AF868" i="1"/>
  <c r="AG868" i="1"/>
  <c r="AC869" i="1"/>
  <c r="AF869" i="1"/>
  <c r="AG869" i="1"/>
  <c r="AC870" i="1"/>
  <c r="AF870" i="1"/>
  <c r="AG870" i="1"/>
  <c r="AC871" i="1"/>
  <c r="AF871" i="1"/>
  <c r="AG871" i="1"/>
  <c r="AC872" i="1"/>
  <c r="AF872" i="1"/>
  <c r="AG872" i="1"/>
  <c r="AC873" i="1"/>
  <c r="AF873" i="1"/>
  <c r="AG873" i="1"/>
  <c r="AC874" i="1"/>
  <c r="AF874" i="1"/>
  <c r="AG874" i="1"/>
  <c r="AC875" i="1"/>
  <c r="AF875" i="1"/>
  <c r="AG875" i="1"/>
  <c r="AC876" i="1"/>
  <c r="AF876" i="1"/>
  <c r="AG876" i="1"/>
  <c r="AC877" i="1"/>
  <c r="AF877" i="1"/>
  <c r="AG877" i="1"/>
  <c r="AC878" i="1"/>
  <c r="AF878" i="1"/>
  <c r="AG878" i="1"/>
  <c r="AC879" i="1"/>
  <c r="AG879" i="1"/>
  <c r="AC880" i="1"/>
  <c r="AG880" i="1"/>
  <c r="AC881" i="1"/>
  <c r="AF881" i="1"/>
  <c r="AG881" i="1"/>
  <c r="AC882" i="1"/>
  <c r="AF882" i="1"/>
  <c r="AG882" i="1"/>
  <c r="AC883" i="1"/>
  <c r="AF883" i="1"/>
  <c r="AG883" i="1"/>
  <c r="AC884" i="1"/>
  <c r="AF884" i="1"/>
  <c r="AG884" i="1"/>
  <c r="AC885" i="1"/>
  <c r="AF885" i="1"/>
  <c r="AG885" i="1"/>
  <c r="AC886" i="1"/>
  <c r="AF886" i="1"/>
  <c r="AG886" i="1"/>
  <c r="AC887" i="1"/>
  <c r="AF887" i="1"/>
  <c r="AG887" i="1"/>
  <c r="AC888" i="1"/>
  <c r="AF888" i="1"/>
  <c r="AG888" i="1"/>
  <c r="AC889" i="1"/>
  <c r="AF889" i="1"/>
  <c r="AG889" i="1"/>
  <c r="AC890" i="1"/>
  <c r="AF890" i="1"/>
  <c r="AG890" i="1"/>
  <c r="AC891" i="1"/>
  <c r="AF891" i="1"/>
  <c r="AG891" i="1"/>
  <c r="AC892" i="1"/>
  <c r="AF892" i="1"/>
  <c r="AG892" i="1"/>
  <c r="AC893" i="1"/>
  <c r="AF893" i="1"/>
  <c r="AG893" i="1"/>
  <c r="AC894" i="1"/>
  <c r="AF894" i="1"/>
  <c r="AG894" i="1"/>
  <c r="AC895" i="1"/>
  <c r="AF895" i="1"/>
  <c r="AG895" i="1"/>
  <c r="AC896" i="1"/>
  <c r="AF896" i="1"/>
  <c r="AG896" i="1"/>
  <c r="AC897" i="1"/>
  <c r="AF897" i="1"/>
  <c r="AG897" i="1"/>
  <c r="AC898" i="1"/>
  <c r="AF898" i="1"/>
  <c r="AG898" i="1"/>
  <c r="AC899" i="1"/>
  <c r="AF899" i="1"/>
  <c r="AG899" i="1"/>
  <c r="AC900" i="1"/>
  <c r="AF900" i="1"/>
  <c r="AG900" i="1"/>
  <c r="AC901" i="1"/>
  <c r="AF901" i="1"/>
  <c r="AG901" i="1"/>
  <c r="AC902" i="1"/>
  <c r="AF902" i="1"/>
  <c r="AG902" i="1"/>
  <c r="AC903" i="1"/>
  <c r="AF903" i="1"/>
  <c r="AG903" i="1"/>
  <c r="AC904" i="1"/>
  <c r="AF904" i="1"/>
  <c r="AG904" i="1"/>
  <c r="AC905" i="1"/>
  <c r="AF905" i="1"/>
  <c r="AG905" i="1"/>
  <c r="AC906" i="1"/>
  <c r="AF906" i="1"/>
  <c r="AG906" i="1"/>
  <c r="AC907" i="1"/>
  <c r="AF907" i="1"/>
  <c r="AG907" i="1"/>
  <c r="AC908" i="1"/>
  <c r="AF908" i="1"/>
  <c r="AG908" i="1"/>
  <c r="AC909" i="1"/>
  <c r="AF909" i="1"/>
  <c r="AG909" i="1"/>
  <c r="AC910" i="1"/>
  <c r="AF910" i="1"/>
  <c r="AG910" i="1"/>
  <c r="AC911" i="1"/>
  <c r="AF911" i="1"/>
  <c r="AG911" i="1"/>
  <c r="AC912" i="1"/>
  <c r="AF912" i="1"/>
  <c r="AG912" i="1"/>
  <c r="AC913" i="1"/>
  <c r="AF913" i="1"/>
  <c r="AG913" i="1"/>
  <c r="AC914" i="1"/>
  <c r="AF914" i="1"/>
  <c r="AG914" i="1"/>
  <c r="AC915" i="1"/>
  <c r="AF915" i="1"/>
  <c r="AG915" i="1"/>
  <c r="AC916" i="1"/>
  <c r="AF916" i="1"/>
  <c r="AG916" i="1"/>
  <c r="AC917" i="1"/>
  <c r="AF917" i="1"/>
  <c r="AG917" i="1"/>
  <c r="AC918" i="1"/>
  <c r="AF918" i="1"/>
  <c r="AG918" i="1"/>
  <c r="AC919" i="1"/>
  <c r="AF919" i="1"/>
  <c r="AG919" i="1"/>
  <c r="AC920" i="1"/>
  <c r="AF920" i="1"/>
  <c r="AG920" i="1"/>
  <c r="AC921" i="1"/>
  <c r="AF921" i="1"/>
  <c r="AG921" i="1"/>
  <c r="AC922" i="1"/>
  <c r="AF922" i="1"/>
  <c r="AG922" i="1"/>
  <c r="AC923" i="1"/>
  <c r="AF923" i="1"/>
  <c r="AG923" i="1"/>
  <c r="AC924" i="1"/>
  <c r="AF924" i="1"/>
  <c r="AG924" i="1"/>
  <c r="AC925" i="1"/>
  <c r="AF925" i="1"/>
  <c r="AG925" i="1"/>
  <c r="AC926" i="1"/>
  <c r="AF926" i="1"/>
  <c r="AG926" i="1"/>
  <c r="AC927" i="1"/>
  <c r="AF927" i="1"/>
  <c r="AG927" i="1"/>
  <c r="AC928" i="1"/>
  <c r="AF928" i="1"/>
  <c r="AG928" i="1"/>
  <c r="AC929" i="1"/>
  <c r="AF929" i="1"/>
  <c r="AG929" i="1"/>
  <c r="AC930" i="1"/>
  <c r="AF930" i="1"/>
  <c r="AG930" i="1"/>
  <c r="AC931" i="1"/>
  <c r="AF931" i="1"/>
  <c r="AG931" i="1"/>
  <c r="AC932" i="1"/>
  <c r="AF932" i="1"/>
  <c r="AG932" i="1"/>
  <c r="AC933" i="1"/>
  <c r="AF933" i="1"/>
  <c r="AG933" i="1"/>
  <c r="AC934" i="1"/>
  <c r="AF934" i="1"/>
  <c r="AG934" i="1"/>
  <c r="AC935" i="1"/>
  <c r="AF935" i="1"/>
  <c r="AG935" i="1"/>
  <c r="AC936" i="1"/>
  <c r="AF936" i="1"/>
  <c r="AG936" i="1"/>
  <c r="AC937" i="1"/>
  <c r="AF937" i="1"/>
  <c r="AG937" i="1"/>
  <c r="AC938" i="1"/>
  <c r="AF938" i="1"/>
  <c r="AG938" i="1"/>
  <c r="AC939" i="1"/>
  <c r="AF939" i="1"/>
  <c r="AG939" i="1"/>
  <c r="AC940" i="1"/>
  <c r="AF940" i="1"/>
  <c r="AG940" i="1"/>
  <c r="AC941" i="1"/>
  <c r="AF941" i="1"/>
  <c r="AG941" i="1"/>
  <c r="AC942" i="1"/>
  <c r="AF942" i="1"/>
  <c r="AG942" i="1"/>
  <c r="AC943" i="1"/>
  <c r="AF943" i="1"/>
  <c r="AG943" i="1"/>
  <c r="AC944" i="1"/>
  <c r="AF944" i="1"/>
  <c r="AG944" i="1"/>
  <c r="AC945" i="1"/>
  <c r="AF945" i="1"/>
  <c r="AG945" i="1"/>
  <c r="AC946" i="1"/>
  <c r="AF946" i="1"/>
  <c r="AG946" i="1"/>
  <c r="AC947" i="1"/>
  <c r="AF947" i="1"/>
  <c r="AG947" i="1"/>
  <c r="AC948" i="1"/>
  <c r="AF948" i="1"/>
  <c r="AG948" i="1"/>
  <c r="AC949" i="1"/>
  <c r="AF949" i="1"/>
  <c r="AG949" i="1"/>
  <c r="AC950" i="1"/>
  <c r="AF950" i="1"/>
  <c r="AG950" i="1"/>
  <c r="AC951" i="1"/>
  <c r="AF951" i="1"/>
  <c r="AG951" i="1"/>
  <c r="AC952" i="1"/>
  <c r="AF952" i="1"/>
  <c r="AG952" i="1"/>
  <c r="AC953" i="1"/>
  <c r="AF953" i="1"/>
  <c r="AG953" i="1"/>
  <c r="AC954" i="1"/>
  <c r="AF954" i="1"/>
  <c r="AG954" i="1"/>
  <c r="AC955" i="1"/>
  <c r="AF955" i="1"/>
  <c r="AG955" i="1"/>
  <c r="AC956" i="1"/>
  <c r="AF956" i="1"/>
  <c r="AG956" i="1"/>
  <c r="AC957" i="1"/>
  <c r="AF957" i="1"/>
  <c r="AG957" i="1"/>
  <c r="AC958" i="1"/>
  <c r="AF958" i="1"/>
  <c r="AG958" i="1"/>
  <c r="AC959" i="1"/>
  <c r="AF959" i="1"/>
  <c r="AG959" i="1"/>
  <c r="AC960" i="1"/>
  <c r="AF960" i="1"/>
  <c r="AG960" i="1"/>
  <c r="AC961" i="1"/>
  <c r="AF961" i="1"/>
  <c r="AG961" i="1"/>
  <c r="AC962" i="1"/>
  <c r="AF962" i="1"/>
  <c r="AG962" i="1"/>
  <c r="AC963" i="1"/>
  <c r="AF963" i="1"/>
  <c r="AG963" i="1"/>
  <c r="AC964" i="1"/>
  <c r="AF964" i="1"/>
  <c r="AG964" i="1"/>
  <c r="AC965" i="1"/>
  <c r="AF965" i="1"/>
  <c r="AG965" i="1"/>
  <c r="AC966" i="1"/>
  <c r="AF966" i="1"/>
  <c r="AG966" i="1"/>
  <c r="AC967" i="1"/>
  <c r="AF967" i="1"/>
  <c r="AG967" i="1"/>
  <c r="AC968" i="1"/>
  <c r="AF968" i="1"/>
  <c r="AG968" i="1"/>
  <c r="AC969" i="1"/>
  <c r="AF969" i="1"/>
  <c r="AG969" i="1"/>
  <c r="AC970" i="1"/>
  <c r="AF970" i="1"/>
  <c r="AG970" i="1"/>
  <c r="AC971" i="1"/>
  <c r="AF971" i="1"/>
  <c r="AG971" i="1"/>
  <c r="AC972" i="1"/>
  <c r="AF972" i="1"/>
  <c r="AG972" i="1"/>
  <c r="AC973" i="1"/>
  <c r="AF973" i="1"/>
  <c r="AG973" i="1"/>
  <c r="AC974" i="1"/>
  <c r="AF974" i="1"/>
  <c r="AG974" i="1"/>
  <c r="AC975" i="1"/>
  <c r="AF975" i="1"/>
  <c r="AG975" i="1"/>
  <c r="AC976" i="1"/>
  <c r="AF976" i="1"/>
  <c r="AG976" i="1"/>
  <c r="AC977" i="1"/>
  <c r="AF977" i="1"/>
  <c r="AG977" i="1"/>
  <c r="AC978" i="1"/>
  <c r="AF978" i="1"/>
  <c r="AG978" i="1"/>
  <c r="AC979" i="1"/>
  <c r="AF979" i="1"/>
  <c r="AG979" i="1"/>
  <c r="AC980" i="1"/>
  <c r="AF980" i="1"/>
  <c r="AG980" i="1"/>
  <c r="AC981" i="1"/>
  <c r="AF981" i="1"/>
  <c r="AG981" i="1"/>
  <c r="AC982" i="1"/>
  <c r="AF982" i="1"/>
  <c r="AG982" i="1"/>
  <c r="AC983" i="1"/>
  <c r="AF983" i="1"/>
  <c r="AG983" i="1"/>
  <c r="AC984" i="1"/>
  <c r="AF984" i="1"/>
  <c r="AG984" i="1"/>
  <c r="AC985" i="1"/>
  <c r="AF985" i="1"/>
  <c r="AG985" i="1"/>
  <c r="AC986" i="1"/>
  <c r="AF986" i="1"/>
  <c r="AG986" i="1"/>
  <c r="AC987" i="1"/>
  <c r="AF987" i="1"/>
  <c r="AG987" i="1"/>
  <c r="AC988" i="1"/>
  <c r="AF988" i="1"/>
  <c r="AG988" i="1"/>
  <c r="AC989" i="1"/>
  <c r="AF989" i="1"/>
  <c r="AG989" i="1"/>
  <c r="AC990" i="1"/>
  <c r="AF990" i="1"/>
  <c r="AG990" i="1"/>
  <c r="AC991" i="1"/>
  <c r="AF991" i="1"/>
  <c r="AG991" i="1"/>
  <c r="AC992" i="1"/>
  <c r="AF992" i="1"/>
  <c r="AG992" i="1"/>
  <c r="AC993" i="1"/>
  <c r="AF993" i="1"/>
  <c r="AG993" i="1"/>
  <c r="AC994" i="1"/>
  <c r="AF994" i="1"/>
  <c r="AG994" i="1"/>
  <c r="AC995" i="1"/>
  <c r="AF995" i="1"/>
  <c r="AG995" i="1"/>
  <c r="AC996" i="1"/>
  <c r="AF996" i="1"/>
  <c r="AG996" i="1"/>
  <c r="AC997" i="1"/>
  <c r="AF997" i="1"/>
  <c r="AG997" i="1"/>
  <c r="AC998" i="1"/>
  <c r="AF998" i="1"/>
  <c r="AG998" i="1"/>
  <c r="AC999" i="1"/>
  <c r="AF999" i="1"/>
  <c r="AG999" i="1"/>
  <c r="AC1000" i="1"/>
  <c r="AF1000" i="1"/>
  <c r="AG1000" i="1"/>
  <c r="AC1001" i="1"/>
  <c r="AF1001" i="1"/>
  <c r="AG1001" i="1"/>
  <c r="AC1002" i="1"/>
  <c r="AF1002" i="1"/>
  <c r="AG1002" i="1"/>
  <c r="AC1003" i="1"/>
  <c r="AF1003" i="1"/>
  <c r="AG1003" i="1"/>
  <c r="AC1004" i="1"/>
  <c r="AF1004" i="1"/>
  <c r="AG1004" i="1"/>
  <c r="AC1005" i="1"/>
  <c r="AF1005" i="1"/>
  <c r="AG1005" i="1"/>
  <c r="AC1006" i="1"/>
  <c r="AF1006" i="1"/>
  <c r="AG1006" i="1"/>
  <c r="AC1007" i="1"/>
  <c r="AF1007" i="1"/>
  <c r="AG1007" i="1"/>
  <c r="AC1008" i="1"/>
  <c r="AF1008" i="1"/>
  <c r="AG1008" i="1"/>
  <c r="AC1009" i="1"/>
  <c r="AF1009" i="1"/>
  <c r="AG1009" i="1"/>
  <c r="AC1010" i="1"/>
  <c r="AF1010" i="1"/>
  <c r="AG1010" i="1"/>
  <c r="AC1011" i="1"/>
  <c r="AF1011" i="1"/>
  <c r="AG1011" i="1"/>
  <c r="AC1012" i="1"/>
  <c r="AF1012" i="1"/>
  <c r="AG1012" i="1"/>
  <c r="AC1013" i="1"/>
  <c r="AF1013" i="1"/>
  <c r="AG1013" i="1"/>
  <c r="AC1014" i="1"/>
  <c r="AF1014" i="1"/>
  <c r="AG1014" i="1"/>
  <c r="AC1015" i="1"/>
  <c r="AF1015" i="1"/>
  <c r="AG1015" i="1"/>
  <c r="AC1016" i="1"/>
  <c r="AF1016" i="1"/>
  <c r="AG1016" i="1"/>
  <c r="AC1017" i="1"/>
  <c r="AF1017" i="1"/>
  <c r="AG1017" i="1"/>
  <c r="AC1018" i="1"/>
  <c r="AF1018" i="1"/>
  <c r="AG1018" i="1"/>
  <c r="AC1019" i="1"/>
  <c r="AF1019" i="1"/>
  <c r="AG1019" i="1"/>
  <c r="AC1020" i="1"/>
  <c r="AF1020" i="1"/>
  <c r="AG1020" i="1"/>
  <c r="AC1021" i="1"/>
  <c r="AF1021" i="1"/>
  <c r="AG1021" i="1"/>
  <c r="AC1022" i="1"/>
  <c r="AF1022" i="1"/>
  <c r="AG1022" i="1"/>
  <c r="AC1023" i="1"/>
  <c r="AF1023" i="1"/>
  <c r="AG1023" i="1"/>
  <c r="AC1024" i="1"/>
  <c r="AF1024" i="1"/>
  <c r="AG1024" i="1"/>
  <c r="AC1025" i="1"/>
  <c r="AF1025" i="1"/>
  <c r="AG1025" i="1"/>
  <c r="AC1026" i="1"/>
  <c r="AF1026" i="1"/>
  <c r="AG1026" i="1"/>
  <c r="AC1027" i="1"/>
  <c r="AF1027" i="1"/>
  <c r="AG1027" i="1"/>
  <c r="AC1028" i="1"/>
  <c r="AF1028" i="1"/>
  <c r="AG1028" i="1"/>
  <c r="AC1029" i="1"/>
  <c r="AF1029" i="1"/>
  <c r="AG1029" i="1"/>
  <c r="AC1030" i="1"/>
  <c r="AF1030" i="1"/>
  <c r="AG1030" i="1"/>
  <c r="AC1031" i="1"/>
  <c r="AF1031" i="1"/>
  <c r="AG1031" i="1"/>
  <c r="AC1032" i="1"/>
  <c r="AF1032" i="1"/>
  <c r="AG1032" i="1"/>
  <c r="AC1033" i="1"/>
  <c r="AF1033" i="1"/>
  <c r="AG1033" i="1"/>
  <c r="AC1034" i="1"/>
  <c r="AF1034" i="1"/>
  <c r="AG1034" i="1"/>
  <c r="AC1035" i="1"/>
  <c r="AF1035" i="1"/>
  <c r="AG1035" i="1"/>
  <c r="AC1036" i="1"/>
  <c r="AF1036" i="1"/>
  <c r="AG1036" i="1"/>
  <c r="AC1037" i="1"/>
  <c r="AF1037" i="1"/>
  <c r="AG1037" i="1"/>
  <c r="AC1038" i="1"/>
  <c r="AF1038" i="1"/>
  <c r="AG1038" i="1"/>
  <c r="AC1039" i="1"/>
  <c r="AF1039" i="1"/>
  <c r="AG1039" i="1"/>
  <c r="AC1040" i="1"/>
  <c r="AF1040" i="1"/>
  <c r="AG1040" i="1"/>
  <c r="AC1041" i="1"/>
  <c r="AF1041" i="1"/>
  <c r="AG1041" i="1"/>
  <c r="AC1042" i="1"/>
  <c r="AF1042" i="1"/>
  <c r="AG1042" i="1"/>
  <c r="AC1043" i="1"/>
  <c r="AF1043" i="1"/>
  <c r="AG1043" i="1"/>
  <c r="AC1044" i="1"/>
  <c r="AF1044" i="1"/>
  <c r="AG1044" i="1"/>
  <c r="AC1045" i="1"/>
  <c r="AF1045" i="1"/>
  <c r="AG1045" i="1"/>
  <c r="AC1046" i="1"/>
  <c r="AF1046" i="1"/>
  <c r="AG1046" i="1"/>
  <c r="AC1047" i="1"/>
  <c r="AF1047" i="1"/>
  <c r="AG1047" i="1"/>
  <c r="AC1048" i="1"/>
  <c r="AF1048" i="1"/>
  <c r="AG1048" i="1"/>
  <c r="AC1049" i="1"/>
  <c r="AF1049" i="1"/>
  <c r="AG1049" i="1"/>
  <c r="AC1050" i="1"/>
  <c r="AF1050" i="1"/>
  <c r="AG1050" i="1"/>
  <c r="AC1051" i="1"/>
  <c r="AF1051" i="1"/>
  <c r="AG1051" i="1"/>
  <c r="AC1052" i="1"/>
  <c r="AF1052" i="1"/>
  <c r="AG1052" i="1"/>
  <c r="AC1053" i="1"/>
  <c r="AF1053" i="1"/>
  <c r="AG1053" i="1"/>
  <c r="AC1054" i="1"/>
  <c r="AF1054" i="1"/>
  <c r="AG1054" i="1"/>
  <c r="AC1055" i="1"/>
  <c r="AF1055" i="1"/>
  <c r="AG1055" i="1"/>
  <c r="AC1056" i="1"/>
  <c r="AF1056" i="1"/>
  <c r="AG1056" i="1"/>
  <c r="AC1057" i="1"/>
  <c r="AF1057" i="1"/>
  <c r="AG1057" i="1"/>
  <c r="AC1058" i="1"/>
  <c r="AF1058" i="1"/>
  <c r="AG1058" i="1"/>
  <c r="AC1059" i="1"/>
  <c r="AF1059" i="1"/>
  <c r="AG1059" i="1"/>
  <c r="AC1060" i="1"/>
  <c r="AF1060" i="1"/>
  <c r="AG1060" i="1"/>
  <c r="AC1061" i="1"/>
  <c r="AF1061" i="1"/>
  <c r="AG1061" i="1"/>
  <c r="AC1062" i="1"/>
  <c r="AF1062" i="1"/>
  <c r="AG1062" i="1"/>
  <c r="AC1063" i="1"/>
  <c r="AF1063" i="1"/>
  <c r="AG1063" i="1"/>
  <c r="AC1064" i="1"/>
  <c r="AF1064" i="1"/>
  <c r="AG1064" i="1"/>
  <c r="AC1065" i="1"/>
  <c r="AF1065" i="1"/>
  <c r="AG1065" i="1"/>
  <c r="AC1066" i="1"/>
  <c r="AF1066" i="1"/>
  <c r="AG1066" i="1"/>
  <c r="AC1067" i="1"/>
  <c r="AF1067" i="1"/>
  <c r="AG1067" i="1"/>
  <c r="AC1068" i="1"/>
  <c r="AF1068" i="1"/>
  <c r="AG1068" i="1"/>
  <c r="AC1069" i="1"/>
  <c r="AF1069" i="1"/>
  <c r="AG1069" i="1"/>
  <c r="AC1070" i="1"/>
  <c r="AF1070" i="1"/>
  <c r="AG1070" i="1"/>
  <c r="AC1071" i="1"/>
  <c r="AF1071" i="1"/>
  <c r="AG1071" i="1"/>
  <c r="AC1072" i="1"/>
  <c r="AF1072" i="1"/>
  <c r="AG1072" i="1"/>
  <c r="AC1073" i="1"/>
  <c r="AF1073" i="1"/>
  <c r="AG1073" i="1"/>
  <c r="AC1074" i="1"/>
  <c r="AF1074" i="1"/>
  <c r="AG1074" i="1"/>
  <c r="AC1075" i="1"/>
  <c r="AF1075" i="1"/>
  <c r="AG1075" i="1"/>
  <c r="AC1076" i="1"/>
  <c r="AF1076" i="1"/>
  <c r="AG1076" i="1"/>
  <c r="AC1077" i="1"/>
  <c r="AF1077" i="1"/>
  <c r="AG1077" i="1"/>
  <c r="AC1078" i="1"/>
  <c r="AF1078" i="1"/>
  <c r="AG1078" i="1"/>
  <c r="AC1079" i="1"/>
  <c r="AF1079" i="1"/>
  <c r="AG1079" i="1"/>
  <c r="AC1080" i="1"/>
  <c r="AF1080" i="1"/>
  <c r="AG1080" i="1"/>
  <c r="AC1081" i="1"/>
  <c r="AF1081" i="1"/>
  <c r="AG1081" i="1"/>
  <c r="AC1082" i="1"/>
  <c r="AF1082" i="1"/>
  <c r="AG1082" i="1"/>
  <c r="AC1083" i="1"/>
  <c r="AF1083" i="1"/>
  <c r="AG1083" i="1"/>
  <c r="AC1084" i="1"/>
  <c r="AF1084" i="1"/>
  <c r="AG1084" i="1"/>
  <c r="AC1085" i="1"/>
  <c r="AF1085" i="1"/>
  <c r="AG1085" i="1"/>
  <c r="AC1086" i="1"/>
  <c r="AF1086" i="1"/>
  <c r="AG1086" i="1"/>
  <c r="AC1087" i="1"/>
  <c r="AF1087" i="1"/>
  <c r="AG1087" i="1"/>
  <c r="AC1088" i="1"/>
  <c r="AF1088" i="1"/>
  <c r="AG1088" i="1"/>
  <c r="AC1089" i="1"/>
  <c r="AF1089" i="1"/>
  <c r="AG1089" i="1"/>
  <c r="AC1090" i="1"/>
  <c r="AF1090" i="1"/>
  <c r="AG1090" i="1"/>
  <c r="AC1091" i="1"/>
  <c r="AF1091" i="1"/>
  <c r="AG1091" i="1"/>
  <c r="AC1092" i="1"/>
  <c r="AF1092" i="1"/>
  <c r="AG1092" i="1"/>
  <c r="AC1093" i="1"/>
  <c r="AF1093" i="1"/>
  <c r="AG1093" i="1"/>
  <c r="AC1094" i="1"/>
  <c r="AF1094" i="1"/>
  <c r="AG1094" i="1"/>
  <c r="AC1095" i="1"/>
  <c r="AF1095" i="1"/>
  <c r="AG1095" i="1"/>
  <c r="AC1096" i="1"/>
  <c r="AF1096" i="1"/>
  <c r="AG1096" i="1"/>
  <c r="AC1097" i="1"/>
  <c r="AF1097" i="1"/>
  <c r="AG1097" i="1"/>
  <c r="AC1098" i="1"/>
  <c r="AF1098" i="1"/>
  <c r="AG1098" i="1"/>
  <c r="AC1099" i="1"/>
  <c r="AF1099" i="1"/>
  <c r="AG1099" i="1"/>
  <c r="AC1100" i="1"/>
  <c r="AF1100" i="1"/>
  <c r="AG1100" i="1"/>
  <c r="AC1101" i="1"/>
  <c r="AF1101" i="1"/>
  <c r="AG1101" i="1"/>
  <c r="AC1102" i="1"/>
  <c r="AF1102" i="1"/>
  <c r="AG1102" i="1"/>
  <c r="AC1103" i="1"/>
  <c r="AF1103" i="1"/>
  <c r="AG1103" i="1"/>
  <c r="AC1104" i="1"/>
  <c r="AF1104" i="1"/>
  <c r="AG1104" i="1"/>
  <c r="AC1105" i="1"/>
  <c r="AF1105" i="1"/>
  <c r="AG1105" i="1"/>
  <c r="AC1106" i="1"/>
  <c r="AF1106" i="1"/>
  <c r="AG1106" i="1"/>
  <c r="AC1107" i="1"/>
  <c r="AF1107" i="1"/>
  <c r="AG1107" i="1"/>
  <c r="AC1108" i="1"/>
  <c r="AF1108" i="1"/>
  <c r="AG1108" i="1"/>
  <c r="AC1109" i="1"/>
  <c r="AF1109" i="1"/>
  <c r="AG1109" i="1"/>
  <c r="AC1110" i="1"/>
  <c r="AF1110" i="1"/>
  <c r="AG1110" i="1"/>
  <c r="AC1111" i="1"/>
  <c r="AF1111" i="1"/>
  <c r="AG1111" i="1"/>
  <c r="AC1112" i="1"/>
  <c r="AF1112" i="1"/>
  <c r="AG1112" i="1"/>
  <c r="AC1113" i="1"/>
  <c r="AF1113" i="1"/>
  <c r="AG1113" i="1"/>
  <c r="AC1114" i="1"/>
  <c r="AF1114" i="1"/>
  <c r="AG1114" i="1"/>
  <c r="AC1115" i="1"/>
  <c r="AF1115" i="1"/>
  <c r="AG1115" i="1"/>
  <c r="AC1116" i="1"/>
  <c r="AF1116" i="1"/>
  <c r="AG1116" i="1"/>
  <c r="AC1117" i="1"/>
  <c r="AF1117" i="1"/>
  <c r="AG1117" i="1"/>
  <c r="AC1118" i="1"/>
  <c r="AF1118" i="1"/>
  <c r="AG1118" i="1"/>
  <c r="AC1119" i="1"/>
  <c r="AF1119" i="1"/>
  <c r="AG1119" i="1"/>
  <c r="AC1120" i="1"/>
  <c r="AF1120" i="1"/>
  <c r="AG1120" i="1"/>
  <c r="AC1121" i="1"/>
  <c r="AF1121" i="1"/>
  <c r="AG1121" i="1"/>
  <c r="AC1122" i="1"/>
  <c r="AF1122" i="1"/>
  <c r="AG1122" i="1"/>
  <c r="AC1123" i="1"/>
  <c r="AF1123" i="1"/>
  <c r="AG1123" i="1"/>
  <c r="AC1124" i="1"/>
  <c r="AF1124" i="1"/>
  <c r="AG1124" i="1"/>
  <c r="AC1125" i="1"/>
  <c r="AF1125" i="1"/>
  <c r="AG1125" i="1"/>
  <c r="AC1126" i="1"/>
  <c r="AF1126" i="1"/>
  <c r="AG1126" i="1"/>
  <c r="AC1127" i="1"/>
  <c r="AF1127" i="1"/>
  <c r="AG1127" i="1"/>
  <c r="AC1128" i="1"/>
  <c r="AF1128" i="1"/>
  <c r="AG1128" i="1"/>
  <c r="AC1129" i="1"/>
  <c r="AF1129" i="1"/>
  <c r="AG1129" i="1"/>
  <c r="AC1130" i="1"/>
  <c r="AF1130" i="1"/>
  <c r="AG1130" i="1"/>
  <c r="AC1131" i="1"/>
  <c r="AF1131" i="1"/>
  <c r="AG1131" i="1"/>
  <c r="AC1132" i="1"/>
  <c r="AF1132" i="1"/>
  <c r="AG1132" i="1"/>
  <c r="AC1133" i="1"/>
  <c r="AF1133" i="1"/>
  <c r="AG1133" i="1"/>
  <c r="AC1134" i="1"/>
  <c r="AF1134" i="1"/>
  <c r="AG1134" i="1"/>
  <c r="AC1135" i="1"/>
  <c r="AF1135" i="1"/>
  <c r="AG1135" i="1"/>
  <c r="AC1136" i="1"/>
  <c r="AF1136" i="1"/>
  <c r="AG1136" i="1"/>
  <c r="AC1137" i="1"/>
  <c r="AF1137" i="1"/>
  <c r="AG1137" i="1"/>
  <c r="AC1138" i="1"/>
  <c r="AF1138" i="1"/>
  <c r="AG1138" i="1"/>
  <c r="AC1139" i="1"/>
  <c r="AF1139" i="1"/>
  <c r="AG1139" i="1"/>
  <c r="AC1140" i="1"/>
  <c r="AF1140" i="1"/>
  <c r="AG1140" i="1"/>
  <c r="AC1141" i="1"/>
  <c r="AF1141" i="1"/>
  <c r="AG1141" i="1"/>
  <c r="AC1142" i="1"/>
  <c r="AF1142" i="1"/>
  <c r="AG1142" i="1"/>
  <c r="AC1143" i="1"/>
  <c r="AF1143" i="1"/>
  <c r="AG1143" i="1"/>
  <c r="AC1144" i="1"/>
  <c r="AF1144" i="1"/>
  <c r="AG1144" i="1"/>
  <c r="AC1145" i="1"/>
  <c r="AF1145" i="1"/>
  <c r="AG1145" i="1"/>
  <c r="AC1146" i="1"/>
  <c r="AF1146" i="1"/>
  <c r="AG1146" i="1"/>
  <c r="AC1147" i="1"/>
  <c r="AF1147" i="1"/>
  <c r="AG1147" i="1"/>
  <c r="AC1148" i="1"/>
  <c r="AF1148" i="1"/>
  <c r="AG1148" i="1"/>
  <c r="AC1149" i="1"/>
  <c r="AF1149" i="1"/>
  <c r="AG1149" i="1"/>
  <c r="AC1150" i="1"/>
  <c r="AF1150" i="1"/>
  <c r="AG1150" i="1"/>
  <c r="AC1151" i="1"/>
  <c r="AF1151" i="1"/>
  <c r="AG1151" i="1"/>
  <c r="AC1152" i="1"/>
  <c r="AF1152" i="1"/>
  <c r="AG1152" i="1"/>
  <c r="AC1153" i="1"/>
  <c r="AF1153" i="1"/>
  <c r="AG1153" i="1"/>
  <c r="AC1154" i="1"/>
  <c r="AF1154" i="1"/>
  <c r="AG1154" i="1"/>
  <c r="AC1155" i="1"/>
  <c r="AF1155" i="1"/>
  <c r="AG1155" i="1"/>
  <c r="AC1156" i="1"/>
  <c r="AF1156" i="1"/>
  <c r="AG1156" i="1"/>
  <c r="AC1157" i="1"/>
  <c r="AF1157" i="1"/>
  <c r="AG1157" i="1"/>
  <c r="AC1158" i="1"/>
  <c r="AF1158" i="1"/>
  <c r="AG1158" i="1"/>
  <c r="AC1159" i="1"/>
  <c r="AF1159" i="1"/>
  <c r="AG1159" i="1"/>
  <c r="AC1160" i="1"/>
  <c r="AF1160" i="1"/>
  <c r="AG1160" i="1"/>
  <c r="AC1161" i="1"/>
  <c r="AF1161" i="1"/>
  <c r="AG1161" i="1"/>
  <c r="AC1162" i="1"/>
  <c r="AF1162" i="1"/>
  <c r="AG1162" i="1"/>
  <c r="AC1163" i="1"/>
  <c r="AF1163" i="1"/>
  <c r="AG1163" i="1"/>
  <c r="AC1164" i="1"/>
  <c r="AF1164" i="1"/>
  <c r="AG1164" i="1"/>
  <c r="AC1165" i="1"/>
  <c r="AF1165" i="1"/>
  <c r="AG1165" i="1"/>
  <c r="AC1166" i="1"/>
  <c r="AF1166" i="1"/>
  <c r="AG1166" i="1"/>
  <c r="AC1167" i="1"/>
  <c r="AF1167" i="1"/>
  <c r="AG1167" i="1"/>
  <c r="AC1168" i="1"/>
  <c r="AF1168" i="1"/>
  <c r="AG1168" i="1"/>
  <c r="AC1169" i="1"/>
  <c r="AF1169" i="1"/>
  <c r="AG1169" i="1"/>
  <c r="AC1170" i="1"/>
  <c r="AF1170" i="1"/>
  <c r="AG1170" i="1"/>
  <c r="AC1171" i="1"/>
  <c r="AF1171" i="1"/>
  <c r="AG1171" i="1"/>
  <c r="AC1172" i="1"/>
  <c r="AF1172" i="1"/>
  <c r="AG1172" i="1"/>
  <c r="AC1173" i="1"/>
  <c r="AF1173" i="1"/>
  <c r="AG1173" i="1"/>
  <c r="AC1174" i="1"/>
  <c r="AF1174" i="1"/>
  <c r="AG1174" i="1"/>
  <c r="AC1175" i="1"/>
  <c r="AF1175" i="1"/>
  <c r="AG1175" i="1"/>
  <c r="AC1176" i="1"/>
  <c r="AF1176" i="1"/>
  <c r="AG1176" i="1"/>
  <c r="AC1177" i="1"/>
  <c r="AF1177" i="1"/>
  <c r="AG1177" i="1"/>
  <c r="AC1178" i="1"/>
  <c r="AF1178" i="1"/>
  <c r="AG1178" i="1"/>
  <c r="AC1179" i="1"/>
  <c r="AF1179" i="1"/>
  <c r="AG1179" i="1"/>
  <c r="AC1180" i="1"/>
  <c r="AF1180" i="1"/>
  <c r="AG1180" i="1"/>
  <c r="AC1181" i="1"/>
  <c r="AF1181" i="1"/>
  <c r="AG1181" i="1"/>
  <c r="AC1182" i="1"/>
  <c r="AF1182" i="1"/>
  <c r="AG1182" i="1"/>
  <c r="AC1183" i="1"/>
  <c r="AF1183" i="1"/>
  <c r="AG1183" i="1"/>
  <c r="AC1184" i="1"/>
  <c r="AF1184" i="1"/>
  <c r="AG1184" i="1"/>
  <c r="AC1185" i="1"/>
  <c r="AF1185" i="1"/>
  <c r="AG1185" i="1"/>
  <c r="AC1186" i="1"/>
  <c r="AF1186" i="1"/>
  <c r="AG1186" i="1"/>
  <c r="AC1187" i="1"/>
  <c r="AF1187" i="1"/>
  <c r="AG1187" i="1"/>
  <c r="AC1188" i="1"/>
  <c r="AF1188" i="1"/>
  <c r="AG1188" i="1"/>
  <c r="AC1189" i="1"/>
  <c r="AF1189" i="1"/>
  <c r="AG1189" i="1"/>
  <c r="AC1190" i="1"/>
  <c r="AF1190" i="1"/>
  <c r="AG1190" i="1"/>
  <c r="AC1191" i="1"/>
  <c r="AF1191" i="1"/>
  <c r="AG1191" i="1"/>
  <c r="AC1192" i="1"/>
  <c r="AF1192" i="1"/>
  <c r="AG1192" i="1"/>
  <c r="AC1193" i="1"/>
  <c r="AF1193" i="1"/>
  <c r="AG1193" i="1"/>
  <c r="AC1194" i="1"/>
  <c r="AF1194" i="1"/>
  <c r="AG1194" i="1"/>
  <c r="AC1195" i="1"/>
  <c r="AF1195" i="1"/>
  <c r="AG1195" i="1"/>
  <c r="AC1196" i="1"/>
  <c r="AF1196" i="1"/>
  <c r="AG1196" i="1"/>
  <c r="AC1197" i="1"/>
  <c r="AF1197" i="1"/>
  <c r="AG1197" i="1"/>
  <c r="AC1198" i="1"/>
  <c r="AF1198" i="1"/>
  <c r="AG1198" i="1"/>
  <c r="AC1199" i="1"/>
  <c r="AF1199" i="1"/>
  <c r="AG1199" i="1"/>
  <c r="AC1200" i="1"/>
  <c r="AF1200" i="1"/>
  <c r="AG1200" i="1"/>
  <c r="AC1201" i="1"/>
  <c r="AF1201" i="1"/>
  <c r="AG1201" i="1"/>
  <c r="AC1202" i="1"/>
  <c r="AF1202" i="1"/>
  <c r="AG1202" i="1"/>
  <c r="AC1203" i="1"/>
  <c r="AF1203" i="1"/>
  <c r="AG1203" i="1"/>
  <c r="AC1204" i="1"/>
  <c r="AF1204" i="1"/>
  <c r="AG1204" i="1"/>
  <c r="AC1205" i="1"/>
  <c r="AF1205" i="1"/>
  <c r="AG1205" i="1"/>
  <c r="AC1206" i="1"/>
  <c r="AF1206" i="1"/>
  <c r="AG1206" i="1"/>
  <c r="AC1207" i="1"/>
  <c r="AF1207" i="1"/>
  <c r="AG1207" i="1"/>
  <c r="AC1208" i="1"/>
  <c r="AF1208" i="1"/>
  <c r="AG1208" i="1"/>
  <c r="AC1209" i="1"/>
  <c r="AF1209" i="1"/>
  <c r="AG1209" i="1"/>
  <c r="AC1210" i="1"/>
  <c r="AF1210" i="1"/>
  <c r="AG1210" i="1"/>
  <c r="AC1211" i="1"/>
  <c r="AF1211" i="1"/>
  <c r="AG1211" i="1"/>
  <c r="AC1212" i="1"/>
  <c r="AF1212" i="1"/>
  <c r="AG1212" i="1"/>
  <c r="AC1213" i="1"/>
  <c r="AF1213" i="1"/>
  <c r="AG1213" i="1"/>
  <c r="AC1214" i="1"/>
  <c r="AF1214" i="1"/>
  <c r="AG1214" i="1"/>
  <c r="AC1215" i="1"/>
  <c r="AF1215" i="1"/>
  <c r="AG1215" i="1"/>
  <c r="AC1216" i="1"/>
  <c r="AF1216" i="1"/>
  <c r="AG1216" i="1"/>
  <c r="AC1217" i="1"/>
  <c r="AF1217" i="1"/>
  <c r="AG1217" i="1"/>
  <c r="AC1218" i="1"/>
  <c r="AF1218" i="1"/>
  <c r="AG1218" i="1"/>
  <c r="AC1219" i="1"/>
  <c r="AF1219" i="1"/>
  <c r="AG1219" i="1"/>
  <c r="AC1220" i="1"/>
  <c r="AF1220" i="1"/>
  <c r="AG1220" i="1"/>
  <c r="AC1221" i="1"/>
  <c r="AF1221" i="1"/>
  <c r="AG1221" i="1"/>
  <c r="AC1222" i="1"/>
  <c r="AF1222" i="1"/>
  <c r="AG1222" i="1"/>
  <c r="AC1223" i="1"/>
  <c r="AF1223" i="1"/>
  <c r="AG1223" i="1"/>
  <c r="AC1224" i="1"/>
  <c r="AF1224" i="1"/>
  <c r="AG1224" i="1"/>
  <c r="AC1225" i="1"/>
  <c r="AF1225" i="1"/>
  <c r="AG1225" i="1"/>
  <c r="AC1226" i="1"/>
  <c r="AF1226" i="1"/>
  <c r="AG1226" i="1"/>
  <c r="AC1227" i="1"/>
  <c r="AF1227" i="1"/>
  <c r="AG1227" i="1"/>
  <c r="AC1228" i="1"/>
  <c r="AF1228" i="1"/>
  <c r="AG1228" i="1"/>
  <c r="AC1229" i="1"/>
  <c r="AF1229" i="1"/>
  <c r="AG1229" i="1"/>
  <c r="AC1230" i="1"/>
  <c r="AF1230" i="1"/>
  <c r="AG1230" i="1"/>
  <c r="AC1231" i="1"/>
  <c r="AF1231" i="1"/>
  <c r="AG1231" i="1"/>
  <c r="AC1232" i="1"/>
  <c r="AF1232" i="1"/>
  <c r="AG1232" i="1"/>
  <c r="AC1233" i="1"/>
  <c r="AF1233" i="1"/>
  <c r="AG1233" i="1"/>
  <c r="AC1234" i="1"/>
  <c r="AF1234" i="1"/>
  <c r="AG1234" i="1"/>
  <c r="AC1235" i="1"/>
  <c r="AF1235" i="1"/>
  <c r="AG1235" i="1"/>
  <c r="AC1236" i="1"/>
  <c r="AF1236" i="1"/>
  <c r="AG1236" i="1"/>
  <c r="AC1237" i="1"/>
  <c r="AF1237" i="1"/>
  <c r="AG1237" i="1"/>
  <c r="AC1238" i="1"/>
  <c r="AF1238" i="1"/>
  <c r="AG1238" i="1"/>
  <c r="AC1239" i="1"/>
  <c r="AF1239" i="1"/>
  <c r="AG1239" i="1"/>
  <c r="AC1240" i="1"/>
  <c r="AF1240" i="1"/>
  <c r="AG1240" i="1"/>
  <c r="AC1241" i="1"/>
  <c r="AF1241" i="1"/>
  <c r="AG1241" i="1"/>
  <c r="AC1242" i="1"/>
  <c r="AF1242" i="1"/>
  <c r="AG1242" i="1"/>
  <c r="AC1243" i="1"/>
  <c r="AF1243" i="1"/>
  <c r="AG1243" i="1"/>
  <c r="AC1244" i="1"/>
  <c r="AF1244" i="1"/>
  <c r="AG1244" i="1"/>
  <c r="AC1245" i="1"/>
  <c r="AF1245" i="1"/>
  <c r="AG1245" i="1"/>
  <c r="AC1246" i="1"/>
  <c r="AF1246" i="1"/>
  <c r="AG1246" i="1"/>
  <c r="AC1247" i="1"/>
  <c r="AF1247" i="1"/>
  <c r="AG1247" i="1"/>
  <c r="AC1248" i="1"/>
  <c r="AF1248" i="1"/>
  <c r="AG1248" i="1"/>
  <c r="AC1249" i="1"/>
  <c r="AF1249" i="1"/>
  <c r="AG1249" i="1"/>
  <c r="AC1250" i="1"/>
  <c r="AF1250" i="1"/>
  <c r="AG1250" i="1"/>
  <c r="AC1251" i="1"/>
  <c r="AF1251" i="1"/>
  <c r="AG1251" i="1"/>
  <c r="AC1252" i="1"/>
  <c r="AF1252" i="1"/>
  <c r="AG1252" i="1"/>
  <c r="AC1253" i="1"/>
  <c r="AF1253" i="1"/>
  <c r="AG1253" i="1"/>
  <c r="AC1254" i="1"/>
  <c r="AF1254" i="1"/>
  <c r="AG1254" i="1"/>
  <c r="AC1255" i="1"/>
  <c r="AF1255" i="1"/>
  <c r="AG1255" i="1"/>
  <c r="AC1256" i="1"/>
  <c r="AF1256" i="1"/>
  <c r="AG1256" i="1"/>
  <c r="AC1257" i="1"/>
  <c r="AF1257" i="1"/>
  <c r="AG1257" i="1"/>
  <c r="AC1258" i="1"/>
  <c r="AF1258" i="1"/>
  <c r="AG1258" i="1"/>
  <c r="AC1259" i="1"/>
  <c r="AF1259" i="1"/>
  <c r="AG1259" i="1"/>
  <c r="AC1260" i="1"/>
  <c r="AF1260" i="1"/>
  <c r="AG1260" i="1"/>
  <c r="AC1261" i="1"/>
  <c r="AF1261" i="1"/>
  <c r="AG1261" i="1"/>
  <c r="AC1262" i="1"/>
  <c r="AF1262" i="1"/>
  <c r="AG1262" i="1"/>
  <c r="AC1263" i="1"/>
  <c r="AF1263" i="1"/>
  <c r="AG1263" i="1"/>
  <c r="AC1264" i="1"/>
  <c r="AF1264" i="1"/>
  <c r="AG1264" i="1"/>
  <c r="AC1265" i="1"/>
  <c r="AF1265" i="1"/>
  <c r="AG1265" i="1"/>
  <c r="AC1266" i="1"/>
  <c r="AF1266" i="1"/>
  <c r="AG1266" i="1"/>
  <c r="AC1267" i="1"/>
  <c r="AF1267" i="1"/>
  <c r="AG1267" i="1"/>
  <c r="AC1268" i="1"/>
  <c r="AF1268" i="1"/>
  <c r="AG1268" i="1"/>
  <c r="AC1269" i="1"/>
  <c r="AF1269" i="1"/>
  <c r="AG1269" i="1"/>
  <c r="AC1270" i="1"/>
  <c r="AF1270" i="1"/>
  <c r="AG1270" i="1"/>
  <c r="AC1271" i="1"/>
  <c r="AF1271" i="1"/>
  <c r="AG1271" i="1"/>
  <c r="AC1272" i="1"/>
  <c r="AF1272" i="1"/>
  <c r="AG1272" i="1"/>
  <c r="AC1273" i="1"/>
  <c r="AF1273" i="1"/>
  <c r="AG1273" i="1"/>
  <c r="AC1274" i="1"/>
  <c r="AF1274" i="1"/>
  <c r="AG1274" i="1"/>
  <c r="AC1275" i="1"/>
  <c r="AF1275" i="1"/>
  <c r="AG1275" i="1"/>
  <c r="AC1276" i="1"/>
  <c r="AF1276" i="1"/>
  <c r="AG1276" i="1"/>
  <c r="AC1277" i="1"/>
  <c r="AF1277" i="1"/>
  <c r="AG1277" i="1"/>
  <c r="AC1278" i="1"/>
  <c r="AF1278" i="1"/>
  <c r="AG1278" i="1"/>
  <c r="AC1279" i="1"/>
  <c r="AF1279" i="1"/>
  <c r="AG1279" i="1"/>
  <c r="AC1280" i="1"/>
  <c r="AF1280" i="1"/>
  <c r="AG1280" i="1"/>
  <c r="AC1281" i="1"/>
  <c r="AF1281" i="1"/>
  <c r="AG1281" i="1"/>
  <c r="AC1282" i="1"/>
  <c r="AF1282" i="1"/>
  <c r="AG1282" i="1"/>
  <c r="AC1283" i="1"/>
  <c r="AF1283" i="1"/>
  <c r="AG1283" i="1"/>
  <c r="AC1284" i="1"/>
  <c r="AF1284" i="1"/>
  <c r="AG1284" i="1"/>
  <c r="AC1285" i="1"/>
  <c r="AF1285" i="1"/>
  <c r="AG1285" i="1"/>
  <c r="AC1286" i="1"/>
  <c r="AF1286" i="1"/>
  <c r="AG1286" i="1"/>
  <c r="AC1287" i="1"/>
  <c r="AF1287" i="1"/>
  <c r="AG1287" i="1"/>
  <c r="AC1288" i="1"/>
  <c r="AF1288" i="1"/>
  <c r="AG1288" i="1"/>
  <c r="AC1289" i="1"/>
  <c r="AF1289" i="1"/>
  <c r="AG1289" i="1"/>
  <c r="AC1290" i="1"/>
  <c r="AF1290" i="1"/>
  <c r="AG1290" i="1"/>
  <c r="AC1291" i="1"/>
  <c r="AF1291" i="1"/>
  <c r="AG1291" i="1"/>
  <c r="AC1292" i="1"/>
  <c r="AF1292" i="1"/>
  <c r="AG1292" i="1"/>
  <c r="AC1293" i="1"/>
  <c r="AF1293" i="1"/>
  <c r="AG1293" i="1"/>
  <c r="AC1294" i="1"/>
  <c r="AF1294" i="1"/>
  <c r="AG1294" i="1"/>
  <c r="AC1295" i="1"/>
  <c r="AF1295" i="1"/>
  <c r="AG1295" i="1"/>
  <c r="AC1296" i="1"/>
  <c r="AF1296" i="1"/>
  <c r="AG1296" i="1"/>
  <c r="AC1297" i="1"/>
  <c r="AF1297" i="1"/>
  <c r="AG1297" i="1"/>
  <c r="AC1298" i="1"/>
  <c r="AF1298" i="1"/>
  <c r="AG1298" i="1"/>
  <c r="AC1299" i="1"/>
  <c r="AF1299" i="1"/>
  <c r="AG1299" i="1"/>
  <c r="AC1300" i="1"/>
  <c r="AF1300" i="1"/>
  <c r="AG1300" i="1"/>
  <c r="AC1301" i="1"/>
  <c r="AF1301" i="1"/>
  <c r="AG1301" i="1"/>
  <c r="AC1302" i="1"/>
  <c r="AF1302" i="1"/>
  <c r="AG1302" i="1"/>
  <c r="AC1303" i="1"/>
  <c r="AF1303" i="1"/>
  <c r="AG1303" i="1"/>
  <c r="AC1304" i="1"/>
  <c r="AF1304" i="1"/>
  <c r="AG1304" i="1"/>
  <c r="AC1305" i="1"/>
  <c r="AF1305" i="1"/>
  <c r="AG1305" i="1"/>
  <c r="AC1306" i="1"/>
  <c r="AF1306" i="1"/>
  <c r="AG1306" i="1"/>
  <c r="AC1307" i="1"/>
  <c r="AF1307" i="1"/>
  <c r="AG1307" i="1"/>
  <c r="AC1308" i="1"/>
  <c r="AF1308" i="1"/>
  <c r="AG1308" i="1"/>
  <c r="AC1309" i="1"/>
  <c r="AF1309" i="1"/>
  <c r="AG1309" i="1"/>
  <c r="AC1310" i="1"/>
  <c r="AF1310" i="1"/>
  <c r="AG1310" i="1"/>
  <c r="AC1311" i="1"/>
  <c r="AF1311" i="1"/>
  <c r="AG1311" i="1"/>
  <c r="AC1312" i="1"/>
  <c r="AF1312" i="1"/>
  <c r="AG1312" i="1"/>
  <c r="AC1313" i="1"/>
  <c r="AF1313" i="1"/>
  <c r="AG1313" i="1"/>
  <c r="AC1314" i="1"/>
  <c r="AF1314" i="1"/>
  <c r="AG1314" i="1"/>
  <c r="AC1315" i="1"/>
  <c r="AF1315" i="1"/>
  <c r="AG1315" i="1"/>
  <c r="AC1316" i="1"/>
  <c r="AF1316" i="1"/>
  <c r="AG1316" i="1"/>
  <c r="AC1317" i="1"/>
  <c r="AF1317" i="1"/>
  <c r="AG1317" i="1"/>
  <c r="AC1318" i="1"/>
  <c r="AF1318" i="1"/>
  <c r="AG1318" i="1"/>
  <c r="AC1319" i="1"/>
  <c r="AF1319" i="1"/>
  <c r="AG1319" i="1"/>
  <c r="AC1320" i="1"/>
  <c r="AF1320" i="1"/>
  <c r="AG1320" i="1"/>
  <c r="AC1321" i="1"/>
  <c r="AF1321" i="1"/>
  <c r="AG1321" i="1"/>
  <c r="AC1322" i="1"/>
  <c r="AF1322" i="1"/>
  <c r="AG1322" i="1"/>
  <c r="AC1323" i="1"/>
  <c r="AF1323" i="1"/>
  <c r="AG1323" i="1"/>
  <c r="AC1324" i="1"/>
  <c r="AF1324" i="1"/>
  <c r="AG1324" i="1"/>
  <c r="AC1325" i="1"/>
  <c r="AF1325" i="1"/>
  <c r="AG1325" i="1"/>
  <c r="AC1326" i="1"/>
  <c r="AF1326" i="1"/>
  <c r="AG1326" i="1"/>
  <c r="AC1327" i="1"/>
  <c r="AF1327" i="1"/>
  <c r="AG1327" i="1"/>
  <c r="AC1328" i="1"/>
  <c r="AF1328" i="1"/>
  <c r="AG1328" i="1"/>
  <c r="AC1329" i="1"/>
  <c r="AF1329" i="1"/>
  <c r="AG1329" i="1"/>
  <c r="AC1330" i="1"/>
  <c r="AF1330" i="1"/>
  <c r="AG1330" i="1"/>
  <c r="AC1331" i="1"/>
  <c r="AF1331" i="1"/>
  <c r="AG1331" i="1"/>
  <c r="AC1332" i="1"/>
  <c r="AF1332" i="1"/>
  <c r="AG1332" i="1"/>
  <c r="AC1333" i="1"/>
  <c r="AF1333" i="1"/>
  <c r="AG1333" i="1"/>
  <c r="AC1334" i="1"/>
  <c r="AF1334" i="1"/>
  <c r="AG1334" i="1"/>
  <c r="AC1335" i="1"/>
  <c r="AF1335" i="1"/>
  <c r="AG1335" i="1"/>
  <c r="AC1336" i="1"/>
  <c r="AF1336" i="1"/>
  <c r="AG1336" i="1"/>
  <c r="AC1337" i="1"/>
  <c r="AF1337" i="1"/>
  <c r="AG1337" i="1"/>
  <c r="AC1338" i="1"/>
  <c r="AF1338" i="1"/>
  <c r="AG1338" i="1"/>
  <c r="AC1339" i="1"/>
  <c r="AF1339" i="1"/>
  <c r="AG1339" i="1"/>
  <c r="AC1340" i="1"/>
  <c r="AF1340" i="1"/>
  <c r="AG1340" i="1"/>
  <c r="AC1341" i="1"/>
  <c r="AF1341" i="1"/>
  <c r="AG1341" i="1"/>
  <c r="AC1342" i="1"/>
  <c r="AF1342" i="1"/>
  <c r="AG1342" i="1"/>
  <c r="AC1343" i="1"/>
  <c r="AF1343" i="1"/>
  <c r="AG1343" i="1"/>
  <c r="AC1344" i="1"/>
  <c r="AF1344" i="1"/>
  <c r="AG1344" i="1"/>
  <c r="AC1345" i="1"/>
  <c r="AF1345" i="1"/>
  <c r="AG1345" i="1"/>
  <c r="AC1346" i="1"/>
  <c r="AF1346" i="1"/>
  <c r="AG1346" i="1"/>
  <c r="AC1347" i="1"/>
  <c r="AF1347" i="1"/>
  <c r="AG1347" i="1"/>
  <c r="AC1348" i="1"/>
  <c r="AF1348" i="1"/>
  <c r="AG1348" i="1"/>
  <c r="AC1349" i="1"/>
  <c r="AF1349" i="1"/>
  <c r="AG1349" i="1"/>
  <c r="AC1350" i="1"/>
  <c r="AF1350" i="1"/>
  <c r="AG1350" i="1"/>
  <c r="AC1351" i="1"/>
  <c r="AF1351" i="1"/>
  <c r="AG1351" i="1"/>
  <c r="AC1352" i="1"/>
  <c r="AF1352" i="1"/>
  <c r="AG1352" i="1"/>
  <c r="AC1353" i="1"/>
  <c r="AF1353" i="1"/>
  <c r="AG1353" i="1"/>
  <c r="AC1354" i="1"/>
  <c r="AF1354" i="1"/>
  <c r="AG1354" i="1"/>
  <c r="AC1355" i="1"/>
  <c r="AF1355" i="1"/>
  <c r="AG1355" i="1"/>
  <c r="AC1356" i="1"/>
  <c r="AF1356" i="1"/>
  <c r="AG1356" i="1"/>
  <c r="AC1357" i="1"/>
  <c r="AF1357" i="1"/>
  <c r="AG1357" i="1"/>
  <c r="AC1358" i="1"/>
  <c r="AF1358" i="1"/>
  <c r="AG1358" i="1"/>
  <c r="AC1359" i="1"/>
  <c r="AF1359" i="1"/>
  <c r="AG1359" i="1"/>
  <c r="AC1360" i="1"/>
  <c r="AF1360" i="1"/>
  <c r="AG1360" i="1"/>
  <c r="AC1361" i="1"/>
  <c r="AF1361" i="1"/>
  <c r="AG1361" i="1"/>
  <c r="AC1362" i="1"/>
  <c r="AF1362" i="1"/>
  <c r="AG1362" i="1"/>
  <c r="AC1363" i="1"/>
  <c r="AF1363" i="1"/>
  <c r="AG1363" i="1"/>
  <c r="AC1364" i="1"/>
  <c r="AF1364" i="1"/>
  <c r="AG1364" i="1"/>
  <c r="AC1365" i="1"/>
  <c r="AF1365" i="1"/>
  <c r="AG1365" i="1"/>
  <c r="AC1366" i="1"/>
  <c r="AF1366" i="1"/>
  <c r="AG1366" i="1"/>
  <c r="AC1367" i="1"/>
  <c r="AF1367" i="1"/>
  <c r="AG1367" i="1"/>
  <c r="AC1368" i="1"/>
  <c r="AF1368" i="1"/>
  <c r="AG1368" i="1"/>
  <c r="AC1369" i="1"/>
  <c r="AF1369" i="1"/>
  <c r="AG1369" i="1"/>
  <c r="AC1370" i="1"/>
  <c r="AF1370" i="1"/>
  <c r="AG1370" i="1"/>
  <c r="AC1371" i="1"/>
  <c r="AF1371" i="1"/>
  <c r="AG1371" i="1"/>
  <c r="AC1372" i="1"/>
  <c r="AF1372" i="1"/>
  <c r="AG1372" i="1"/>
  <c r="AC1373" i="1"/>
  <c r="AF1373" i="1"/>
  <c r="AG1373" i="1"/>
  <c r="AC1374" i="1"/>
  <c r="AF1374" i="1"/>
  <c r="AG1374" i="1"/>
  <c r="AC1375" i="1"/>
  <c r="AF1375" i="1"/>
  <c r="AG1375" i="1"/>
  <c r="AC1376" i="1"/>
  <c r="AF1376" i="1"/>
  <c r="AG1376" i="1"/>
  <c r="AC1377" i="1"/>
  <c r="AF1377" i="1"/>
  <c r="AG1377" i="1"/>
  <c r="AC1378" i="1"/>
  <c r="AF1378" i="1"/>
  <c r="AG1378" i="1"/>
  <c r="AC1379" i="1"/>
  <c r="AF1379" i="1"/>
  <c r="AG1379" i="1"/>
  <c r="AC1380" i="1"/>
  <c r="AF1380" i="1"/>
  <c r="AG1380" i="1"/>
  <c r="AC1381" i="1"/>
  <c r="AF1381" i="1"/>
  <c r="AG1381" i="1"/>
  <c r="AC1382" i="1"/>
  <c r="AF1382" i="1"/>
  <c r="AG1382" i="1"/>
  <c r="AC1383" i="1"/>
  <c r="AF1383" i="1"/>
  <c r="AG1383" i="1"/>
  <c r="AC1384" i="1"/>
  <c r="AF1384" i="1"/>
  <c r="AG1384" i="1"/>
  <c r="AC1385" i="1"/>
  <c r="AF1385" i="1"/>
  <c r="AG1385" i="1"/>
  <c r="AC1386" i="1"/>
  <c r="AF1386" i="1"/>
  <c r="AG1386" i="1"/>
  <c r="AC1387" i="1"/>
  <c r="AF1387" i="1"/>
  <c r="AG1387" i="1"/>
  <c r="AC1388" i="1"/>
  <c r="AF1388" i="1"/>
  <c r="AG1388" i="1"/>
  <c r="AC1389" i="1"/>
  <c r="AF1389" i="1"/>
  <c r="AG1389" i="1"/>
  <c r="AC1390" i="1"/>
  <c r="AF1390" i="1"/>
  <c r="AG1390" i="1"/>
  <c r="AC1391" i="1"/>
  <c r="AF1391" i="1"/>
  <c r="AG1391" i="1"/>
  <c r="AC1392" i="1"/>
  <c r="AF1392" i="1"/>
  <c r="AG1392" i="1"/>
  <c r="AC1393" i="1"/>
  <c r="AF1393" i="1"/>
  <c r="AG1393" i="1"/>
  <c r="AC1394" i="1"/>
  <c r="AF1394" i="1"/>
  <c r="AG1394" i="1"/>
  <c r="AC1395" i="1"/>
  <c r="AF1395" i="1"/>
  <c r="AG1395" i="1"/>
  <c r="AC1396" i="1"/>
  <c r="AF1396" i="1"/>
  <c r="AG1396" i="1"/>
  <c r="AC1397" i="1"/>
  <c r="AF1397" i="1"/>
  <c r="AG1397" i="1"/>
  <c r="AC1398" i="1"/>
  <c r="AF1398" i="1"/>
  <c r="AG1398" i="1"/>
  <c r="AC1399" i="1"/>
  <c r="AF1399" i="1"/>
  <c r="AG1399" i="1"/>
  <c r="AC1400" i="1"/>
  <c r="AF1400" i="1"/>
  <c r="AG1400" i="1"/>
  <c r="AC1401" i="1"/>
  <c r="AF1401" i="1"/>
  <c r="AG1401" i="1"/>
  <c r="AC1402" i="1"/>
  <c r="AF1402" i="1"/>
  <c r="AG1402" i="1"/>
  <c r="AC1403" i="1"/>
  <c r="AF1403" i="1"/>
  <c r="AG1403" i="1"/>
  <c r="AC1404" i="1"/>
  <c r="AF1404" i="1"/>
  <c r="AG1404" i="1"/>
  <c r="AC1405" i="1"/>
  <c r="AF1405" i="1"/>
  <c r="AG1405" i="1"/>
  <c r="AC1406" i="1"/>
  <c r="AF1406" i="1"/>
  <c r="AG1406" i="1"/>
  <c r="AC1407" i="1"/>
  <c r="AF1407" i="1"/>
  <c r="AG1407" i="1"/>
  <c r="AC1408" i="1"/>
  <c r="AF1408" i="1"/>
  <c r="AG1408" i="1"/>
  <c r="AC1409" i="1"/>
  <c r="AF1409" i="1"/>
  <c r="AG1409" i="1"/>
  <c r="AC1410" i="1"/>
  <c r="AF1410" i="1"/>
  <c r="AG1410" i="1"/>
  <c r="AC1411" i="1"/>
  <c r="AF1411" i="1"/>
  <c r="AG1411" i="1"/>
  <c r="AC1412" i="1"/>
  <c r="AF1412" i="1"/>
  <c r="AG1412" i="1"/>
  <c r="AC1413" i="1"/>
  <c r="AF1413" i="1"/>
  <c r="AG1413" i="1"/>
  <c r="AC1414" i="1"/>
  <c r="AF1414" i="1"/>
  <c r="AG1414" i="1"/>
  <c r="AC1415" i="1"/>
  <c r="AF1415" i="1"/>
  <c r="AG1415" i="1"/>
  <c r="AC1416" i="1"/>
  <c r="AF1416" i="1"/>
  <c r="AG1416" i="1"/>
  <c r="AC1417" i="1"/>
  <c r="AF1417" i="1"/>
  <c r="AG1417" i="1"/>
  <c r="AC1418" i="1"/>
  <c r="AF1418" i="1"/>
  <c r="AG1418" i="1"/>
  <c r="AC1419" i="1"/>
  <c r="AF1419" i="1"/>
  <c r="AG1419" i="1"/>
  <c r="AC1420" i="1"/>
  <c r="AF1420" i="1"/>
  <c r="AG1420" i="1"/>
  <c r="AC1421" i="1"/>
  <c r="AF1421" i="1"/>
  <c r="AG1421" i="1"/>
  <c r="AC1422" i="1"/>
  <c r="AF1422" i="1"/>
  <c r="AG1422" i="1"/>
  <c r="AC1423" i="1"/>
  <c r="AF1423" i="1"/>
  <c r="AG1423" i="1"/>
  <c r="AC1424" i="1"/>
  <c r="AF1424" i="1"/>
  <c r="AG1424" i="1"/>
  <c r="AC1425" i="1"/>
  <c r="AF1425" i="1"/>
  <c r="AG1425" i="1"/>
  <c r="AC1426" i="1"/>
  <c r="AF1426" i="1"/>
  <c r="AG1426" i="1"/>
  <c r="AC1427" i="1"/>
  <c r="AF1427" i="1"/>
  <c r="AG1427" i="1"/>
  <c r="AC1428" i="1"/>
  <c r="AF1428" i="1"/>
  <c r="AG1428" i="1"/>
  <c r="AC1429" i="1"/>
  <c r="AF1429" i="1"/>
  <c r="AG1429" i="1"/>
  <c r="AC1430" i="1"/>
  <c r="AF1430" i="1"/>
  <c r="AG1430" i="1"/>
  <c r="AC1431" i="1"/>
  <c r="AF1431" i="1"/>
  <c r="AG1431" i="1"/>
  <c r="AC1432" i="1"/>
  <c r="AF1432" i="1"/>
  <c r="AG1432" i="1"/>
  <c r="AC1433" i="1"/>
  <c r="AF1433" i="1"/>
  <c r="AG1433" i="1"/>
  <c r="AC1434" i="1"/>
  <c r="AF1434" i="1"/>
  <c r="AG1434" i="1"/>
  <c r="AC1435" i="1"/>
  <c r="AF1435" i="1"/>
  <c r="AG1435" i="1"/>
  <c r="AC1436" i="1"/>
  <c r="AF1436" i="1"/>
  <c r="AG1436" i="1"/>
  <c r="AC1437" i="1"/>
  <c r="AF1437" i="1"/>
  <c r="AG1437" i="1"/>
  <c r="AC1438" i="1"/>
  <c r="AF1438" i="1"/>
  <c r="AG1438" i="1"/>
  <c r="AC1439" i="1"/>
  <c r="AF1439" i="1"/>
  <c r="AG1439" i="1"/>
  <c r="AC1440" i="1"/>
  <c r="AF1440" i="1"/>
  <c r="AG1440" i="1"/>
  <c r="AC1441" i="1"/>
  <c r="AF1441" i="1"/>
  <c r="AG1441" i="1"/>
  <c r="AC1442" i="1"/>
  <c r="AF1442" i="1"/>
  <c r="AG1442" i="1"/>
  <c r="AC1443" i="1"/>
  <c r="AF1443" i="1"/>
  <c r="AG1443" i="1"/>
  <c r="AC1444" i="1"/>
  <c r="AF1444" i="1"/>
  <c r="AG1444" i="1"/>
  <c r="AC1445" i="1"/>
  <c r="AF1445" i="1"/>
  <c r="AG1445" i="1"/>
  <c r="AC1446" i="1"/>
  <c r="AF1446" i="1"/>
  <c r="AG1446" i="1"/>
  <c r="AC1447" i="1"/>
  <c r="AF1447" i="1"/>
  <c r="AG1447" i="1"/>
  <c r="AC1448" i="1"/>
  <c r="AF1448" i="1"/>
  <c r="AG1448" i="1"/>
  <c r="AC1449" i="1"/>
  <c r="AF1449" i="1"/>
  <c r="AG1449" i="1"/>
  <c r="AC1450" i="1"/>
  <c r="AF1450" i="1"/>
  <c r="AG1450" i="1"/>
  <c r="AC1451" i="1"/>
  <c r="AF1451" i="1"/>
  <c r="AG1451" i="1"/>
  <c r="AC1452" i="1"/>
  <c r="AF1452" i="1"/>
  <c r="AG1452" i="1"/>
  <c r="AC1453" i="1"/>
  <c r="AF1453" i="1"/>
  <c r="AG1453" i="1"/>
  <c r="AC1454" i="1"/>
  <c r="AF1454" i="1"/>
  <c r="AG1454" i="1"/>
  <c r="AC1455" i="1"/>
  <c r="AF1455" i="1"/>
  <c r="AG1455" i="1"/>
  <c r="AC1456" i="1"/>
  <c r="AF1456" i="1"/>
  <c r="AG1456" i="1"/>
  <c r="AC1457" i="1"/>
  <c r="AF1457" i="1"/>
  <c r="AG1457" i="1"/>
  <c r="AC1458" i="1"/>
  <c r="AF1458" i="1"/>
  <c r="AG1458" i="1"/>
  <c r="AC1459" i="1"/>
  <c r="AF1459" i="1"/>
  <c r="AG1459" i="1"/>
  <c r="AC1460" i="1"/>
  <c r="AF1460" i="1"/>
  <c r="AG1460" i="1"/>
  <c r="AC1461" i="1"/>
  <c r="AF1461" i="1"/>
  <c r="AG1461" i="1"/>
  <c r="AC1462" i="1"/>
  <c r="AF1462" i="1"/>
  <c r="AG1462" i="1"/>
  <c r="AC1463" i="1"/>
  <c r="AF1463" i="1"/>
  <c r="AG1463" i="1"/>
  <c r="AC1464" i="1"/>
  <c r="AF1464" i="1"/>
  <c r="AG1464" i="1"/>
  <c r="AC1465" i="1"/>
  <c r="AF1465" i="1"/>
  <c r="AG1465" i="1"/>
  <c r="AC1466" i="1"/>
  <c r="AF1466" i="1"/>
  <c r="AG1466" i="1"/>
  <c r="AC1467" i="1"/>
  <c r="AF1467" i="1"/>
  <c r="AG1467" i="1"/>
  <c r="AC1468" i="1"/>
  <c r="AF1468" i="1"/>
  <c r="AG1468" i="1"/>
  <c r="AC1469" i="1"/>
  <c r="AF1469" i="1"/>
  <c r="AG1469" i="1"/>
  <c r="AC1470" i="1"/>
  <c r="AF1470" i="1"/>
  <c r="AG1470" i="1"/>
  <c r="AC1471" i="1"/>
  <c r="AF1471" i="1"/>
  <c r="AG1471" i="1"/>
  <c r="AC1472" i="1"/>
  <c r="AF1472" i="1"/>
  <c r="AG1472" i="1"/>
  <c r="AC1473" i="1"/>
  <c r="AF1473" i="1"/>
  <c r="AG1473" i="1"/>
  <c r="AC1474" i="1"/>
  <c r="AF1474" i="1"/>
  <c r="AG1474" i="1"/>
  <c r="AC1475" i="1"/>
  <c r="AF1475" i="1"/>
  <c r="AG1475" i="1"/>
  <c r="AC1476" i="1"/>
  <c r="AF1476" i="1"/>
  <c r="AG1476" i="1"/>
  <c r="AC1477" i="1"/>
  <c r="AF1477" i="1"/>
  <c r="AG1477" i="1"/>
  <c r="AC1478" i="1"/>
  <c r="AF1478" i="1"/>
  <c r="AG1478" i="1"/>
  <c r="AC1479" i="1"/>
  <c r="AF1479" i="1"/>
  <c r="AG1479" i="1"/>
  <c r="AC1480" i="1"/>
  <c r="AF1480" i="1"/>
  <c r="AG1480" i="1"/>
  <c r="AC1481" i="1"/>
  <c r="AF1481" i="1"/>
  <c r="AG1481" i="1"/>
  <c r="AC1482" i="1"/>
  <c r="AF1482" i="1"/>
  <c r="AG1482" i="1"/>
  <c r="AC1483" i="1"/>
  <c r="AF1483" i="1"/>
  <c r="AG1483" i="1"/>
  <c r="AC1484" i="1"/>
  <c r="AF1484" i="1"/>
  <c r="AG1484" i="1"/>
  <c r="AC1485" i="1"/>
  <c r="AF1485" i="1"/>
  <c r="AG1485" i="1"/>
  <c r="AC1486" i="1"/>
  <c r="AF1486" i="1"/>
  <c r="AG1486" i="1"/>
  <c r="AC1487" i="1"/>
  <c r="AF1487" i="1"/>
  <c r="AG1487" i="1"/>
  <c r="AC1488" i="1"/>
  <c r="AF1488" i="1"/>
  <c r="AG1488" i="1"/>
  <c r="AC1489" i="1"/>
  <c r="AF1489" i="1"/>
  <c r="AG1489" i="1"/>
  <c r="AC1490" i="1"/>
  <c r="AF1490" i="1"/>
  <c r="AG1490" i="1"/>
  <c r="AC1491" i="1"/>
  <c r="AF1491" i="1"/>
  <c r="AG1491" i="1"/>
  <c r="AC1492" i="1"/>
  <c r="AF1492" i="1"/>
  <c r="AG1492" i="1"/>
  <c r="AC1493" i="1"/>
  <c r="AF1493" i="1"/>
  <c r="AG1493" i="1"/>
  <c r="AC1494" i="1"/>
  <c r="AF1494" i="1"/>
  <c r="AG1494" i="1"/>
  <c r="AC1495" i="1"/>
  <c r="AF1495" i="1"/>
  <c r="AG1495" i="1"/>
  <c r="AC1496" i="1"/>
  <c r="AF1496" i="1"/>
  <c r="AG1496" i="1"/>
  <c r="AC1497" i="1"/>
  <c r="AF1497" i="1"/>
  <c r="AG1497" i="1"/>
  <c r="AC1498" i="1"/>
  <c r="AF1498" i="1"/>
  <c r="AG1498" i="1"/>
  <c r="AC1499" i="1"/>
  <c r="AF1499" i="1"/>
  <c r="AG1499" i="1"/>
  <c r="AC1500" i="1"/>
  <c r="AF1500" i="1"/>
  <c r="AG1500" i="1"/>
  <c r="E91" i="5"/>
  <c r="AG2" i="12"/>
  <c r="AG3" i="12"/>
  <c r="AG4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G301" i="12"/>
  <c r="AG302" i="12"/>
  <c r="AG303" i="12"/>
  <c r="AG304" i="12"/>
  <c r="AG305" i="12"/>
  <c r="AG306" i="12"/>
  <c r="AG307" i="12"/>
  <c r="AG308" i="12"/>
  <c r="AG309" i="12"/>
  <c r="AG310" i="12"/>
  <c r="AG311" i="12"/>
  <c r="AG312" i="12"/>
  <c r="AG313" i="12"/>
  <c r="AG314" i="12"/>
  <c r="AG315" i="12"/>
  <c r="AG316" i="12"/>
  <c r="AG317" i="12"/>
  <c r="AG318" i="12"/>
  <c r="AG319" i="12"/>
  <c r="AG320" i="12"/>
  <c r="AG321" i="12"/>
  <c r="AG322" i="12"/>
  <c r="AG323" i="12"/>
  <c r="AG324" i="12"/>
  <c r="AG325" i="12"/>
  <c r="AG326" i="12"/>
  <c r="AG327" i="12"/>
  <c r="AG328" i="12"/>
  <c r="AG329" i="12"/>
  <c r="AG330" i="12"/>
  <c r="AG331" i="12"/>
  <c r="AG332" i="12"/>
  <c r="AG333" i="12"/>
  <c r="AG334" i="12"/>
  <c r="AG335" i="12"/>
  <c r="AG336" i="12"/>
  <c r="AG337" i="12"/>
  <c r="AG338" i="12"/>
  <c r="AG339" i="12"/>
  <c r="AG340" i="12"/>
  <c r="AG341" i="12"/>
  <c r="AG342" i="12"/>
  <c r="AG343" i="12"/>
  <c r="AG344" i="12"/>
  <c r="AG345" i="12"/>
  <c r="AG346" i="12"/>
  <c r="AG347" i="12"/>
  <c r="AG348" i="12"/>
  <c r="AG349" i="12"/>
  <c r="AG350" i="12"/>
  <c r="AG351" i="12"/>
  <c r="AG352" i="12"/>
  <c r="AG353" i="12"/>
  <c r="AG354" i="12"/>
  <c r="AG355" i="12"/>
  <c r="AG356" i="12"/>
  <c r="AG357" i="12"/>
  <c r="AG358" i="12"/>
  <c r="AG359" i="12"/>
  <c r="AG360" i="12"/>
  <c r="AG361" i="12"/>
  <c r="AG362" i="12"/>
  <c r="AG363" i="12"/>
  <c r="AG364" i="12"/>
  <c r="AG365" i="12"/>
  <c r="AG366" i="12"/>
  <c r="AG367" i="12"/>
  <c r="AG368" i="12"/>
  <c r="AG369" i="12"/>
  <c r="AG370" i="12"/>
  <c r="AG371" i="12"/>
  <c r="AG372" i="12"/>
  <c r="AG373" i="12"/>
  <c r="AG374" i="12"/>
  <c r="AG375" i="12"/>
  <c r="AG376" i="12"/>
  <c r="AG377" i="12"/>
  <c r="AG378" i="12"/>
  <c r="AG379" i="12"/>
  <c r="AG380" i="12"/>
  <c r="AG381" i="12"/>
  <c r="AG382" i="12"/>
  <c r="AG383" i="12"/>
  <c r="AG384" i="12"/>
  <c r="AG385" i="12"/>
  <c r="AG386" i="12"/>
  <c r="AG387" i="12"/>
  <c r="AG388" i="12"/>
  <c r="AG389" i="12"/>
  <c r="AG390" i="12"/>
  <c r="AG391" i="12"/>
  <c r="AG392" i="12"/>
  <c r="AG393" i="12"/>
  <c r="AG394" i="12"/>
  <c r="AG395" i="12"/>
  <c r="AG396" i="12"/>
  <c r="AG397" i="12"/>
  <c r="AG398" i="12"/>
  <c r="AG399" i="12"/>
  <c r="AG400" i="12"/>
  <c r="AG401" i="12"/>
  <c r="AG402" i="12"/>
  <c r="AG403" i="12"/>
  <c r="AG404" i="12"/>
  <c r="AG405" i="12"/>
  <c r="AG406" i="12"/>
  <c r="AG407" i="12"/>
  <c r="AG408" i="12"/>
  <c r="AG409" i="12"/>
  <c r="AG410" i="12"/>
  <c r="AG411" i="12"/>
  <c r="AG412" i="12"/>
  <c r="AG413" i="12"/>
  <c r="AG414" i="12"/>
  <c r="AG415" i="12"/>
  <c r="AG416" i="12"/>
  <c r="AG417" i="12"/>
  <c r="AG418" i="12"/>
  <c r="AG419" i="12"/>
  <c r="AG420" i="12"/>
  <c r="AG421" i="12"/>
  <c r="AG422" i="12"/>
  <c r="AG423" i="12"/>
  <c r="AG424" i="12"/>
  <c r="AG425" i="12"/>
  <c r="AG426" i="12"/>
  <c r="AG427" i="12"/>
  <c r="AG428" i="12"/>
  <c r="AG429" i="12"/>
  <c r="AG430" i="12"/>
  <c r="AG431" i="12"/>
  <c r="AG432" i="12"/>
  <c r="AG433" i="12"/>
  <c r="AG434" i="12"/>
  <c r="AG435" i="12"/>
  <c r="AG436" i="12"/>
  <c r="AG437" i="12"/>
  <c r="AG438" i="12"/>
  <c r="AG439" i="12"/>
  <c r="AG440" i="12"/>
  <c r="AG441" i="12"/>
  <c r="AG442" i="12"/>
  <c r="AG443" i="12"/>
  <c r="AG444" i="12"/>
  <c r="AG445" i="12"/>
  <c r="AG446" i="12"/>
  <c r="AG447" i="12"/>
  <c r="AG448" i="12"/>
  <c r="AG449" i="12"/>
  <c r="AG450" i="12"/>
  <c r="AG451" i="12"/>
  <c r="AG452" i="12"/>
  <c r="AG453" i="12"/>
  <c r="AG454" i="12"/>
  <c r="AG455" i="12"/>
  <c r="AG456" i="12"/>
  <c r="AG457" i="12"/>
  <c r="AG458" i="12"/>
  <c r="AG459" i="12"/>
  <c r="AG460" i="12"/>
  <c r="AG461" i="12"/>
  <c r="AG462" i="12"/>
  <c r="AG463" i="12"/>
  <c r="AG464" i="12"/>
  <c r="AG465" i="12"/>
  <c r="AG466" i="12"/>
  <c r="AG467" i="12"/>
  <c r="AG468" i="12"/>
  <c r="AG469" i="12"/>
  <c r="AG470" i="12"/>
  <c r="AG471" i="12"/>
  <c r="AG472" i="12"/>
  <c r="AG473" i="12"/>
  <c r="AG474" i="12"/>
  <c r="AG475" i="12"/>
  <c r="AG476" i="12"/>
  <c r="AG477" i="12"/>
  <c r="AG478" i="12"/>
  <c r="AG479" i="12"/>
  <c r="AG480" i="12"/>
  <c r="AG481" i="12"/>
  <c r="AG482" i="12"/>
  <c r="AG483" i="12"/>
  <c r="AG484" i="12"/>
  <c r="AG485" i="12"/>
  <c r="AG486" i="12"/>
  <c r="AG487" i="12"/>
  <c r="AG488" i="12"/>
  <c r="AG489" i="12"/>
  <c r="AG490" i="12"/>
  <c r="AG491" i="12"/>
  <c r="AG492" i="12"/>
  <c r="AG493" i="12"/>
  <c r="AG494" i="12"/>
  <c r="AG495" i="12"/>
  <c r="AG496" i="12"/>
  <c r="AG497" i="12"/>
  <c r="AG498" i="12"/>
  <c r="AG499" i="12"/>
  <c r="AG500" i="12"/>
  <c r="AG501" i="12"/>
  <c r="AG502" i="12"/>
  <c r="AG503" i="12"/>
  <c r="AG504" i="12"/>
  <c r="AG505" i="12"/>
  <c r="AG506" i="12"/>
  <c r="AG507" i="12"/>
  <c r="AG508" i="12"/>
  <c r="AG509" i="12"/>
  <c r="AG510" i="12"/>
  <c r="AG511" i="12"/>
  <c r="AG512" i="12"/>
  <c r="AG513" i="12"/>
  <c r="AG514" i="12"/>
  <c r="AG515" i="12"/>
  <c r="AG516" i="12"/>
  <c r="AG517" i="12"/>
  <c r="AG518" i="12"/>
  <c r="AG519" i="12"/>
  <c r="AG520" i="12"/>
  <c r="AG521" i="12"/>
  <c r="AG522" i="12"/>
  <c r="AG523" i="12"/>
  <c r="AG524" i="12"/>
  <c r="AG525" i="12"/>
  <c r="AG526" i="12"/>
  <c r="AG527" i="12"/>
  <c r="AG528" i="12"/>
  <c r="AG529" i="12"/>
  <c r="AG530" i="12"/>
  <c r="AG531" i="12"/>
  <c r="AG532" i="12"/>
  <c r="AG533" i="12"/>
  <c r="AG534" i="12"/>
  <c r="AG535" i="12"/>
  <c r="AG536" i="12"/>
  <c r="AG537" i="12"/>
  <c r="AG538" i="12"/>
  <c r="AG539" i="12"/>
  <c r="AG540" i="12"/>
  <c r="AG541" i="12"/>
  <c r="AG542" i="12"/>
  <c r="AG543" i="12"/>
  <c r="AG544" i="12"/>
  <c r="AG545" i="12"/>
  <c r="AG546" i="12"/>
  <c r="AG547" i="12"/>
  <c r="AG548" i="12"/>
  <c r="AG549" i="12"/>
  <c r="AG550" i="12"/>
  <c r="AG551" i="12"/>
  <c r="AG552" i="12"/>
  <c r="AG553" i="12"/>
  <c r="AG554" i="12"/>
  <c r="AG555" i="12"/>
  <c r="AG556" i="12"/>
  <c r="AG557" i="12"/>
  <c r="AG558" i="12"/>
  <c r="AG559" i="12"/>
  <c r="AG560" i="12"/>
  <c r="AG561" i="12"/>
  <c r="AG562" i="12"/>
  <c r="AG563" i="12"/>
  <c r="AG564" i="12"/>
  <c r="AG565" i="12"/>
  <c r="AG566" i="12"/>
  <c r="AG567" i="12"/>
  <c r="AG568" i="12"/>
  <c r="AG569" i="12"/>
  <c r="AG570" i="12"/>
  <c r="AG571" i="12"/>
  <c r="AG572" i="12"/>
  <c r="AG573" i="12"/>
  <c r="AG574" i="12"/>
  <c r="AG575" i="12"/>
  <c r="AG576" i="12"/>
  <c r="AG577" i="12"/>
  <c r="AG578" i="12"/>
  <c r="AG579" i="12"/>
  <c r="AG580" i="12"/>
  <c r="AG581" i="12"/>
  <c r="AG582" i="12"/>
  <c r="AG583" i="12"/>
  <c r="AG584" i="12"/>
  <c r="AG585" i="12"/>
  <c r="AG586" i="12"/>
  <c r="AG587" i="12"/>
  <c r="AG588" i="12"/>
  <c r="AG589" i="12"/>
  <c r="AG590" i="12"/>
  <c r="AG591" i="12"/>
  <c r="AG592" i="12"/>
  <c r="AG593" i="12"/>
  <c r="AG594" i="12"/>
  <c r="AG595" i="12"/>
  <c r="AG596" i="12"/>
  <c r="AG597" i="12"/>
  <c r="AG598" i="12"/>
  <c r="AG599" i="12"/>
  <c r="AG600" i="12"/>
  <c r="AG601" i="12"/>
  <c r="AG602" i="12"/>
  <c r="AG603" i="12"/>
  <c r="AG604" i="12"/>
  <c r="AG605" i="12"/>
  <c r="AG606" i="12"/>
  <c r="AG607" i="12"/>
  <c r="AG608" i="12"/>
  <c r="AG609" i="12"/>
  <c r="AG610" i="12"/>
  <c r="AG611" i="12"/>
  <c r="AG612" i="12"/>
  <c r="AG613" i="12"/>
  <c r="AG614" i="12"/>
  <c r="AG615" i="12"/>
  <c r="AG616" i="12"/>
  <c r="AG617" i="12"/>
  <c r="AG618" i="12"/>
  <c r="AG619" i="12"/>
  <c r="AG620" i="12"/>
  <c r="AG621" i="12"/>
  <c r="AG622" i="12"/>
  <c r="AG623" i="12"/>
  <c r="AG624" i="12"/>
  <c r="AG625" i="12"/>
  <c r="AG626" i="12"/>
  <c r="AG627" i="12"/>
  <c r="AG628" i="12"/>
  <c r="AG629" i="12"/>
  <c r="AG630" i="12"/>
  <c r="AG631" i="12"/>
  <c r="AG632" i="12"/>
  <c r="AG633" i="12"/>
  <c r="AG634" i="12"/>
  <c r="AG635" i="12"/>
  <c r="AG636" i="12"/>
  <c r="AG637" i="12"/>
  <c r="AG638" i="12"/>
  <c r="AG639" i="12"/>
  <c r="AG640" i="12"/>
  <c r="AG641" i="12"/>
  <c r="AG642" i="12"/>
  <c r="AG643" i="12"/>
  <c r="AG644" i="12"/>
  <c r="AG645" i="12"/>
  <c r="AG646" i="12"/>
  <c r="AG647" i="12"/>
  <c r="AG648" i="12"/>
  <c r="AG649" i="12"/>
  <c r="AG650" i="12"/>
  <c r="AG651" i="12"/>
  <c r="AG652" i="12"/>
  <c r="AG653" i="12"/>
  <c r="AG654" i="12"/>
  <c r="AG655" i="12"/>
  <c r="AG656" i="12"/>
  <c r="AG657" i="12"/>
  <c r="AG658" i="12"/>
  <c r="AG659" i="12"/>
  <c r="AG660" i="12"/>
  <c r="AG661" i="12"/>
  <c r="AG662" i="12"/>
  <c r="AG663" i="12"/>
  <c r="AG664" i="12"/>
  <c r="AG665" i="12"/>
  <c r="AG666" i="12"/>
  <c r="AG667" i="12"/>
  <c r="AG668" i="12"/>
  <c r="AG669" i="12"/>
  <c r="AG670" i="12"/>
  <c r="AG671" i="12"/>
  <c r="AG672" i="12"/>
  <c r="AG673" i="12"/>
  <c r="AG674" i="12"/>
  <c r="AG675" i="12"/>
  <c r="AG676" i="12"/>
  <c r="AG677" i="12"/>
  <c r="AG678" i="12"/>
  <c r="AG679" i="12"/>
  <c r="AG680" i="12"/>
  <c r="AG681" i="12"/>
  <c r="AG682" i="12"/>
  <c r="AG683" i="12"/>
  <c r="AG684" i="12"/>
  <c r="AG685" i="12"/>
  <c r="AG686" i="12"/>
  <c r="AG687" i="12"/>
  <c r="AG688" i="12"/>
  <c r="AG689" i="12"/>
  <c r="AG690" i="12"/>
  <c r="AG691" i="12"/>
  <c r="AG692" i="12"/>
  <c r="AG693" i="12"/>
  <c r="AG694" i="12"/>
  <c r="AG695" i="12"/>
  <c r="AG696" i="12"/>
  <c r="AG697" i="12"/>
  <c r="AG698" i="12"/>
  <c r="AG699" i="12"/>
  <c r="AG700" i="12"/>
  <c r="AG701" i="12"/>
  <c r="AG702" i="12"/>
  <c r="AG703" i="12"/>
  <c r="AG704" i="12"/>
  <c r="AG705" i="12"/>
  <c r="AG706" i="12"/>
  <c r="AG707" i="12"/>
  <c r="AG708" i="12"/>
  <c r="AG709" i="12"/>
  <c r="AG710" i="12"/>
  <c r="AG711" i="12"/>
  <c r="AG712" i="12"/>
  <c r="AG713" i="12"/>
  <c r="AG714" i="12"/>
  <c r="AG715" i="12"/>
  <c r="AG716" i="12"/>
  <c r="AG717" i="12"/>
  <c r="AG718" i="12"/>
  <c r="AG719" i="12"/>
  <c r="AG720" i="12"/>
  <c r="AG721" i="12"/>
  <c r="AG722" i="12"/>
  <c r="AG723" i="12"/>
  <c r="AG724" i="12"/>
  <c r="AG725" i="12"/>
  <c r="AG726" i="12"/>
  <c r="AG727" i="12"/>
  <c r="AG728" i="12"/>
  <c r="AG729" i="12"/>
  <c r="AG730" i="12"/>
  <c r="AG731" i="12"/>
  <c r="AG732" i="12"/>
  <c r="AG733" i="12"/>
  <c r="AG734" i="12"/>
  <c r="AG735" i="12"/>
  <c r="AG736" i="12"/>
  <c r="AG737" i="12"/>
  <c r="AG738" i="12"/>
  <c r="AG739" i="12"/>
  <c r="AG740" i="12"/>
  <c r="AG741" i="12"/>
  <c r="AG742" i="12"/>
  <c r="AG743" i="12"/>
  <c r="AG744" i="12"/>
  <c r="AG745" i="12"/>
  <c r="AG746" i="12"/>
  <c r="AG747" i="12"/>
  <c r="AG748" i="12"/>
  <c r="AG749" i="12"/>
  <c r="AG750" i="12"/>
  <c r="AG751" i="12"/>
  <c r="AG752" i="12"/>
  <c r="AG753" i="12"/>
  <c r="AG754" i="12"/>
  <c r="AG755" i="12"/>
  <c r="AG756" i="12"/>
  <c r="AG757" i="12"/>
  <c r="AG758" i="12"/>
  <c r="AG759" i="12"/>
  <c r="AG760" i="12"/>
  <c r="AG761" i="12"/>
  <c r="AG762" i="12"/>
  <c r="AG763" i="12"/>
  <c r="AG764" i="12"/>
  <c r="AG765" i="12"/>
  <c r="AG766" i="12"/>
  <c r="AG767" i="12"/>
  <c r="AG768" i="12"/>
  <c r="AG769" i="12"/>
  <c r="AG770" i="12"/>
  <c r="AG771" i="12"/>
  <c r="AG772" i="12"/>
  <c r="AG773" i="12"/>
  <c r="AG774" i="12"/>
  <c r="AG775" i="12"/>
  <c r="AG776" i="12"/>
  <c r="AG777" i="12"/>
  <c r="AG778" i="12"/>
  <c r="AG779" i="12"/>
  <c r="AG780" i="12"/>
  <c r="AG781" i="12"/>
  <c r="AG782" i="12"/>
  <c r="AG783" i="12"/>
  <c r="AG784" i="12"/>
  <c r="AG785" i="12"/>
  <c r="AG786" i="12"/>
  <c r="AG787" i="12"/>
  <c r="AG788" i="12"/>
  <c r="AG789" i="12"/>
  <c r="AG790" i="12"/>
  <c r="AG791" i="12"/>
  <c r="AG792" i="12"/>
  <c r="AG793" i="12"/>
  <c r="AG794" i="12"/>
  <c r="AG795" i="12"/>
  <c r="AG796" i="12"/>
  <c r="AG797" i="12"/>
  <c r="AG798" i="12"/>
  <c r="AG799" i="12"/>
  <c r="AG800" i="12"/>
  <c r="AG801" i="12"/>
  <c r="AG802" i="12"/>
  <c r="AG803" i="12"/>
  <c r="AG804" i="12"/>
  <c r="AG805" i="12"/>
  <c r="AG806" i="12"/>
  <c r="AG807" i="12"/>
  <c r="AG808" i="12"/>
  <c r="AG809" i="12"/>
  <c r="AG810" i="12"/>
  <c r="AG811" i="12"/>
  <c r="AG812" i="12"/>
  <c r="AG813" i="12"/>
  <c r="AG814" i="12"/>
  <c r="AG815" i="12"/>
  <c r="AG816" i="12"/>
  <c r="AG817" i="12"/>
  <c r="AG818" i="12"/>
  <c r="AG819" i="12"/>
  <c r="AG820" i="12"/>
  <c r="AG821" i="12"/>
  <c r="AG822" i="12"/>
  <c r="AG823" i="12"/>
  <c r="AG824" i="12"/>
  <c r="AG825" i="12"/>
  <c r="AG826" i="12"/>
  <c r="AG827" i="12"/>
  <c r="AG828" i="12"/>
  <c r="AG829" i="12"/>
  <c r="AG830" i="12"/>
  <c r="AG831" i="12"/>
  <c r="AG832" i="12"/>
  <c r="AG833" i="12"/>
  <c r="AG834" i="12"/>
  <c r="AG835" i="12"/>
  <c r="AG836" i="12"/>
  <c r="AG837" i="12"/>
  <c r="AG838" i="12"/>
  <c r="AG839" i="12"/>
  <c r="AG840" i="12"/>
  <c r="AG841" i="12"/>
  <c r="AG842" i="12"/>
  <c r="AG843" i="12"/>
  <c r="AG844" i="12"/>
  <c r="AG845" i="12"/>
  <c r="AG846" i="12"/>
  <c r="AG847" i="12"/>
  <c r="AG848" i="12"/>
  <c r="AG849" i="12"/>
  <c r="AG850" i="12"/>
  <c r="AG851" i="12"/>
  <c r="AG852" i="12"/>
  <c r="AG853" i="12"/>
  <c r="AG854" i="12"/>
  <c r="AG855" i="12"/>
  <c r="AG856" i="12"/>
  <c r="AG857" i="12"/>
  <c r="AG858" i="12"/>
  <c r="AG859" i="12"/>
  <c r="AG860" i="12"/>
  <c r="AG861" i="12"/>
  <c r="AG862" i="12"/>
  <c r="AG863" i="12"/>
  <c r="AG864" i="12"/>
  <c r="AG865" i="12"/>
  <c r="AG866" i="12"/>
  <c r="AG867" i="12"/>
  <c r="AG868" i="12"/>
  <c r="AG869" i="12"/>
  <c r="AG870" i="12"/>
  <c r="AG871" i="12"/>
  <c r="AG872" i="12"/>
  <c r="AG873" i="12"/>
  <c r="AG874" i="12"/>
  <c r="AG875" i="12"/>
  <c r="AG876" i="12"/>
  <c r="AG877" i="12"/>
  <c r="AG878" i="12"/>
  <c r="AG879" i="12"/>
  <c r="AG880" i="12"/>
  <c r="AG881" i="12"/>
  <c r="AG882" i="12"/>
  <c r="AG883" i="12"/>
  <c r="AG884" i="12"/>
  <c r="AG885" i="12"/>
  <c r="AG886" i="12"/>
  <c r="AG887" i="12"/>
  <c r="AG888" i="12"/>
  <c r="AG889" i="12"/>
  <c r="AG890" i="12"/>
  <c r="AG891" i="12"/>
  <c r="AG892" i="12"/>
  <c r="AG893" i="12"/>
  <c r="AG894" i="12"/>
  <c r="AG895" i="12"/>
  <c r="AG896" i="12"/>
  <c r="AG897" i="12"/>
  <c r="AG898" i="12"/>
  <c r="AG899" i="12"/>
  <c r="AG900" i="12"/>
  <c r="AG901" i="12"/>
  <c r="AG902" i="12"/>
  <c r="AG903" i="12"/>
  <c r="AG904" i="12"/>
  <c r="AG905" i="12"/>
  <c r="AG906" i="12"/>
  <c r="AG907" i="12"/>
  <c r="AG908" i="12"/>
  <c r="AG909" i="12"/>
  <c r="AG910" i="12"/>
  <c r="AG911" i="12"/>
  <c r="AG912" i="12"/>
  <c r="AG913" i="12"/>
  <c r="AG914" i="12"/>
  <c r="AG915" i="12"/>
  <c r="AG916" i="12"/>
  <c r="AG917" i="12"/>
  <c r="AG918" i="12"/>
  <c r="AG919" i="12"/>
  <c r="AG920" i="12"/>
  <c r="AG921" i="12"/>
  <c r="AG922" i="12"/>
  <c r="AG923" i="12"/>
  <c r="AG924" i="12"/>
  <c r="AG925" i="12"/>
  <c r="AG926" i="12"/>
  <c r="AG927" i="12"/>
  <c r="AG928" i="12"/>
  <c r="AG929" i="12"/>
  <c r="AG930" i="12"/>
  <c r="AG931" i="12"/>
  <c r="AG932" i="12"/>
  <c r="AG933" i="12"/>
  <c r="AG934" i="12"/>
  <c r="AG935" i="12"/>
  <c r="AG936" i="12"/>
  <c r="AG937" i="12"/>
  <c r="AG938" i="12"/>
  <c r="AG939" i="12"/>
  <c r="AG940" i="12"/>
  <c r="AG941" i="12"/>
  <c r="AG942" i="12"/>
  <c r="AG943" i="12"/>
  <c r="AG944" i="12"/>
  <c r="AG945" i="12"/>
  <c r="AG946" i="12"/>
  <c r="AG947" i="12"/>
  <c r="AG948" i="12"/>
  <c r="AG949" i="12"/>
  <c r="AG950" i="12"/>
  <c r="AG951" i="12"/>
  <c r="AG952" i="12"/>
  <c r="AG953" i="12"/>
  <c r="AG954" i="12"/>
  <c r="AG955" i="12"/>
  <c r="AG956" i="12"/>
  <c r="AG957" i="12"/>
  <c r="AG958" i="12"/>
  <c r="AG959" i="12"/>
  <c r="AG960" i="12"/>
  <c r="AG961" i="12"/>
  <c r="AG962" i="12"/>
  <c r="AG963" i="12"/>
  <c r="AG964" i="12"/>
  <c r="AG965" i="12"/>
  <c r="AG966" i="12"/>
  <c r="AG967" i="12"/>
  <c r="AG968" i="12"/>
  <c r="AG969" i="12"/>
  <c r="AG970" i="12"/>
  <c r="AG971" i="12"/>
  <c r="AG972" i="12"/>
  <c r="AG973" i="12"/>
  <c r="AG974" i="12"/>
  <c r="AG975" i="12"/>
  <c r="AG976" i="12"/>
  <c r="AG977" i="12"/>
  <c r="AG978" i="12"/>
  <c r="AG979" i="12"/>
  <c r="AG980" i="12"/>
  <c r="AG981" i="12"/>
  <c r="AG982" i="12"/>
  <c r="AG983" i="12"/>
  <c r="AG984" i="12"/>
  <c r="AG985" i="12"/>
  <c r="AG986" i="12"/>
  <c r="AG987" i="12"/>
  <c r="AG988" i="12"/>
  <c r="AG989" i="12"/>
  <c r="AG990" i="12"/>
  <c r="AG991" i="12"/>
  <c r="AG992" i="12"/>
  <c r="AG993" i="12"/>
  <c r="AG994" i="12"/>
  <c r="AG995" i="12"/>
  <c r="AG996" i="12"/>
  <c r="AG997" i="12"/>
  <c r="AG998" i="12"/>
  <c r="AG999" i="12"/>
  <c r="AG1000" i="12"/>
  <c r="AG1001" i="12"/>
  <c r="AG1002" i="12"/>
  <c r="AG1003" i="12"/>
  <c r="AG1004" i="12"/>
  <c r="AG1005" i="12"/>
  <c r="AG1006" i="12"/>
  <c r="AG1007" i="12"/>
  <c r="AG1008" i="12"/>
  <c r="AG1009" i="12"/>
  <c r="AG1010" i="12"/>
  <c r="AG1011" i="12"/>
  <c r="AG1012" i="12"/>
  <c r="AG1013" i="12"/>
  <c r="AG1014" i="12"/>
  <c r="AG1015" i="12"/>
  <c r="AG1016" i="12"/>
  <c r="AG1017" i="12"/>
  <c r="AG1018" i="12"/>
  <c r="AG1019" i="12"/>
  <c r="AG1020" i="12"/>
  <c r="AG1021" i="12"/>
  <c r="AG1022" i="12"/>
  <c r="AG1023" i="12"/>
  <c r="AG1024" i="12"/>
  <c r="AG1025" i="12"/>
  <c r="AG1026" i="12"/>
  <c r="AG1027" i="12"/>
  <c r="AG1028" i="12"/>
  <c r="AG1029" i="12"/>
  <c r="AG1030" i="12"/>
  <c r="AG1031" i="12"/>
  <c r="AG1032" i="12"/>
  <c r="AG1033" i="12"/>
  <c r="AG1034" i="12"/>
  <c r="AG1035" i="12"/>
  <c r="AG1036" i="12"/>
  <c r="AG1037" i="12"/>
  <c r="AG1038" i="12"/>
  <c r="AG1039" i="12"/>
  <c r="AG1040" i="12"/>
  <c r="AG1041" i="12"/>
  <c r="AG1042" i="12"/>
  <c r="AG1043" i="12"/>
  <c r="AG1044" i="12"/>
  <c r="AG1045" i="12"/>
  <c r="AG1046" i="12"/>
  <c r="AG1047" i="12"/>
  <c r="AG1048" i="12"/>
  <c r="AG1049" i="12"/>
  <c r="AG1050" i="12"/>
  <c r="AG1051" i="12"/>
  <c r="AG1052" i="12"/>
  <c r="AG1053" i="12"/>
  <c r="AG1054" i="12"/>
  <c r="AG1055" i="12"/>
  <c r="AG1056" i="12"/>
  <c r="AG1057" i="12"/>
  <c r="AG1058" i="12"/>
  <c r="AG1059" i="12"/>
  <c r="AG1060" i="12"/>
  <c r="AG1061" i="12"/>
  <c r="AG1062" i="12"/>
  <c r="AG1063" i="12"/>
  <c r="AG1064" i="12"/>
  <c r="AG1065" i="12"/>
  <c r="AG1066" i="12"/>
  <c r="AG1067" i="12"/>
  <c r="AG1068" i="12"/>
  <c r="AG1069" i="12"/>
  <c r="AG1070" i="12"/>
  <c r="AG1071" i="12"/>
  <c r="AG1072" i="12"/>
  <c r="AG1073" i="12"/>
  <c r="AG1074" i="12"/>
  <c r="AG1075" i="12"/>
  <c r="AG1076" i="12"/>
  <c r="AG1077" i="12"/>
  <c r="AG1078" i="12"/>
  <c r="AG1079" i="12"/>
  <c r="AG1080" i="12"/>
  <c r="AG1081" i="12"/>
  <c r="AG1082" i="12"/>
  <c r="AG1083" i="12"/>
  <c r="AG1084" i="12"/>
  <c r="AG1085" i="12"/>
  <c r="AG1086" i="12"/>
  <c r="AG1087" i="12"/>
  <c r="AG1088" i="12"/>
  <c r="AG1089" i="12"/>
  <c r="AG1090" i="12"/>
  <c r="AG1091" i="12"/>
  <c r="AG1092" i="12"/>
  <c r="AG1093" i="12"/>
  <c r="AG1094" i="12"/>
  <c r="AG1095" i="12"/>
  <c r="AG1096" i="12"/>
  <c r="AG1097" i="12"/>
  <c r="AG1098" i="12"/>
  <c r="AG1099" i="12"/>
  <c r="AG1100" i="12"/>
  <c r="AG1101" i="12"/>
  <c r="AG1102" i="12"/>
  <c r="AG1103" i="12"/>
  <c r="AG1104" i="12"/>
  <c r="AG1105" i="12"/>
  <c r="AG1106" i="12"/>
  <c r="AG1107" i="12"/>
  <c r="AG1108" i="12"/>
  <c r="AG1109" i="12"/>
  <c r="AG1110" i="12"/>
  <c r="AG1111" i="12"/>
  <c r="AG1112" i="12"/>
  <c r="AG1113" i="12"/>
  <c r="AG1114" i="12"/>
  <c r="AG1115" i="12"/>
  <c r="AG1116" i="12"/>
  <c r="AG1117" i="12"/>
  <c r="AG1118" i="12"/>
  <c r="AG1119" i="12"/>
  <c r="AG1120" i="12"/>
  <c r="AG1121" i="12"/>
  <c r="AG1122" i="12"/>
  <c r="AG1123" i="12"/>
  <c r="AG1124" i="12"/>
  <c r="AG1125" i="12"/>
  <c r="AG1126" i="12"/>
  <c r="AG1127" i="12"/>
  <c r="AG1128" i="12"/>
  <c r="AG1129" i="12"/>
  <c r="AG1130" i="12"/>
  <c r="AG1131" i="12"/>
  <c r="AG1132" i="12"/>
  <c r="AG1133" i="12"/>
  <c r="AG1134" i="12"/>
  <c r="AG1135" i="12"/>
  <c r="AG1136" i="12"/>
  <c r="AG1137" i="12"/>
  <c r="AG1138" i="12"/>
  <c r="AG1139" i="12"/>
  <c r="AG1140" i="12"/>
  <c r="AG1141" i="12"/>
  <c r="AG1142" i="12"/>
  <c r="AG1143" i="12"/>
  <c r="AG1144" i="12"/>
  <c r="AG1145" i="12"/>
  <c r="AG1146" i="12"/>
  <c r="AG1147" i="12"/>
  <c r="AG1148" i="12"/>
  <c r="AG1149" i="12"/>
  <c r="AG1150" i="12"/>
  <c r="AG1151" i="12"/>
  <c r="AG1152" i="12"/>
  <c r="AG1153" i="12"/>
  <c r="AG1154" i="12"/>
  <c r="AG1155" i="12"/>
  <c r="AG1156" i="12"/>
  <c r="AG1157" i="12"/>
  <c r="AG1158" i="12"/>
  <c r="AG1159" i="12"/>
  <c r="AG1160" i="12"/>
  <c r="AG1161" i="12"/>
  <c r="AG1162" i="12"/>
  <c r="AG1163" i="12"/>
  <c r="AG1164" i="12"/>
  <c r="AG1165" i="12"/>
  <c r="AG1166" i="12"/>
  <c r="AG1167" i="12"/>
  <c r="AG1168" i="12"/>
  <c r="AG1169" i="12"/>
  <c r="AG1170" i="12"/>
  <c r="AG1171" i="12"/>
  <c r="AG1172" i="12"/>
  <c r="AG1173" i="12"/>
  <c r="AG1174" i="12"/>
  <c r="AG1175" i="12"/>
  <c r="AG1176" i="12"/>
  <c r="AG1177" i="12"/>
  <c r="AG1178" i="12"/>
  <c r="AG1179" i="12"/>
  <c r="AG1180" i="12"/>
  <c r="AG1181" i="12"/>
  <c r="AG1182" i="12"/>
  <c r="AG1183" i="12"/>
  <c r="AG1184" i="12"/>
  <c r="AG1185" i="12"/>
  <c r="AG1186" i="12"/>
  <c r="AG1187" i="12"/>
  <c r="AG1188" i="12"/>
  <c r="AG1189" i="12"/>
  <c r="AG1190" i="12"/>
  <c r="AG1191" i="12"/>
  <c r="AG1192" i="12"/>
  <c r="AG1193" i="12"/>
  <c r="AG1194" i="12"/>
  <c r="AG1195" i="12"/>
  <c r="AG1196" i="12"/>
  <c r="AG1197" i="12"/>
  <c r="AG1198" i="12"/>
  <c r="AG1199" i="12"/>
  <c r="AG1200" i="12"/>
  <c r="AG1201" i="12"/>
  <c r="AG1202" i="12"/>
  <c r="AG1203" i="12"/>
  <c r="AG1204" i="12"/>
  <c r="AG1205" i="12"/>
  <c r="AG1206" i="12"/>
  <c r="AG1207" i="12"/>
  <c r="AG1208" i="12"/>
  <c r="AG1209" i="12"/>
  <c r="AG1210" i="12"/>
  <c r="AG1211" i="12"/>
  <c r="AG1212" i="12"/>
  <c r="AG1213" i="12"/>
  <c r="AG1214" i="12"/>
  <c r="AG1215" i="12"/>
  <c r="AG1216" i="12"/>
  <c r="AG1217" i="12"/>
  <c r="AG1218" i="12"/>
  <c r="AG1219" i="12"/>
  <c r="AG1220" i="12"/>
  <c r="AG1221" i="12"/>
  <c r="AG1222" i="12"/>
  <c r="AG1223" i="12"/>
  <c r="AG1224" i="12"/>
  <c r="AG1225" i="12"/>
  <c r="AG1226" i="12"/>
  <c r="AG1227" i="12"/>
  <c r="AG1228" i="12"/>
  <c r="AG1229" i="12"/>
  <c r="AG1230" i="12"/>
  <c r="AG1231" i="12"/>
  <c r="AG1232" i="12"/>
  <c r="AG1233" i="12"/>
  <c r="AG1234" i="12"/>
  <c r="AG1235" i="12"/>
  <c r="AG1236" i="12"/>
  <c r="AG1237" i="12"/>
  <c r="AG1238" i="12"/>
  <c r="AG1239" i="12"/>
  <c r="AG1240" i="12"/>
  <c r="AG1241" i="12"/>
  <c r="AG1242" i="12"/>
  <c r="AG1243" i="12"/>
  <c r="AG1244" i="12"/>
  <c r="AG1245" i="12"/>
  <c r="AG1246" i="12"/>
  <c r="AG1247" i="12"/>
  <c r="AG1248" i="12"/>
  <c r="AG1249" i="12"/>
  <c r="AG1250" i="12"/>
  <c r="AG1251" i="12"/>
  <c r="AG1252" i="12"/>
  <c r="AG1253" i="12"/>
  <c r="AG1254" i="12"/>
  <c r="AG1255" i="12"/>
  <c r="AG1256" i="12"/>
  <c r="AG1257" i="12"/>
  <c r="AG1258" i="12"/>
  <c r="AG1259" i="12"/>
  <c r="AG1260" i="12"/>
  <c r="AG1261" i="12"/>
  <c r="AG1262" i="12"/>
  <c r="AG1263" i="12"/>
  <c r="AG1264" i="12"/>
  <c r="AG1265" i="12"/>
  <c r="AG1266" i="12"/>
  <c r="AG1267" i="12"/>
  <c r="AG1268" i="12"/>
  <c r="AG1269" i="12"/>
  <c r="AG1270" i="12"/>
  <c r="AG1271" i="12"/>
  <c r="AG1272" i="12"/>
  <c r="AG1273" i="12"/>
  <c r="AG1274" i="12"/>
  <c r="AG1275" i="12"/>
  <c r="AG1276" i="12"/>
  <c r="AG1277" i="12"/>
  <c r="AG1278" i="12"/>
  <c r="AG1279" i="12"/>
  <c r="AG1280" i="12"/>
  <c r="AG1281" i="12"/>
  <c r="AG1282" i="12"/>
  <c r="AG1283" i="12"/>
  <c r="AG1284" i="12"/>
  <c r="AG1285" i="12"/>
  <c r="AG1286" i="12"/>
  <c r="AG1287" i="12"/>
  <c r="AG1288" i="12"/>
  <c r="AG1289" i="12"/>
  <c r="AG1290" i="12"/>
  <c r="AG1291" i="12"/>
  <c r="AG1292" i="12"/>
  <c r="AG1293" i="12"/>
  <c r="AG1294" i="12"/>
  <c r="AG1295" i="12"/>
  <c r="AG1296" i="12"/>
  <c r="AG1297" i="12"/>
  <c r="AG1298" i="12"/>
  <c r="AG1299" i="12"/>
  <c r="AG1300" i="12"/>
  <c r="AG1301" i="12"/>
  <c r="AG1302" i="12"/>
  <c r="AG1303" i="12"/>
  <c r="AG1304" i="12"/>
  <c r="AG1305" i="12"/>
  <c r="AG1306" i="12"/>
  <c r="AG1307" i="12"/>
  <c r="AG1308" i="12"/>
  <c r="AG1309" i="12"/>
  <c r="AG1310" i="12"/>
  <c r="AG1311" i="12"/>
  <c r="AG1312" i="12"/>
  <c r="AG1313" i="12"/>
  <c r="AG1314" i="12"/>
  <c r="AG1315" i="12"/>
  <c r="AG1316" i="12"/>
  <c r="AG1317" i="12"/>
  <c r="AG1318" i="12"/>
  <c r="AG1319" i="12"/>
  <c r="AG1320" i="12"/>
  <c r="AG1321" i="12"/>
  <c r="AG1322" i="12"/>
  <c r="AG1323" i="12"/>
  <c r="AG1324" i="12"/>
  <c r="AG1325" i="12"/>
  <c r="AG1326" i="12"/>
  <c r="AG1327" i="12"/>
  <c r="AG1328" i="12"/>
  <c r="AG1329" i="12"/>
  <c r="AG1330" i="12"/>
  <c r="AG1331" i="12"/>
  <c r="AG1332" i="12"/>
  <c r="AG1333" i="12"/>
  <c r="AG1334" i="12"/>
  <c r="AG1335" i="12"/>
  <c r="AG1336" i="12"/>
  <c r="AG1337" i="12"/>
  <c r="AG1338" i="12"/>
  <c r="AG1339" i="12"/>
  <c r="AG1340" i="12"/>
  <c r="AG1341" i="12"/>
  <c r="AG1342" i="12"/>
  <c r="AG1343" i="12"/>
  <c r="AG1344" i="12"/>
  <c r="AG1345" i="12"/>
  <c r="AG1346" i="12"/>
  <c r="AG1347" i="12"/>
  <c r="AG1348" i="12"/>
  <c r="AG1349" i="12"/>
  <c r="AG1350" i="12"/>
  <c r="AG1351" i="12"/>
  <c r="AG1352" i="12"/>
  <c r="AG1353" i="12"/>
  <c r="AG1354" i="12"/>
  <c r="AG1355" i="12"/>
  <c r="AG1356" i="12"/>
  <c r="AG1357" i="12"/>
  <c r="AG1358" i="12"/>
  <c r="AG1359" i="12"/>
  <c r="AG1360" i="12"/>
  <c r="AG1361" i="12"/>
  <c r="AG1362" i="12"/>
  <c r="AG1363" i="12"/>
  <c r="AG1364" i="12"/>
  <c r="AG1365" i="12"/>
  <c r="AG1366" i="12"/>
  <c r="AG1367" i="12"/>
  <c r="AG1368" i="12"/>
  <c r="AG1369" i="12"/>
  <c r="AG1370" i="12"/>
  <c r="AG1371" i="12"/>
  <c r="AG1372" i="12"/>
  <c r="AG1373" i="12"/>
  <c r="AG1374" i="12"/>
  <c r="AG1375" i="12"/>
  <c r="AG1376" i="12"/>
  <c r="AG1377" i="12"/>
  <c r="AG1378" i="12"/>
  <c r="AG1379" i="12"/>
  <c r="AG1380" i="12"/>
  <c r="AG1381" i="12"/>
  <c r="AG1382" i="12"/>
  <c r="AG1383" i="12"/>
  <c r="AG1384" i="12"/>
  <c r="AG1385" i="12"/>
  <c r="AG1386" i="12"/>
  <c r="AG1387" i="12"/>
  <c r="AG1388" i="12"/>
  <c r="AG1389" i="12"/>
  <c r="AG1390" i="12"/>
  <c r="AG1391" i="12"/>
  <c r="AG1392" i="12"/>
  <c r="AG1393" i="12"/>
  <c r="AG1394" i="12"/>
  <c r="AG1395" i="12"/>
  <c r="AG1396" i="12"/>
  <c r="AG1397" i="12"/>
  <c r="AG1398" i="12"/>
  <c r="AG1399" i="12"/>
  <c r="AG1400" i="12"/>
  <c r="AG1401" i="12"/>
  <c r="AG1402" i="12"/>
  <c r="AG1403" i="12"/>
  <c r="AG1404" i="12"/>
  <c r="AG1405" i="12"/>
  <c r="AG1406" i="12"/>
  <c r="AG1407" i="12"/>
  <c r="AG1408" i="12"/>
  <c r="AG1409" i="12"/>
  <c r="AG1410" i="12"/>
  <c r="AG1411" i="12"/>
  <c r="AG1412" i="12"/>
  <c r="AG1413" i="12"/>
  <c r="AG1414" i="12"/>
  <c r="AG1415" i="12"/>
  <c r="AG1416" i="12"/>
  <c r="AG1417" i="12"/>
  <c r="AG1418" i="12"/>
  <c r="AG1419" i="12"/>
  <c r="AG1420" i="12"/>
  <c r="AG1421" i="12"/>
  <c r="AG1422" i="12"/>
  <c r="AG1423" i="12"/>
  <c r="AG1424" i="12"/>
  <c r="AG1425" i="12"/>
  <c r="AG1426" i="12"/>
  <c r="AG1427" i="12"/>
  <c r="AG1428" i="12"/>
  <c r="AG1429" i="12"/>
  <c r="AG1430" i="12"/>
  <c r="AG1431" i="12"/>
  <c r="AG1432" i="12"/>
  <c r="AG1433" i="12"/>
  <c r="AG1434" i="12"/>
  <c r="AG1435" i="12"/>
  <c r="AG1436" i="12"/>
  <c r="AG1437" i="12"/>
  <c r="AG1438" i="12"/>
  <c r="AG1439" i="12"/>
  <c r="AG1440" i="12"/>
  <c r="AG1441" i="12"/>
  <c r="AG1442" i="12"/>
  <c r="AG1443" i="12"/>
  <c r="AG1444" i="12"/>
  <c r="AG1445" i="12"/>
  <c r="AG1446" i="12"/>
  <c r="AG1447" i="12"/>
  <c r="AG1448" i="12"/>
  <c r="AG1449" i="12"/>
  <c r="AG1450" i="12"/>
  <c r="AG1451" i="12"/>
  <c r="AG1452" i="12"/>
  <c r="AG1453" i="12"/>
  <c r="AG1454" i="12"/>
  <c r="AG1455" i="12"/>
  <c r="AG1456" i="12"/>
  <c r="AG1457" i="12"/>
  <c r="AG1458" i="12"/>
  <c r="AG1459" i="12"/>
  <c r="AG1460" i="12"/>
  <c r="AG1461" i="12"/>
  <c r="AG1462" i="12"/>
  <c r="AG1463" i="12"/>
  <c r="AG1464" i="12"/>
  <c r="AG1465" i="12"/>
  <c r="AG1466" i="12"/>
  <c r="AG1467" i="12"/>
  <c r="AG1468" i="12"/>
  <c r="AG1469" i="12"/>
  <c r="AG1470" i="12"/>
  <c r="AG1471" i="12"/>
  <c r="AG1472" i="12"/>
  <c r="AG1473" i="12"/>
  <c r="AG1474" i="12"/>
  <c r="AG1475" i="12"/>
  <c r="AG1476" i="12"/>
  <c r="AG1477" i="12"/>
  <c r="AG1478" i="12"/>
  <c r="AG1479" i="12"/>
  <c r="AG1480" i="12"/>
  <c r="AG1481" i="12"/>
  <c r="AG1482" i="12"/>
  <c r="AG1483" i="12"/>
  <c r="AG1484" i="12"/>
  <c r="AG1485" i="12"/>
  <c r="AG1486" i="12"/>
  <c r="AG1487" i="12"/>
  <c r="AG1488" i="12"/>
  <c r="AG1489" i="12"/>
  <c r="AG1490" i="12"/>
  <c r="AG1491" i="12"/>
  <c r="AG1492" i="12"/>
  <c r="AG1493" i="12"/>
  <c r="AG1494" i="12"/>
  <c r="AG1495" i="12"/>
  <c r="AG1496" i="12"/>
  <c r="AG1497" i="12"/>
  <c r="AG1498" i="12"/>
  <c r="AG1499" i="12"/>
  <c r="AG1500" i="12"/>
  <c r="AG1501" i="12"/>
  <c r="AG1502" i="12"/>
  <c r="AG1503" i="12"/>
  <c r="AG1504" i="12"/>
  <c r="AG1505" i="12"/>
  <c r="AG1506" i="12"/>
  <c r="AG1507" i="12"/>
  <c r="AG1508" i="12"/>
  <c r="AG1509" i="12"/>
  <c r="AG1510" i="12"/>
  <c r="AG1511" i="12"/>
  <c r="AG1512" i="12"/>
  <c r="AG1513" i="12"/>
  <c r="AG1514" i="12"/>
  <c r="AG1515" i="12"/>
  <c r="AG1516" i="12"/>
  <c r="AG1517" i="12"/>
  <c r="AG1518" i="12"/>
  <c r="AG1519" i="12"/>
  <c r="AG1520" i="12"/>
  <c r="AG1521" i="12"/>
  <c r="AG1522" i="12"/>
  <c r="AG1523" i="12"/>
  <c r="AG1524" i="12"/>
  <c r="AG1525" i="12"/>
  <c r="AG1526" i="12"/>
  <c r="AG1527" i="12"/>
  <c r="AG1528" i="12"/>
  <c r="AG1529" i="12"/>
  <c r="AG1530" i="12"/>
  <c r="AG1531" i="12"/>
  <c r="AG1532" i="12"/>
  <c r="AG1533" i="12"/>
  <c r="AG1534" i="12"/>
  <c r="AG1535" i="12"/>
  <c r="AG1536" i="12"/>
  <c r="AG1537" i="12"/>
  <c r="AG1538" i="12"/>
  <c r="AG1539" i="12"/>
  <c r="AG1540" i="12"/>
  <c r="AG1541" i="12"/>
  <c r="AG1542" i="12"/>
  <c r="AG1543" i="12"/>
  <c r="AG1544" i="12"/>
  <c r="AG1545" i="12"/>
  <c r="AG1546" i="12"/>
  <c r="AG1547" i="12"/>
  <c r="AG1548" i="12"/>
  <c r="AG1549" i="12"/>
  <c r="AG1550" i="12"/>
  <c r="AG1551" i="12"/>
  <c r="AG1552" i="12"/>
  <c r="AG1553" i="12"/>
  <c r="AG1554" i="12"/>
  <c r="AG1555" i="12"/>
  <c r="AG1556" i="12"/>
  <c r="AG1557" i="12"/>
  <c r="AG1558" i="12"/>
  <c r="AG1559" i="12"/>
  <c r="AG1560" i="12"/>
  <c r="AG1561" i="12"/>
  <c r="AG1562" i="12"/>
  <c r="AG1563" i="12"/>
  <c r="AG1564" i="12"/>
  <c r="AG1565" i="12"/>
  <c r="AG1566" i="12"/>
  <c r="AG1567" i="12"/>
  <c r="AG1568" i="12"/>
  <c r="AG1569" i="12"/>
  <c r="F91" i="5"/>
  <c r="AG2" i="14"/>
  <c r="AG3" i="14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41" i="14"/>
  <c r="AG42" i="14"/>
  <c r="AG43" i="14"/>
  <c r="AG44" i="14"/>
  <c r="AG45" i="14"/>
  <c r="AG46" i="14"/>
  <c r="AG47" i="14"/>
  <c r="AG48" i="14"/>
  <c r="AG49" i="14"/>
  <c r="AG50" i="14"/>
  <c r="AG51" i="14"/>
  <c r="AG52" i="14"/>
  <c r="AG53" i="14"/>
  <c r="AG54" i="14"/>
  <c r="AG55" i="14"/>
  <c r="AG56" i="14"/>
  <c r="AG57" i="14"/>
  <c r="AG58" i="14"/>
  <c r="AG59" i="14"/>
  <c r="AG60" i="14"/>
  <c r="AG61" i="14"/>
  <c r="AG62" i="14"/>
  <c r="AG63" i="14"/>
  <c r="AG64" i="14"/>
  <c r="AG65" i="14"/>
  <c r="AG66" i="14"/>
  <c r="AG67" i="14"/>
  <c r="AG68" i="14"/>
  <c r="AG69" i="14"/>
  <c r="AG70" i="14"/>
  <c r="AG71" i="14"/>
  <c r="AG72" i="14"/>
  <c r="AG73" i="14"/>
  <c r="AG74" i="14"/>
  <c r="AG75" i="14"/>
  <c r="AG76" i="14"/>
  <c r="AG77" i="14"/>
  <c r="AG78" i="14"/>
  <c r="AG79" i="14"/>
  <c r="AG80" i="14"/>
  <c r="AG81" i="14"/>
  <c r="AG82" i="14"/>
  <c r="AG83" i="14"/>
  <c r="AG84" i="14"/>
  <c r="AG85" i="14"/>
  <c r="AG86" i="14"/>
  <c r="AG87" i="14"/>
  <c r="AG88" i="14"/>
  <c r="AG89" i="14"/>
  <c r="AG90" i="14"/>
  <c r="AG91" i="14"/>
  <c r="AG92" i="14"/>
  <c r="AG93" i="14"/>
  <c r="AG94" i="14"/>
  <c r="AG95" i="14"/>
  <c r="AG96" i="14"/>
  <c r="AG97" i="14"/>
  <c r="AG98" i="14"/>
  <c r="AG99" i="14"/>
  <c r="AG100" i="14"/>
  <c r="AG101" i="14"/>
  <c r="AG102" i="14"/>
  <c r="AG103" i="14"/>
  <c r="AG104" i="14"/>
  <c r="AG105" i="14"/>
  <c r="AG106" i="14"/>
  <c r="AG107" i="14"/>
  <c r="AG108" i="14"/>
  <c r="AG109" i="14"/>
  <c r="AG110" i="14"/>
  <c r="AG111" i="14"/>
  <c r="AG112" i="14"/>
  <c r="AG113" i="14"/>
  <c r="AG114" i="14"/>
  <c r="AG115" i="14"/>
  <c r="AG116" i="14"/>
  <c r="AG117" i="14"/>
  <c r="AG118" i="14"/>
  <c r="AG119" i="14"/>
  <c r="AG120" i="14"/>
  <c r="AG121" i="14"/>
  <c r="AG122" i="14"/>
  <c r="AG123" i="14"/>
  <c r="AG124" i="14"/>
  <c r="AG125" i="14"/>
  <c r="AG126" i="14"/>
  <c r="AG127" i="14"/>
  <c r="AG128" i="14"/>
  <c r="AG129" i="14"/>
  <c r="AG130" i="14"/>
  <c r="AG131" i="14"/>
  <c r="AG132" i="14"/>
  <c r="AG133" i="14"/>
  <c r="AG134" i="14"/>
  <c r="AG135" i="14"/>
  <c r="AG136" i="14"/>
  <c r="AG137" i="14"/>
  <c r="AG138" i="14"/>
  <c r="AG139" i="14"/>
  <c r="AG140" i="14"/>
  <c r="AG141" i="14"/>
  <c r="AG142" i="14"/>
  <c r="AG143" i="14"/>
  <c r="AG144" i="14"/>
  <c r="AG145" i="14"/>
  <c r="AG146" i="14"/>
  <c r="AG147" i="14"/>
  <c r="AG148" i="14"/>
  <c r="AG149" i="14"/>
  <c r="AG150" i="14"/>
  <c r="AG151" i="14"/>
  <c r="AG152" i="14"/>
  <c r="AG153" i="14"/>
  <c r="AG154" i="14"/>
  <c r="AG155" i="14"/>
  <c r="AG156" i="14"/>
  <c r="AG157" i="14"/>
  <c r="AG158" i="14"/>
  <c r="AG159" i="14"/>
  <c r="AG160" i="14"/>
  <c r="AG161" i="14"/>
  <c r="AG162" i="14"/>
  <c r="AG163" i="14"/>
  <c r="AG164" i="14"/>
  <c r="AG165" i="14"/>
  <c r="AG166" i="14"/>
  <c r="AG167" i="14"/>
  <c r="AG168" i="14"/>
  <c r="AG169" i="14"/>
  <c r="AG170" i="14"/>
  <c r="AG171" i="14"/>
  <c r="G91" i="5"/>
  <c r="D90" i="5"/>
  <c r="E90" i="5"/>
  <c r="F90" i="5"/>
  <c r="G90" i="5"/>
  <c r="D89" i="5"/>
  <c r="E89" i="5"/>
  <c r="F89" i="5"/>
  <c r="G89" i="5"/>
  <c r="AB171" i="14"/>
  <c r="AE171" i="14"/>
  <c r="D12" i="5"/>
  <c r="G12" i="5"/>
  <c r="D13" i="5"/>
  <c r="G13" i="5"/>
  <c r="D14" i="5"/>
  <c r="G14" i="5"/>
  <c r="D15" i="5"/>
  <c r="G15" i="5"/>
  <c r="D16" i="5"/>
  <c r="G16" i="5"/>
  <c r="D17" i="5"/>
  <c r="G17" i="5"/>
  <c r="D18" i="5"/>
  <c r="G18" i="5"/>
  <c r="D19" i="5"/>
  <c r="G19" i="5"/>
  <c r="D20" i="5"/>
  <c r="G20" i="5"/>
  <c r="D21" i="5"/>
  <c r="G21" i="5"/>
  <c r="D22" i="5"/>
  <c r="G22" i="5"/>
  <c r="D23" i="5"/>
  <c r="G23" i="5"/>
  <c r="D24" i="5"/>
  <c r="G24" i="5"/>
  <c r="D25" i="5"/>
  <c r="G25" i="5"/>
  <c r="D26" i="5"/>
  <c r="G26" i="5"/>
  <c r="D27" i="5"/>
  <c r="G27" i="5"/>
  <c r="D28" i="5"/>
  <c r="G28" i="5"/>
  <c r="D29" i="5"/>
  <c r="G29" i="5"/>
  <c r="D30" i="5"/>
  <c r="G30" i="5"/>
  <c r="D31" i="5"/>
  <c r="G31" i="5"/>
  <c r="D32" i="5"/>
  <c r="G32" i="5"/>
  <c r="D33" i="5"/>
  <c r="G33" i="5"/>
  <c r="D34" i="5"/>
  <c r="G34" i="5"/>
  <c r="D35" i="5"/>
  <c r="G35" i="5"/>
  <c r="D36" i="5"/>
  <c r="G36" i="5"/>
  <c r="D37" i="5"/>
  <c r="G37" i="5"/>
  <c r="D38" i="5"/>
  <c r="G38" i="5"/>
  <c r="D39" i="5"/>
  <c r="G39" i="5"/>
  <c r="D40" i="5"/>
  <c r="G40" i="5"/>
  <c r="D41" i="5"/>
  <c r="G41" i="5"/>
  <c r="D42" i="5"/>
  <c r="G42" i="5"/>
  <c r="D43" i="5"/>
  <c r="G43" i="5"/>
  <c r="D44" i="5"/>
  <c r="G44" i="5"/>
  <c r="D45" i="5"/>
  <c r="G45" i="5"/>
  <c r="D46" i="5"/>
  <c r="G46" i="5"/>
  <c r="D47" i="5"/>
  <c r="G47" i="5"/>
  <c r="D48" i="5"/>
  <c r="G48" i="5"/>
  <c r="D49" i="5"/>
  <c r="G49" i="5"/>
  <c r="D50" i="5"/>
  <c r="G50" i="5"/>
  <c r="D51" i="5"/>
  <c r="G51" i="5"/>
  <c r="D52" i="5"/>
  <c r="G52" i="5"/>
  <c r="D53" i="5"/>
  <c r="G53" i="5"/>
  <c r="D54" i="5"/>
  <c r="G54" i="5"/>
  <c r="D55" i="5"/>
  <c r="G55" i="5"/>
  <c r="D56" i="5"/>
  <c r="G56" i="5"/>
  <c r="D57" i="5"/>
  <c r="G57" i="5"/>
  <c r="D58" i="5"/>
  <c r="G58" i="5"/>
  <c r="D59" i="5"/>
  <c r="G59" i="5"/>
  <c r="D60" i="5"/>
  <c r="G60" i="5"/>
  <c r="D61" i="5"/>
  <c r="G61" i="5"/>
  <c r="D62" i="5"/>
  <c r="G62" i="5"/>
  <c r="D63" i="5"/>
  <c r="G63" i="5"/>
  <c r="D64" i="5"/>
  <c r="G64" i="5"/>
  <c r="D65" i="5"/>
  <c r="G65" i="5"/>
  <c r="D66" i="5"/>
  <c r="G66" i="5"/>
  <c r="D67" i="5"/>
  <c r="G67" i="5"/>
  <c r="D68" i="5"/>
  <c r="G68" i="5"/>
  <c r="D69" i="5"/>
  <c r="G69" i="5"/>
  <c r="D70" i="5"/>
  <c r="G70" i="5"/>
  <c r="D71" i="5"/>
  <c r="G71" i="5"/>
  <c r="D72" i="5"/>
  <c r="G72" i="5"/>
  <c r="D73" i="5"/>
  <c r="G73" i="5"/>
  <c r="D74" i="5"/>
  <c r="G74" i="5"/>
  <c r="D75" i="5"/>
  <c r="G75" i="5"/>
  <c r="D76" i="5"/>
  <c r="G76" i="5"/>
  <c r="D77" i="5"/>
  <c r="G77" i="5"/>
  <c r="D78" i="5"/>
  <c r="G78" i="5"/>
  <c r="D79" i="5"/>
  <c r="G79" i="5"/>
  <c r="D80" i="5"/>
  <c r="G80" i="5"/>
  <c r="D81" i="5"/>
  <c r="G81" i="5"/>
  <c r="D82" i="5"/>
  <c r="G82" i="5"/>
  <c r="D83" i="5"/>
  <c r="G83" i="5"/>
  <c r="D84" i="5"/>
  <c r="G84" i="5"/>
  <c r="D85" i="5"/>
  <c r="G85" i="5"/>
  <c r="D86" i="5"/>
  <c r="G86" i="5"/>
  <c r="D87" i="5"/>
  <c r="G87" i="5"/>
  <c r="D88" i="5"/>
  <c r="G88" i="5"/>
  <c r="AB67" i="14"/>
  <c r="AB41" i="14"/>
  <c r="AB52" i="14"/>
  <c r="AB54" i="14"/>
  <c r="AB27" i="14"/>
  <c r="AB39" i="14"/>
  <c r="AB37" i="14"/>
  <c r="AB34" i="14"/>
  <c r="AB111" i="14"/>
  <c r="AB68" i="14"/>
  <c r="AB44" i="14"/>
  <c r="AB85" i="14"/>
  <c r="AB80" i="14"/>
  <c r="AB71" i="14"/>
  <c r="AB112" i="14"/>
  <c r="AB12" i="14"/>
  <c r="AB72" i="14"/>
  <c r="AB19" i="14"/>
  <c r="AB20" i="14"/>
  <c r="AB104" i="14"/>
  <c r="AB49" i="14"/>
  <c r="AB23" i="14"/>
  <c r="AB91" i="14"/>
  <c r="AB18" i="14"/>
  <c r="AB26" i="14"/>
  <c r="AB47" i="14"/>
  <c r="AB28" i="14"/>
  <c r="AB29" i="14"/>
  <c r="AB86" i="14"/>
  <c r="AB79" i="14"/>
  <c r="AB134" i="14"/>
  <c r="AB38" i="14"/>
  <c r="AB98" i="14"/>
  <c r="AB35" i="14"/>
  <c r="AB16" i="14"/>
  <c r="AB51" i="14"/>
  <c r="AB75" i="14"/>
  <c r="AB58" i="14"/>
  <c r="AB40" i="14"/>
  <c r="AB118" i="14"/>
  <c r="AB97" i="14"/>
  <c r="AB78" i="14"/>
  <c r="AB43" i="14"/>
  <c r="AB45" i="14"/>
  <c r="AB22" i="14"/>
  <c r="AB33" i="14"/>
  <c r="AB48" i="14"/>
  <c r="AB55" i="14"/>
  <c r="AB50" i="14"/>
  <c r="AB59" i="14"/>
  <c r="AB31" i="14"/>
  <c r="AB53" i="14"/>
  <c r="AB2" i="14"/>
  <c r="AB30" i="14"/>
  <c r="AB36" i="14"/>
  <c r="AB57" i="14"/>
  <c r="AB46" i="14"/>
  <c r="AB63" i="14"/>
  <c r="AB60" i="14"/>
  <c r="AB61" i="14"/>
  <c r="AB62" i="14"/>
  <c r="AB15" i="14"/>
  <c r="AB64" i="14"/>
  <c r="AB65" i="14"/>
  <c r="AB42" i="14"/>
  <c r="AB5" i="14"/>
  <c r="AB9" i="14"/>
  <c r="AB69" i="14"/>
  <c r="AB70" i="14"/>
  <c r="AB137" i="14"/>
  <c r="AB7" i="14"/>
  <c r="AB73" i="14"/>
  <c r="AB74" i="14"/>
  <c r="AB88" i="14"/>
  <c r="AB76" i="14"/>
  <c r="AB77" i="14"/>
  <c r="AB25" i="14"/>
  <c r="AB147" i="14"/>
  <c r="AB11" i="14"/>
  <c r="AB108" i="14"/>
  <c r="AB82" i="14"/>
  <c r="AB83" i="14"/>
  <c r="AB84" i="14"/>
  <c r="AB32" i="14"/>
  <c r="AB56" i="14"/>
  <c r="AB87" i="14"/>
  <c r="AB13" i="14"/>
  <c r="AB89" i="14"/>
  <c r="AB90" i="14"/>
  <c r="AB136" i="14"/>
  <c r="AB92" i="14"/>
  <c r="AB93" i="14"/>
  <c r="AB94" i="14"/>
  <c r="AB95" i="14"/>
  <c r="AB96" i="14"/>
  <c r="AB24" i="14"/>
  <c r="AB131" i="14"/>
  <c r="AB99" i="14"/>
  <c r="AB100" i="14"/>
  <c r="AB101" i="14"/>
  <c r="AB102" i="14"/>
  <c r="AB160" i="14"/>
  <c r="AB10" i="14"/>
  <c r="AB105" i="14"/>
  <c r="AB106" i="14"/>
  <c r="AB107" i="14"/>
  <c r="AB14" i="14"/>
  <c r="AB109" i="14"/>
  <c r="AB110" i="14"/>
  <c r="AB81" i="14"/>
  <c r="AB117" i="14"/>
  <c r="AB113" i="14"/>
  <c r="AB114" i="14"/>
  <c r="AB115" i="14"/>
  <c r="AB116" i="14"/>
  <c r="AB66" i="14"/>
  <c r="AB17" i="14"/>
  <c r="AB119" i="14"/>
  <c r="AB120" i="14"/>
  <c r="AB121" i="14"/>
  <c r="AB122" i="14"/>
  <c r="AB123" i="14"/>
  <c r="AB124" i="14"/>
  <c r="AB125" i="14"/>
  <c r="AB126" i="14"/>
  <c r="AB127" i="14"/>
  <c r="AB128" i="14"/>
  <c r="AB129" i="14"/>
  <c r="AB130" i="14"/>
  <c r="AB6" i="14"/>
  <c r="AB132" i="14"/>
  <c r="AB133" i="14"/>
  <c r="AB103" i="14"/>
  <c r="AB135" i="14"/>
  <c r="AB4" i="14"/>
  <c r="AB3" i="14"/>
  <c r="AB138" i="14"/>
  <c r="AB139" i="14"/>
  <c r="AB140" i="14"/>
  <c r="AB141" i="14"/>
  <c r="AB142" i="14"/>
  <c r="AB143" i="14"/>
  <c r="AB144" i="14"/>
  <c r="AB145" i="14"/>
  <c r="AB146" i="14"/>
  <c r="AB8" i="14"/>
  <c r="AB148" i="14"/>
  <c r="AB149" i="14"/>
  <c r="AB150" i="14"/>
  <c r="AB151" i="14"/>
  <c r="AB152" i="14"/>
  <c r="AB153" i="14"/>
  <c r="AB154" i="14"/>
  <c r="AB155" i="14"/>
  <c r="AB156" i="14"/>
  <c r="AB157" i="14"/>
  <c r="AB158" i="14"/>
  <c r="AB159" i="14"/>
  <c r="AB21" i="14"/>
  <c r="AB161" i="14"/>
  <c r="AB162" i="14"/>
  <c r="AB163" i="14"/>
  <c r="AB164" i="14"/>
  <c r="AB165" i="14"/>
  <c r="AB166" i="14"/>
  <c r="AB167" i="14"/>
  <c r="AB168" i="14"/>
  <c r="AB169" i="14"/>
  <c r="AB170" i="14"/>
  <c r="AE67" i="14"/>
  <c r="AE41" i="14"/>
  <c r="AE52" i="14"/>
  <c r="AE54" i="14"/>
  <c r="AE27" i="14"/>
  <c r="AE39" i="14"/>
  <c r="AE37" i="14"/>
  <c r="AE34" i="14"/>
  <c r="AE111" i="14"/>
  <c r="AE68" i="14"/>
  <c r="AE44" i="14"/>
  <c r="AE85" i="14"/>
  <c r="AE80" i="14"/>
  <c r="AE71" i="14"/>
  <c r="AE112" i="14"/>
  <c r="AE12" i="14"/>
  <c r="AE72" i="14"/>
  <c r="AE19" i="14"/>
  <c r="AE20" i="14"/>
  <c r="AE104" i="14"/>
  <c r="AE49" i="14"/>
  <c r="AE23" i="14"/>
  <c r="AE91" i="14"/>
  <c r="AE18" i="14"/>
  <c r="AE26" i="14"/>
  <c r="AE47" i="14"/>
  <c r="AE28" i="14"/>
  <c r="AE29" i="14"/>
  <c r="AE86" i="14"/>
  <c r="AE79" i="14"/>
  <c r="AE134" i="14"/>
  <c r="AE38" i="14"/>
  <c r="AE98" i="14"/>
  <c r="AE35" i="14"/>
  <c r="AE16" i="14"/>
  <c r="AE51" i="14"/>
  <c r="AE75" i="14"/>
  <c r="AE58" i="14"/>
  <c r="AE40" i="14"/>
  <c r="AE118" i="14"/>
  <c r="AE97" i="14"/>
  <c r="AE78" i="14"/>
  <c r="AE43" i="14"/>
  <c r="AE45" i="14"/>
  <c r="AE22" i="14"/>
  <c r="AE33" i="14"/>
  <c r="AE48" i="14"/>
  <c r="AE55" i="14"/>
  <c r="AE50" i="14"/>
  <c r="AE59" i="14"/>
  <c r="AE31" i="14"/>
  <c r="AE53" i="14"/>
  <c r="AE2" i="14"/>
  <c r="AE30" i="14"/>
  <c r="AE36" i="14"/>
  <c r="AE57" i="14"/>
  <c r="AE46" i="14"/>
  <c r="AE63" i="14"/>
  <c r="AE60" i="14"/>
  <c r="AE61" i="14"/>
  <c r="AE62" i="14"/>
  <c r="AE15" i="14"/>
  <c r="AE64" i="14"/>
  <c r="AE65" i="14"/>
  <c r="AE42" i="14"/>
  <c r="AE5" i="14"/>
  <c r="AE9" i="14"/>
  <c r="AE69" i="14"/>
  <c r="AE70" i="14"/>
  <c r="AE137" i="14"/>
  <c r="AE7" i="14"/>
  <c r="AE73" i="14"/>
  <c r="AE74" i="14"/>
  <c r="AE88" i="14"/>
  <c r="AE76" i="14"/>
  <c r="AE77" i="14"/>
  <c r="AE25" i="14"/>
  <c r="AE147" i="14"/>
  <c r="AE11" i="14"/>
  <c r="AE108" i="14"/>
  <c r="AE82" i="14"/>
  <c r="AE83" i="14"/>
  <c r="AE84" i="14"/>
  <c r="AE32" i="14"/>
  <c r="AE56" i="14"/>
  <c r="AE87" i="14"/>
  <c r="AE13" i="14"/>
  <c r="AE89" i="14"/>
  <c r="AE90" i="14"/>
  <c r="AE136" i="14"/>
  <c r="AE92" i="14"/>
  <c r="AE93" i="14"/>
  <c r="AE94" i="14"/>
  <c r="AE95" i="14"/>
  <c r="AE96" i="14"/>
  <c r="AE24" i="14"/>
  <c r="AE131" i="14"/>
  <c r="AE99" i="14"/>
  <c r="AE100" i="14"/>
  <c r="AE101" i="14"/>
  <c r="AE102" i="14"/>
  <c r="AE160" i="14"/>
  <c r="AE10" i="14"/>
  <c r="AE105" i="14"/>
  <c r="AE106" i="14"/>
  <c r="AE107" i="14"/>
  <c r="AE14" i="14"/>
  <c r="AE109" i="14"/>
  <c r="AE110" i="14"/>
  <c r="AE81" i="14"/>
  <c r="AE117" i="14"/>
  <c r="AE113" i="14"/>
  <c r="AE114" i="14"/>
  <c r="AE115" i="14"/>
  <c r="AE116" i="14"/>
  <c r="AE66" i="14"/>
  <c r="AE17" i="14"/>
  <c r="AE119" i="14"/>
  <c r="AE120" i="14"/>
  <c r="AE121" i="14"/>
  <c r="AE122" i="14"/>
  <c r="AE123" i="14"/>
  <c r="AE124" i="14"/>
  <c r="AE125" i="14"/>
  <c r="AE126" i="14"/>
  <c r="AE127" i="14"/>
  <c r="AE128" i="14"/>
  <c r="AE129" i="14"/>
  <c r="AE130" i="14"/>
  <c r="AE6" i="14"/>
  <c r="AE132" i="14"/>
  <c r="AE133" i="14"/>
  <c r="AE103" i="14"/>
  <c r="AE135" i="14"/>
  <c r="AE4" i="14"/>
  <c r="AE3" i="14"/>
  <c r="AE138" i="14"/>
  <c r="AE139" i="14"/>
  <c r="AE140" i="14"/>
  <c r="AE141" i="14"/>
  <c r="AE142" i="14"/>
  <c r="AE143" i="14"/>
  <c r="AE144" i="14"/>
  <c r="AE145" i="14"/>
  <c r="AE146" i="14"/>
  <c r="AE8" i="14"/>
  <c r="AE148" i="14"/>
  <c r="AE149" i="14"/>
  <c r="AE150" i="14"/>
  <c r="AE151" i="14"/>
  <c r="AE152" i="14"/>
  <c r="AE153" i="14"/>
  <c r="AE154" i="14"/>
  <c r="AE155" i="14"/>
  <c r="AE156" i="14"/>
  <c r="AE157" i="14"/>
  <c r="AE158" i="14"/>
  <c r="AE159" i="14"/>
  <c r="AE21" i="14"/>
  <c r="AE161" i="14"/>
  <c r="AE162" i="14"/>
  <c r="AE163" i="14"/>
  <c r="AE164" i="14"/>
  <c r="AE165" i="14"/>
  <c r="AE166" i="14"/>
  <c r="AE167" i="14"/>
  <c r="AE168" i="14"/>
  <c r="AE169" i="14"/>
  <c r="AE170" i="14"/>
  <c r="AC1905" i="1"/>
  <c r="AF1905" i="1"/>
  <c r="AC1904" i="1"/>
  <c r="AF1904" i="1"/>
  <c r="AC1903" i="1"/>
  <c r="AF1903" i="1"/>
  <c r="AC1902" i="1"/>
  <c r="AF1902" i="1"/>
  <c r="AC1901" i="1"/>
  <c r="AF1901" i="1"/>
  <c r="AC1900" i="1"/>
  <c r="AF1900" i="1"/>
  <c r="AC1899" i="1"/>
  <c r="AF1899" i="1"/>
  <c r="AC1898" i="1"/>
  <c r="AF1898" i="1"/>
  <c r="AC1897" i="1"/>
  <c r="AF1897" i="1"/>
  <c r="AC1896" i="1"/>
  <c r="AF1896" i="1"/>
  <c r="AC1895" i="1"/>
  <c r="AF1895" i="1"/>
  <c r="AC1894" i="1"/>
  <c r="AF1894" i="1"/>
  <c r="AC1893" i="1"/>
  <c r="AF1893" i="1"/>
  <c r="AC1892" i="1"/>
  <c r="AF1892" i="1"/>
  <c r="AC1891" i="1"/>
  <c r="AF1891" i="1"/>
  <c r="AC1890" i="1"/>
  <c r="AF1890" i="1"/>
  <c r="AC1889" i="1"/>
  <c r="AF1889" i="1"/>
  <c r="AC1888" i="1"/>
  <c r="AF1888" i="1"/>
  <c r="AC1887" i="1"/>
  <c r="AF1887" i="1"/>
  <c r="AC1886" i="1"/>
  <c r="AF1886" i="1"/>
  <c r="AC1885" i="1"/>
  <c r="AF1885" i="1"/>
  <c r="AC1884" i="1"/>
  <c r="AF1884" i="1"/>
  <c r="AC1883" i="1"/>
  <c r="AF1883" i="1"/>
  <c r="AC1882" i="1"/>
  <c r="AF1882" i="1"/>
  <c r="AC1881" i="1"/>
  <c r="AF1881" i="1"/>
  <c r="AC1880" i="1"/>
  <c r="AF1880" i="1"/>
  <c r="AC1879" i="1"/>
  <c r="AF1879" i="1"/>
  <c r="AC1878" i="1"/>
  <c r="AF1878" i="1"/>
  <c r="AC1877" i="1"/>
  <c r="AF1877" i="1"/>
  <c r="AC1876" i="1"/>
  <c r="AF1876" i="1"/>
  <c r="AC1875" i="1"/>
  <c r="AF1875" i="1"/>
  <c r="AC1874" i="1"/>
  <c r="AF1874" i="1"/>
  <c r="AC1873" i="1"/>
  <c r="AF1873" i="1"/>
  <c r="AC1872" i="1"/>
  <c r="AF1872" i="1"/>
  <c r="AC1871" i="1"/>
  <c r="AF1871" i="1"/>
  <c r="AC1870" i="1"/>
  <c r="AF1870" i="1"/>
  <c r="AC1869" i="1"/>
  <c r="AF1869" i="1"/>
  <c r="AC1868" i="1"/>
  <c r="AF1868" i="1"/>
  <c r="AC1867" i="1"/>
  <c r="AF1867" i="1"/>
  <c r="AC1866" i="1"/>
  <c r="AF1866" i="1"/>
  <c r="AC1865" i="1"/>
  <c r="AF1865" i="1"/>
  <c r="AC1864" i="1"/>
  <c r="AF1864" i="1"/>
  <c r="AC1863" i="1"/>
  <c r="AF1863" i="1"/>
  <c r="AC1862" i="1"/>
  <c r="AF1862" i="1"/>
  <c r="AC1861" i="1"/>
  <c r="AF1861" i="1"/>
  <c r="AC1860" i="1"/>
  <c r="AF1860" i="1"/>
  <c r="AC1859" i="1"/>
  <c r="AF1859" i="1"/>
  <c r="AC1858" i="1"/>
  <c r="AF1858" i="1"/>
  <c r="AC1857" i="1"/>
  <c r="AF1857" i="1"/>
  <c r="AC1856" i="1"/>
  <c r="AF1856" i="1"/>
  <c r="AC1855" i="1"/>
  <c r="AF1855" i="1"/>
  <c r="AC1854" i="1"/>
  <c r="AF1854" i="1"/>
  <c r="AC1853" i="1"/>
  <c r="AF1853" i="1"/>
  <c r="AC1852" i="1"/>
  <c r="AF1852" i="1"/>
  <c r="AC1851" i="1"/>
  <c r="AF1851" i="1"/>
  <c r="AC1850" i="1"/>
  <c r="AF1850" i="1"/>
  <c r="AC1849" i="1"/>
  <c r="AF1849" i="1"/>
  <c r="AC1848" i="1"/>
  <c r="AF1848" i="1"/>
  <c r="AC1847" i="1"/>
  <c r="AF1847" i="1"/>
  <c r="AC1846" i="1"/>
  <c r="AF1846" i="1"/>
  <c r="AC1845" i="1"/>
  <c r="AF1845" i="1"/>
  <c r="AC1844" i="1"/>
  <c r="AF1844" i="1"/>
  <c r="AC1843" i="1"/>
  <c r="AF1843" i="1"/>
  <c r="AC1842" i="1"/>
  <c r="AF1842" i="1"/>
  <c r="AC1841" i="1"/>
  <c r="AF1841" i="1"/>
  <c r="AC1840" i="1"/>
  <c r="AF1840" i="1"/>
  <c r="AC1839" i="1"/>
  <c r="AF1839" i="1"/>
  <c r="AC1838" i="1"/>
  <c r="AF1838" i="1"/>
  <c r="AC1837" i="1"/>
  <c r="AF1837" i="1"/>
  <c r="AC1836" i="1"/>
  <c r="AF1836" i="1"/>
  <c r="AC1835" i="1"/>
  <c r="AF1835" i="1"/>
  <c r="AC1834" i="1"/>
  <c r="AF1834" i="1"/>
  <c r="AC1833" i="1"/>
  <c r="AF1833" i="1"/>
  <c r="AC1832" i="1"/>
  <c r="AF1832" i="1"/>
  <c r="AC1831" i="1"/>
  <c r="AF1831" i="1"/>
  <c r="AC1830" i="1"/>
  <c r="AF1830" i="1"/>
  <c r="AC1829" i="1"/>
  <c r="AF1829" i="1"/>
  <c r="AC1828" i="1"/>
  <c r="AF1828" i="1"/>
  <c r="AC1827" i="1"/>
  <c r="AF1827" i="1"/>
  <c r="AC1826" i="1"/>
  <c r="AF1826" i="1"/>
  <c r="AC1825" i="1"/>
  <c r="AF1825" i="1"/>
  <c r="AC1824" i="1"/>
  <c r="AF1824" i="1"/>
  <c r="AC1823" i="1"/>
  <c r="AF1823" i="1"/>
  <c r="AC1822" i="1"/>
  <c r="AF1822" i="1"/>
  <c r="AC1821" i="1"/>
  <c r="AF1821" i="1"/>
  <c r="AC1820" i="1"/>
  <c r="AF1820" i="1"/>
  <c r="AC1819" i="1"/>
  <c r="AF1819" i="1"/>
  <c r="AC1818" i="1"/>
  <c r="AF1818" i="1"/>
  <c r="AC1817" i="1"/>
  <c r="AF1817" i="1"/>
  <c r="AC1816" i="1"/>
  <c r="AF1816" i="1"/>
  <c r="AC1815" i="1"/>
  <c r="AF1815" i="1"/>
  <c r="AC1814" i="1"/>
  <c r="AF1814" i="1"/>
  <c r="AC1813" i="1"/>
  <c r="AF1813" i="1"/>
  <c r="AC1812" i="1"/>
  <c r="AF1812" i="1"/>
  <c r="AC1811" i="1"/>
  <c r="AF1811" i="1"/>
  <c r="AC1810" i="1"/>
  <c r="AF1810" i="1"/>
  <c r="AC1809" i="1"/>
  <c r="AF1809" i="1"/>
  <c r="AC1808" i="1"/>
  <c r="AF1808" i="1"/>
  <c r="AC1807" i="1"/>
  <c r="AF1807" i="1"/>
  <c r="AC1806" i="1"/>
  <c r="AF1806" i="1"/>
  <c r="AC1805" i="1"/>
  <c r="AF1805" i="1"/>
  <c r="AC1804" i="1"/>
  <c r="AF1804" i="1"/>
  <c r="AC1803" i="1"/>
  <c r="AF1803" i="1"/>
  <c r="AC1802" i="1"/>
  <c r="AF1802" i="1"/>
  <c r="AC1801" i="1"/>
  <c r="AF1801" i="1"/>
  <c r="AC1800" i="1"/>
  <c r="AF1800" i="1"/>
  <c r="AC1799" i="1"/>
  <c r="AF1799" i="1"/>
  <c r="AC1798" i="1"/>
  <c r="AF1798" i="1"/>
  <c r="AC1797" i="1"/>
  <c r="AF1797" i="1"/>
  <c r="AC1796" i="1"/>
  <c r="AF1796" i="1"/>
  <c r="AC1795" i="1"/>
  <c r="AF1795" i="1"/>
  <c r="AC1794" i="1"/>
  <c r="AF1794" i="1"/>
  <c r="AC1793" i="1"/>
  <c r="AF1793" i="1"/>
  <c r="AC1792" i="1"/>
  <c r="AF1792" i="1"/>
  <c r="AC1791" i="1"/>
  <c r="AF1791" i="1"/>
  <c r="AC1790" i="1"/>
  <c r="AF1790" i="1"/>
  <c r="AC1789" i="1"/>
  <c r="AF1789" i="1"/>
  <c r="AC1788" i="1"/>
  <c r="AF1788" i="1"/>
  <c r="AC1787" i="1"/>
  <c r="AF1787" i="1"/>
  <c r="AC1786" i="1"/>
  <c r="AF1786" i="1"/>
  <c r="AC1785" i="1"/>
  <c r="AF1785" i="1"/>
  <c r="AC1784" i="1"/>
  <c r="AF1784" i="1"/>
  <c r="AC1783" i="1"/>
  <c r="AF1783" i="1"/>
  <c r="AC1782" i="1"/>
  <c r="AF1782" i="1"/>
  <c r="AC1781" i="1"/>
  <c r="AF1781" i="1"/>
  <c r="AC1780" i="1"/>
  <c r="AF1780" i="1"/>
  <c r="AC1779" i="1"/>
  <c r="AF1779" i="1"/>
  <c r="AC1778" i="1"/>
  <c r="AF1778" i="1"/>
  <c r="AC1777" i="1"/>
  <c r="AF1777" i="1"/>
  <c r="AC1776" i="1"/>
  <c r="AF1776" i="1"/>
  <c r="AC1775" i="1"/>
  <c r="AF1775" i="1"/>
  <c r="AC1774" i="1"/>
  <c r="AF1774" i="1"/>
  <c r="AC1773" i="1"/>
  <c r="AF1773" i="1"/>
  <c r="AC1772" i="1"/>
  <c r="AF1772" i="1"/>
  <c r="AC1771" i="1"/>
  <c r="AF1771" i="1"/>
  <c r="AC1770" i="1"/>
  <c r="AF1770" i="1"/>
  <c r="AC1769" i="1"/>
  <c r="AF1769" i="1"/>
  <c r="AC1768" i="1"/>
  <c r="AF1768" i="1"/>
  <c r="AC1767" i="1"/>
  <c r="AF1767" i="1"/>
  <c r="AC1766" i="1"/>
  <c r="AF1766" i="1"/>
  <c r="AC1765" i="1"/>
  <c r="AF1765" i="1"/>
  <c r="AC1764" i="1"/>
  <c r="AF1764" i="1"/>
  <c r="AC1763" i="1"/>
  <c r="AF1763" i="1"/>
  <c r="AC1762" i="1"/>
  <c r="AF1762" i="1"/>
  <c r="AC1761" i="1"/>
  <c r="AF1761" i="1"/>
  <c r="AC1760" i="1"/>
  <c r="AF1760" i="1"/>
  <c r="AC1759" i="1"/>
  <c r="AF1759" i="1"/>
  <c r="AC1758" i="1"/>
  <c r="AF1758" i="1"/>
  <c r="AC1757" i="1"/>
  <c r="AF1757" i="1"/>
  <c r="AC1756" i="1"/>
  <c r="AF1756" i="1"/>
  <c r="AC1755" i="1"/>
  <c r="AF1755" i="1"/>
  <c r="AC1754" i="1"/>
  <c r="AF1754" i="1"/>
  <c r="AC1753" i="1"/>
  <c r="AF1753" i="1"/>
  <c r="AC1752" i="1"/>
  <c r="AF1752" i="1"/>
  <c r="AC1751" i="1"/>
  <c r="AF1751" i="1"/>
  <c r="AC1750" i="1"/>
  <c r="AF1750" i="1"/>
  <c r="AC1749" i="1"/>
  <c r="AF1749" i="1"/>
  <c r="AC1748" i="1"/>
  <c r="AF1748" i="1"/>
  <c r="AC1747" i="1"/>
  <c r="AF1747" i="1"/>
  <c r="AC1746" i="1"/>
  <c r="AF1746" i="1"/>
  <c r="AC1745" i="1"/>
  <c r="AF1745" i="1"/>
  <c r="AC1744" i="1"/>
  <c r="AF1744" i="1"/>
  <c r="AC1743" i="1"/>
  <c r="AF1743" i="1"/>
  <c r="AC1742" i="1"/>
  <c r="AF1742" i="1"/>
  <c r="AC1741" i="1"/>
  <c r="AF1741" i="1"/>
  <c r="AC1740" i="1"/>
  <c r="AF1740" i="1"/>
  <c r="AC1739" i="1"/>
  <c r="AF1739" i="1"/>
  <c r="AC1738" i="1"/>
  <c r="AF1738" i="1"/>
  <c r="AC1737" i="1"/>
  <c r="AF1737" i="1"/>
  <c r="AC1736" i="1"/>
  <c r="AF1736" i="1"/>
  <c r="AC1735" i="1"/>
  <c r="AF1735" i="1"/>
  <c r="AC1734" i="1"/>
  <c r="AF1734" i="1"/>
  <c r="AC1733" i="1"/>
  <c r="AF1733" i="1"/>
  <c r="AC1732" i="1"/>
  <c r="AF1732" i="1"/>
  <c r="AC1731" i="1"/>
  <c r="AF1731" i="1"/>
  <c r="AC1730" i="1"/>
  <c r="AF1730" i="1"/>
  <c r="AC1729" i="1"/>
  <c r="AF1729" i="1"/>
  <c r="AC1728" i="1"/>
  <c r="AF1728" i="1"/>
  <c r="AC1727" i="1"/>
  <c r="AF1727" i="1"/>
  <c r="AC1726" i="1"/>
  <c r="AF1726" i="1"/>
  <c r="AC1725" i="1"/>
  <c r="AF1725" i="1"/>
  <c r="AC1724" i="1"/>
  <c r="AF1724" i="1"/>
  <c r="AC1723" i="1"/>
  <c r="AF1723" i="1"/>
  <c r="AC1722" i="1"/>
  <c r="AF1722" i="1"/>
  <c r="AC1721" i="1"/>
  <c r="AF1721" i="1"/>
  <c r="AC1720" i="1"/>
  <c r="AF1720" i="1"/>
  <c r="AC1719" i="1"/>
  <c r="AF1719" i="1"/>
  <c r="AC1718" i="1"/>
  <c r="AF1718" i="1"/>
  <c r="AC1717" i="1"/>
  <c r="AF1717" i="1"/>
  <c r="AC1716" i="1"/>
  <c r="AF1716" i="1"/>
  <c r="AC1715" i="1"/>
  <c r="AF1715" i="1"/>
  <c r="AC1714" i="1"/>
  <c r="AF1714" i="1"/>
  <c r="AC1713" i="1"/>
  <c r="AF1713" i="1"/>
  <c r="AC1712" i="1"/>
  <c r="AF1712" i="1"/>
  <c r="AC1711" i="1"/>
  <c r="AF1711" i="1"/>
  <c r="AC1710" i="1"/>
  <c r="AF1710" i="1"/>
  <c r="AC1709" i="1"/>
  <c r="AF1709" i="1"/>
  <c r="AC1708" i="1"/>
  <c r="AF1708" i="1"/>
  <c r="AC1707" i="1"/>
  <c r="AF1707" i="1"/>
  <c r="AC1706" i="1"/>
  <c r="AF1706" i="1"/>
  <c r="AC1705" i="1"/>
  <c r="AF1705" i="1"/>
  <c r="AC1704" i="1"/>
  <c r="AF1704" i="1"/>
  <c r="AC1703" i="1"/>
  <c r="AF1703" i="1"/>
  <c r="AC1702" i="1"/>
  <c r="AF1702" i="1"/>
  <c r="AC1701" i="1"/>
  <c r="AF1701" i="1"/>
  <c r="AC1700" i="1"/>
  <c r="AF1700" i="1"/>
  <c r="AC1699" i="1"/>
  <c r="AF1699" i="1"/>
  <c r="AC1698" i="1"/>
  <c r="AF1698" i="1"/>
  <c r="AC1697" i="1"/>
  <c r="AF1697" i="1"/>
  <c r="AC1696" i="1"/>
  <c r="AF1696" i="1"/>
  <c r="AC1695" i="1"/>
  <c r="AF1695" i="1"/>
  <c r="AC1694" i="1"/>
  <c r="AF1694" i="1"/>
  <c r="AC1693" i="1"/>
  <c r="AF1693" i="1"/>
  <c r="AC1692" i="1"/>
  <c r="AF1692" i="1"/>
  <c r="AC1691" i="1"/>
  <c r="AF1691" i="1"/>
  <c r="AC1690" i="1"/>
  <c r="AF1690" i="1"/>
  <c r="AC1689" i="1"/>
  <c r="AF1689" i="1"/>
  <c r="AC1688" i="1"/>
  <c r="AF1688" i="1"/>
  <c r="AC1687" i="1"/>
  <c r="AF1687" i="1"/>
  <c r="AC1686" i="1"/>
  <c r="AF1686" i="1"/>
  <c r="AC1685" i="1"/>
  <c r="AF1685" i="1"/>
  <c r="AC1684" i="1"/>
  <c r="AF1684" i="1"/>
  <c r="AC1683" i="1"/>
  <c r="AF1683" i="1"/>
  <c r="AC1682" i="1"/>
  <c r="AF1682" i="1"/>
  <c r="AC1681" i="1"/>
  <c r="AF1681" i="1"/>
  <c r="AC1680" i="1"/>
  <c r="AF1680" i="1"/>
  <c r="AC1679" i="1"/>
  <c r="AF1679" i="1"/>
  <c r="AC1678" i="1"/>
  <c r="AF1678" i="1"/>
  <c r="AC1677" i="1"/>
  <c r="AF1677" i="1"/>
  <c r="AC1676" i="1"/>
  <c r="AF1676" i="1"/>
  <c r="AC1675" i="1"/>
  <c r="AF1675" i="1"/>
  <c r="AC1674" i="1"/>
  <c r="AF1674" i="1"/>
  <c r="AC1673" i="1"/>
  <c r="AF1673" i="1"/>
  <c r="AC1672" i="1"/>
  <c r="AF1672" i="1"/>
  <c r="AC1671" i="1"/>
  <c r="AF1671" i="1"/>
  <c r="AC1670" i="1"/>
  <c r="AF1670" i="1"/>
  <c r="AC1669" i="1"/>
  <c r="AF1669" i="1"/>
  <c r="AC1668" i="1"/>
  <c r="AF1668" i="1"/>
  <c r="AC1667" i="1"/>
  <c r="AF1667" i="1"/>
  <c r="AC1666" i="1"/>
  <c r="AF1666" i="1"/>
  <c r="AC1665" i="1"/>
  <c r="AF1665" i="1"/>
  <c r="AC1664" i="1"/>
  <c r="AF1664" i="1"/>
  <c r="AC1663" i="1"/>
  <c r="AF1663" i="1"/>
  <c r="AC1662" i="1"/>
  <c r="AF1662" i="1"/>
  <c r="AC1661" i="1"/>
  <c r="AF1661" i="1"/>
  <c r="AC1660" i="1"/>
  <c r="AF1660" i="1"/>
  <c r="AC1659" i="1"/>
  <c r="AF1659" i="1"/>
  <c r="AC1658" i="1"/>
  <c r="AF1658" i="1"/>
  <c r="AC1657" i="1"/>
  <c r="AF1657" i="1"/>
  <c r="AC1656" i="1"/>
  <c r="AF1656" i="1"/>
  <c r="AC1655" i="1"/>
  <c r="AF1655" i="1"/>
  <c r="AC1654" i="1"/>
  <c r="AF1654" i="1"/>
  <c r="AC1653" i="1"/>
  <c r="AF1653" i="1"/>
  <c r="AC1652" i="1"/>
  <c r="AF1652" i="1"/>
  <c r="AC1651" i="1"/>
  <c r="AF1651" i="1"/>
  <c r="AC1650" i="1"/>
  <c r="AF1650" i="1"/>
  <c r="AC1649" i="1"/>
  <c r="AF1649" i="1"/>
  <c r="AC1648" i="1"/>
  <c r="AF1648" i="1"/>
  <c r="AC1647" i="1"/>
  <c r="AF1647" i="1"/>
  <c r="AC1646" i="1"/>
  <c r="AF1646" i="1"/>
  <c r="AC1645" i="1"/>
  <c r="AF1645" i="1"/>
  <c r="AC1644" i="1"/>
  <c r="AF1644" i="1"/>
  <c r="AC1643" i="1"/>
  <c r="AF1643" i="1"/>
  <c r="AC1642" i="1"/>
  <c r="AF1642" i="1"/>
  <c r="AC1641" i="1"/>
  <c r="AF1641" i="1"/>
  <c r="AC1640" i="1"/>
  <c r="AF1640" i="1"/>
  <c r="AC1639" i="1"/>
  <c r="AF1639" i="1"/>
  <c r="AC1638" i="1"/>
  <c r="AF1638" i="1"/>
  <c r="AC1637" i="1"/>
  <c r="AF1637" i="1"/>
  <c r="AC1636" i="1"/>
  <c r="AF1636" i="1"/>
  <c r="AC1635" i="1"/>
  <c r="AF1635" i="1"/>
  <c r="AC1634" i="1"/>
  <c r="AF1634" i="1"/>
  <c r="AC1633" i="1"/>
  <c r="AF1633" i="1"/>
  <c r="AC1632" i="1"/>
  <c r="AF1632" i="1"/>
  <c r="AC1631" i="1"/>
  <c r="AF1631" i="1"/>
  <c r="AC1630" i="1"/>
  <c r="AF1630" i="1"/>
  <c r="AC1629" i="1"/>
  <c r="AF1629" i="1"/>
  <c r="AC1628" i="1"/>
  <c r="AF1628" i="1"/>
  <c r="AC1627" i="1"/>
  <c r="AF1627" i="1"/>
  <c r="AC1626" i="1"/>
  <c r="AF1626" i="1"/>
  <c r="AC1625" i="1"/>
  <c r="AF1625" i="1"/>
  <c r="AC1624" i="1"/>
  <c r="AF1624" i="1"/>
  <c r="AC1623" i="1"/>
  <c r="AF1623" i="1"/>
  <c r="AC1622" i="1"/>
  <c r="AF1622" i="1"/>
  <c r="AC1621" i="1"/>
  <c r="AF1621" i="1"/>
  <c r="AC1620" i="1"/>
  <c r="AF1620" i="1"/>
  <c r="AC1619" i="1"/>
  <c r="AF1619" i="1"/>
  <c r="AC1618" i="1"/>
  <c r="AF1618" i="1"/>
  <c r="AC1617" i="1"/>
  <c r="AF1617" i="1"/>
  <c r="AC1616" i="1"/>
  <c r="AF1616" i="1"/>
  <c r="AC1615" i="1"/>
  <c r="AF1615" i="1"/>
  <c r="AC1614" i="1"/>
  <c r="AF1614" i="1"/>
  <c r="AC1613" i="1"/>
  <c r="AF1613" i="1"/>
  <c r="AC1612" i="1"/>
  <c r="AF1612" i="1"/>
  <c r="AC1611" i="1"/>
  <c r="AF1611" i="1"/>
  <c r="AC1610" i="1"/>
  <c r="AF1610" i="1"/>
  <c r="AC1609" i="1"/>
  <c r="AF1609" i="1"/>
  <c r="AC1608" i="1"/>
  <c r="AF1608" i="1"/>
  <c r="AC1607" i="1"/>
  <c r="AF1607" i="1"/>
  <c r="AC1606" i="1"/>
  <c r="AF1606" i="1"/>
  <c r="AC1605" i="1"/>
  <c r="AF1605" i="1"/>
  <c r="AC1604" i="1"/>
  <c r="AF1604" i="1"/>
  <c r="AC1603" i="1"/>
  <c r="AF1603" i="1"/>
  <c r="AC1602" i="1"/>
  <c r="AF1602" i="1"/>
  <c r="AC1601" i="1"/>
  <c r="AF1601" i="1"/>
  <c r="AC1600" i="1"/>
  <c r="AF1600" i="1"/>
  <c r="AC1599" i="1"/>
  <c r="AF1599" i="1"/>
  <c r="AC1598" i="1"/>
  <c r="AF1598" i="1"/>
  <c r="AC1597" i="1"/>
  <c r="AF1597" i="1"/>
  <c r="AC1596" i="1"/>
  <c r="AF1596" i="1"/>
  <c r="AC1595" i="1"/>
  <c r="AF1595" i="1"/>
  <c r="AC1594" i="1"/>
  <c r="AF1594" i="1"/>
  <c r="AC1593" i="1"/>
  <c r="AF1593" i="1"/>
  <c r="AC1592" i="1"/>
  <c r="AF1592" i="1"/>
  <c r="AC1591" i="1"/>
  <c r="AF1591" i="1"/>
  <c r="AC1590" i="1"/>
  <c r="AF1590" i="1"/>
  <c r="AC1589" i="1"/>
  <c r="AF1589" i="1"/>
  <c r="AC1588" i="1"/>
  <c r="AF1588" i="1"/>
  <c r="AC1587" i="1"/>
  <c r="AF1587" i="1"/>
  <c r="AC1586" i="1"/>
  <c r="AF1586" i="1"/>
  <c r="AC1585" i="1"/>
  <c r="AF1585" i="1"/>
  <c r="AC1584" i="1"/>
  <c r="AF1584" i="1"/>
  <c r="AC1583" i="1"/>
  <c r="AF1583" i="1"/>
  <c r="AC1582" i="1"/>
  <c r="AF1582" i="1"/>
  <c r="AC1581" i="1"/>
  <c r="AF1581" i="1"/>
  <c r="AC1580" i="1"/>
  <c r="AF1580" i="1"/>
  <c r="AC1579" i="1"/>
  <c r="AF1579" i="1"/>
  <c r="AC1578" i="1"/>
  <c r="AF1578" i="1"/>
  <c r="AC1577" i="1"/>
  <c r="AF1577" i="1"/>
  <c r="AC1576" i="1"/>
  <c r="AF1576" i="1"/>
  <c r="AC1575" i="1"/>
  <c r="AF1575" i="1"/>
  <c r="AC1574" i="1"/>
  <c r="AF1574" i="1"/>
  <c r="AC1573" i="1"/>
  <c r="AF1573" i="1"/>
  <c r="AC1572" i="1"/>
  <c r="AF1572" i="1"/>
  <c r="AC1571" i="1"/>
  <c r="AF1571" i="1"/>
  <c r="AC1570" i="1"/>
  <c r="AF1570" i="1"/>
  <c r="AC1569" i="1"/>
  <c r="AF1569" i="1"/>
  <c r="AC1568" i="1"/>
  <c r="AF1568" i="1"/>
  <c r="AC1567" i="1"/>
  <c r="AF1567" i="1"/>
  <c r="AC1566" i="1"/>
  <c r="AF1566" i="1"/>
  <c r="AC1565" i="1"/>
  <c r="AF1565" i="1"/>
  <c r="AC1564" i="1"/>
  <c r="AF1564" i="1"/>
  <c r="AC1563" i="1"/>
  <c r="AF1563" i="1"/>
  <c r="AC1562" i="1"/>
  <c r="AF1562" i="1"/>
  <c r="AC1561" i="1"/>
  <c r="AF1561" i="1"/>
  <c r="AC1560" i="1"/>
  <c r="AF1560" i="1"/>
  <c r="AC1559" i="1"/>
  <c r="AF1559" i="1"/>
  <c r="AC1558" i="1"/>
  <c r="AF1558" i="1"/>
  <c r="AC1557" i="1"/>
  <c r="AF1557" i="1"/>
  <c r="AC1556" i="1"/>
  <c r="AF1556" i="1"/>
  <c r="AC1555" i="1"/>
  <c r="AF1555" i="1"/>
  <c r="AC1554" i="1"/>
  <c r="AF1554" i="1"/>
  <c r="AC1553" i="1"/>
  <c r="AF1553" i="1"/>
  <c r="AC1552" i="1"/>
  <c r="AF1552" i="1"/>
  <c r="AC1551" i="1"/>
  <c r="AF1551" i="1"/>
  <c r="AC1550" i="1"/>
  <c r="AF1550" i="1"/>
  <c r="AC1549" i="1"/>
  <c r="AF1549" i="1"/>
  <c r="AC1548" i="1"/>
  <c r="AF1548" i="1"/>
  <c r="AC1547" i="1"/>
  <c r="AF1547" i="1"/>
  <c r="AC1546" i="1"/>
  <c r="AF1546" i="1"/>
  <c r="AC1545" i="1"/>
  <c r="AF1545" i="1"/>
  <c r="AC1544" i="1"/>
  <c r="AF1544" i="1"/>
  <c r="AC1543" i="1"/>
  <c r="AF1543" i="1"/>
  <c r="AC1542" i="1"/>
  <c r="AF1542" i="1"/>
  <c r="AC1541" i="1"/>
  <c r="AF1541" i="1"/>
  <c r="AC1540" i="1"/>
  <c r="AF1540" i="1"/>
  <c r="AC1539" i="1"/>
  <c r="AF1539" i="1"/>
  <c r="AC1538" i="1"/>
  <c r="AF1538" i="1"/>
  <c r="AC1537" i="1"/>
  <c r="AF1537" i="1"/>
  <c r="AC1536" i="1"/>
  <c r="AF1536" i="1"/>
  <c r="AC1535" i="1"/>
  <c r="AF1535" i="1"/>
  <c r="AC1534" i="1"/>
  <c r="AF1534" i="1"/>
  <c r="AC1533" i="1"/>
  <c r="AF1533" i="1"/>
  <c r="AC1532" i="1"/>
  <c r="AF1532" i="1"/>
  <c r="AC1531" i="1"/>
  <c r="AF1531" i="1"/>
  <c r="AC1530" i="1"/>
  <c r="AF1530" i="1"/>
  <c r="AC1529" i="1"/>
  <c r="AF1529" i="1"/>
  <c r="AC1528" i="1"/>
  <c r="AF1528" i="1"/>
  <c r="AC1527" i="1"/>
  <c r="AF1527" i="1"/>
  <c r="AC1526" i="1"/>
  <c r="AF1526" i="1"/>
  <c r="AC1525" i="1"/>
  <c r="AF1525" i="1"/>
  <c r="AC1524" i="1"/>
  <c r="AF1524" i="1"/>
  <c r="AC1523" i="1"/>
  <c r="AF1523" i="1"/>
  <c r="AC1522" i="1"/>
  <c r="AF1522" i="1"/>
  <c r="AC1521" i="1"/>
  <c r="AF1521" i="1"/>
  <c r="AC1520" i="1"/>
  <c r="AF1520" i="1"/>
  <c r="AC1519" i="1"/>
  <c r="AF1519" i="1"/>
  <c r="AC1518" i="1"/>
  <c r="AF1518" i="1"/>
  <c r="AC1517" i="1"/>
  <c r="AF1517" i="1"/>
  <c r="AC1516" i="1"/>
  <c r="AF1516" i="1"/>
  <c r="AC1515" i="1"/>
  <c r="AF1515" i="1"/>
  <c r="AC1514" i="1"/>
  <c r="AF1514" i="1"/>
  <c r="AC1513" i="1"/>
  <c r="AF1513" i="1"/>
  <c r="AC1512" i="1"/>
  <c r="AF1512" i="1"/>
  <c r="AC1511" i="1"/>
  <c r="AF1511" i="1"/>
  <c r="AC1510" i="1"/>
  <c r="AF1510" i="1"/>
  <c r="AC1509" i="1"/>
  <c r="AF1509" i="1"/>
  <c r="AC1508" i="1"/>
  <c r="AF1508" i="1"/>
  <c r="AC1507" i="1"/>
  <c r="AF1507" i="1"/>
  <c r="AC1506" i="1"/>
  <c r="AF1506" i="1"/>
  <c r="AC1505" i="1"/>
  <c r="AF1505" i="1"/>
  <c r="AC1504" i="1"/>
  <c r="AF1504" i="1"/>
  <c r="AC1503" i="1"/>
  <c r="AF1503" i="1"/>
  <c r="AC1502" i="1"/>
  <c r="AF1502" i="1"/>
  <c r="AC1501" i="1"/>
  <c r="AF1501" i="1"/>
  <c r="AC161" i="1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E301" i="12"/>
  <c r="AE302" i="12"/>
  <c r="AE303" i="12"/>
  <c r="AE304" i="12"/>
  <c r="AE305" i="12"/>
  <c r="AE306" i="12"/>
  <c r="AE307" i="12"/>
  <c r="AE308" i="12"/>
  <c r="AE309" i="12"/>
  <c r="AE310" i="12"/>
  <c r="AE311" i="12"/>
  <c r="AE312" i="12"/>
  <c r="AE313" i="12"/>
  <c r="AE314" i="12"/>
  <c r="AE315" i="12"/>
  <c r="AE316" i="12"/>
  <c r="AE317" i="12"/>
  <c r="AE318" i="12"/>
  <c r="AE319" i="12"/>
  <c r="AE320" i="12"/>
  <c r="AE321" i="12"/>
  <c r="AE322" i="12"/>
  <c r="AE323" i="12"/>
  <c r="AE324" i="12"/>
  <c r="AE325" i="12"/>
  <c r="AE326" i="12"/>
  <c r="AE327" i="12"/>
  <c r="AE328" i="12"/>
  <c r="AE329" i="12"/>
  <c r="AE330" i="12"/>
  <c r="AE331" i="12"/>
  <c r="AE332" i="12"/>
  <c r="AE333" i="12"/>
  <c r="AE334" i="12"/>
  <c r="AE335" i="12"/>
  <c r="AE336" i="12"/>
  <c r="AE337" i="12"/>
  <c r="AE338" i="12"/>
  <c r="AE339" i="12"/>
  <c r="AE340" i="12"/>
  <c r="AE341" i="12"/>
  <c r="AE342" i="12"/>
  <c r="AE343" i="12"/>
  <c r="AE344" i="12"/>
  <c r="AE345" i="12"/>
  <c r="AE346" i="12"/>
  <c r="AE347" i="12"/>
  <c r="AE348" i="12"/>
  <c r="AE349" i="12"/>
  <c r="AE350" i="12"/>
  <c r="AE351" i="12"/>
  <c r="AE352" i="12"/>
  <c r="AE353" i="12"/>
  <c r="AE354" i="12"/>
  <c r="AE355" i="12"/>
  <c r="AE356" i="12"/>
  <c r="AE357" i="12"/>
  <c r="AE358" i="12"/>
  <c r="AE359" i="12"/>
  <c r="AE360" i="12"/>
  <c r="AE361" i="12"/>
  <c r="AE362" i="12"/>
  <c r="AE363" i="12"/>
  <c r="AE364" i="12"/>
  <c r="AE365" i="12"/>
  <c r="AE366" i="12"/>
  <c r="AE367" i="12"/>
  <c r="AE368" i="12"/>
  <c r="AE369" i="12"/>
  <c r="AE370" i="12"/>
  <c r="AE371" i="12"/>
  <c r="AE372" i="12"/>
  <c r="AE373" i="12"/>
  <c r="AE374" i="12"/>
  <c r="AE375" i="12"/>
  <c r="AE376" i="12"/>
  <c r="AE377" i="12"/>
  <c r="AE378" i="12"/>
  <c r="AE379" i="12"/>
  <c r="AE380" i="12"/>
  <c r="AE381" i="12"/>
  <c r="AE382" i="12"/>
  <c r="AE383" i="12"/>
  <c r="AE384" i="12"/>
  <c r="AE385" i="12"/>
  <c r="AE386" i="12"/>
  <c r="AE387" i="12"/>
  <c r="AE388" i="12"/>
  <c r="AE389" i="12"/>
  <c r="AE390" i="12"/>
  <c r="AE391" i="12"/>
  <c r="AE392" i="12"/>
  <c r="AE393" i="12"/>
  <c r="AE394" i="12"/>
  <c r="AE395" i="12"/>
  <c r="AE396" i="12"/>
  <c r="AE397" i="12"/>
  <c r="AE398" i="12"/>
  <c r="AE399" i="12"/>
  <c r="AE400" i="12"/>
  <c r="AE401" i="12"/>
  <c r="AE402" i="12"/>
  <c r="AE403" i="12"/>
  <c r="AE404" i="12"/>
  <c r="AE405" i="12"/>
  <c r="AE406" i="12"/>
  <c r="AE407" i="12"/>
  <c r="AE408" i="12"/>
  <c r="AE409" i="12"/>
  <c r="AE410" i="12"/>
  <c r="AE411" i="12"/>
  <c r="AE412" i="12"/>
  <c r="AE413" i="12"/>
  <c r="AE414" i="12"/>
  <c r="AE415" i="12"/>
  <c r="AE416" i="12"/>
  <c r="AE417" i="12"/>
  <c r="AE418" i="12"/>
  <c r="AE419" i="12"/>
  <c r="AE420" i="12"/>
  <c r="AE421" i="12"/>
  <c r="AE422" i="12"/>
  <c r="AE423" i="12"/>
  <c r="AE424" i="12"/>
  <c r="AE425" i="12"/>
  <c r="AE426" i="12"/>
  <c r="AE427" i="12"/>
  <c r="AE428" i="12"/>
  <c r="AE429" i="12"/>
  <c r="AE430" i="12"/>
  <c r="AE431" i="12"/>
  <c r="AE432" i="12"/>
  <c r="AE433" i="12"/>
  <c r="AE434" i="12"/>
  <c r="AE435" i="12"/>
  <c r="AE436" i="12"/>
  <c r="AE437" i="12"/>
  <c r="AE438" i="12"/>
  <c r="AE439" i="12"/>
  <c r="AE440" i="12"/>
  <c r="AE441" i="12"/>
  <c r="AE442" i="12"/>
  <c r="AE443" i="12"/>
  <c r="AE444" i="12"/>
  <c r="AE445" i="12"/>
  <c r="AE446" i="12"/>
  <c r="AE447" i="12"/>
  <c r="AE448" i="12"/>
  <c r="AE449" i="12"/>
  <c r="AE450" i="12"/>
  <c r="AE451" i="12"/>
  <c r="AE452" i="12"/>
  <c r="AE453" i="12"/>
  <c r="AE454" i="12"/>
  <c r="AE455" i="12"/>
  <c r="AE456" i="12"/>
  <c r="AE457" i="12"/>
  <c r="AE458" i="12"/>
  <c r="AE459" i="12"/>
  <c r="AE460" i="12"/>
  <c r="AE461" i="12"/>
  <c r="AE462" i="12"/>
  <c r="AE463" i="12"/>
  <c r="AE464" i="12"/>
  <c r="AE465" i="12"/>
  <c r="AE466" i="12"/>
  <c r="AE467" i="12"/>
  <c r="AE468" i="12"/>
  <c r="AE469" i="12"/>
  <c r="AE470" i="12"/>
  <c r="AE471" i="12"/>
  <c r="AE472" i="12"/>
  <c r="AE473" i="12"/>
  <c r="AE474" i="12"/>
  <c r="AE475" i="12"/>
  <c r="AE476" i="12"/>
  <c r="AE477" i="12"/>
  <c r="AE478" i="12"/>
  <c r="AE479" i="12"/>
  <c r="AE480" i="12"/>
  <c r="AE481" i="12"/>
  <c r="AE482" i="12"/>
  <c r="AE483" i="12"/>
  <c r="AE484" i="12"/>
  <c r="AE485" i="12"/>
  <c r="AE486" i="12"/>
  <c r="AE487" i="12"/>
  <c r="AE488" i="12"/>
  <c r="AE489" i="12"/>
  <c r="AE490" i="12"/>
  <c r="AE491" i="12"/>
  <c r="AE492" i="12"/>
  <c r="AE493" i="12"/>
  <c r="AE494" i="12"/>
  <c r="AE495" i="12"/>
  <c r="AE496" i="12"/>
  <c r="AE497" i="12"/>
  <c r="AE498" i="12"/>
  <c r="AE499" i="12"/>
  <c r="AE500" i="12"/>
  <c r="AE501" i="12"/>
  <c r="AE502" i="12"/>
  <c r="AE503" i="12"/>
  <c r="AE504" i="12"/>
  <c r="AE505" i="12"/>
  <c r="AE506" i="12"/>
  <c r="AE507" i="12"/>
  <c r="AE508" i="12"/>
  <c r="AE509" i="12"/>
  <c r="AE510" i="12"/>
  <c r="AE511" i="12"/>
  <c r="AE512" i="12"/>
  <c r="AE513" i="12"/>
  <c r="AE514" i="12"/>
  <c r="AE515" i="12"/>
  <c r="AE516" i="12"/>
  <c r="AE517" i="12"/>
  <c r="AE518" i="12"/>
  <c r="AE519" i="12"/>
  <c r="AE520" i="12"/>
  <c r="AE521" i="12"/>
  <c r="AE522" i="12"/>
  <c r="AE523" i="12"/>
  <c r="AE524" i="12"/>
  <c r="AE525" i="12"/>
  <c r="AE526" i="12"/>
  <c r="AE527" i="12"/>
  <c r="AE528" i="12"/>
  <c r="AE529" i="12"/>
  <c r="AE530" i="12"/>
  <c r="AE531" i="12"/>
  <c r="AE532" i="12"/>
  <c r="AE533" i="12"/>
  <c r="AE534" i="12"/>
  <c r="AE535" i="12"/>
  <c r="AE536" i="12"/>
  <c r="AE537" i="12"/>
  <c r="AE538" i="12"/>
  <c r="AE539" i="12"/>
  <c r="AE540" i="12"/>
  <c r="AE541" i="12"/>
  <c r="AE542" i="12"/>
  <c r="AE543" i="12"/>
  <c r="AE544" i="12"/>
  <c r="AE545" i="12"/>
  <c r="AE546" i="12"/>
  <c r="AE547" i="12"/>
  <c r="AE548" i="12"/>
  <c r="AE549" i="12"/>
  <c r="AE550" i="12"/>
  <c r="AE551" i="12"/>
  <c r="AE552" i="12"/>
  <c r="AE553" i="12"/>
  <c r="AE554" i="12"/>
  <c r="AE555" i="12"/>
  <c r="AE556" i="12"/>
  <c r="AE557" i="12"/>
  <c r="AE558" i="12"/>
  <c r="AE559" i="12"/>
  <c r="AE560" i="12"/>
  <c r="AE561" i="12"/>
  <c r="AE562" i="12"/>
  <c r="AE563" i="12"/>
  <c r="AE564" i="12"/>
  <c r="AE565" i="12"/>
  <c r="AE566" i="12"/>
  <c r="AE567" i="12"/>
  <c r="AE568" i="12"/>
  <c r="AE569" i="12"/>
  <c r="AE570" i="12"/>
  <c r="AE571" i="12"/>
  <c r="AE572" i="12"/>
  <c r="AE573" i="12"/>
  <c r="AE574" i="12"/>
  <c r="AE575" i="12"/>
  <c r="AE576" i="12"/>
  <c r="AE577" i="12"/>
  <c r="AE578" i="12"/>
  <c r="AE579" i="12"/>
  <c r="AE580" i="12"/>
  <c r="AE581" i="12"/>
  <c r="AE582" i="12"/>
  <c r="AE583" i="12"/>
  <c r="AE584" i="12"/>
  <c r="AE585" i="12"/>
  <c r="AE586" i="12"/>
  <c r="AE587" i="12"/>
  <c r="AE588" i="12"/>
  <c r="AE589" i="12"/>
  <c r="AE590" i="12"/>
  <c r="AE591" i="12"/>
  <c r="AE592" i="12"/>
  <c r="AE593" i="12"/>
  <c r="AE594" i="12"/>
  <c r="AE595" i="12"/>
  <c r="AE596" i="12"/>
  <c r="AE597" i="12"/>
  <c r="AE598" i="12"/>
  <c r="AE599" i="12"/>
  <c r="AE600" i="12"/>
  <c r="AE601" i="12"/>
  <c r="AE602" i="12"/>
  <c r="AE603" i="12"/>
  <c r="AE604" i="12"/>
  <c r="AE605" i="12"/>
  <c r="AE606" i="12"/>
  <c r="AE607" i="12"/>
  <c r="AE608" i="12"/>
  <c r="AE609" i="12"/>
  <c r="AE610" i="12"/>
  <c r="AE611" i="12"/>
  <c r="AE612" i="12"/>
  <c r="AE613" i="12"/>
  <c r="AE614" i="12"/>
  <c r="AE615" i="12"/>
  <c r="AE616" i="12"/>
  <c r="AE617" i="12"/>
  <c r="AE618" i="12"/>
  <c r="AE619" i="12"/>
  <c r="AE620" i="12"/>
  <c r="AE621" i="12"/>
  <c r="AE622" i="12"/>
  <c r="AE623" i="12"/>
  <c r="AE624" i="12"/>
  <c r="AE625" i="12"/>
  <c r="AE626" i="12"/>
  <c r="AE627" i="12"/>
  <c r="AE628" i="12"/>
  <c r="AE629" i="12"/>
  <c r="AE630" i="12"/>
  <c r="AE631" i="12"/>
  <c r="AE632" i="12"/>
  <c r="AE633" i="12"/>
  <c r="AE634" i="12"/>
  <c r="AE635" i="12"/>
  <c r="AE636" i="12"/>
  <c r="AE637" i="12"/>
  <c r="AE638" i="12"/>
  <c r="AE639" i="12"/>
  <c r="AE640" i="12"/>
  <c r="AE641" i="12"/>
  <c r="AE642" i="12"/>
  <c r="AE643" i="12"/>
  <c r="AE644" i="12"/>
  <c r="AE645" i="12"/>
  <c r="AE646" i="12"/>
  <c r="AE647" i="12"/>
  <c r="AE648" i="12"/>
  <c r="AE649" i="12"/>
  <c r="AE650" i="12"/>
  <c r="AE651" i="12"/>
  <c r="AE652" i="12"/>
  <c r="AE653" i="12"/>
  <c r="AE654" i="12"/>
  <c r="AE655" i="12"/>
  <c r="AE656" i="12"/>
  <c r="AE657" i="12"/>
  <c r="AE658" i="12"/>
  <c r="AE659" i="12"/>
  <c r="AE660" i="12"/>
  <c r="AE661" i="12"/>
  <c r="AE662" i="12"/>
  <c r="AE663" i="12"/>
  <c r="AE664" i="12"/>
  <c r="AE665" i="12"/>
  <c r="AE666" i="12"/>
  <c r="AE667" i="12"/>
  <c r="AE668" i="12"/>
  <c r="AE669" i="12"/>
  <c r="AE670" i="12"/>
  <c r="AE671" i="12"/>
  <c r="AE672" i="12"/>
  <c r="AE673" i="12"/>
  <c r="AE674" i="12"/>
  <c r="AE675" i="12"/>
  <c r="AE676" i="12"/>
  <c r="AE677" i="12"/>
  <c r="AE678" i="12"/>
  <c r="AE679" i="12"/>
  <c r="AE680" i="12"/>
  <c r="AE681" i="12"/>
  <c r="AE682" i="12"/>
  <c r="AE683" i="12"/>
  <c r="AE684" i="12"/>
  <c r="AE685" i="12"/>
  <c r="AE686" i="12"/>
  <c r="AE687" i="12"/>
  <c r="AE688" i="12"/>
  <c r="AE689" i="12"/>
  <c r="AE690" i="12"/>
  <c r="AE691" i="12"/>
  <c r="AE692" i="12"/>
  <c r="AE693" i="12"/>
  <c r="AE694" i="12"/>
  <c r="AE695" i="12"/>
  <c r="AE696" i="12"/>
  <c r="AE697" i="12"/>
  <c r="AE698" i="12"/>
  <c r="AE699" i="12"/>
  <c r="AE700" i="12"/>
  <c r="AE701" i="12"/>
  <c r="AE702" i="12"/>
  <c r="AE703" i="12"/>
  <c r="AE704" i="12"/>
  <c r="AE705" i="12"/>
  <c r="AE706" i="12"/>
  <c r="AE707" i="12"/>
  <c r="AE708" i="12"/>
  <c r="AE709" i="12"/>
  <c r="AE710" i="12"/>
  <c r="AE711" i="12"/>
  <c r="AE712" i="12"/>
  <c r="AE713" i="12"/>
  <c r="AE714" i="12"/>
  <c r="AE715" i="12"/>
  <c r="AE716" i="12"/>
  <c r="AE717" i="12"/>
  <c r="AE718" i="12"/>
  <c r="AE719" i="12"/>
  <c r="AE720" i="12"/>
  <c r="AE721" i="12"/>
  <c r="AE722" i="12"/>
  <c r="AE723" i="12"/>
  <c r="AE724" i="12"/>
  <c r="AE725" i="12"/>
  <c r="AE726" i="12"/>
  <c r="AE727" i="12"/>
  <c r="AE728" i="12"/>
  <c r="AE729" i="12"/>
  <c r="AE730" i="12"/>
  <c r="AE731" i="12"/>
  <c r="AE732" i="12"/>
  <c r="AE733" i="12"/>
  <c r="AE734" i="12"/>
  <c r="AE735" i="12"/>
  <c r="AE736" i="12"/>
  <c r="AE737" i="12"/>
  <c r="AE738" i="12"/>
  <c r="AE739" i="12"/>
  <c r="AE740" i="12"/>
  <c r="AE741" i="12"/>
  <c r="AE742" i="12"/>
  <c r="AE743" i="12"/>
  <c r="AE744" i="12"/>
  <c r="AE745" i="12"/>
  <c r="AE746" i="12"/>
  <c r="AE747" i="12"/>
  <c r="AE748" i="12"/>
  <c r="AE749" i="12"/>
  <c r="AE750" i="12"/>
  <c r="AE751" i="12"/>
  <c r="AE752" i="12"/>
  <c r="AE753" i="12"/>
  <c r="AE754" i="12"/>
  <c r="AE755" i="12"/>
  <c r="AE756" i="12"/>
  <c r="AE757" i="12"/>
  <c r="AE758" i="12"/>
  <c r="AE759" i="12"/>
  <c r="AE760" i="12"/>
  <c r="AE761" i="12"/>
  <c r="AE762" i="12"/>
  <c r="AE763" i="12"/>
  <c r="AE764" i="12"/>
  <c r="AE765" i="12"/>
  <c r="AE766" i="12"/>
  <c r="AE767" i="12"/>
  <c r="AE768" i="12"/>
  <c r="AE769" i="12"/>
  <c r="AE770" i="12"/>
  <c r="AE771" i="12"/>
  <c r="AE772" i="12"/>
  <c r="AE773" i="12"/>
  <c r="AE774" i="12"/>
  <c r="AE775" i="12"/>
  <c r="AE776" i="12"/>
  <c r="AE777" i="12"/>
  <c r="AE778" i="12"/>
  <c r="AE779" i="12"/>
  <c r="AE780" i="12"/>
  <c r="AE781" i="12"/>
  <c r="AE782" i="12"/>
  <c r="AE783" i="12"/>
  <c r="AE784" i="12"/>
  <c r="AE785" i="12"/>
  <c r="AE786" i="12"/>
  <c r="AE787" i="12"/>
  <c r="AE788" i="12"/>
  <c r="AE789" i="12"/>
  <c r="AE790" i="12"/>
  <c r="AE791" i="12"/>
  <c r="AE792" i="12"/>
  <c r="AE793" i="12"/>
  <c r="AE794" i="12"/>
  <c r="AE795" i="12"/>
  <c r="AE796" i="12"/>
  <c r="AE797" i="12"/>
  <c r="AE798" i="12"/>
  <c r="AE799" i="12"/>
  <c r="AE800" i="12"/>
  <c r="AE801" i="12"/>
  <c r="AE802" i="12"/>
  <c r="AE803" i="12"/>
  <c r="AE804" i="12"/>
  <c r="AE805" i="12"/>
  <c r="AE806" i="12"/>
  <c r="AE807" i="12"/>
  <c r="AE808" i="12"/>
  <c r="AE809" i="12"/>
  <c r="AE810" i="12"/>
  <c r="AE811" i="12"/>
  <c r="AE812" i="12"/>
  <c r="AE813" i="12"/>
  <c r="AE814" i="12"/>
  <c r="AE815" i="12"/>
  <c r="AE816" i="12"/>
  <c r="AE817" i="12"/>
  <c r="AE818" i="12"/>
  <c r="AE819" i="12"/>
  <c r="AE820" i="12"/>
  <c r="AE821" i="12"/>
  <c r="AE822" i="12"/>
  <c r="AE823" i="12"/>
  <c r="AE824" i="12"/>
  <c r="AE825" i="12"/>
  <c r="AE826" i="12"/>
  <c r="AE827" i="12"/>
  <c r="AE828" i="12"/>
  <c r="AE829" i="12"/>
  <c r="AE830" i="12"/>
  <c r="AE831" i="12"/>
  <c r="AE832" i="12"/>
  <c r="AE833" i="12"/>
  <c r="AE834" i="12"/>
  <c r="AE835" i="12"/>
  <c r="AE836" i="12"/>
  <c r="AE837" i="12"/>
  <c r="AE838" i="12"/>
  <c r="AE839" i="12"/>
  <c r="AE840" i="12"/>
  <c r="AE841" i="12"/>
  <c r="AE842" i="12"/>
  <c r="AE843" i="12"/>
  <c r="AE844" i="12"/>
  <c r="AE845" i="12"/>
  <c r="AE846" i="12"/>
  <c r="AE847" i="12"/>
  <c r="AE848" i="12"/>
  <c r="AE849" i="12"/>
  <c r="AE850" i="12"/>
  <c r="AE851" i="12"/>
  <c r="AE852" i="12"/>
  <c r="AE853" i="12"/>
  <c r="AE854" i="12"/>
  <c r="AE855" i="12"/>
  <c r="AE856" i="12"/>
  <c r="AE857" i="12"/>
  <c r="AE858" i="12"/>
  <c r="AE859" i="12"/>
  <c r="AE860" i="12"/>
  <c r="AE861" i="12"/>
  <c r="AE862" i="12"/>
  <c r="AE863" i="12"/>
  <c r="AE864" i="12"/>
  <c r="AE865" i="12"/>
  <c r="AE866" i="12"/>
  <c r="AE867" i="12"/>
  <c r="AE868" i="12"/>
  <c r="AE869" i="12"/>
  <c r="AE870" i="12"/>
  <c r="AE871" i="12"/>
  <c r="AE872" i="12"/>
  <c r="AE873" i="12"/>
  <c r="AE874" i="12"/>
  <c r="AE875" i="12"/>
  <c r="AE876" i="12"/>
  <c r="AE877" i="12"/>
  <c r="AE878" i="12"/>
  <c r="AE879" i="12"/>
  <c r="AE880" i="12"/>
  <c r="AE881" i="12"/>
  <c r="AE882" i="12"/>
  <c r="AE883" i="12"/>
  <c r="AE884" i="12"/>
  <c r="AE885" i="12"/>
  <c r="AE886" i="12"/>
  <c r="AE887" i="12"/>
  <c r="AE888" i="12"/>
  <c r="AE889" i="12"/>
  <c r="AE890" i="12"/>
  <c r="AE891" i="12"/>
  <c r="AE892" i="12"/>
  <c r="AE893" i="12"/>
  <c r="AE894" i="12"/>
  <c r="AE895" i="12"/>
  <c r="AE896" i="12"/>
  <c r="AE897" i="12"/>
  <c r="AE898" i="12"/>
  <c r="AE899" i="12"/>
  <c r="AE900" i="12"/>
  <c r="AE901" i="12"/>
  <c r="AE902" i="12"/>
  <c r="AE903" i="12"/>
  <c r="AE904" i="12"/>
  <c r="AE905" i="12"/>
  <c r="AE906" i="12"/>
  <c r="AE907" i="12"/>
  <c r="AE908" i="12"/>
  <c r="AE909" i="12"/>
  <c r="AE910" i="12"/>
  <c r="AE911" i="12"/>
  <c r="AE912" i="12"/>
  <c r="AE913" i="12"/>
  <c r="AE914" i="12"/>
  <c r="AE915" i="12"/>
  <c r="AE916" i="12"/>
  <c r="AE917" i="12"/>
  <c r="AE918" i="12"/>
  <c r="AE919" i="12"/>
  <c r="AE920" i="12"/>
  <c r="AE921" i="12"/>
  <c r="AE922" i="12"/>
  <c r="AE923" i="12"/>
  <c r="AE924" i="12"/>
  <c r="AE925" i="12"/>
  <c r="AE926" i="12"/>
  <c r="AE927" i="12"/>
  <c r="AE928" i="12"/>
  <c r="AE929" i="12"/>
  <c r="AE930" i="12"/>
  <c r="AE931" i="12"/>
  <c r="AE932" i="12"/>
  <c r="AE933" i="12"/>
  <c r="AE934" i="12"/>
  <c r="AE935" i="12"/>
  <c r="AE936" i="12"/>
  <c r="AE937" i="12"/>
  <c r="AE938" i="12"/>
  <c r="AE939" i="12"/>
  <c r="AE940" i="12"/>
  <c r="AE941" i="12"/>
  <c r="AE942" i="12"/>
  <c r="AE943" i="12"/>
  <c r="AE944" i="12"/>
  <c r="AE945" i="12"/>
  <c r="AE946" i="12"/>
  <c r="AE947" i="12"/>
  <c r="AE948" i="12"/>
  <c r="AE949" i="12"/>
  <c r="AE950" i="12"/>
  <c r="AE951" i="12"/>
  <c r="AE952" i="12"/>
  <c r="AE953" i="12"/>
  <c r="AE954" i="12"/>
  <c r="AE955" i="12"/>
  <c r="AE956" i="12"/>
  <c r="AE957" i="12"/>
  <c r="AE958" i="12"/>
  <c r="AE959" i="12"/>
  <c r="AE960" i="12"/>
  <c r="AE961" i="12"/>
  <c r="AE962" i="12"/>
  <c r="AE963" i="12"/>
  <c r="AE964" i="12"/>
  <c r="AE965" i="12"/>
  <c r="AE966" i="12"/>
  <c r="AE967" i="12"/>
  <c r="AE968" i="12"/>
  <c r="AE969" i="12"/>
  <c r="AE970" i="12"/>
  <c r="AE971" i="12"/>
  <c r="AE972" i="12"/>
  <c r="AE973" i="12"/>
  <c r="AE974" i="12"/>
  <c r="AE975" i="12"/>
  <c r="AE976" i="12"/>
  <c r="AE977" i="12"/>
  <c r="AE978" i="12"/>
  <c r="AE979" i="12"/>
  <c r="AE980" i="12"/>
  <c r="AE981" i="12"/>
  <c r="AE982" i="12"/>
  <c r="AE983" i="12"/>
  <c r="AE984" i="12"/>
  <c r="AE985" i="12"/>
  <c r="AE986" i="12"/>
  <c r="AE987" i="12"/>
  <c r="AE988" i="12"/>
  <c r="AE989" i="12"/>
  <c r="AE990" i="12"/>
  <c r="AE991" i="12"/>
  <c r="AE992" i="12"/>
  <c r="AE993" i="12"/>
  <c r="AE994" i="12"/>
  <c r="AE995" i="12"/>
  <c r="AE996" i="12"/>
  <c r="AE997" i="12"/>
  <c r="AE998" i="12"/>
  <c r="AE999" i="12"/>
  <c r="AE1000" i="12"/>
  <c r="AE1001" i="12"/>
  <c r="AE1002" i="12"/>
  <c r="AE1003" i="12"/>
  <c r="AE1004" i="12"/>
  <c r="AE1005" i="12"/>
  <c r="AE1006" i="12"/>
  <c r="AE1007" i="12"/>
  <c r="AE1008" i="12"/>
  <c r="AE1009" i="12"/>
  <c r="AE1010" i="12"/>
  <c r="AE1011" i="12"/>
  <c r="AE1012" i="12"/>
  <c r="AE1013" i="12"/>
  <c r="AE1014" i="12"/>
  <c r="AE1015" i="12"/>
  <c r="AE1016" i="12"/>
  <c r="AE1017" i="12"/>
  <c r="AE1018" i="12"/>
  <c r="AE1019" i="12"/>
  <c r="AE1020" i="12"/>
  <c r="AE1021" i="12"/>
  <c r="AE1022" i="12"/>
  <c r="AE1023" i="12"/>
  <c r="AE1024" i="12"/>
  <c r="AE1025" i="12"/>
  <c r="AE1026" i="12"/>
  <c r="AE1027" i="12"/>
  <c r="AE1028" i="12"/>
  <c r="AE1029" i="12"/>
  <c r="AE1030" i="12"/>
  <c r="AE1031" i="12"/>
  <c r="AE1032" i="12"/>
  <c r="AE1033" i="12"/>
  <c r="AE1034" i="12"/>
  <c r="AE1035" i="12"/>
  <c r="AE1036" i="12"/>
  <c r="AE1037" i="12"/>
  <c r="AE1038" i="12"/>
  <c r="AE1039" i="12"/>
  <c r="AE1040" i="12"/>
  <c r="AE1041" i="12"/>
  <c r="AE1042" i="12"/>
  <c r="AE1043" i="12"/>
  <c r="AE1044" i="12"/>
  <c r="AE1045" i="12"/>
  <c r="AE1046" i="12"/>
  <c r="AE1047" i="12"/>
  <c r="AE1048" i="12"/>
  <c r="AE1049" i="12"/>
  <c r="AE1050" i="12"/>
  <c r="AE1051" i="12"/>
  <c r="AE1052" i="12"/>
  <c r="AE1053" i="12"/>
  <c r="AE1054" i="12"/>
  <c r="AE1055" i="12"/>
  <c r="AE1056" i="12"/>
  <c r="AE1057" i="12"/>
  <c r="AE1058" i="12"/>
  <c r="AE1059" i="12"/>
  <c r="AE1060" i="12"/>
  <c r="AE1061" i="12"/>
  <c r="AE1062" i="12"/>
  <c r="AE1063" i="12"/>
  <c r="AE1064" i="12"/>
  <c r="AE1065" i="12"/>
  <c r="AE1066" i="12"/>
  <c r="AE1067" i="12"/>
  <c r="AE1068" i="12"/>
  <c r="AE1069" i="12"/>
  <c r="AE1070" i="12"/>
  <c r="AE1071" i="12"/>
  <c r="AE1072" i="12"/>
  <c r="AE1073" i="12"/>
  <c r="AE1074" i="12"/>
  <c r="AE1075" i="12"/>
  <c r="AE1076" i="12"/>
  <c r="AE1077" i="12"/>
  <c r="AE1078" i="12"/>
  <c r="AE1079" i="12"/>
  <c r="AE1080" i="12"/>
  <c r="AE1081" i="12"/>
  <c r="AE1082" i="12"/>
  <c r="AE1083" i="12"/>
  <c r="AE1084" i="12"/>
  <c r="AE1085" i="12"/>
  <c r="AE1086" i="12"/>
  <c r="AE1087" i="12"/>
  <c r="AE1088" i="12"/>
  <c r="AE1089" i="12"/>
  <c r="AE1090" i="12"/>
  <c r="AE1091" i="12"/>
  <c r="AE1092" i="12"/>
  <c r="AE1093" i="12"/>
  <c r="AE1094" i="12"/>
  <c r="AE1095" i="12"/>
  <c r="AE1096" i="12"/>
  <c r="AE1097" i="12"/>
  <c r="AE1098" i="12"/>
  <c r="AE1099" i="12"/>
  <c r="AE1100" i="12"/>
  <c r="AE1101" i="12"/>
  <c r="AE1102" i="12"/>
  <c r="AE1103" i="12"/>
  <c r="AE1104" i="12"/>
  <c r="AE1105" i="12"/>
  <c r="AE1106" i="12"/>
  <c r="AE1107" i="12"/>
  <c r="AE1108" i="12"/>
  <c r="AE1109" i="12"/>
  <c r="AE1110" i="12"/>
  <c r="AE1111" i="12"/>
  <c r="AE1112" i="12"/>
  <c r="AE1113" i="12"/>
  <c r="AE1114" i="12"/>
  <c r="AE1115" i="12"/>
  <c r="AE1116" i="12"/>
  <c r="AE1117" i="12"/>
  <c r="AE1118" i="12"/>
  <c r="AE1119" i="12"/>
  <c r="AE1120" i="12"/>
  <c r="AE1121" i="12"/>
  <c r="AE1122" i="12"/>
  <c r="AE1123" i="12"/>
  <c r="AE1124" i="12"/>
  <c r="AE1125" i="12"/>
  <c r="AE1126" i="12"/>
  <c r="AE1127" i="12"/>
  <c r="AE1128" i="12"/>
  <c r="AE1129" i="12"/>
  <c r="AE1130" i="12"/>
  <c r="AE1131" i="12"/>
  <c r="AE1132" i="12"/>
  <c r="AE1133" i="12"/>
  <c r="AE1134" i="12"/>
  <c r="AE1135" i="12"/>
  <c r="AE1136" i="12"/>
  <c r="AE1137" i="12"/>
  <c r="AE1138" i="12"/>
  <c r="AE1139" i="12"/>
  <c r="AE1140" i="12"/>
  <c r="AE1141" i="12"/>
  <c r="AE1142" i="12"/>
  <c r="AE1143" i="12"/>
  <c r="AE1144" i="12"/>
  <c r="AE1145" i="12"/>
  <c r="AE1146" i="12"/>
  <c r="AE1147" i="12"/>
  <c r="AE1148" i="12"/>
  <c r="AE1149" i="12"/>
  <c r="AE1150" i="12"/>
  <c r="AE1151" i="12"/>
  <c r="AE1152" i="12"/>
  <c r="AE1153" i="12"/>
  <c r="AE1154" i="12"/>
  <c r="AE1155" i="12"/>
  <c r="AE1156" i="12"/>
  <c r="AE1157" i="12"/>
  <c r="AE1158" i="12"/>
  <c r="AE1159" i="12"/>
  <c r="AE1160" i="12"/>
  <c r="AE1161" i="12"/>
  <c r="AE1162" i="12"/>
  <c r="AE1163" i="12"/>
  <c r="AE1164" i="12"/>
  <c r="AE1165" i="12"/>
  <c r="AE1166" i="12"/>
  <c r="AE1167" i="12"/>
  <c r="AE1168" i="12"/>
  <c r="AE1169" i="12"/>
  <c r="AE1170" i="12"/>
  <c r="AE1171" i="12"/>
  <c r="AE1172" i="12"/>
  <c r="AE1173" i="12"/>
  <c r="AE1174" i="12"/>
  <c r="AE1175" i="12"/>
  <c r="AE1176" i="12"/>
  <c r="AE1177" i="12"/>
  <c r="AE1178" i="12"/>
  <c r="AE1179" i="12"/>
  <c r="AE1180" i="12"/>
  <c r="AE1181" i="12"/>
  <c r="AE1182" i="12"/>
  <c r="AE1183" i="12"/>
  <c r="AE1184" i="12"/>
  <c r="AE1185" i="12"/>
  <c r="AE1186" i="12"/>
  <c r="AE1187" i="12"/>
  <c r="AE1188" i="12"/>
  <c r="AE1189" i="12"/>
  <c r="AE1190" i="12"/>
  <c r="AE1191" i="12"/>
  <c r="AE1192" i="12"/>
  <c r="AE1193" i="12"/>
  <c r="AE1194" i="12"/>
  <c r="AE1195" i="12"/>
  <c r="AE1196" i="12"/>
  <c r="AE1197" i="12"/>
  <c r="AE1198" i="12"/>
  <c r="AE1199" i="12"/>
  <c r="AE1200" i="12"/>
  <c r="AE1201" i="12"/>
  <c r="AE1202" i="12"/>
  <c r="AE1203" i="12"/>
  <c r="AE1204" i="12"/>
  <c r="AE1205" i="12"/>
  <c r="AE1206" i="12"/>
  <c r="AE1207" i="12"/>
  <c r="AE1208" i="12"/>
  <c r="AE1209" i="12"/>
  <c r="AE1210" i="12"/>
  <c r="AE1211" i="12"/>
  <c r="AE1212" i="12"/>
  <c r="AE1213" i="12"/>
  <c r="AE1214" i="12"/>
  <c r="AE1215" i="12"/>
  <c r="AE1216" i="12"/>
  <c r="AE1217" i="12"/>
  <c r="AE1218" i="12"/>
  <c r="AE1219" i="12"/>
  <c r="AE1220" i="12"/>
  <c r="AE1221" i="12"/>
  <c r="AE1222" i="12"/>
  <c r="AE1223" i="12"/>
  <c r="AE1224" i="12"/>
  <c r="AE1225" i="12"/>
  <c r="AE1226" i="12"/>
  <c r="AE1227" i="12"/>
  <c r="AE1228" i="12"/>
  <c r="AE1229" i="12"/>
  <c r="AE1230" i="12"/>
  <c r="AE1231" i="12"/>
  <c r="AE1232" i="12"/>
  <c r="AE1233" i="12"/>
  <c r="AE1234" i="12"/>
  <c r="AE1235" i="12"/>
  <c r="AE1236" i="12"/>
  <c r="AE1237" i="12"/>
  <c r="AE1238" i="12"/>
  <c r="AE1239" i="12"/>
  <c r="AE1240" i="12"/>
  <c r="AE1241" i="12"/>
  <c r="AE1242" i="12"/>
  <c r="AE1243" i="12"/>
  <c r="AE1244" i="12"/>
  <c r="AE1245" i="12"/>
  <c r="AE1246" i="12"/>
  <c r="AE1247" i="12"/>
  <c r="AE1248" i="12"/>
  <c r="AE1249" i="12"/>
  <c r="AE1250" i="12"/>
  <c r="AE1251" i="12"/>
  <c r="AE1252" i="12"/>
  <c r="AE1253" i="12"/>
  <c r="AE1254" i="12"/>
  <c r="AE1255" i="12"/>
  <c r="AE1256" i="12"/>
  <c r="AE1257" i="12"/>
  <c r="AE1258" i="12"/>
  <c r="AE1259" i="12"/>
  <c r="AE1260" i="12"/>
  <c r="AE1261" i="12"/>
  <c r="AE1262" i="12"/>
  <c r="AE1263" i="12"/>
  <c r="AE1264" i="12"/>
  <c r="AE1265" i="12"/>
  <c r="AE1266" i="12"/>
  <c r="AE1267" i="12"/>
  <c r="AE1268" i="12"/>
  <c r="AE1269" i="12"/>
  <c r="AE1270" i="12"/>
  <c r="AE1271" i="12"/>
  <c r="AE1272" i="12"/>
  <c r="AE1273" i="12"/>
  <c r="AE1274" i="12"/>
  <c r="AE1275" i="12"/>
  <c r="AE1276" i="12"/>
  <c r="AE1277" i="12"/>
  <c r="AE1278" i="12"/>
  <c r="AE1279" i="12"/>
  <c r="AE1280" i="12"/>
  <c r="AE1281" i="12"/>
  <c r="AE1282" i="12"/>
  <c r="AE1283" i="12"/>
  <c r="AE1284" i="12"/>
  <c r="AE1285" i="12"/>
  <c r="AE1286" i="12"/>
  <c r="AE1287" i="12"/>
  <c r="AE1288" i="12"/>
  <c r="AE1289" i="12"/>
  <c r="AE1290" i="12"/>
  <c r="AE1291" i="12"/>
  <c r="AE1292" i="12"/>
  <c r="AE1293" i="12"/>
  <c r="AE1294" i="12"/>
  <c r="AE1295" i="12"/>
  <c r="AE1296" i="12"/>
  <c r="AE1297" i="12"/>
  <c r="AE1298" i="12"/>
  <c r="AE1299" i="12"/>
  <c r="AE1300" i="12"/>
  <c r="AE1301" i="12"/>
  <c r="AE1302" i="12"/>
  <c r="AE1303" i="12"/>
  <c r="AE1304" i="12"/>
  <c r="AE1305" i="12"/>
  <c r="AE1306" i="12"/>
  <c r="AE1307" i="12"/>
  <c r="AE1308" i="12"/>
  <c r="AE1309" i="12"/>
  <c r="AE1310" i="12"/>
  <c r="AE1311" i="12"/>
  <c r="AE1312" i="12"/>
  <c r="AE1313" i="12"/>
  <c r="AE1314" i="12"/>
  <c r="AE1315" i="12"/>
  <c r="AE1316" i="12"/>
  <c r="AE1317" i="12"/>
  <c r="AE1318" i="12"/>
  <c r="AE1319" i="12"/>
  <c r="AE1320" i="12"/>
  <c r="AE1321" i="12"/>
  <c r="AE1322" i="12"/>
  <c r="AE1323" i="12"/>
  <c r="AE1324" i="12"/>
  <c r="AE1325" i="12"/>
  <c r="AE1326" i="12"/>
  <c r="AE1327" i="12"/>
  <c r="AE1328" i="12"/>
  <c r="AE1329" i="12"/>
  <c r="AE1330" i="12"/>
  <c r="AE1331" i="12"/>
  <c r="AE1332" i="12"/>
  <c r="AE1333" i="12"/>
  <c r="AE1334" i="12"/>
  <c r="AE1335" i="12"/>
  <c r="AE1336" i="12"/>
  <c r="AE1337" i="12"/>
  <c r="AE1338" i="12"/>
  <c r="AE1339" i="12"/>
  <c r="AE1340" i="12"/>
  <c r="AE1341" i="12"/>
  <c r="AE1342" i="12"/>
  <c r="AE1343" i="12"/>
  <c r="AE1344" i="12"/>
  <c r="AE1345" i="12"/>
  <c r="AE1346" i="12"/>
  <c r="AE1347" i="12"/>
  <c r="AE1348" i="12"/>
  <c r="AE1349" i="12"/>
  <c r="AE1350" i="12"/>
  <c r="AE1351" i="12"/>
  <c r="AE1352" i="12"/>
  <c r="AE1353" i="12"/>
  <c r="AE1354" i="12"/>
  <c r="AE1355" i="12"/>
  <c r="AE1356" i="12"/>
  <c r="AE1357" i="12"/>
  <c r="AE1358" i="12"/>
  <c r="AE1359" i="12"/>
  <c r="AE1360" i="12"/>
  <c r="AE1361" i="12"/>
  <c r="AE1362" i="12"/>
  <c r="AE1363" i="12"/>
  <c r="AE1364" i="12"/>
  <c r="AE1365" i="12"/>
  <c r="AE1366" i="12"/>
  <c r="AE1367" i="12"/>
  <c r="AE1368" i="12"/>
  <c r="AE1369" i="12"/>
  <c r="AE1370" i="12"/>
  <c r="AE1371" i="12"/>
  <c r="AE1372" i="12"/>
  <c r="AE1373" i="12"/>
  <c r="AE1374" i="12"/>
  <c r="AE1375" i="12"/>
  <c r="AE1376" i="12"/>
  <c r="AE1377" i="12"/>
  <c r="AE1378" i="12"/>
  <c r="AE1379" i="12"/>
  <c r="AE1380" i="12"/>
  <c r="AE1381" i="12"/>
  <c r="AE1382" i="12"/>
  <c r="AE1383" i="12"/>
  <c r="AE1384" i="12"/>
  <c r="AE1385" i="12"/>
  <c r="AE1386" i="12"/>
  <c r="AE1387" i="12"/>
  <c r="AE1388" i="12"/>
  <c r="AE1389" i="12"/>
  <c r="AE1390" i="12"/>
  <c r="AE1391" i="12"/>
  <c r="AE1392" i="12"/>
  <c r="AE1393" i="12"/>
  <c r="AE1394" i="12"/>
  <c r="AE1395" i="12"/>
  <c r="AE1396" i="12"/>
  <c r="AE1397" i="12"/>
  <c r="AE1398" i="12"/>
  <c r="AE1399" i="12"/>
  <c r="AE1400" i="12"/>
  <c r="AE1401" i="12"/>
  <c r="AE1402" i="12"/>
  <c r="AE1403" i="12"/>
  <c r="AE1404" i="12"/>
  <c r="AE1405" i="12"/>
  <c r="AE1406" i="12"/>
  <c r="AE1407" i="12"/>
  <c r="AE1408" i="12"/>
  <c r="AE1409" i="12"/>
  <c r="AE1410" i="12"/>
  <c r="AE1411" i="12"/>
  <c r="AE1412" i="12"/>
  <c r="AE1413" i="12"/>
  <c r="AE1414" i="12"/>
  <c r="AE1415" i="12"/>
  <c r="AE1416" i="12"/>
  <c r="AE1417" i="12"/>
  <c r="AE1418" i="12"/>
  <c r="AE1419" i="12"/>
  <c r="AE1420" i="12"/>
  <c r="AE1421" i="12"/>
  <c r="AE1422" i="12"/>
  <c r="AE1423" i="12"/>
  <c r="AE1424" i="12"/>
  <c r="AE1425" i="12"/>
  <c r="AE1426" i="12"/>
  <c r="AE1427" i="12"/>
  <c r="AE1428" i="12"/>
  <c r="AE1429" i="12"/>
  <c r="AE1430" i="12"/>
  <c r="AE1431" i="12"/>
  <c r="AE1432" i="12"/>
  <c r="AE1433" i="12"/>
  <c r="AE1434" i="12"/>
  <c r="AE1435" i="12"/>
  <c r="AE1436" i="12"/>
  <c r="AE1437" i="12"/>
  <c r="AE1438" i="12"/>
  <c r="AE1439" i="12"/>
  <c r="AE1440" i="12"/>
  <c r="AE1441" i="12"/>
  <c r="AE1442" i="12"/>
  <c r="AE1443" i="12"/>
  <c r="AE1444" i="12"/>
  <c r="AE1445" i="12"/>
  <c r="AE1446" i="12"/>
  <c r="AE1447" i="12"/>
  <c r="AE1448" i="12"/>
  <c r="AE1449" i="12"/>
  <c r="AE1450" i="12"/>
  <c r="AE1451" i="12"/>
  <c r="AE1452" i="12"/>
  <c r="AE1453" i="12"/>
  <c r="AE1454" i="12"/>
  <c r="AE1455" i="12"/>
  <c r="AE1456" i="12"/>
  <c r="AE1457" i="12"/>
  <c r="AE1458" i="12"/>
  <c r="AE1459" i="12"/>
  <c r="AE1460" i="12"/>
  <c r="AE1461" i="12"/>
  <c r="AE1462" i="12"/>
  <c r="AE1463" i="12"/>
  <c r="AE1464" i="12"/>
  <c r="AE1465" i="12"/>
  <c r="AE1466" i="12"/>
  <c r="AE1467" i="12"/>
  <c r="AE1468" i="12"/>
  <c r="AE1469" i="12"/>
  <c r="AE1470" i="12"/>
  <c r="AE1471" i="12"/>
  <c r="AE1472" i="12"/>
  <c r="AE1473" i="12"/>
  <c r="AE1474" i="12"/>
  <c r="AE1475" i="12"/>
  <c r="AE1476" i="12"/>
  <c r="AE1477" i="12"/>
  <c r="AE1478" i="12"/>
  <c r="AE1479" i="12"/>
  <c r="AE1480" i="12"/>
  <c r="AE1481" i="12"/>
  <c r="AE1482" i="12"/>
  <c r="AE1483" i="12"/>
  <c r="AE1484" i="12"/>
  <c r="AE1485" i="12"/>
  <c r="AE1486" i="12"/>
  <c r="AE1487" i="12"/>
  <c r="AE1488" i="12"/>
  <c r="AE1489" i="12"/>
  <c r="AE1490" i="12"/>
  <c r="AE1491" i="12"/>
  <c r="AE1492" i="12"/>
  <c r="AE1493" i="12"/>
  <c r="AE1494" i="12"/>
  <c r="AE1495" i="12"/>
  <c r="AE1496" i="12"/>
  <c r="AE1497" i="12"/>
  <c r="AE1498" i="12"/>
  <c r="AE1499" i="12"/>
  <c r="AE1500" i="12"/>
  <c r="AE1501" i="12"/>
  <c r="AE1502" i="12"/>
  <c r="AE1503" i="12"/>
  <c r="AE1504" i="12"/>
  <c r="AE1505" i="12"/>
  <c r="AE1506" i="12"/>
  <c r="AE1507" i="12"/>
  <c r="AE1508" i="12"/>
  <c r="AE1509" i="12"/>
  <c r="AE1510" i="12"/>
  <c r="AE1511" i="12"/>
  <c r="AE1512" i="12"/>
  <c r="AE1513" i="12"/>
  <c r="AE1514" i="12"/>
  <c r="AE1515" i="12"/>
  <c r="AE1516" i="12"/>
  <c r="AE1517" i="12"/>
  <c r="AE1518" i="12"/>
  <c r="AE1519" i="12"/>
  <c r="AE1520" i="12"/>
  <c r="AE1521" i="12"/>
  <c r="AE1522" i="12"/>
  <c r="AE1523" i="12"/>
  <c r="AE1524" i="12"/>
  <c r="AE1525" i="12"/>
  <c r="AE1526" i="12"/>
  <c r="AE1527" i="12"/>
  <c r="AE1528" i="12"/>
  <c r="AE1529" i="12"/>
  <c r="AE1530" i="12"/>
  <c r="AE1531" i="12"/>
  <c r="AE1532" i="12"/>
  <c r="AE1533" i="12"/>
  <c r="AE1534" i="12"/>
  <c r="AE1535" i="12"/>
  <c r="AE1536" i="12"/>
  <c r="AE1537" i="12"/>
  <c r="AE1538" i="12"/>
  <c r="AE1539" i="12"/>
  <c r="AE1540" i="12"/>
  <c r="AE1541" i="12"/>
  <c r="AE1542" i="12"/>
  <c r="AE1543" i="12"/>
  <c r="AE1544" i="12"/>
  <c r="AE1545" i="12"/>
  <c r="AE1546" i="12"/>
  <c r="AE1547" i="12"/>
  <c r="AE1548" i="12"/>
  <c r="AE1549" i="12"/>
  <c r="AE1550" i="12"/>
  <c r="AE1551" i="12"/>
  <c r="AE1552" i="12"/>
  <c r="AE1553" i="12"/>
  <c r="AE1554" i="12"/>
  <c r="AE1555" i="12"/>
  <c r="AE1556" i="12"/>
  <c r="AE1557" i="12"/>
  <c r="AE1558" i="12"/>
  <c r="AE1559" i="12"/>
  <c r="AE1560" i="12"/>
  <c r="AE1561" i="12"/>
  <c r="AE1562" i="12"/>
  <c r="AE1563" i="12"/>
  <c r="AE1564" i="12"/>
  <c r="AE1565" i="12"/>
  <c r="AE1566" i="12"/>
  <c r="AE1567" i="12"/>
  <c r="AE1568" i="12"/>
  <c r="AE1569" i="12"/>
  <c r="AE3" i="12"/>
  <c r="AE4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2" i="12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AB93" i="12"/>
  <c r="AB366" i="12"/>
  <c r="AB1553" i="12"/>
  <c r="AB1557" i="12"/>
  <c r="AB1539" i="12"/>
  <c r="AB651" i="12"/>
  <c r="AB91" i="12"/>
  <c r="AB354" i="12"/>
  <c r="AB1499" i="12"/>
  <c r="AB1515" i="12"/>
  <c r="AB1521" i="12"/>
  <c r="AB1497" i="12"/>
  <c r="AB637" i="12"/>
  <c r="AB89" i="12"/>
  <c r="AB344" i="12"/>
  <c r="AB1477" i="12"/>
  <c r="AB1481" i="12"/>
  <c r="AB1461" i="12"/>
  <c r="AB627" i="12"/>
  <c r="AB83" i="12"/>
  <c r="AB81" i="12"/>
  <c r="AB331" i="12"/>
  <c r="AB1407" i="12"/>
  <c r="AB1443" i="12"/>
  <c r="AB1449" i="12"/>
  <c r="AB1405" i="12"/>
  <c r="AB615" i="12"/>
  <c r="AB321" i="12"/>
  <c r="AB1393" i="12"/>
  <c r="AB1421" i="12"/>
  <c r="AB1425" i="12"/>
  <c r="AB1391" i="12"/>
  <c r="AB605" i="12"/>
  <c r="AB73" i="12"/>
  <c r="AB67" i="12"/>
  <c r="AB307" i="12"/>
  <c r="AB1336" i="12"/>
  <c r="AB1370" i="12"/>
  <c r="AB1375" i="12"/>
  <c r="AB1334" i="12"/>
  <c r="AB590" i="12"/>
  <c r="AB295" i="12"/>
  <c r="AB1322" i="12"/>
  <c r="AB1346" i="12"/>
  <c r="AB1352" i="12"/>
  <c r="AB1320" i="12"/>
  <c r="AB578" i="12"/>
  <c r="AB61" i="12"/>
  <c r="AB57" i="12"/>
  <c r="AB284" i="12"/>
  <c r="AB1252" i="12"/>
  <c r="AB1300" i="12"/>
  <c r="AB1306" i="12"/>
  <c r="AB1248" i="12"/>
  <c r="AB568" i="12"/>
  <c r="AB272" i="12"/>
  <c r="AB1231" i="12"/>
  <c r="AB1276" i="12"/>
  <c r="AB1282" i="12"/>
  <c r="AB1229" i="12"/>
  <c r="AB554" i="12"/>
  <c r="AB51" i="12"/>
  <c r="AB49" i="12"/>
  <c r="AB45" i="12"/>
  <c r="AB41" i="12"/>
  <c r="AB260" i="12"/>
  <c r="AB1131" i="12"/>
  <c r="AB1205" i="12"/>
  <c r="AB1211" i="12"/>
  <c r="AB1129" i="12"/>
  <c r="AB542" i="12"/>
  <c r="AB250" i="12"/>
  <c r="AB1119" i="12"/>
  <c r="AB1185" i="12"/>
  <c r="AB1191" i="12"/>
  <c r="AB1117" i="12"/>
  <c r="AB532" i="12"/>
  <c r="AB238" i="12"/>
  <c r="AB1105" i="12"/>
  <c r="AB1161" i="12"/>
  <c r="AB1167" i="12"/>
  <c r="AB1103" i="12"/>
  <c r="AB520" i="12"/>
  <c r="AB225" i="12"/>
  <c r="AB1217" i="12"/>
  <c r="AB1139" i="12"/>
  <c r="AB1147" i="12"/>
  <c r="AB1215" i="12"/>
  <c r="AB506" i="12"/>
  <c r="AB37" i="12"/>
  <c r="AB31" i="12"/>
  <c r="AB27" i="12"/>
  <c r="AB213" i="12"/>
  <c r="AB972" i="12"/>
  <c r="AB1058" i="12"/>
  <c r="AB1064" i="12"/>
  <c r="AB970" i="12"/>
  <c r="AB494" i="12"/>
  <c r="AB199" i="12"/>
  <c r="AB958" i="12"/>
  <c r="AB1032" i="12"/>
  <c r="AB1040" i="12"/>
  <c r="AB956" i="12"/>
  <c r="AB480" i="12"/>
  <c r="AB187" i="12"/>
  <c r="AB942" i="12"/>
  <c r="AB1008" i="12"/>
  <c r="AB1016" i="12"/>
  <c r="AB940" i="12"/>
  <c r="AB468" i="12"/>
  <c r="AB177" i="12"/>
  <c r="AB1085" i="12"/>
  <c r="AB986" i="12"/>
  <c r="AB992" i="12"/>
  <c r="AB1081" i="12"/>
  <c r="AB457" i="12"/>
  <c r="AB18" i="12"/>
  <c r="AB16" i="12"/>
  <c r="AB14" i="12"/>
  <c r="AB12" i="12"/>
  <c r="AB10" i="12"/>
  <c r="AB8" i="12"/>
  <c r="AB6" i="12"/>
  <c r="AB165" i="12"/>
  <c r="AB746" i="12"/>
  <c r="AB896" i="12"/>
  <c r="AB904" i="12"/>
  <c r="AB744" i="12"/>
  <c r="AB445" i="12"/>
  <c r="AB151" i="12"/>
  <c r="AB732" i="12"/>
  <c r="AB870" i="12"/>
  <c r="AB880" i="12"/>
  <c r="AB730" i="12"/>
  <c r="AB431" i="12"/>
  <c r="AB143" i="12"/>
  <c r="AB720" i="12"/>
  <c r="AB852" i="12"/>
  <c r="AB860" i="12"/>
  <c r="AB716" i="12"/>
  <c r="AB423" i="12"/>
  <c r="AB129" i="12"/>
  <c r="AB701" i="12"/>
  <c r="AB824" i="12"/>
  <c r="AB832" i="12"/>
  <c r="AB699" i="12"/>
  <c r="AB408" i="12"/>
  <c r="AB119" i="12"/>
  <c r="AB691" i="12"/>
  <c r="AB806" i="12"/>
  <c r="AB816" i="12"/>
  <c r="AB687" i="12"/>
  <c r="AB398" i="12"/>
  <c r="AB109" i="12"/>
  <c r="AB675" i="12"/>
  <c r="AB786" i="12"/>
  <c r="AB796" i="12"/>
  <c r="AB673" i="12"/>
  <c r="AB388" i="12"/>
  <c r="AB99" i="12"/>
  <c r="AB776" i="12"/>
  <c r="AB922" i="12"/>
  <c r="AB760" i="12"/>
  <c r="AB772" i="12"/>
  <c r="AB918" i="12"/>
  <c r="AB378" i="12"/>
  <c r="AB372" i="12"/>
  <c r="AB1569" i="12"/>
  <c r="AB1567" i="12"/>
  <c r="AB1545" i="12"/>
  <c r="AB657" i="12"/>
  <c r="AB370" i="12"/>
  <c r="AB1565" i="12"/>
  <c r="AB1563" i="12"/>
  <c r="AB1543" i="12"/>
  <c r="AB655" i="12"/>
  <c r="AB368" i="12"/>
  <c r="AB1561" i="12"/>
  <c r="AB1559" i="12"/>
  <c r="AB1541" i="12"/>
  <c r="AB653" i="12"/>
  <c r="AB365" i="12"/>
  <c r="AB1552" i="12"/>
  <c r="AB1556" i="12"/>
  <c r="AB1538" i="12"/>
  <c r="AB650" i="12"/>
  <c r="AB362" i="12"/>
  <c r="AB1549" i="12"/>
  <c r="AB1547" i="12"/>
  <c r="AB1535" i="12"/>
  <c r="AB647" i="12"/>
  <c r="AB360" i="12"/>
  <c r="AB1533" i="12"/>
  <c r="AB1531" i="12"/>
  <c r="AB1505" i="12"/>
  <c r="AB645" i="12"/>
  <c r="AB1529" i="12"/>
  <c r="AB1527" i="12"/>
  <c r="AB1503" i="12"/>
  <c r="AB643" i="12"/>
  <c r="AB358" i="12"/>
  <c r="AB1525" i="12"/>
  <c r="AB1523" i="12"/>
  <c r="AB1501" i="12"/>
  <c r="AB641" i="12"/>
  <c r="AB356" i="12"/>
  <c r="AB353" i="12"/>
  <c r="AB1517" i="12"/>
  <c r="AB1511" i="12"/>
  <c r="AB1493" i="12"/>
  <c r="AB639" i="12"/>
  <c r="AB1514" i="12"/>
  <c r="AB1520" i="12"/>
  <c r="AB1496" i="12"/>
  <c r="AB636" i="12"/>
  <c r="AB350" i="12"/>
  <c r="AB1509" i="12"/>
  <c r="AB1507" i="12"/>
  <c r="AB1491" i="12"/>
  <c r="AB633" i="12"/>
  <c r="AB88" i="12"/>
  <c r="AB348" i="12"/>
  <c r="AB1489" i="12"/>
  <c r="AB1487" i="12"/>
  <c r="AB1465" i="12"/>
  <c r="AB631" i="12"/>
  <c r="AB346" i="12"/>
  <c r="AB1485" i="12"/>
  <c r="AB1483" i="12"/>
  <c r="AB1463" i="12"/>
  <c r="AB629" i="12"/>
  <c r="AB343" i="12"/>
  <c r="AB1476" i="12"/>
  <c r="AB1480" i="12"/>
  <c r="AB1460" i="12"/>
  <c r="AB626" i="12"/>
  <c r="AB339" i="12"/>
  <c r="AB1473" i="12"/>
  <c r="AB1471" i="12"/>
  <c r="AB1457" i="12"/>
  <c r="AB623" i="12"/>
  <c r="AB337" i="12"/>
  <c r="AB1469" i="12"/>
  <c r="AB1467" i="12"/>
  <c r="AB1455" i="12"/>
  <c r="AB621" i="12"/>
  <c r="AB85" i="12"/>
  <c r="AB79" i="12"/>
  <c r="AB335" i="12"/>
  <c r="AB1453" i="12"/>
  <c r="AB1451" i="12"/>
  <c r="AB1409" i="12"/>
  <c r="AB619" i="12"/>
  <c r="AB333" i="12"/>
  <c r="AB330" i="12"/>
  <c r="AB1445" i="12"/>
  <c r="AB1439" i="12"/>
  <c r="AB1401" i="12"/>
  <c r="AB617" i="12"/>
  <c r="AB1442" i="12"/>
  <c r="AB1448" i="12"/>
  <c r="AB1404" i="12"/>
  <c r="AB614" i="12"/>
  <c r="AB327" i="12"/>
  <c r="AB1437" i="12"/>
  <c r="AB1435" i="12"/>
  <c r="AB1399" i="12"/>
  <c r="AB611" i="12"/>
  <c r="AB325" i="12"/>
  <c r="AB1433" i="12"/>
  <c r="AB1431" i="12"/>
  <c r="AB1397" i="12"/>
  <c r="AB609" i="12"/>
  <c r="AB323" i="12"/>
  <c r="AB1429" i="12"/>
  <c r="AB1427" i="12"/>
  <c r="AB1395" i="12"/>
  <c r="AB607" i="12"/>
  <c r="AB320" i="12"/>
  <c r="AB1420" i="12"/>
  <c r="AB1424" i="12"/>
  <c r="AB1390" i="12"/>
  <c r="AB604" i="12"/>
  <c r="AB317" i="12"/>
  <c r="AB1417" i="12"/>
  <c r="AB1415" i="12"/>
  <c r="AB1387" i="12"/>
  <c r="AB601" i="12"/>
  <c r="AB315" i="12"/>
  <c r="AB1413" i="12"/>
  <c r="AB1411" i="12"/>
  <c r="AB1385" i="12"/>
  <c r="AB599" i="12"/>
  <c r="AB597" i="12"/>
  <c r="AB77" i="12"/>
  <c r="AB75" i="12"/>
  <c r="AB71" i="12"/>
  <c r="AB69" i="12"/>
  <c r="AB313" i="12"/>
  <c r="AB1381" i="12"/>
  <c r="AB1383" i="12"/>
  <c r="AB1340" i="12"/>
  <c r="AB596" i="12"/>
  <c r="AB311" i="12"/>
  <c r="AB1379" i="12"/>
  <c r="AB1377" i="12"/>
  <c r="AB1338" i="12"/>
  <c r="AB594" i="12"/>
  <c r="AB309" i="12"/>
  <c r="AB306" i="12"/>
  <c r="AB1372" i="12"/>
  <c r="AB1366" i="12"/>
  <c r="AB1330" i="12"/>
  <c r="AB592" i="12"/>
  <c r="AB1369" i="12"/>
  <c r="AB1333" i="12"/>
  <c r="AB589" i="12"/>
  <c r="AB303" i="12"/>
  <c r="AB1364" i="12"/>
  <c r="AB1362" i="12"/>
  <c r="AB1328" i="12"/>
  <c r="AB586" i="12"/>
  <c r="AB301" i="12"/>
  <c r="AB1360" i="12"/>
  <c r="AB1358" i="12"/>
  <c r="AB1326" i="12"/>
  <c r="AB584" i="12"/>
  <c r="AB299" i="12"/>
  <c r="AB1356" i="12"/>
  <c r="AB1354" i="12"/>
  <c r="AB1324" i="12"/>
  <c r="AB582" i="12"/>
  <c r="AB297" i="12"/>
  <c r="AB294" i="12"/>
  <c r="AB1348" i="12"/>
  <c r="AB1342" i="12"/>
  <c r="AB1316" i="12"/>
  <c r="AB580" i="12"/>
  <c r="AB1345" i="12"/>
  <c r="AB1351" i="12"/>
  <c r="AB1319" i="12"/>
  <c r="AB577" i="12"/>
  <c r="AB65" i="12"/>
  <c r="AB63" i="12"/>
  <c r="AB59" i="12"/>
  <c r="AB55" i="12"/>
  <c r="AB291" i="12"/>
  <c r="AB1314" i="12"/>
  <c r="AB1312" i="12"/>
  <c r="AB1257" i="12"/>
  <c r="AB574" i="12"/>
  <c r="AB288" i="12"/>
  <c r="AB1310" i="12"/>
  <c r="AB1308" i="12"/>
  <c r="AB1254" i="12"/>
  <c r="AB572" i="12"/>
  <c r="AB286" i="12"/>
  <c r="AB283" i="12"/>
  <c r="AB1242" i="12"/>
  <c r="AB1302" i="12"/>
  <c r="AB1296" i="12"/>
  <c r="AB1240" i="12"/>
  <c r="AB570" i="12"/>
  <c r="AB1251" i="12"/>
  <c r="AB1299" i="12"/>
  <c r="AB1305" i="12"/>
  <c r="AB1247" i="12"/>
  <c r="AB567" i="12"/>
  <c r="AB280" i="12"/>
  <c r="AB1294" i="12"/>
  <c r="AB1292" i="12"/>
  <c r="AB1237" i="12"/>
  <c r="AB562" i="12"/>
  <c r="AB278" i="12"/>
  <c r="AB1290" i="12"/>
  <c r="AB1288" i="12"/>
  <c r="AB1235" i="12"/>
  <c r="AB560" i="12"/>
  <c r="AB276" i="12"/>
  <c r="AB1286" i="12"/>
  <c r="AB1284" i="12"/>
  <c r="AB1233" i="12"/>
  <c r="AB558" i="12"/>
  <c r="AB274" i="12"/>
  <c r="AB271" i="12"/>
  <c r="AB1278" i="12"/>
  <c r="AB1272" i="12"/>
  <c r="AB1225" i="12"/>
  <c r="AB556" i="12"/>
  <c r="AB1275" i="12"/>
  <c r="AB1281" i="12"/>
  <c r="AB1228" i="12"/>
  <c r="AB553" i="12"/>
  <c r="AB268" i="12"/>
  <c r="AB1270" i="12"/>
  <c r="AB1268" i="12"/>
  <c r="AB1223" i="12"/>
  <c r="AB550" i="12"/>
  <c r="AB266" i="12"/>
  <c r="AB1266" i="12"/>
  <c r="AB1264" i="12"/>
  <c r="AB1221" i="12"/>
  <c r="AB548" i="12"/>
  <c r="AB264" i="12"/>
  <c r="AB1262" i="12"/>
  <c r="AB1259" i="12"/>
  <c r="AB1219" i="12"/>
  <c r="AB546" i="12"/>
  <c r="AB1260" i="12"/>
  <c r="AB53" i="12"/>
  <c r="AB47" i="12"/>
  <c r="AB43" i="12"/>
  <c r="AB262" i="12"/>
  <c r="AB259" i="12"/>
  <c r="AB1207" i="12"/>
  <c r="AB1201" i="12"/>
  <c r="AB1125" i="12"/>
  <c r="AB544" i="12"/>
  <c r="AB1204" i="12"/>
  <c r="AB1210" i="12"/>
  <c r="AB1128" i="12"/>
  <c r="AB541" i="12"/>
  <c r="AB256" i="12"/>
  <c r="AB1199" i="12"/>
  <c r="AB1197" i="12"/>
  <c r="AB1123" i="12"/>
  <c r="AB538" i="12"/>
  <c r="AB254" i="12"/>
  <c r="AB1195" i="12"/>
  <c r="AB1193" i="12"/>
  <c r="AB1121" i="12"/>
  <c r="AB536" i="12"/>
  <c r="AB252" i="12"/>
  <c r="AB249" i="12"/>
  <c r="AB1187" i="12"/>
  <c r="AB1181" i="12"/>
  <c r="AB1113" i="12"/>
  <c r="AB534" i="12"/>
  <c r="AB1184" i="12"/>
  <c r="AB1190" i="12"/>
  <c r="AB1116" i="12"/>
  <c r="AB531" i="12"/>
  <c r="AB246" i="12"/>
  <c r="AB1179" i="12"/>
  <c r="AB1177" i="12"/>
  <c r="AB1111" i="12"/>
  <c r="AB528" i="12"/>
  <c r="AB244" i="12"/>
  <c r="AB242" i="12"/>
  <c r="AB1173" i="12"/>
  <c r="AB1169" i="12"/>
  <c r="AB1107" i="12"/>
  <c r="AB526" i="12"/>
  <c r="AB1171" i="12"/>
  <c r="AB1175" i="12"/>
  <c r="AB1109" i="12"/>
  <c r="AB524" i="12"/>
  <c r="AB240" i="12"/>
  <c r="AB237" i="12"/>
  <c r="AB1163" i="12"/>
  <c r="AB1157" i="12"/>
  <c r="AB1097" i="12"/>
  <c r="AB522" i="12"/>
  <c r="AB1160" i="12"/>
  <c r="AB1166" i="12"/>
  <c r="AB1102" i="12"/>
  <c r="AB519" i="12"/>
  <c r="AB233" i="12"/>
  <c r="AB1155" i="12"/>
  <c r="AB1153" i="12"/>
  <c r="AB1095" i="12"/>
  <c r="AB514" i="12"/>
  <c r="AB231" i="12"/>
  <c r="AB1151" i="12"/>
  <c r="AB1149" i="12"/>
  <c r="AB1093" i="12"/>
  <c r="AB512" i="12"/>
  <c r="AB229" i="12"/>
  <c r="AB227" i="12"/>
  <c r="AB224" i="12"/>
  <c r="AB1143" i="12"/>
  <c r="AB1135" i="12"/>
  <c r="AB1091" i="12"/>
  <c r="AB510" i="12"/>
  <c r="AB1089" i="12"/>
  <c r="AB1141" i="12"/>
  <c r="AB1133" i="12"/>
  <c r="AB1087" i="12"/>
  <c r="AB508" i="12"/>
  <c r="AB1138" i="12"/>
  <c r="AB1146" i="12"/>
  <c r="AB1214" i="12"/>
  <c r="AB505" i="12"/>
  <c r="AB39" i="12"/>
  <c r="AB35" i="12"/>
  <c r="AB33" i="12"/>
  <c r="AB29" i="12"/>
  <c r="AB24" i="12"/>
  <c r="AB22" i="12"/>
  <c r="AB20" i="12"/>
  <c r="AB221" i="12"/>
  <c r="AB980" i="12"/>
  <c r="AB1076" i="12"/>
  <c r="AB1074" i="12"/>
  <c r="AB978" i="12"/>
  <c r="AB502" i="12"/>
  <c r="AB219" i="12"/>
  <c r="AB217" i="12"/>
  <c r="AB1070" i="12"/>
  <c r="AB1066" i="12"/>
  <c r="AB974" i="12"/>
  <c r="AB500" i="12"/>
  <c r="AB1068" i="12"/>
  <c r="AB1072" i="12"/>
  <c r="AB976" i="12"/>
  <c r="AB498" i="12"/>
  <c r="AB215" i="12"/>
  <c r="AB212" i="12"/>
  <c r="AB1060" i="12"/>
  <c r="AB1054" i="12"/>
  <c r="AB966" i="12"/>
  <c r="AB496" i="12"/>
  <c r="AB1057" i="12"/>
  <c r="AB1063" i="12"/>
  <c r="AB969" i="12"/>
  <c r="AB493" i="12"/>
  <c r="AB209" i="12"/>
  <c r="AB207" i="12"/>
  <c r="AB1052" i="12"/>
  <c r="AB1048" i="12"/>
  <c r="AB964" i="12"/>
  <c r="AB490" i="12"/>
  <c r="AB1050" i="12"/>
  <c r="AB1046" i="12"/>
  <c r="AB962" i="12"/>
  <c r="AB488" i="12"/>
  <c r="AB205" i="12"/>
  <c r="AB1044" i="12"/>
  <c r="AB1042" i="12"/>
  <c r="AB960" i="12"/>
  <c r="AB486" i="12"/>
  <c r="AB203" i="12"/>
  <c r="AB201" i="12"/>
  <c r="AB198" i="12"/>
  <c r="AB952" i="12"/>
  <c r="AB1036" i="12"/>
  <c r="AB1028" i="12"/>
  <c r="AB950" i="12"/>
  <c r="AB484" i="12"/>
  <c r="AB1034" i="12"/>
  <c r="AB1026" i="12"/>
  <c r="AB948" i="12"/>
  <c r="AB482" i="12"/>
  <c r="AB1031" i="12"/>
  <c r="AB1039" i="12"/>
  <c r="AB955" i="12"/>
  <c r="AB479" i="12"/>
  <c r="AB195" i="12"/>
  <c r="AB193" i="12"/>
  <c r="AB1024" i="12"/>
  <c r="AB1020" i="12"/>
  <c r="AB946" i="12"/>
  <c r="AB476" i="12"/>
  <c r="AB1022" i="12"/>
  <c r="AB1018" i="12"/>
  <c r="AB944" i="12"/>
  <c r="AB474" i="12"/>
  <c r="AB191" i="12"/>
  <c r="AB189" i="12"/>
  <c r="AB186" i="12"/>
  <c r="AB1012" i="12"/>
  <c r="AB1004" i="12"/>
  <c r="AB934" i="12"/>
  <c r="AB472" i="12"/>
  <c r="AB932" i="12"/>
  <c r="AB1010" i="12"/>
  <c r="AB1002" i="12"/>
  <c r="AB930" i="12"/>
  <c r="AB470" i="12"/>
  <c r="AB1007" i="12"/>
  <c r="AB1015" i="12"/>
  <c r="AB939" i="12"/>
  <c r="AB467" i="12"/>
  <c r="AB183" i="12"/>
  <c r="AB181" i="12"/>
  <c r="AB998" i="12"/>
  <c r="AB994" i="12"/>
  <c r="AB926" i="12"/>
  <c r="AB463" i="12"/>
  <c r="AB996" i="12"/>
  <c r="AB1000" i="12"/>
  <c r="AB928" i="12"/>
  <c r="AB461" i="12"/>
  <c r="AB179" i="12"/>
  <c r="AB176" i="12"/>
  <c r="AB988" i="12"/>
  <c r="AB982" i="12"/>
  <c r="AB924" i="12"/>
  <c r="AB459" i="12"/>
  <c r="AB1084" i="12"/>
  <c r="AB985" i="12"/>
  <c r="AB991" i="12"/>
  <c r="AB1080" i="12"/>
  <c r="AB456" i="12"/>
  <c r="AB5" i="12"/>
  <c r="AB173" i="12"/>
  <c r="AB171" i="12"/>
  <c r="AB912" i="12"/>
  <c r="AB908" i="12"/>
  <c r="AB750" i="12"/>
  <c r="AB453" i="12"/>
  <c r="AB910" i="12"/>
  <c r="AB906" i="12"/>
  <c r="AB748" i="12"/>
  <c r="AB451" i="12"/>
  <c r="AB169" i="12"/>
  <c r="AB167" i="12"/>
  <c r="AB164" i="12"/>
  <c r="AB900" i="12"/>
  <c r="AB892" i="12"/>
  <c r="AB740" i="12"/>
  <c r="AB449" i="12"/>
  <c r="AB898" i="12"/>
  <c r="AB890" i="12"/>
  <c r="AB738" i="12"/>
  <c r="AB447" i="12"/>
  <c r="AB895" i="12"/>
  <c r="AB903" i="12"/>
  <c r="AB743" i="12"/>
  <c r="AB444" i="12"/>
  <c r="AB161" i="12"/>
  <c r="AB159" i="12"/>
  <c r="AB888" i="12"/>
  <c r="AB884" i="12"/>
  <c r="AB736" i="12"/>
  <c r="AB441" i="12"/>
  <c r="AB886" i="12"/>
  <c r="AB882" i="12"/>
  <c r="AB734" i="12"/>
  <c r="AB439" i="12"/>
  <c r="AB157" i="12"/>
  <c r="AB155" i="12"/>
  <c r="AB153" i="12"/>
  <c r="AB150" i="12"/>
  <c r="AB876" i="12"/>
  <c r="AB866" i="12"/>
  <c r="AB726" i="12"/>
  <c r="AB437" i="12"/>
  <c r="AB874" i="12"/>
  <c r="AB864" i="12"/>
  <c r="AB724" i="12"/>
  <c r="AB435" i="12"/>
  <c r="AB872" i="12"/>
  <c r="AB862" i="12"/>
  <c r="AB722" i="12"/>
  <c r="AB433" i="12"/>
  <c r="AB869" i="12"/>
  <c r="AB879" i="12"/>
  <c r="AB729" i="12"/>
  <c r="AB430" i="12"/>
  <c r="AB147" i="12"/>
  <c r="AB145" i="12"/>
  <c r="AB142" i="12"/>
  <c r="AB856" i="12"/>
  <c r="AB848" i="12"/>
  <c r="AB711" i="12"/>
  <c r="AB427" i="12"/>
  <c r="AB854" i="12"/>
  <c r="AB846" i="12"/>
  <c r="AB709" i="12"/>
  <c r="AB425" i="12"/>
  <c r="AB719" i="12"/>
  <c r="AB851" i="12"/>
  <c r="AB859" i="12"/>
  <c r="AB715" i="12"/>
  <c r="AB422" i="12"/>
  <c r="AB139" i="12"/>
  <c r="AB137" i="12"/>
  <c r="AB135" i="12"/>
  <c r="AB842" i="12"/>
  <c r="AB836" i="12"/>
  <c r="AB705" i="12"/>
  <c r="AB418" i="12"/>
  <c r="AB840" i="12"/>
  <c r="AB834" i="12"/>
  <c r="AB703" i="12"/>
  <c r="AB416" i="12"/>
  <c r="AB838" i="12"/>
  <c r="AB844" i="12"/>
  <c r="AB707" i="12"/>
  <c r="AB414" i="12"/>
  <c r="AB133" i="12"/>
  <c r="AB131" i="12"/>
  <c r="AB128" i="12"/>
  <c r="AB828" i="12"/>
  <c r="AB820" i="12"/>
  <c r="AB695" i="12"/>
  <c r="AB412" i="12"/>
  <c r="AB826" i="12"/>
  <c r="AB818" i="12"/>
  <c r="AB693" i="12"/>
  <c r="AB410" i="12"/>
  <c r="AB823" i="12"/>
  <c r="AB831" i="12"/>
  <c r="AB698" i="12"/>
  <c r="AB407" i="12"/>
  <c r="AB125" i="12"/>
  <c r="AB123" i="12"/>
  <c r="AB121" i="12"/>
  <c r="AB118" i="12"/>
  <c r="AB812" i="12"/>
  <c r="AB802" i="12"/>
  <c r="AB683" i="12"/>
  <c r="AB404" i="12"/>
  <c r="AB810" i="12"/>
  <c r="AB800" i="12"/>
  <c r="AB681" i="12"/>
  <c r="AB402" i="12"/>
  <c r="AB679" i="12"/>
  <c r="AB808" i="12"/>
  <c r="AB798" i="12"/>
  <c r="AB677" i="12"/>
  <c r="AB400" i="12"/>
  <c r="AB690" i="12"/>
  <c r="AB805" i="12"/>
  <c r="AB815" i="12"/>
  <c r="AB686" i="12"/>
  <c r="AB397" i="12"/>
  <c r="AB115" i="12"/>
  <c r="AB113" i="12"/>
  <c r="AB111" i="12"/>
  <c r="AB108" i="12"/>
  <c r="AB792" i="12"/>
  <c r="AB782" i="12"/>
  <c r="AB669" i="12"/>
  <c r="AB394" i="12"/>
  <c r="AB790" i="12"/>
  <c r="AB780" i="12"/>
  <c r="AB667" i="12"/>
  <c r="AB392" i="12"/>
  <c r="AB788" i="12"/>
  <c r="AB778" i="12"/>
  <c r="AB665" i="12"/>
  <c r="AB390" i="12"/>
  <c r="AB785" i="12"/>
  <c r="AB795" i="12"/>
  <c r="AB672" i="12"/>
  <c r="AB387" i="12"/>
  <c r="AB105" i="12"/>
  <c r="AB103" i="12"/>
  <c r="AB101" i="12"/>
  <c r="AB98" i="12"/>
  <c r="AB766" i="12"/>
  <c r="AB756" i="12"/>
  <c r="AB663" i="12"/>
  <c r="AB384" i="12"/>
  <c r="AB764" i="12"/>
  <c r="AB754" i="12"/>
  <c r="AB661" i="12"/>
  <c r="AB382" i="12"/>
  <c r="AB762" i="12"/>
  <c r="AB752" i="12"/>
  <c r="AB659" i="12"/>
  <c r="AB380" i="12"/>
  <c r="AB775" i="12"/>
  <c r="AB921" i="12"/>
  <c r="AB759" i="12"/>
  <c r="AB771" i="12"/>
  <c r="AB917" i="12"/>
  <c r="AB377" i="12"/>
  <c r="AB1542" i="12"/>
  <c r="AB638" i="12"/>
  <c r="AB1459" i="12"/>
  <c r="AB1432" i="12"/>
  <c r="AB598" i="12"/>
  <c r="AB1384" i="12"/>
  <c r="AB1361" i="12"/>
  <c r="AB557" i="12"/>
  <c r="AB1154" i="12"/>
  <c r="AB509" i="12"/>
  <c r="AB1134" i="12"/>
  <c r="AB226" i="12"/>
  <c r="AB1127" i="12"/>
  <c r="AB1075" i="12"/>
  <c r="AB185" i="12"/>
  <c r="AB452" i="12"/>
  <c r="AB897" i="12"/>
  <c r="AB868" i="12"/>
  <c r="AB415" i="12"/>
  <c r="AB409" i="12"/>
  <c r="AB694" i="12"/>
  <c r="AB697" i="12"/>
  <c r="AB1479" i="12"/>
  <c r="AB82" i="12"/>
  <c r="AB270" i="12"/>
  <c r="AB990" i="12"/>
  <c r="AB656" i="12"/>
  <c r="AB160" i="12"/>
  <c r="AB833" i="12"/>
  <c r="AB4" i="12"/>
  <c r="AB1234" i="12"/>
  <c r="AB1335" i="12"/>
  <c r="AB440" i="12"/>
  <c r="AB1110" i="12"/>
  <c r="AB1250" i="12"/>
  <c r="AB527" i="12"/>
  <c r="AB66" i="12"/>
  <c r="AB1353" i="12"/>
  <c r="AB443" i="12"/>
  <c r="AB1206" i="12"/>
  <c r="AB1304" i="12"/>
  <c r="AB1065" i="12"/>
  <c r="AB649" i="12"/>
  <c r="AB383" i="12"/>
  <c r="AB610" i="12"/>
  <c r="AB1394" i="12"/>
  <c r="AB1249" i="12"/>
  <c r="AB1194" i="12"/>
  <c r="AB204" i="12"/>
  <c r="AB1261" i="12"/>
  <c r="AB241" i="12"/>
  <c r="AB951" i="12"/>
  <c r="AB1209" i="12"/>
  <c r="AB364" i="12"/>
  <c r="AB618" i="12"/>
  <c r="AB640" i="12"/>
  <c r="AB1475" i="12"/>
  <c r="AB642" i="12"/>
  <c r="AB1419" i="12"/>
  <c r="AB19" i="12"/>
  <c r="AB1180" i="12"/>
  <c r="AB540" i="12"/>
  <c r="AB1516" i="12"/>
  <c r="AB841" i="12"/>
  <c r="AB54" i="12"/>
  <c r="AB742" i="12"/>
  <c r="AB319" i="12"/>
  <c r="AB747" i="12"/>
  <c r="AB1508" i="12"/>
  <c r="AB1208" i="12"/>
  <c r="AB787" i="12"/>
  <c r="AB342" i="12"/>
  <c r="AB1530" i="12"/>
  <c r="AB485" i="12"/>
  <c r="AB708" i="12"/>
  <c r="AB296" i="12"/>
  <c r="AB894" i="12"/>
  <c r="AB1112" i="12"/>
  <c r="AB555" i="12"/>
  <c r="AB1495" i="12"/>
  <c r="AB1406" i="12"/>
  <c r="AB658" i="12"/>
  <c r="AB21" i="12"/>
  <c r="AB144" i="12"/>
  <c r="AB731" i="12"/>
  <c r="AB64" i="12"/>
  <c r="AB273" i="12"/>
  <c r="AB1178" i="12"/>
  <c r="AB243" i="12"/>
  <c r="AB1142" i="12"/>
  <c r="AB458" i="12"/>
  <c r="AB809" i="12"/>
  <c r="AB60" i="12"/>
  <c r="AB535" i="12"/>
  <c r="AB40" i="12"/>
  <c r="AB513" i="12"/>
  <c r="AB799" i="12"/>
  <c r="AB700" i="12"/>
  <c r="AB180" i="12"/>
  <c r="AB689" i="12"/>
  <c r="AB933" i="12"/>
  <c r="AB1544" i="12"/>
  <c r="AB779" i="12"/>
  <c r="AB1120" i="12"/>
  <c r="AB136" i="12"/>
  <c r="AB475" i="12"/>
  <c r="AB704" i="12"/>
  <c r="AB127" i="12"/>
  <c r="AB1365" i="12"/>
  <c r="AB1566" i="12"/>
  <c r="AB220" i="12"/>
  <c r="AB70" i="12"/>
  <c r="AB134" i="12"/>
  <c r="AB172" i="12"/>
  <c r="AB124" i="12"/>
  <c r="AB1376" i="12"/>
  <c r="AB1287" i="12"/>
  <c r="AB166" i="12"/>
  <c r="AB396" i="12"/>
  <c r="AB329" i="12"/>
  <c r="AB504" i="12"/>
  <c r="AB1230" i="12"/>
  <c r="AB393" i="12"/>
  <c r="AB961" i="12"/>
  <c r="AB1423" i="12"/>
  <c r="AB381" i="12"/>
  <c r="AB114" i="12"/>
  <c r="AB971" i="12"/>
  <c r="AB206" i="12"/>
  <c r="AB341" i="12"/>
  <c r="AB765" i="12"/>
  <c r="AB38" i="12"/>
  <c r="AB340" i="12"/>
  <c r="AB1101" i="12"/>
  <c r="AB1239" i="12"/>
  <c r="AB1079" i="12"/>
  <c r="AB714" i="12"/>
  <c r="AB1256" i="12"/>
  <c r="AB1246" i="12"/>
  <c r="AB290" i="12"/>
  <c r="AB566" i="12"/>
  <c r="AB236" i="12"/>
  <c r="AB518" i="12"/>
  <c r="AB938" i="12"/>
  <c r="AB3" i="12"/>
  <c r="AB421" i="12"/>
  <c r="AB97" i="12"/>
  <c r="AB376" i="12"/>
  <c r="AB916" i="12"/>
  <c r="AB770" i="12"/>
  <c r="AB1245" i="12"/>
  <c r="AB565" i="12"/>
  <c r="AB1100" i="12"/>
  <c r="AB517" i="12"/>
  <c r="AB937" i="12"/>
  <c r="AB466" i="12"/>
  <c r="AB915" i="12"/>
  <c r="AB96" i="12"/>
  <c r="AB375" i="12"/>
  <c r="AB769" i="12"/>
  <c r="AB32" i="12"/>
  <c r="AB23" i="12"/>
  <c r="AB130" i="12"/>
  <c r="AB104" i="12"/>
  <c r="AB168" i="12"/>
  <c r="AB152" i="12"/>
  <c r="AB232" i="12"/>
  <c r="AB216" i="12"/>
  <c r="AB192" i="12"/>
  <c r="AB178" i="12"/>
  <c r="AB154" i="12"/>
  <c r="AB146" i="12"/>
  <c r="AB218" i="12"/>
  <c r="AB110" i="12"/>
  <c r="AB170" i="12"/>
  <c r="AB158" i="12"/>
  <c r="AB208" i="12"/>
  <c r="AB979" i="12"/>
  <c r="AB194" i="12"/>
  <c r="AB132" i="12"/>
  <c r="AB102" i="12"/>
  <c r="AB359" i="12"/>
  <c r="AB255" i="12"/>
  <c r="AB245" i="12"/>
  <c r="AB126" i="12"/>
  <c r="AB87" i="12"/>
  <c r="AB1118" i="12"/>
  <c r="AB1183" i="12"/>
  <c r="AB149" i="12"/>
  <c r="AB107" i="12"/>
  <c r="AB1418" i="12"/>
  <c r="AB56" i="12"/>
  <c r="AB15" i="12"/>
  <c r="AB30" i="12"/>
  <c r="AB48" i="12"/>
  <c r="AB17" i="12"/>
  <c r="AB1274" i="12"/>
  <c r="AB11" i="12"/>
  <c r="AB1498" i="12"/>
  <c r="AB7" i="12"/>
  <c r="AB1392" i="12"/>
  <c r="AB1551" i="12"/>
  <c r="AB80" i="12"/>
  <c r="AB76" i="12"/>
  <c r="AB74" i="12"/>
  <c r="AB26" i="12"/>
  <c r="AB58" i="12"/>
  <c r="AB2" i="12"/>
  <c r="AB68" i="12"/>
  <c r="AB52" i="12"/>
  <c r="AB46" i="12"/>
  <c r="AB42" i="12"/>
  <c r="AB34" i="12"/>
  <c r="AB86" i="12"/>
  <c r="AB84" i="12"/>
  <c r="AB62" i="12"/>
  <c r="AB78" i="12"/>
  <c r="AB28" i="12"/>
  <c r="AB369" i="12"/>
  <c r="AB1532" i="12"/>
  <c r="AB630" i="12"/>
  <c r="AB622" i="12"/>
  <c r="AB334" i="12"/>
  <c r="AB332" i="12"/>
  <c r="AB326" i="12"/>
  <c r="AB608" i="12"/>
  <c r="AB595" i="12"/>
  <c r="AB1227" i="12"/>
  <c r="AB530" i="12"/>
  <c r="AB1172" i="12"/>
  <c r="AB1174" i="12"/>
  <c r="AB1122" i="12"/>
  <c r="AB460" i="12"/>
  <c r="AB417" i="12"/>
  <c r="AB138" i="12"/>
  <c r="AB391" i="12"/>
  <c r="AB664" i="12"/>
  <c r="AB1564" i="12"/>
  <c r="AB367" i="12"/>
  <c r="AB357" i="12"/>
  <c r="AB347" i="12"/>
  <c r="AB1472" i="12"/>
  <c r="AB1452" i="12"/>
  <c r="AB1428" i="12"/>
  <c r="AB552" i="12"/>
  <c r="AB1265" i="12"/>
  <c r="AB258" i="12"/>
  <c r="AB1198" i="12"/>
  <c r="AB1073" i="12"/>
  <c r="AB963" i="12"/>
  <c r="AB861" i="12"/>
  <c r="AB822" i="12"/>
  <c r="AB739" i="12"/>
  <c r="AB293" i="12"/>
  <c r="AB261" i="12"/>
  <c r="AB1150" i="12"/>
  <c r="AB211" i="12"/>
  <c r="AB1049" i="12"/>
  <c r="AB1047" i="12"/>
  <c r="AB1033" i="12"/>
  <c r="AB462" i="12"/>
  <c r="AB965" i="12"/>
  <c r="AB945" i="12"/>
  <c r="AB403" i="12"/>
  <c r="AB122" i="12"/>
  <c r="AB791" i="12"/>
  <c r="AB386" i="12"/>
  <c r="AB749" i="12"/>
  <c r="AB1568" i="12"/>
  <c r="AB1540" i="12"/>
  <c r="AB349" i="12"/>
  <c r="AB1500" i="12"/>
  <c r="AB628" i="12"/>
  <c r="AB338" i="12"/>
  <c r="AB1359" i="12"/>
  <c r="AB287" i="12"/>
  <c r="AB1293" i="12"/>
  <c r="AB1289" i="12"/>
  <c r="AB1176" i="12"/>
  <c r="AB525" i="12"/>
  <c r="AB214" i="12"/>
  <c r="AB1051" i="12"/>
  <c r="AB489" i="12"/>
  <c r="AB182" i="12"/>
  <c r="AB975" i="12"/>
  <c r="AB450" i="12"/>
  <c r="AB148" i="12"/>
  <c r="AB827" i="12"/>
  <c r="AB120" i="12"/>
  <c r="AB100" i="12"/>
  <c r="AB644" i="12"/>
  <c r="AB1486" i="12"/>
  <c r="AB1484" i="12"/>
  <c r="AB1434" i="12"/>
  <c r="AB583" i="12"/>
  <c r="AB285" i="12"/>
  <c r="AB277" i="12"/>
  <c r="AB269" i="12"/>
  <c r="AB1189" i="12"/>
  <c r="AB1041" i="12"/>
  <c r="AB993" i="12"/>
  <c r="AB911" i="12"/>
  <c r="AB883" i="12"/>
  <c r="AB819" i="12"/>
  <c r="AB401" i="12"/>
  <c r="AB692" i="12"/>
  <c r="AB685" i="12"/>
  <c r="AB646" i="12"/>
  <c r="AB345" i="12"/>
  <c r="AB1416" i="12"/>
  <c r="AB1410" i="12"/>
  <c r="AB1357" i="12"/>
  <c r="AB1325" i="12"/>
  <c r="AB561" i="12"/>
  <c r="AB1277" i="12"/>
  <c r="AB1186" i="12"/>
  <c r="AB251" i="12"/>
  <c r="AB523" i="12"/>
  <c r="AB228" i="12"/>
  <c r="AB1086" i="12"/>
  <c r="AB497" i="12"/>
  <c r="AB1059" i="12"/>
  <c r="AB1021" i="12"/>
  <c r="AB190" i="12"/>
  <c r="AB987" i="12"/>
  <c r="AB973" i="12"/>
  <c r="AB436" i="12"/>
  <c r="AB106" i="12"/>
  <c r="AB660" i="12"/>
  <c r="AB648" i="12"/>
  <c r="AB1534" i="12"/>
  <c r="AB1426" i="12"/>
  <c r="AB1386" i="12"/>
  <c r="AB1378" i="12"/>
  <c r="AB591" i="12"/>
  <c r="AB298" i="12"/>
  <c r="AB1332" i="12"/>
  <c r="AB1301" i="12"/>
  <c r="AB549" i="12"/>
  <c r="AB547" i="12"/>
  <c r="AB1241" i="12"/>
  <c r="AB1224" i="12"/>
  <c r="AB1170" i="12"/>
  <c r="AB473" i="12"/>
  <c r="AB909" i="12"/>
  <c r="AB889" i="12"/>
  <c r="AB438" i="12"/>
  <c r="AB434" i="12"/>
  <c r="AB426" i="12"/>
  <c r="AB835" i="12"/>
  <c r="AB112" i="12"/>
  <c r="AB777" i="12"/>
  <c r="AB1374" i="12"/>
  <c r="AB652" i="12"/>
  <c r="AB1548" i="12"/>
  <c r="AB361" i="12"/>
  <c r="AB1528" i="12"/>
  <c r="AB1482" i="12"/>
  <c r="AB324" i="12"/>
  <c r="AB310" i="12"/>
  <c r="AB305" i="12"/>
  <c r="AB1285" i="12"/>
  <c r="AB275" i="12"/>
  <c r="AB265" i="12"/>
  <c r="AB511" i="12"/>
  <c r="AB1145" i="12"/>
  <c r="AB1090" i="12"/>
  <c r="AB1071" i="12"/>
  <c r="AB1025" i="12"/>
  <c r="AB429" i="12"/>
  <c r="AB424" i="12"/>
  <c r="AB843" i="12"/>
  <c r="AB411" i="12"/>
  <c r="AB710" i="12"/>
  <c r="AB668" i="12"/>
  <c r="AB371" i="12"/>
  <c r="AB654" i="12"/>
  <c r="AB1550" i="12"/>
  <c r="AB1524" i="12"/>
  <c r="AB1468" i="12"/>
  <c r="AB1456" i="12"/>
  <c r="AB600" i="12"/>
  <c r="AB312" i="12"/>
  <c r="AB1363" i="12"/>
  <c r="AB300" i="12"/>
  <c r="AB1258" i="12"/>
  <c r="AB1236" i="12"/>
  <c r="AB1220" i="12"/>
  <c r="AB1152" i="12"/>
  <c r="AB230" i="12"/>
  <c r="AB507" i="12"/>
  <c r="AB1137" i="12"/>
  <c r="AB1067" i="12"/>
  <c r="AB200" i="12"/>
  <c r="AB471" i="12"/>
  <c r="AB925" i="12"/>
  <c r="AB432" i="12"/>
  <c r="AB865" i="12"/>
  <c r="AB855" i="12"/>
  <c r="AB789" i="12"/>
  <c r="AB735" i="12"/>
  <c r="AB728" i="12"/>
  <c r="AB678" i="12"/>
  <c r="AB1558" i="12"/>
  <c r="AB1462" i="12"/>
  <c r="AB585" i="12"/>
  <c r="AB1347" i="12"/>
  <c r="AB571" i="12"/>
  <c r="AB537" i="12"/>
  <c r="AB533" i="12"/>
  <c r="AB487" i="12"/>
  <c r="AB927" i="12"/>
  <c r="AB825" i="12"/>
  <c r="AB117" i="12"/>
  <c r="AB379" i="12"/>
  <c r="AB666" i="12"/>
  <c r="AB1488" i="12"/>
  <c r="AB314" i="12"/>
  <c r="AB1400" i="12"/>
  <c r="AB1355" i="12"/>
  <c r="AB1341" i="12"/>
  <c r="AB279" i="12"/>
  <c r="AB1271" i="12"/>
  <c r="AB1200" i="12"/>
  <c r="AB885" i="12"/>
  <c r="AB363" i="12"/>
  <c r="AB1526" i="12"/>
  <c r="AB355" i="12"/>
  <c r="AB620" i="12"/>
  <c r="AB1466" i="12"/>
  <c r="AB1438" i="12"/>
  <c r="AB1323" i="12"/>
  <c r="AB1307" i="12"/>
  <c r="AB1291" i="12"/>
  <c r="AB545" i="12"/>
  <c r="AB1222" i="12"/>
  <c r="AB539" i="12"/>
  <c r="AB1192" i="12"/>
  <c r="AB1106" i="12"/>
  <c r="AB1069" i="12"/>
  <c r="AB499" i="12"/>
  <c r="AB923" i="12"/>
  <c r="AB448" i="12"/>
  <c r="AB811" i="12"/>
  <c r="AB718" i="12"/>
  <c r="AB1470" i="12"/>
  <c r="AB1454" i="12"/>
  <c r="AB613" i="12"/>
  <c r="AB1398" i="12"/>
  <c r="AB593" i="12"/>
  <c r="AB308" i="12"/>
  <c r="AB302" i="12"/>
  <c r="AB997" i="12"/>
  <c r="AB977" i="12"/>
  <c r="AB907" i="12"/>
  <c r="AB336" i="12"/>
  <c r="AB1450" i="12"/>
  <c r="AB1441" i="12"/>
  <c r="AB606" i="12"/>
  <c r="AB1380" i="12"/>
  <c r="AB1371" i="12"/>
  <c r="AB579" i="12"/>
  <c r="AB1327" i="12"/>
  <c r="AB1253" i="12"/>
  <c r="AB1203" i="12"/>
  <c r="AB1124" i="12"/>
  <c r="AB1108" i="12"/>
  <c r="AB1043" i="12"/>
  <c r="AB1023" i="12"/>
  <c r="AB1011" i="12"/>
  <c r="AB175" i="12"/>
  <c r="AB881" i="12"/>
  <c r="AB1444" i="12"/>
  <c r="AB318" i="12"/>
  <c r="AB1283" i="12"/>
  <c r="AB263" i="12"/>
  <c r="AB521" i="12"/>
  <c r="AB1132" i="12"/>
  <c r="AB1115" i="12"/>
  <c r="AB1094" i="12"/>
  <c r="AB469" i="12"/>
  <c r="AB887" i="12"/>
  <c r="AB875" i="12"/>
  <c r="AB878" i="12"/>
  <c r="AB847" i="12"/>
  <c r="AB837" i="12"/>
  <c r="AB406" i="12"/>
  <c r="AB753" i="12"/>
  <c r="AB1504" i="12"/>
  <c r="AB1408" i="12"/>
  <c r="AB1382" i="12"/>
  <c r="AB1218" i="12"/>
  <c r="AB947" i="12"/>
  <c r="AB761" i="12"/>
  <c r="AB725" i="12"/>
  <c r="AB721" i="12"/>
  <c r="AB1560" i="12"/>
  <c r="AB1522" i="12"/>
  <c r="AB1510" i="12"/>
  <c r="AB1492" i="12"/>
  <c r="AB322" i="12"/>
  <c r="AB1344" i="12"/>
  <c r="AB1309" i="12"/>
  <c r="AB559" i="12"/>
  <c r="AB253" i="12"/>
  <c r="AB1182" i="12"/>
  <c r="AB501" i="12"/>
  <c r="AB1009" i="12"/>
  <c r="AB905" i="12"/>
  <c r="AB891" i="12"/>
  <c r="AB873" i="12"/>
  <c r="AB156" i="12"/>
  <c r="AB413" i="12"/>
  <c r="AB751" i="12"/>
  <c r="AB635" i="12"/>
  <c r="AB1490" i="12"/>
  <c r="AB1464" i="12"/>
  <c r="AB616" i="12"/>
  <c r="AB603" i="12"/>
  <c r="AB1412" i="12"/>
  <c r="AB1267" i="12"/>
  <c r="AB1263" i="12"/>
  <c r="AB1088" i="12"/>
  <c r="AB1019" i="12"/>
  <c r="AB1003" i="12"/>
  <c r="AB853" i="12"/>
  <c r="AB839" i="12"/>
  <c r="AB755" i="12"/>
  <c r="AB1555" i="12"/>
  <c r="AB1506" i="12"/>
  <c r="AB581" i="12"/>
  <c r="AB1280" i="12"/>
  <c r="AB267" i="12"/>
  <c r="AB1035" i="12"/>
  <c r="AB389" i="12"/>
  <c r="AB784" i="12"/>
  <c r="AB1430" i="12"/>
  <c r="AB1414" i="12"/>
  <c r="AB316" i="12"/>
  <c r="AB1389" i="12"/>
  <c r="AB1339" i="12"/>
  <c r="AB1232" i="12"/>
  <c r="AB492" i="12"/>
  <c r="AB995" i="12"/>
  <c r="AB1083" i="12"/>
  <c r="AB871" i="12"/>
  <c r="AB763" i="12"/>
  <c r="AB737" i="12"/>
  <c r="AB733" i="12"/>
  <c r="AB632" i="12"/>
  <c r="AB625" i="12"/>
  <c r="AB1478" i="12"/>
  <c r="AB1269" i="12"/>
  <c r="AB1017" i="12"/>
  <c r="AB801" i="12"/>
  <c r="AB576" i="12"/>
  <c r="AB1092" i="12"/>
  <c r="AB1045" i="12"/>
  <c r="AB446" i="12"/>
  <c r="AB662" i="12"/>
  <c r="AB1474" i="12"/>
  <c r="AB282" i="12"/>
  <c r="AB202" i="12"/>
  <c r="AB197" i="12"/>
  <c r="AB781" i="12"/>
  <c r="AB682" i="12"/>
  <c r="AB1546" i="12"/>
  <c r="AB1196" i="12"/>
  <c r="AB1096" i="12"/>
  <c r="AB481" i="12"/>
  <c r="AB931" i="12"/>
  <c r="AB1513" i="12"/>
  <c r="AB543" i="12"/>
  <c r="AB949" i="12"/>
  <c r="AB899" i="12"/>
  <c r="AB845" i="12"/>
  <c r="AB1436" i="12"/>
  <c r="AB588" i="12"/>
  <c r="AB188" i="12"/>
  <c r="AB163" i="12"/>
  <c r="AB676" i="12"/>
  <c r="AB671" i="12"/>
  <c r="AB1562" i="12"/>
  <c r="AB1350" i="12"/>
  <c r="AB1273" i="12"/>
  <c r="AB248" i="12"/>
  <c r="AB706" i="12"/>
  <c r="AB1368" i="12"/>
  <c r="AB239" i="12"/>
  <c r="AB478" i="12"/>
  <c r="AB804" i="12"/>
  <c r="AB352" i="12"/>
  <c r="AB1295" i="12"/>
  <c r="AB1148" i="12"/>
  <c r="AB959" i="12"/>
  <c r="AB1159" i="12"/>
  <c r="AB495" i="12"/>
  <c r="AB483" i="12"/>
  <c r="AB1537" i="12"/>
  <c r="AB1519" i="12"/>
  <c r="AB1168" i="12"/>
  <c r="AB863" i="12"/>
  <c r="AB702" i="12"/>
  <c r="AB399" i="12"/>
  <c r="AB807" i="12"/>
  <c r="AB680" i="12"/>
  <c r="AB999" i="12"/>
  <c r="AB723" i="12"/>
  <c r="AB328" i="12"/>
  <c r="AB1396" i="12"/>
  <c r="AB1162" i="12"/>
  <c r="AB1038" i="12"/>
  <c r="AB1329" i="12"/>
  <c r="AB1422" i="12"/>
  <c r="AB1403" i="12"/>
  <c r="AB223" i="12"/>
  <c r="AB954" i="12"/>
  <c r="AB420" i="12"/>
  <c r="AB141" i="12"/>
  <c r="AB1337" i="12"/>
  <c r="AB569" i="12"/>
  <c r="AB1053" i="12"/>
  <c r="AB943" i="12"/>
  <c r="AB902" i="12"/>
  <c r="AB858" i="12"/>
  <c r="AB1165" i="12"/>
  <c r="AB1315" i="12"/>
  <c r="AB1099" i="12"/>
  <c r="AB1313" i="12"/>
  <c r="AB850" i="12"/>
  <c r="AB1213" i="12"/>
  <c r="AB1030" i="12"/>
  <c r="AB1318" i="12"/>
  <c r="AB1027" i="12"/>
  <c r="AB1502" i="12"/>
  <c r="AB455" i="12"/>
  <c r="AB503" i="12"/>
  <c r="AB1140" i="12"/>
  <c r="AB1014" i="12"/>
  <c r="AB442" i="12"/>
  <c r="AB814" i="12"/>
  <c r="AB830" i="12"/>
  <c r="AB1006" i="12"/>
  <c r="AB968" i="12"/>
  <c r="AB929" i="12"/>
  <c r="AB1238" i="12"/>
  <c r="AB794" i="12"/>
  <c r="AB1447" i="12"/>
  <c r="AB774" i="12"/>
  <c r="AB1062" i="12"/>
  <c r="AB1156" i="12"/>
  <c r="AB713" i="12"/>
  <c r="AB1298" i="12"/>
  <c r="AB465" i="12"/>
  <c r="AB797" i="12"/>
  <c r="AB981" i="12"/>
  <c r="AB1056" i="12"/>
  <c r="AB984" i="12"/>
  <c r="AB573" i="12"/>
  <c r="AB235" i="12"/>
  <c r="AB1311" i="12"/>
  <c r="AB1001" i="12"/>
  <c r="AB516" i="12"/>
  <c r="AB564" i="12"/>
  <c r="AB1494" i="12"/>
  <c r="AB817" i="12"/>
  <c r="AB1440" i="12"/>
  <c r="AB395" i="12"/>
  <c r="AB901" i="12"/>
  <c r="AB867" i="12"/>
  <c r="AB1202" i="12"/>
  <c r="AB247" i="12"/>
  <c r="AB50" i="12"/>
  <c r="AB44" i="12"/>
  <c r="AB210" i="12"/>
  <c r="AB140" i="12"/>
  <c r="AB821" i="12"/>
  <c r="AB1554" i="12"/>
  <c r="AB1388" i="12"/>
  <c r="AB1367" i="12"/>
  <c r="AB551" i="12"/>
  <c r="AB222" i="12"/>
  <c r="AB1130" i="12"/>
  <c r="AB36" i="12"/>
  <c r="AB13" i="12"/>
  <c r="AB1536" i="12"/>
  <c r="AB72" i="12"/>
  <c r="AB793" i="12"/>
  <c r="AB745" i="12"/>
  <c r="AB1082" i="12"/>
  <c r="AB674" i="12"/>
  <c r="AB1458" i="12"/>
  <c r="AB196" i="12"/>
  <c r="AB90" i="12"/>
  <c r="AB1144" i="12"/>
  <c r="AB1136" i="12"/>
  <c r="AB783" i="12"/>
  <c r="AB696" i="12"/>
  <c r="AB1158" i="12"/>
  <c r="AB1029" i="12"/>
  <c r="AB477" i="12"/>
  <c r="AB957" i="12"/>
  <c r="AB162" i="12"/>
  <c r="AB829" i="12"/>
  <c r="AB1226" i="12"/>
  <c r="AB529" i="12"/>
  <c r="AB893" i="12"/>
  <c r="AB727" i="12"/>
  <c r="AB670" i="12"/>
  <c r="AB92" i="12"/>
  <c r="AB989" i="12"/>
  <c r="AB953" i="12"/>
  <c r="AB25" i="12"/>
  <c r="AB9" i="12"/>
  <c r="AB1055" i="12"/>
  <c r="AB877" i="12"/>
  <c r="AB428" i="12"/>
  <c r="AB803" i="12"/>
  <c r="AB688" i="12"/>
  <c r="AB857" i="12"/>
  <c r="AB405" i="12"/>
  <c r="AB95" i="12"/>
  <c r="AB351" i="12"/>
  <c r="AB1321" i="12"/>
  <c r="AB1279" i="12"/>
  <c r="AB257" i="12"/>
  <c r="AB1212" i="12"/>
  <c r="AB813" i="12"/>
  <c r="AB1518" i="12"/>
  <c r="AB1104" i="12"/>
  <c r="AB116" i="12"/>
  <c r="AB1446" i="12"/>
  <c r="AB1188" i="12"/>
  <c r="AB717" i="12"/>
  <c r="AB1216" i="12"/>
  <c r="AB1078" i="12"/>
  <c r="AB1512" i="12"/>
  <c r="AB1331" i="12"/>
  <c r="AB174" i="12"/>
  <c r="AB454" i="12"/>
  <c r="AB941" i="12"/>
  <c r="AB1402" i="12"/>
  <c r="AB304" i="12"/>
  <c r="AB1114" i="12"/>
  <c r="AB1343" i="12"/>
  <c r="AB385" i="12"/>
  <c r="AB741" i="12"/>
  <c r="AB624" i="12"/>
  <c r="AB602" i="12"/>
  <c r="AB575" i="12"/>
  <c r="AB1317" i="12"/>
  <c r="AB587" i="12"/>
  <c r="AB684" i="12"/>
  <c r="AB1349" i="12"/>
  <c r="AB184" i="12"/>
  <c r="AB634" i="12"/>
  <c r="AB936" i="12"/>
  <c r="AB1061" i="12"/>
  <c r="AB1037" i="12"/>
  <c r="AB849" i="12"/>
  <c r="AB1373" i="12"/>
  <c r="AB983" i="12"/>
  <c r="AB292" i="12"/>
  <c r="AB773" i="12"/>
  <c r="AB612" i="12"/>
  <c r="AB967" i="12"/>
  <c r="AB491" i="12"/>
  <c r="AB1126" i="12"/>
  <c r="AB1164" i="12"/>
  <c r="AB712" i="12"/>
  <c r="AB234" i="12"/>
  <c r="AB515" i="12"/>
  <c r="AB464" i="12"/>
  <c r="AB419" i="12"/>
  <c r="AB920" i="12"/>
  <c r="AB1005" i="12"/>
  <c r="AB1297" i="12"/>
  <c r="AB563" i="12"/>
  <c r="AB281" i="12"/>
  <c r="AB1013" i="12"/>
  <c r="AB1098" i="12"/>
  <c r="AB374" i="12"/>
  <c r="AB1244" i="12"/>
  <c r="AB935" i="12"/>
  <c r="AB919" i="12"/>
  <c r="AB1255" i="12"/>
  <c r="AB1077" i="12"/>
  <c r="AB289" i="12"/>
  <c r="AB94" i="12"/>
  <c r="AB1303" i="12"/>
  <c r="AB373" i="12"/>
  <c r="AB758" i="12"/>
  <c r="AB914" i="12"/>
  <c r="AB768" i="12"/>
  <c r="AB757" i="12"/>
  <c r="AB1243" i="12"/>
  <c r="AB767" i="12"/>
  <c r="AB913" i="12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</calcChain>
</file>

<file path=xl/sharedStrings.xml><?xml version="1.0" encoding="utf-8"?>
<sst xmlns="http://schemas.openxmlformats.org/spreadsheetml/2006/main" count="85689" uniqueCount="11353">
  <si>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</si>
  <si>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</si>
  <si>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</si>
  <si>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</si>
  <si>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</si>
  <si>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</si>
  <si>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</si>
  <si>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</si>
  <si>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</si>
  <si>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</si>
  <si>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</si>
  <si>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</si>
  <si>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</si>
  <si>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Tolerance</t>
  </si>
  <si>
    <t>Temperature Coefficient</t>
  </si>
  <si>
    <t>Operating Temperature</t>
  </si>
  <si>
    <t>Package / Case</t>
  </si>
  <si>
    <t>Size / Dimension</t>
  </si>
  <si>
    <t>Features</t>
  </si>
  <si>
    <t>Cut Tape (CT)</t>
  </si>
  <si>
    <t>-</t>
  </si>
  <si>
    <t>0805 (2012 Metric)</t>
  </si>
  <si>
    <t>0.079" L x 0.049" W (2.00mm x 1.25mm)</t>
  </si>
  <si>
    <t>Â±5%</t>
  </si>
  <si>
    <t>Â±1%</t>
  </si>
  <si>
    <t>Call</t>
  </si>
  <si>
    <t>Column6</t>
  </si>
  <si>
    <t>STOCK</t>
  </si>
  <si>
    <t>Package</t>
  </si>
  <si>
    <t>Stock</t>
  </si>
  <si>
    <t>Column4</t>
  </si>
  <si>
    <t>Target Value</t>
  </si>
  <si>
    <t>0805 Status</t>
  </si>
  <si>
    <t>TH Status</t>
  </si>
  <si>
    <t>Query</t>
  </si>
  <si>
    <t>0603 (1608 Metric)</t>
  </si>
  <si>
    <t>0.063" L x 0.031" W (1.60mm x 0.80mm)</t>
  </si>
  <si>
    <t>0.022" (0.55mm)</t>
  </si>
  <si>
    <t>Bulk</t>
  </si>
  <si>
    <t>0.024" (0.60mm)</t>
  </si>
  <si>
    <t>Column5</t>
  </si>
  <si>
    <t>TH</t>
  </si>
  <si>
    <t>Resistors</t>
  </si>
  <si>
    <t>Distributer</t>
  </si>
  <si>
    <t>Resistance (Ohms)</t>
  </si>
  <si>
    <t>Power (Watts)</t>
  </si>
  <si>
    <t>Composition</t>
  </si>
  <si>
    <t>Supplier Device Package</t>
  </si>
  <si>
    <t>Height</t>
  </si>
  <si>
    <t>Number of Terminations</t>
  </si>
  <si>
    <t>In Adafruit Kit</t>
  </si>
  <si>
    <t>Common part</t>
  </si>
  <si>
    <t>Stock Part</t>
  </si>
  <si>
    <t>5% Rohs Part</t>
  </si>
  <si>
    <t>1% Rohs Part</t>
  </si>
  <si>
    <t>http://media.digikey.com/pdf/Data%20Sheets/Yageo%20PDFs/RC0805%20Pb%20Free.pdf</t>
  </si>
  <si>
    <t>http://media.digikey.com/Renders/Yageo%20Renders/CRSM%20PT0805.jpg</t>
  </si>
  <si>
    <t>311-0.0ARCT-ND</t>
  </si>
  <si>
    <t>Digikey</t>
  </si>
  <si>
    <t>RC0805JR-070RL</t>
  </si>
  <si>
    <t>Yageo</t>
  </si>
  <si>
    <t>RES SMD 0.0 OHM JUMPER 1/8W 0805</t>
  </si>
  <si>
    <t>RC0805</t>
  </si>
  <si>
    <t>Jumper</t>
  </si>
  <si>
    <t>0.125W, 1/8W</t>
  </si>
  <si>
    <t>Thick Film</t>
  </si>
  <si>
    <t>Moisture Resistant</t>
  </si>
  <si>
    <t>-55Â°C ~ 155Â°C</t>
  </si>
  <si>
    <t>311-1.0ARCT-ND</t>
  </si>
  <si>
    <t>RC0805JR-071RL</t>
  </si>
  <si>
    <t>RES SMD 1 OHM 5% 1/8W 0805</t>
  </si>
  <si>
    <t>Â±200ppm/Â°C</t>
  </si>
  <si>
    <t>311-1.2ARCT-ND</t>
  </si>
  <si>
    <t>RC0805JR-071R2L</t>
  </si>
  <si>
    <t>RES SMD 1.2 OHM 5% 1/8W 0805</t>
  </si>
  <si>
    <t>311-1.5ARCT-ND</t>
  </si>
  <si>
    <t>RC0805JR-071R5L</t>
  </si>
  <si>
    <t>RES SMD 1.5 OHM 5% 1/8W 0805</t>
  </si>
  <si>
    <t>311-2.0ARCT-ND</t>
  </si>
  <si>
    <t>RC0805JR-072RL</t>
  </si>
  <si>
    <t>RES SMD 2 OHM 5% 1/8W 0805</t>
  </si>
  <si>
    <t>311-2.7ARCT-ND</t>
  </si>
  <si>
    <t>RC0805JR-072R7L</t>
  </si>
  <si>
    <t>RES SMD 2.7 OHM 5% 1/8W 0805</t>
  </si>
  <si>
    <t>311-3.3ARCT-ND</t>
  </si>
  <si>
    <t>RC0805JR-073R3L</t>
  </si>
  <si>
    <t>RES SMD 3.3 OHM 5% 1/8W 0805</t>
  </si>
  <si>
    <t>311-4.3ARCT-ND</t>
  </si>
  <si>
    <t>RC0805JR-074R3L</t>
  </si>
  <si>
    <t>RES SMD 4.3 OHM 5% 1/8W 0805</t>
  </si>
  <si>
    <t>311-5.1ARCT-ND</t>
  </si>
  <si>
    <t>RC0805JR-075R1L</t>
  </si>
  <si>
    <t>RES SMD 5.1 OHM 5% 1/8W 0805</t>
  </si>
  <si>
    <t>311-6.8ARCT-ND</t>
  </si>
  <si>
    <t>RC0805JR-076R8L</t>
  </si>
  <si>
    <t>RES SMD 6.8 OHM 5% 1/8W 0805</t>
  </si>
  <si>
    <t>311-8.2ARCT-ND</t>
  </si>
  <si>
    <t>RC0805JR-078R2L</t>
  </si>
  <si>
    <t>RES SMD 8.2 OHM 5% 1/8W 0805</t>
  </si>
  <si>
    <t>311-10ARCT-ND</t>
  </si>
  <si>
    <t>RC0805JR-0710RL</t>
  </si>
  <si>
    <t>RES SMD 10 OHM 5% 1/8W 0805</t>
  </si>
  <si>
    <t>311-12ARCT-ND</t>
  </si>
  <si>
    <t>RC0805JR-0712RL</t>
  </si>
  <si>
    <t>RES SMD 12 OHM 5% 1/8W 0805</t>
  </si>
  <si>
    <t>Â±100ppm/Â°C</t>
  </si>
  <si>
    <t>311-15ARCT-ND</t>
  </si>
  <si>
    <t>RC0805JR-0715RL</t>
  </si>
  <si>
    <t>RES SMD 15 OHM 5% 1/8W 0805</t>
  </si>
  <si>
    <t>311-20ARCT-ND</t>
  </si>
  <si>
    <t>RC0805JR-0720RL</t>
  </si>
  <si>
    <t>RES SMD 20 OHM 5% 1/8W 0805</t>
  </si>
  <si>
    <t>311-22ARCT-ND</t>
  </si>
  <si>
    <t>RC0805JR-0722RL</t>
  </si>
  <si>
    <t>RES SMD 22 OHM 5% 1/8W 0805</t>
  </si>
  <si>
    <t>311-27ARCT-ND</t>
  </si>
  <si>
    <t>RC0805JR-0727RL</t>
  </si>
  <si>
    <t>RES SMD 27 OHM 5% 1/8W 0805</t>
  </si>
  <si>
    <t>311-33ARCT-ND</t>
  </si>
  <si>
    <t>RC0805JR-0733RL</t>
  </si>
  <si>
    <t>RES SMD 33 OHM 5% 1/8W 0805</t>
  </si>
  <si>
    <t>311-43ARCT-ND</t>
  </si>
  <si>
    <t>RC0805JR-0743RL</t>
  </si>
  <si>
    <t>RES SMD 43 OHM 5% 1/8W 0805</t>
  </si>
  <si>
    <t>311-51ARCT-ND</t>
  </si>
  <si>
    <t>RC0805JR-0751RL</t>
  </si>
  <si>
    <t>RES SMD 51 OHM 5% 1/8W 0805</t>
  </si>
  <si>
    <t>311-68ARCT-ND</t>
  </si>
  <si>
    <t>RC0805JR-0768RL</t>
  </si>
  <si>
    <t>RES SMD 68 OHM 5% 1/8W 0805</t>
  </si>
  <si>
    <t>311-82ARCT-ND</t>
  </si>
  <si>
    <t>RC0805JR-0782RL</t>
  </si>
  <si>
    <t>RES SMD 82 OHM 5% 1/8W 0805</t>
  </si>
  <si>
    <t>311-100ARCT-ND</t>
  </si>
  <si>
    <t>RC0805JR-07100RL</t>
  </si>
  <si>
    <t>RES SMD 100 OHM 5% 1/8W 0805</t>
  </si>
  <si>
    <t>311-120ARCT-ND</t>
  </si>
  <si>
    <t>RC0805JR-07120RL</t>
  </si>
  <si>
    <t>RES SMD 120 OHM 5% 1/8W 0805</t>
  </si>
  <si>
    <t>311-150ARCT-ND</t>
  </si>
  <si>
    <t>RC0805JR-07150RL</t>
  </si>
  <si>
    <t>RES SMD 150 OHM 5% 1/8W 0805</t>
  </si>
  <si>
    <t>311-180ARCT-ND</t>
  </si>
  <si>
    <t>RC0805JR-07180RL</t>
  </si>
  <si>
    <t>RES SMD 180 OHM 5% 1/8W 0805</t>
  </si>
  <si>
    <t>311-200ARCT-ND</t>
  </si>
  <si>
    <t>RC0805JR-07200RL</t>
  </si>
  <si>
    <t>RES SMD 200 OHM 5% 1/8W 0805</t>
  </si>
  <si>
    <t>311-220ARCT-ND</t>
  </si>
  <si>
    <t>RC0805JR-07220RL</t>
  </si>
  <si>
    <t>RES SMD 220 OHM 5% 1/8W 0805</t>
  </si>
  <si>
    <t>311-240ARCT-ND</t>
  </si>
  <si>
    <t>RC0805JR-07240RL</t>
  </si>
  <si>
    <t>RES SMD 240 OHM 5% 1/8W 0805</t>
  </si>
  <si>
    <t>311-270ARCT-ND</t>
  </si>
  <si>
    <t>RC0805JR-07270RL</t>
  </si>
  <si>
    <t>RES SMD 270 OHM 5% 1/8W 0805</t>
  </si>
  <si>
    <t>311-300ARCT-ND</t>
  </si>
  <si>
    <t>RC0805JR-07300RL</t>
  </si>
  <si>
    <t>RES SMD 300 OHM 5% 1/8W 0805</t>
  </si>
  <si>
    <t>311-330ARCT-ND</t>
  </si>
  <si>
    <t>RC0805JR-07330RL</t>
  </si>
  <si>
    <t>RES SMD 330 OHM 5% 1/8W 0805</t>
  </si>
  <si>
    <t>311-390ARCT-ND</t>
  </si>
  <si>
    <t>RC0805JR-07390RL</t>
  </si>
  <si>
    <t>RES SMD 390 OHM 5% 1/8W 0805</t>
  </si>
  <si>
    <t>311-430ARCT-ND</t>
  </si>
  <si>
    <t>RC0805JR-07430RL</t>
  </si>
  <si>
    <t>RES SMD 430 OHM 5% 1/8W 0805</t>
  </si>
  <si>
    <t>311-470ARCT-ND</t>
  </si>
  <si>
    <t>RC0805JR-07470RL</t>
  </si>
  <si>
    <t>RES SMD 470 OHM 5% 1/8W 0805</t>
  </si>
  <si>
    <t>311-510ARCT-ND</t>
  </si>
  <si>
    <t>RC0805JR-07510RL</t>
  </si>
  <si>
    <t>RES SMD 510 OHM 5% 1/8W 0805</t>
  </si>
  <si>
    <t>311-680ARCT-ND</t>
  </si>
  <si>
    <t>RC0805JR-07680RL</t>
  </si>
  <si>
    <t>RES SMD 680 OHM 5% 1/8W 0805</t>
  </si>
  <si>
    <t>311-820ARCT-ND</t>
  </si>
  <si>
    <t>RC0805JR-07820RL</t>
  </si>
  <si>
    <t>RES SMD 820 OHM 5% 1/8W 0805</t>
  </si>
  <si>
    <t>311-1.2KARCT-ND</t>
  </si>
  <si>
    <t>RC0805JR-071K2L</t>
  </si>
  <si>
    <t>RES SMD 1.2K OHM 5% 1/8W 0805</t>
  </si>
  <si>
    <t>1.2k</t>
  </si>
  <si>
    <t>311-1.5KARCT-ND</t>
  </si>
  <si>
    <t>RC0805JR-071K5L</t>
  </si>
  <si>
    <t>RES SMD 1.5K OHM 5% 1/8W 0805</t>
  </si>
  <si>
    <t>1.5k</t>
  </si>
  <si>
    <t>311-100KARCT-ND</t>
  </si>
  <si>
    <t>RC0805JR-07100KL</t>
  </si>
  <si>
    <t>RES SMD 100K OHM 5% 1/8W 0805</t>
  </si>
  <si>
    <t>100k</t>
  </si>
  <si>
    <t>311-10KARCT-ND</t>
  </si>
  <si>
    <t>RC0805JR-0710KL</t>
  </si>
  <si>
    <t>RES SMD 10K OHM 5% 1/8W 0805</t>
  </si>
  <si>
    <t>10k</t>
  </si>
  <si>
    <t>311-10MARCT-ND</t>
  </si>
  <si>
    <t>RC0805JR-0710ML</t>
  </si>
  <si>
    <t>RES SMD 10M OHM 5% 1/8W 0805</t>
  </si>
  <si>
    <t>10M</t>
  </si>
  <si>
    <t>311-120KARCT-ND</t>
  </si>
  <si>
    <t>RC0805JR-07120KL</t>
  </si>
  <si>
    <t>RES SMD 120K OHM 5% 1/8W 0805</t>
  </si>
  <si>
    <t>120k</t>
  </si>
  <si>
    <t>311-12KARCT-ND</t>
  </si>
  <si>
    <t>RC0805JR-0712KL</t>
  </si>
  <si>
    <t>RES SMD 12K OHM 5% 1/8W 0805</t>
  </si>
  <si>
    <t>12k</t>
  </si>
  <si>
    <t>311-150KARCT-ND</t>
  </si>
  <si>
    <t>RC0805JR-07150KL</t>
  </si>
  <si>
    <t>RES SMD 150K OHM 5% 1/8W 0805</t>
  </si>
  <si>
    <t>150k</t>
  </si>
  <si>
    <t>311-15KARCT-ND</t>
  </si>
  <si>
    <t>RC0805JR-0715KL</t>
  </si>
  <si>
    <t>RES SMD 15K OHM 5% 1/8W 0805</t>
  </si>
  <si>
    <t>15k</t>
  </si>
  <si>
    <t>311-180KARCT-ND</t>
  </si>
  <si>
    <t>RC0805JR-07180KL</t>
  </si>
  <si>
    <t>RES SMD 180K OHM 5% 1/8W 0805</t>
  </si>
  <si>
    <t>180k</t>
  </si>
  <si>
    <t>311-1.0KARCT-ND</t>
  </si>
  <si>
    <t>RC0805JR-071KL</t>
  </si>
  <si>
    <t>RES SMD 1K OHM 5% 1/8W 0805</t>
  </si>
  <si>
    <t>1k</t>
  </si>
  <si>
    <t>311-1.0MARCT-ND</t>
  </si>
  <si>
    <t>RC0805JR-071ML</t>
  </si>
  <si>
    <t>RES SMD 1M OHM 5% 1/8W 0805</t>
  </si>
  <si>
    <t>1M</t>
  </si>
  <si>
    <t>311-2.2KARCT-ND</t>
  </si>
  <si>
    <t>RC0805JR-072K2L</t>
  </si>
  <si>
    <t>RES SMD 2.2K OHM 5% 1/8W 0805</t>
  </si>
  <si>
    <t>2.2k</t>
  </si>
  <si>
    <t>311-2.7KARCT-ND</t>
  </si>
  <si>
    <t>RC0805JR-072K7L</t>
  </si>
  <si>
    <t>RES SMD 2.7K OHM 5% 1/8W 0805</t>
  </si>
  <si>
    <t>2.7k</t>
  </si>
  <si>
    <t>311-200KARCT-ND</t>
  </si>
  <si>
    <t>RC0805JR-07200KL</t>
  </si>
  <si>
    <t>RES SMD 200K OHM 5% 1/8W 0805</t>
  </si>
  <si>
    <t>200k</t>
  </si>
  <si>
    <t>311-20KARCT-ND</t>
  </si>
  <si>
    <t>RC0805JR-0720KL</t>
  </si>
  <si>
    <t>RES SMD 20K OHM 5% 1/8W 0805</t>
  </si>
  <si>
    <t>20k</t>
  </si>
  <si>
    <t>311-220KARCT-ND</t>
  </si>
  <si>
    <t>RC0805JR-07220KL</t>
  </si>
  <si>
    <t>RES SMD 220K OHM 5% 1/8W 0805</t>
  </si>
  <si>
    <t>220k</t>
  </si>
  <si>
    <t>311-22KARCT-ND</t>
  </si>
  <si>
    <t>RC0805JR-0722KL</t>
  </si>
  <si>
    <t>RES SMD 22K OHM 5% 1/8W 0805</t>
  </si>
  <si>
    <t>22k</t>
  </si>
  <si>
    <t>311-270KARCT-ND</t>
  </si>
  <si>
    <t>RC0805JR-07270KL</t>
  </si>
  <si>
    <t>RES SMD 270K OHM 5% 1/8W 0805</t>
  </si>
  <si>
    <t>270k</t>
  </si>
  <si>
    <t>311-27KARCT-ND</t>
  </si>
  <si>
    <t>RC0805JR-0727KL</t>
  </si>
  <si>
    <t>RES SMD 27K OHM 5% 1/8W 0805</t>
  </si>
  <si>
    <t>27k</t>
  </si>
  <si>
    <t>311-2.0KARCT-ND</t>
  </si>
  <si>
    <t>RC0805JR-072KL</t>
  </si>
  <si>
    <t>RES SMD 2K OHM 5% 1/8W 0805</t>
  </si>
  <si>
    <t>2k</t>
  </si>
  <si>
    <t>311-2.0MARCT-ND</t>
  </si>
  <si>
    <t>RC0805JR-072ML</t>
  </si>
  <si>
    <t>RES SMD 2M OHM 5% 1/8W 0805</t>
  </si>
  <si>
    <t>2M</t>
  </si>
  <si>
    <t>311-3.3KARCT-ND</t>
  </si>
  <si>
    <t>RC0805JR-073K3L</t>
  </si>
  <si>
    <t>RES SMD 3.3K OHM 5% 1/8W 0805</t>
  </si>
  <si>
    <t>3.3k</t>
  </si>
  <si>
    <t>311-330KARCT-ND</t>
  </si>
  <si>
    <t>RC0805JR-07330KL</t>
  </si>
  <si>
    <t>RES SMD 330K OHM 5% 1/8W 0805</t>
  </si>
  <si>
    <t>330k</t>
  </si>
  <si>
    <t>311-33KARCT-ND</t>
  </si>
  <si>
    <t>RC0805JR-0733KL</t>
  </si>
  <si>
    <t>RES SMD 33K OHM 5% 1/8W 0805</t>
  </si>
  <si>
    <t>33k</t>
  </si>
  <si>
    <t>311-4.3KARCT-ND</t>
  </si>
  <si>
    <t>RC0805JR-074K3L</t>
  </si>
  <si>
    <t>RES SMD 4.3K OHM 5% 1/8W 0805</t>
  </si>
  <si>
    <t>4.3k</t>
  </si>
  <si>
    <t>311-4.7KARCT-ND</t>
  </si>
  <si>
    <t>RC0805JR-074K7L</t>
  </si>
  <si>
    <t>RES SMD 4.7K OHM 5% 1/8W 0805</t>
  </si>
  <si>
    <t>4.7k</t>
  </si>
  <si>
    <t>311-43KARCT-ND</t>
  </si>
  <si>
    <t>RC0805JR-0743KL</t>
  </si>
  <si>
    <t>RES SMD 43K OHM 5% 1/8W 0805</t>
  </si>
  <si>
    <t>43k</t>
  </si>
  <si>
    <t>311-47KARCT-ND</t>
  </si>
  <si>
    <t>RC0805JR-0747KL</t>
  </si>
  <si>
    <t>RES SMD 47K OHM 5% 1/8W 0805</t>
  </si>
  <si>
    <t>47k</t>
  </si>
  <si>
    <t>311-5.1KARCT-ND</t>
  </si>
  <si>
    <t>RC0805JR-075K1L</t>
  </si>
  <si>
    <t>RES SMD 5.1K OHM 5% 1/8W 0805</t>
  </si>
  <si>
    <t>5.1k</t>
  </si>
  <si>
    <t>311-510KARCT-ND</t>
  </si>
  <si>
    <t>RC0805JR-07510KL</t>
  </si>
  <si>
    <t>RES SMD 510K OHM 5% 1/8W 0805</t>
  </si>
  <si>
    <t>510k</t>
  </si>
  <si>
    <t>311-51KARCT-ND</t>
  </si>
  <si>
    <t>RC0805JR-0751KL</t>
  </si>
  <si>
    <t>RES SMD 51K OHM 5% 1/8W 0805</t>
  </si>
  <si>
    <t>51k</t>
  </si>
  <si>
    <t>311-6.8KARCT-ND</t>
  </si>
  <si>
    <t>RC0805JR-076K8L</t>
  </si>
  <si>
    <t>RES SMD 6.8K OHM 5% 1/8W 0805</t>
  </si>
  <si>
    <t>6.8k</t>
  </si>
  <si>
    <t>311-680KARCT-ND</t>
  </si>
  <si>
    <t>RC0805JR-07680KL</t>
  </si>
  <si>
    <t>RES SMD 680K OHM 5% 1/8W 0805</t>
  </si>
  <si>
    <t>680k</t>
  </si>
  <si>
    <t>311-68KARCT-ND</t>
  </si>
  <si>
    <t>RC0805JR-0768KL</t>
  </si>
  <si>
    <t>RES SMD 68K OHM 5% 1/8W 0805</t>
  </si>
  <si>
    <t>68k</t>
  </si>
  <si>
    <t>311-75KARCT-ND</t>
  </si>
  <si>
    <t>RC0805JR-0775KL</t>
  </si>
  <si>
    <t>RES SMD 75K OHM 5% 1/8W 0805</t>
  </si>
  <si>
    <t>75k</t>
  </si>
  <si>
    <t>311-8.2KARCT-ND</t>
  </si>
  <si>
    <t>RC0805JR-078K2L</t>
  </si>
  <si>
    <t>RES SMD 8.2K OHM 5% 1/8W 0805</t>
  </si>
  <si>
    <t>8.2k</t>
  </si>
  <si>
    <t>311-820KARCT-ND</t>
  </si>
  <si>
    <t>RC0805JR-07820KL</t>
  </si>
  <si>
    <t>RES SMD 820K OHM 5% 1/8W 0805</t>
  </si>
  <si>
    <t>820k</t>
  </si>
  <si>
    <t>311-82KARCT-ND</t>
  </si>
  <si>
    <t>RC0805JR-0782KL</t>
  </si>
  <si>
    <t>RES SMD 82K OHM 5% 1/8W 0805</t>
  </si>
  <si>
    <t>82k</t>
  </si>
  <si>
    <t>311-0.0CRCT-ND</t>
  </si>
  <si>
    <t>RC0805FR-070RL</t>
  </si>
  <si>
    <t>YAG1327CT-ND</t>
  </si>
  <si>
    <t>RC0805JR-070RP</t>
  </si>
  <si>
    <t>311-1.00KCRCT-ND</t>
  </si>
  <si>
    <t>RC0805FR-071KL</t>
  </si>
  <si>
    <t>RES SMD 1K OHM 1% 1/8W 0805</t>
  </si>
  <si>
    <t>311-100KCRCT-ND</t>
  </si>
  <si>
    <t>RC0805FR-07100KL</t>
  </si>
  <si>
    <t>RES SMD 100K OHM 1% 1/8W 0805</t>
  </si>
  <si>
    <t>311-100CRCT-ND</t>
  </si>
  <si>
    <t>RC0805FR-07100RL</t>
  </si>
  <si>
    <t>RES SMD 100 OHM 1% 1/8W 0805</t>
  </si>
  <si>
    <t>311-10.0KCRCT-ND</t>
  </si>
  <si>
    <t>RC0805FR-0710KL</t>
  </si>
  <si>
    <t>RES SMD 10K OHM 1% 1/8W 0805</t>
  </si>
  <si>
    <t>311-4.70KCRCT-ND</t>
  </si>
  <si>
    <t>RC0805FR-074K7L</t>
  </si>
  <si>
    <t>RES SMD 4.7K OHM 1% 1/8W 0805</t>
  </si>
  <si>
    <t>311-1.00MCRCT-ND</t>
  </si>
  <si>
    <t>RC0805FR-071ML</t>
  </si>
  <si>
    <t>RES SMD 1M OHM 1% 1/8W 0805</t>
  </si>
  <si>
    <t>311-10.0CRCT-ND</t>
  </si>
  <si>
    <t>RC0805FR-0710RL</t>
  </si>
  <si>
    <t>RES SMD 10 OHM 1% 1/8W 0805</t>
  </si>
  <si>
    <t>311-20.0KCRCT-ND</t>
  </si>
  <si>
    <t>RC0805FR-0720KL</t>
  </si>
  <si>
    <t>RES SMD 20K OHM 1% 1/8W 0805</t>
  </si>
  <si>
    <t>311-2.00KCRCT-ND</t>
  </si>
  <si>
    <t>RC0805FR-072KL</t>
  </si>
  <si>
    <t>RES SMD 2K OHM 1% 1/8W 0805</t>
  </si>
  <si>
    <t>311-1.1ARCT-ND</t>
  </si>
  <si>
    <t>RC0805JR-071R1L</t>
  </si>
  <si>
    <t>RES SMD 1.1 OHM 5% 1/8W 0805</t>
  </si>
  <si>
    <t>311-2.2ARCT-ND</t>
  </si>
  <si>
    <t>RC0805JR-072R2L</t>
  </si>
  <si>
    <t>RES SMD 2.2 OHM 5% 1/8W 0805</t>
  </si>
  <si>
    <t>311-2.4ARCT-ND</t>
  </si>
  <si>
    <t>RC0805JR-072R4L</t>
  </si>
  <si>
    <t>RES SMD 2.4 OHM 5% 1/8W 0805</t>
  </si>
  <si>
    <t>311-3.0ARCT-ND</t>
  </si>
  <si>
    <t>RC0805JR-073RL</t>
  </si>
  <si>
    <t>RES SMD 3 OHM 5% 1/8W 0805</t>
  </si>
  <si>
    <t>311-3.6ARCT-ND</t>
  </si>
  <si>
    <t>RC0805JR-073R6L</t>
  </si>
  <si>
    <t>RES SMD 3.6 OHM 5% 1/8W 0805</t>
  </si>
  <si>
    <t>311-3.9ARCT-ND</t>
  </si>
  <si>
    <t>RC0805JR-073R9L</t>
  </si>
  <si>
    <t>RES SMD 3.9 OHM 5% 1/8W 0805</t>
  </si>
  <si>
    <t>311-4.7ARCT-ND</t>
  </si>
  <si>
    <t>RC0805JR-074R7L</t>
  </si>
  <si>
    <t>RES SMD 4.7 OHM 5% 1/8W 0805</t>
  </si>
  <si>
    <t>311-5.6ARCT-ND</t>
  </si>
  <si>
    <t>RC0805JR-075R6L</t>
  </si>
  <si>
    <t>RES SMD 5.6 OHM 5% 1/8W 0805</t>
  </si>
  <si>
    <t>311-7.5ARCT-ND</t>
  </si>
  <si>
    <t>RC0805JR-077R5L</t>
  </si>
  <si>
    <t>RES SMD 7.5 OHM 5% 1/8W 0805</t>
  </si>
  <si>
    <t>311-9.1ARCT-ND</t>
  </si>
  <si>
    <t>RC0805JR-079R1L</t>
  </si>
  <si>
    <t>RES SMD 9.1 OHM 5% 1/8W 0805</t>
  </si>
  <si>
    <t>YAG1330CT-ND</t>
  </si>
  <si>
    <t>RC0805JR-0710RP</t>
  </si>
  <si>
    <t>311-11ARCT-ND</t>
  </si>
  <si>
    <t>RC0805JR-0711RL</t>
  </si>
  <si>
    <t>RES SMD 11 OHM 5% 1/8W 0805</t>
  </si>
  <si>
    <t>311-16ARCT-ND</t>
  </si>
  <si>
    <t>RC0805JR-0716RL</t>
  </si>
  <si>
    <t>RES SMD 16 OHM 5% 1/8W 0805</t>
  </si>
  <si>
    <t>311-18ARCT-ND</t>
  </si>
  <si>
    <t>RC0805JR-0718RL</t>
  </si>
  <si>
    <t>RES SMD 18 OHM 5% 1/8W 0805</t>
  </si>
  <si>
    <t>311-24ARCT-ND</t>
  </si>
  <si>
    <t>RC0805JR-0724RL</t>
  </si>
  <si>
    <t>RES SMD 24 OHM 5% 1/8W 0805</t>
  </si>
  <si>
    <t>311-30ARCT-ND</t>
  </si>
  <si>
    <t>RC0805JR-0730RL</t>
  </si>
  <si>
    <t>RES SMD 30 OHM 5% 1/8W 0805</t>
  </si>
  <si>
    <t>311-36ARCT-ND</t>
  </si>
  <si>
    <t>RC0805JR-0736RL</t>
  </si>
  <si>
    <t>RES SMD 36 OHM 5% 1/8W 0805</t>
  </si>
  <si>
    <t>311-39ARCT-ND</t>
  </si>
  <si>
    <t>RC0805JR-0739RL</t>
  </si>
  <si>
    <t>RES SMD 39 OHM 5% 1/8W 0805</t>
  </si>
  <si>
    <t>311-47ARCT-ND</t>
  </si>
  <si>
    <t>RC0805JR-0747RL</t>
  </si>
  <si>
    <t>RES SMD 47 OHM 5% 1/8W 0805</t>
  </si>
  <si>
    <t>311-56ARCT-ND</t>
  </si>
  <si>
    <t>RC0805JR-0756RL</t>
  </si>
  <si>
    <t>RES SMD 56 OHM 5% 1/8W 0805</t>
  </si>
  <si>
    <t>311-62ARCT-ND</t>
  </si>
  <si>
    <t>RC0805JR-0762RL</t>
  </si>
  <si>
    <t>RES SMD 62 OHM 5% 1/8W 0805</t>
  </si>
  <si>
    <t>311-75ARCT-ND</t>
  </si>
  <si>
    <t>RC0805JR-0775RL</t>
  </si>
  <si>
    <t>RES SMD 75 OHM 5% 1/8W 0805</t>
  </si>
  <si>
    <t>311-91ARCT-ND</t>
  </si>
  <si>
    <t>RC0805JR-0791RL</t>
  </si>
  <si>
    <t>RES SMD 91 OHM 5% 1/8W 0805</t>
  </si>
  <si>
    <t>YAG1328CT-ND</t>
  </si>
  <si>
    <t>RC0805JR-07100RP</t>
  </si>
  <si>
    <t>311-110ARCT-ND</t>
  </si>
  <si>
    <t>RC0805JR-07110RL</t>
  </si>
  <si>
    <t>RES SMD 110 OHM 5% 1/8W 0805</t>
  </si>
  <si>
    <t>311-130ARCT-ND</t>
  </si>
  <si>
    <t>RC0805JR-07130RL</t>
  </si>
  <si>
    <t>RES SMD 130 OHM 5% 1/8W 0805</t>
  </si>
  <si>
    <t>311-160ARCT-ND</t>
  </si>
  <si>
    <t>RC0805JR-07160RL</t>
  </si>
  <si>
    <t>RES SMD 160 OHM 5% 1/8W 0805</t>
  </si>
  <si>
    <t>311-360ARCT-ND</t>
  </si>
  <si>
    <t>RC0805JR-07360RL</t>
  </si>
  <si>
    <t>RES SMD 360 OHM 5% 1/8W 0805</t>
  </si>
  <si>
    <t>YAG1333CT-ND</t>
  </si>
  <si>
    <t>RC0805JR-07470RP</t>
  </si>
  <si>
    <t>311-560ARCT-ND</t>
  </si>
  <si>
    <t>RC0805JR-07560RL</t>
  </si>
  <si>
    <t>RES SMD 560 OHM 5% 1/8W 0805</t>
  </si>
  <si>
    <t>311-620ARCT-ND</t>
  </si>
  <si>
    <t>RC0805JR-07620RL</t>
  </si>
  <si>
    <t>RES SMD 620 OHM 5% 1/8W 0805</t>
  </si>
  <si>
    <t>311-750ARCT-ND</t>
  </si>
  <si>
    <t>RC0805JR-07750RL</t>
  </si>
  <si>
    <t>RES SMD 750 OHM 5% 1/8W 0805</t>
  </si>
  <si>
    <t>311-910ARCT-ND</t>
  </si>
  <si>
    <t>RC0805JR-07910RL</t>
  </si>
  <si>
    <t>RES SMD 910 OHM 5% 1/8W 0805</t>
  </si>
  <si>
    <t>311-1.1KARCT-ND</t>
  </si>
  <si>
    <t>RC0805JR-071K1L</t>
  </si>
  <si>
    <t>RES SMD 1.1K OHM 5% 1/8W 0805</t>
  </si>
  <si>
    <t>1.1k</t>
  </si>
  <si>
    <t>311-1.1MARCT-ND</t>
  </si>
  <si>
    <t>RC0805JR-071M1L</t>
  </si>
  <si>
    <t>RES SMD 1.1M OHM 5% 1/8W 0805</t>
  </si>
  <si>
    <t>1.1M</t>
  </si>
  <si>
    <t>311-1.3KARCT-ND</t>
  </si>
  <si>
    <t>RC0805JR-071K3L</t>
  </si>
  <si>
    <t>RES SMD 1.3K OHM 5% 1/8W 0805</t>
  </si>
  <si>
    <t>1.3k</t>
  </si>
  <si>
    <t>311-1.5MARCT-ND</t>
  </si>
  <si>
    <t>RC0805JR-071M5L</t>
  </si>
  <si>
    <t>RES SMD 1.5M OHM 5% 1/8W 0805</t>
  </si>
  <si>
    <t>1.5M</t>
  </si>
  <si>
    <t>311-1.6KARCT-ND</t>
  </si>
  <si>
    <t>RC0805JR-071K6L</t>
  </si>
  <si>
    <t>RES SMD 1.6K OHM 5% 1/8W 0805</t>
  </si>
  <si>
    <t>1.6k</t>
  </si>
  <si>
    <t>311-1.6MARCT-ND</t>
  </si>
  <si>
    <t>RC0805JR-071M6L</t>
  </si>
  <si>
    <t>RES SMD 1.6M OHM 5% 1/8W 0805</t>
  </si>
  <si>
    <t>1.6M</t>
  </si>
  <si>
    <t>311-1.8KARCT-ND</t>
  </si>
  <si>
    <t>RC0805JR-071K8L</t>
  </si>
  <si>
    <t>RES SMD 1.8K OHM 5% 1/8W 0805</t>
  </si>
  <si>
    <t>1.8k</t>
  </si>
  <si>
    <t>311-1.8MARCT-ND</t>
  </si>
  <si>
    <t>RC0805JR-071M8L</t>
  </si>
  <si>
    <t>RES SMD 1.8M OHM 5% 1/8W 0805</t>
  </si>
  <si>
    <t>1.8M</t>
  </si>
  <si>
    <t>YAG1329CT-ND</t>
  </si>
  <si>
    <t>RC0805JR-0710KP</t>
  </si>
  <si>
    <t>311-110KARCT-ND</t>
  </si>
  <si>
    <t>RC0805JR-07110KL</t>
  </si>
  <si>
    <t>RES SMD 110K OHM 5% 1/8W 0805</t>
  </si>
  <si>
    <t>110k</t>
  </si>
  <si>
    <t>311-11KARCT-ND</t>
  </si>
  <si>
    <t>RC0805JR-0711KL</t>
  </si>
  <si>
    <t>RES SMD 11K OHM 5% 1/8W 0805</t>
  </si>
  <si>
    <t>11k</t>
  </si>
  <si>
    <t>311-130KARCT-ND</t>
  </si>
  <si>
    <t>RC0805JR-07130KL</t>
  </si>
  <si>
    <t>RES SMD 130K OHM 5% 1/8W 0805</t>
  </si>
  <si>
    <t>130k</t>
  </si>
  <si>
    <t>311-13KARCT-ND</t>
  </si>
  <si>
    <t>RC0805JR-0713KL</t>
  </si>
  <si>
    <t>RES SMD 13K OHM 5% 1/8W 0805</t>
  </si>
  <si>
    <t>13k</t>
  </si>
  <si>
    <t>311-160KARCT-ND</t>
  </si>
  <si>
    <t>RC0805JR-07160KL</t>
  </si>
  <si>
    <t>RES SMD 160K OHM 5% 1/8W 0805</t>
  </si>
  <si>
    <t>160k</t>
  </si>
  <si>
    <t>311-16KARCT-ND</t>
  </si>
  <si>
    <t>RC0805JR-0716KL</t>
  </si>
  <si>
    <t>RES SMD 16K OHM 5% 1/8W 0805</t>
  </si>
  <si>
    <t>16k</t>
  </si>
  <si>
    <t>311-18KARCT-ND</t>
  </si>
  <si>
    <t>RC0805JR-0718KL</t>
  </si>
  <si>
    <t>RES SMD 18K OHM 5% 1/8W 0805</t>
  </si>
  <si>
    <t>18k</t>
  </si>
  <si>
    <t>YAG1331CT-ND</t>
  </si>
  <si>
    <t>RC0805JR-071KP</t>
  </si>
  <si>
    <t>YAG1332CT-ND</t>
  </si>
  <si>
    <t>RC0805JR-072K2P</t>
  </si>
  <si>
    <t>311-2.2MARCT-ND</t>
  </si>
  <si>
    <t>RC0805JR-072M2L</t>
  </si>
  <si>
    <t>RES SMD 2.2M OHM 5% 1/8W 0805</t>
  </si>
  <si>
    <t>2.2M</t>
  </si>
  <si>
    <t>311-2.4KARCT-ND</t>
  </si>
  <si>
    <t>RC0805JR-072K4L</t>
  </si>
  <si>
    <t>RES SMD 2.4K OHM 5% 1/8W 0805</t>
  </si>
  <si>
    <t>2.4k</t>
  </si>
  <si>
    <t>311-2.4MARCT-ND</t>
  </si>
  <si>
    <t>RC0805JR-072M4L</t>
  </si>
  <si>
    <t>RES SMD 2.4M OHM 5% 1/8W 0805</t>
  </si>
  <si>
    <t>2.4M</t>
  </si>
  <si>
    <t>311-499CRCT-ND</t>
  </si>
  <si>
    <t>RC0805FR-07499RL</t>
  </si>
  <si>
    <t>RES SMD 499 OHM 1% 1/8W 0805</t>
  </si>
  <si>
    <t>311-1.50KCRCT-ND</t>
  </si>
  <si>
    <t>RC0805FR-071K5L</t>
  </si>
  <si>
    <t>RES SMD 1.5K OHM 1% 1/8W 0805</t>
  </si>
  <si>
    <t>311-2.20KCRCT-ND</t>
  </si>
  <si>
    <t>RC0805FR-072K2L</t>
  </si>
  <si>
    <t>RES SMD 2.2K OHM 1% 1/8W 0805</t>
  </si>
  <si>
    <t>311-4.75KCRCT-ND</t>
  </si>
  <si>
    <t>RC0805FR-074K75L</t>
  </si>
  <si>
    <t>RES SMD 4.75K OHM 1% 1/8W 0805</t>
  </si>
  <si>
    <t>4.75k</t>
  </si>
  <si>
    <t>311-6.80KCRCT-ND</t>
  </si>
  <si>
    <t>RC0805FR-076K8L</t>
  </si>
  <si>
    <t>RES SMD 6.8K OHM 1% 1/8W 0805</t>
  </si>
  <si>
    <t>311-150KCRCT-ND</t>
  </si>
  <si>
    <t>RC0805FR-07150KL</t>
  </si>
  <si>
    <t>RES SMD 150K OHM 1% 1/8W 0805</t>
  </si>
  <si>
    <t>311-330CRCT-ND</t>
  </si>
  <si>
    <t>RC0805FR-07330RL</t>
  </si>
  <si>
    <t>RES SMD 330 OHM 1% 1/8W 0805</t>
  </si>
  <si>
    <t>311-49.9CRCT-ND</t>
  </si>
  <si>
    <t>RC0805FR-0749R9L</t>
  </si>
  <si>
    <t>RES SMD 49.9 OHM 1% 1/8W 0805</t>
  </si>
  <si>
    <t>311-51.0CRCT-ND</t>
  </si>
  <si>
    <t>RC0805FR-0751RL</t>
  </si>
  <si>
    <t>RES SMD 51 OHM 1% 1/8W 0805</t>
  </si>
  <si>
    <t>311-12.0KCRCT-ND</t>
  </si>
  <si>
    <t>RC0805FR-0712KL</t>
  </si>
  <si>
    <t>RES SMD 12K OHM 1% 1/8W 0805</t>
  </si>
  <si>
    <t>311-4.99KCRCT-ND</t>
  </si>
  <si>
    <t>RC0805FR-074K99L</t>
  </si>
  <si>
    <t>RES SMD 4.99K OHM 1% 1/8W 0805</t>
  </si>
  <si>
    <t>4.99k</t>
  </si>
  <si>
    <t>311-1.10KCRCT-ND</t>
  </si>
  <si>
    <t>RC0805FR-071K1L</t>
  </si>
  <si>
    <t>RES SMD 1.1K OHM 1% 1/8W 0805</t>
  </si>
  <si>
    <t>311-33.0KCRCT-ND</t>
  </si>
  <si>
    <t>RC0805FR-0733KL</t>
  </si>
  <si>
    <t>RES SMD 33K OHM 1% 1/8W 0805</t>
  </si>
  <si>
    <t>311-22.0KCRCT-ND</t>
  </si>
  <si>
    <t>RC0805FR-0722KL</t>
  </si>
  <si>
    <t>RES SMD 22K OHM 1% 1/8W 0805</t>
  </si>
  <si>
    <t>311-220CRCT-ND</t>
  </si>
  <si>
    <t>RC0805FR-07220RL</t>
  </si>
  <si>
    <t>RES SMD 220 OHM 1% 1/8W 0805</t>
  </si>
  <si>
    <t>311-270CRCT-ND</t>
  </si>
  <si>
    <t>RC0805FR-07270RL</t>
  </si>
  <si>
    <t>RES SMD 270 OHM 1% 1/8W 0805</t>
  </si>
  <si>
    <t>311-5.10KCRCT-ND</t>
  </si>
  <si>
    <t>RC0805FR-075K1L</t>
  </si>
  <si>
    <t>RES SMD 5.1K OHM 1% 1/8W 0805</t>
  </si>
  <si>
    <t>311-5.60KCRCT-ND</t>
  </si>
  <si>
    <t>RC0805FR-075K6L</t>
  </si>
  <si>
    <t>RES SMD 5.6K OHM 1% 1/8W 0805</t>
  </si>
  <si>
    <t>5.6k</t>
  </si>
  <si>
    <t>311-120KCRCT-ND</t>
  </si>
  <si>
    <t>RC0805FR-07120KL</t>
  </si>
  <si>
    <t>RES SMD 120K OHM 1% 1/8W 0805</t>
  </si>
  <si>
    <t>311-15.0KCRCT-ND</t>
  </si>
  <si>
    <t>RC0805FR-0715KL</t>
  </si>
  <si>
    <t>RES SMD 15K OHM 1% 1/8W 0805</t>
  </si>
  <si>
    <t>311-127CRCT-ND</t>
  </si>
  <si>
    <t>RC0805FR-07127RL</t>
  </si>
  <si>
    <t>RES SMD 127 OHM 1% 1/8W 0805</t>
  </si>
  <si>
    <t>311-2.70KCRCT-ND</t>
  </si>
  <si>
    <t>RC0805FR-072K7L</t>
  </si>
  <si>
    <t>RES SMD 2.7K OHM 1% 1/8W 0805</t>
  </si>
  <si>
    <t>311-4.22KCRCT-ND</t>
  </si>
  <si>
    <t>RC0805FR-074K22L</t>
  </si>
  <si>
    <t>RES SMD 4.22K OHM 1% 1/8W 0805</t>
  </si>
  <si>
    <t>4.22k</t>
  </si>
  <si>
    <t>311-15.0CRCT-ND</t>
  </si>
  <si>
    <t>RC0805FR-0715RL</t>
  </si>
  <si>
    <t>RES SMD 15 OHM 1% 1/8W 0805</t>
  </si>
  <si>
    <t>311-1.80KCRCT-ND</t>
  </si>
  <si>
    <t>RC0805FR-071K8L</t>
  </si>
  <si>
    <t>RES SMD 1.8K OHM 1% 1/8W 0805</t>
  </si>
  <si>
    <t>311-750KCRCT-ND</t>
  </si>
  <si>
    <t>RC0805FR-07750KL</t>
  </si>
  <si>
    <t>RES SMD 750K OHM 1% 1/8W 0805</t>
  </si>
  <si>
    <t>750k</t>
  </si>
  <si>
    <t>311-33.0CRCT-ND</t>
  </si>
  <si>
    <t>RC0805FR-0733RL</t>
  </si>
  <si>
    <t>RES SMD 33 OHM 1% 1/8W 0805</t>
  </si>
  <si>
    <t>311-68.0KCRCT-ND</t>
  </si>
  <si>
    <t>RC0805FR-0768KL</t>
  </si>
  <si>
    <t>RES SMD 68K OHM 1% 1/8W 0805</t>
  </si>
  <si>
    <t>311-158CRCT-ND</t>
  </si>
  <si>
    <t>RC0805FR-07158RL</t>
  </si>
  <si>
    <t>RES SMD 158 OHM 1% 1/8W 0805</t>
  </si>
  <si>
    <t>311-200KCRCT-ND</t>
  </si>
  <si>
    <t>RC0805FR-07200KL</t>
  </si>
  <si>
    <t>RES SMD 200K OHM 1% 1/8W 0805</t>
  </si>
  <si>
    <t>311-180CRCT-ND</t>
  </si>
  <si>
    <t>RC0805FR-07180RL</t>
  </si>
  <si>
    <t>RES SMD 180 OHM 1% 1/8W 0805</t>
  </si>
  <si>
    <t>311-23.2KCRCT-ND</t>
  </si>
  <si>
    <t>RC0805FR-0723K2L</t>
  </si>
  <si>
    <t>RES SMD 23.2K OHM 1% 1/8W 0805</t>
  </si>
  <si>
    <t>23.2k</t>
  </si>
  <si>
    <t>311-3.01KCRCT-ND</t>
  </si>
  <si>
    <t>RC0805FR-073K01L</t>
  </si>
  <si>
    <t>RES SMD 3.01K OHM 1% 1/8W 0805</t>
  </si>
  <si>
    <t>3.01k</t>
  </si>
  <si>
    <t>311-221KCRCT-ND</t>
  </si>
  <si>
    <t>RC0805FR-07221KL</t>
  </si>
  <si>
    <t>RES SMD 221K OHM 1% 1/8W 0805</t>
  </si>
  <si>
    <t>221k</t>
  </si>
  <si>
    <t>311-5.11KCRCT-ND</t>
  </si>
  <si>
    <t>RC0805FR-075K11L</t>
  </si>
  <si>
    <t>RES SMD 5.11K OHM 1% 1/8W 0805</t>
  </si>
  <si>
    <t>5.11k</t>
  </si>
  <si>
    <t>311-845CRCT-ND</t>
  </si>
  <si>
    <t>RC0805FR-07845RL</t>
  </si>
  <si>
    <t>RES SMD 845 OHM 1% 1/8W 0805</t>
  </si>
  <si>
    <t>311-3.30KCRCT-ND</t>
  </si>
  <si>
    <t>RC0805FR-073K3L</t>
  </si>
  <si>
    <t>RES SMD 3.3K OHM 1% 1/8W 0805</t>
  </si>
  <si>
    <t>311-499KCRCT-ND</t>
  </si>
  <si>
    <t>RC0805FR-07499KL</t>
  </si>
  <si>
    <t>RES SMD 499K OHM 1% 1/8W 0805</t>
  </si>
  <si>
    <t>499k</t>
  </si>
  <si>
    <t>311-11.8KCRCT-ND</t>
  </si>
  <si>
    <t>RC0805FR-0711K8L</t>
  </si>
  <si>
    <t>RES SMD 11.8K OHM 1% 1/8W 0805</t>
  </si>
  <si>
    <t>11.8k</t>
  </si>
  <si>
    <t>311-120CRCT-ND</t>
  </si>
  <si>
    <t>RC0805FR-07120RL</t>
  </si>
  <si>
    <t>RES SMD 120 OHM 1% 1/8W 0805</t>
  </si>
  <si>
    <t>311-75.0KCRCT-ND</t>
  </si>
  <si>
    <t>RC0805FR-0775KL</t>
  </si>
  <si>
    <t>RES SMD 75K OHM 1% 1/8W 0805</t>
  </si>
  <si>
    <t>311-220KCRCT-ND</t>
  </si>
  <si>
    <t>RC0805FR-07220KL</t>
  </si>
  <si>
    <t>RES SMD 220K OHM 1% 1/8W 0805</t>
  </si>
  <si>
    <t>311-309KCRCT-ND</t>
  </si>
  <si>
    <t>RC0805FR-07309KL</t>
  </si>
  <si>
    <t>RES SMD 309K OHM 1% 1/8W 0805</t>
  </si>
  <si>
    <t>309k</t>
  </si>
  <si>
    <t>311-68.1CRCT-ND</t>
  </si>
  <si>
    <t>RC0805FR-0768R1L</t>
  </si>
  <si>
    <t>RES SMD 68.1 OHM 1% 1/8W 0805</t>
  </si>
  <si>
    <t>311-3.32KCRCT-ND</t>
  </si>
  <si>
    <t>RC0805FR-073K32L</t>
  </si>
  <si>
    <t>RES SMD 3.32K OHM 1% 1/8W 0805</t>
  </si>
  <si>
    <t>3.32k</t>
  </si>
  <si>
    <t>311-332CRCT-ND</t>
  </si>
  <si>
    <t>RC0805FR-07332RL</t>
  </si>
  <si>
    <t>RES SMD 332 OHM 1% 1/8W 0805</t>
  </si>
  <si>
    <t>311-1.27KCRCT-ND</t>
  </si>
  <si>
    <t>RC0805FR-071K27L</t>
  </si>
  <si>
    <t>RES SMD 1.27K OHM 1% 1/8W 0805</t>
  </si>
  <si>
    <t>1.27k</t>
  </si>
  <si>
    <t>311-174CRCT-ND</t>
  </si>
  <si>
    <t>RC0805FR-07174RL</t>
  </si>
  <si>
    <t>RES SMD 174 OHM 1% 1/8W 0805</t>
  </si>
  <si>
    <t>311-2.49KCRCT-ND</t>
  </si>
  <si>
    <t>RC0805FR-072K49L</t>
  </si>
  <si>
    <t>RES SMD 2.49K OHM 1% 1/8W 0805</t>
  </si>
  <si>
    <t>2.49k</t>
  </si>
  <si>
    <t>311-27.4KCRCT-ND</t>
  </si>
  <si>
    <t>RC0805FR-0727K4L</t>
  </si>
  <si>
    <t>RES SMD 27.4K OHM 1% 1/8W 0805</t>
  </si>
  <si>
    <t>27.4k</t>
  </si>
  <si>
    <t>311-18.0KCRCT-ND</t>
  </si>
  <si>
    <t>RC0805FR-0718KL</t>
  </si>
  <si>
    <t>RES SMD 18K OHM 1% 1/8W 0805</t>
  </si>
  <si>
    <t>311-1.74KCRCT-ND</t>
  </si>
  <si>
    <t>RC0805FR-071K74L</t>
  </si>
  <si>
    <t>RES SMD 1.74K OHM 1% 1/8W 0805</t>
  </si>
  <si>
    <t>1.74k</t>
  </si>
  <si>
    <t>311-110KCRCT-ND</t>
  </si>
  <si>
    <t>RC0805FR-07110KL</t>
  </si>
  <si>
    <t>RES SMD 110K OHM 1% 1/8W 0805</t>
  </si>
  <si>
    <t>311-330KCRCT-ND</t>
  </si>
  <si>
    <t>RC0805FR-07330KL</t>
  </si>
  <si>
    <t>RES SMD 330K OHM 1% 1/8W 0805</t>
  </si>
  <si>
    <t>311-39.0CRCT-ND</t>
  </si>
  <si>
    <t>RC0805FR-0739RL</t>
  </si>
  <si>
    <t>RES SMD 39 OHM 1% 1/8W 0805</t>
  </si>
  <si>
    <t>311-47.0CRCT-ND</t>
  </si>
  <si>
    <t>RC0805FR-0747RL</t>
  </si>
  <si>
    <t>RES SMD 47 OHM 1% 1/8W 0805</t>
  </si>
  <si>
    <t>311-19.6KCRCT-ND</t>
  </si>
  <si>
    <t>RC0805FR-0719K6L</t>
  </si>
  <si>
    <t>RES SMD 19.6K OHM 1% 1/8W 0805</t>
  </si>
  <si>
    <t>19.6k</t>
  </si>
  <si>
    <t>311-27.0CRCT-ND</t>
  </si>
  <si>
    <t>RC0805FR-0727RL</t>
  </si>
  <si>
    <t>RES SMD 27 OHM 1% 1/8W 0805</t>
  </si>
  <si>
    <t>311-30.0KCRCT-ND</t>
  </si>
  <si>
    <t>RC0805FR-0730KL</t>
  </si>
  <si>
    <t>RES SMD 30K OHM 1% 1/8W 0805</t>
  </si>
  <si>
    <t>30k</t>
  </si>
  <si>
    <t>311-5.36KCRCT-ND</t>
  </si>
  <si>
    <t>RC0805FR-075K36L</t>
  </si>
  <si>
    <t>RES SMD 5.36K OHM 1% 1/8W 0805</t>
  </si>
  <si>
    <t>5.36k</t>
  </si>
  <si>
    <t>311-604CRCT-ND</t>
  </si>
  <si>
    <t>RC0805FR-07604RL</t>
  </si>
  <si>
    <t>RES SMD 604 OHM 1% 1/8W 0805</t>
  </si>
  <si>
    <t>311-1.78KCRCT-ND</t>
  </si>
  <si>
    <t>RC0805FR-071K78L</t>
  </si>
  <si>
    <t>RES SMD 1.78K OHM 1% 1/8W 0805</t>
  </si>
  <si>
    <t>1.78k</t>
  </si>
  <si>
    <t>311-12.0CRCT-ND</t>
  </si>
  <si>
    <t>RC0805FR-0712RL</t>
  </si>
  <si>
    <t>RES SMD 12 OHM 1% 1/8W 0805</t>
  </si>
  <si>
    <t>311-187CRCT-ND</t>
  </si>
  <si>
    <t>RC0805FR-07187RL</t>
  </si>
  <si>
    <t>RES SMD 187 OHM 1% 1/8W 0805</t>
  </si>
  <si>
    <t>311-39.2KCRCT-ND</t>
  </si>
  <si>
    <t>RC0805FR-0739K2L</t>
  </si>
  <si>
    <t>RES SMD 39.2K OHM 1% 1/8W 0805</t>
  </si>
  <si>
    <t>39.2k</t>
  </si>
  <si>
    <t>311-4.32KCRCT-ND</t>
  </si>
  <si>
    <t>RC0805FR-074K32L</t>
  </si>
  <si>
    <t>RES SMD 4.32K OHM 1% 1/8W 0805</t>
  </si>
  <si>
    <t>4.32k</t>
  </si>
  <si>
    <t>311-402CRCT-ND</t>
  </si>
  <si>
    <t>RC0805FR-07402RL</t>
  </si>
  <si>
    <t>RES SMD 402 OHM 1% 1/8W 0805</t>
  </si>
  <si>
    <t>311-47.0KCRCT-ND</t>
  </si>
  <si>
    <t>RC0805FR-0747KL</t>
  </si>
  <si>
    <t>RES SMD 47K OHM 1% 1/8W 0805</t>
  </si>
  <si>
    <t>311-124CRCT-ND</t>
  </si>
  <si>
    <t>RC0805FR-07124RL</t>
  </si>
  <si>
    <t>RES SMD 124 OHM 1% 1/8W 0805</t>
  </si>
  <si>
    <t>311-470CRCT-ND</t>
  </si>
  <si>
    <t>RC0805FR-07470RL</t>
  </si>
  <si>
    <t>RES SMD 470 OHM 1% 1/8W 0805</t>
  </si>
  <si>
    <t>311-5.76KCRCT-ND</t>
  </si>
  <si>
    <t>RC0805FR-075K76L</t>
  </si>
  <si>
    <t>RES SMD 5.76K OHM 1% 1/8W 0805</t>
  </si>
  <si>
    <t>5.76k</t>
  </si>
  <si>
    <t>311-806CRCT-ND</t>
  </si>
  <si>
    <t>RC0805FR-07806RL</t>
  </si>
  <si>
    <t>RES SMD 806 OHM 1% 1/8W 0805</t>
  </si>
  <si>
    <t>311-9.76KCRCT-ND</t>
  </si>
  <si>
    <t>RC0805FR-079K76L</t>
  </si>
  <si>
    <t>RES SMD 9.76K OHM 1% 1/8W 0805</t>
  </si>
  <si>
    <t>9.76k</t>
  </si>
  <si>
    <t>311-12.1KCRCT-ND</t>
  </si>
  <si>
    <t>RC0805FR-0712K1L</t>
  </si>
  <si>
    <t>RES SMD 12.1K OHM 1% 1/8W 0805</t>
  </si>
  <si>
    <t>12.1k</t>
  </si>
  <si>
    <t>311-14.0KCRCT-ND</t>
  </si>
  <si>
    <t>RC0805FR-0714KL</t>
  </si>
  <si>
    <t>RES SMD 14K OHM 1% 1/8W 0805</t>
  </si>
  <si>
    <t>14k</t>
  </si>
  <si>
    <t>311-143CRCT-ND</t>
  </si>
  <si>
    <t>RC0805FR-07143RL</t>
  </si>
  <si>
    <t>RES SMD 143 OHM 1% 1/8W 0805</t>
  </si>
  <si>
    <t>311-2.43KCRCT-ND</t>
  </si>
  <si>
    <t>RC0805FR-072K43L</t>
  </si>
  <si>
    <t>RES SMD 2.43K OHM 1% 1/8W 0805</t>
  </si>
  <si>
    <t>2.43k</t>
  </si>
  <si>
    <t>311-25.5KCRCT-ND</t>
  </si>
  <si>
    <t>RC0805FR-0725K5L</t>
  </si>
  <si>
    <t>RES SMD 25.5K OHM 1% 1/8W 0805</t>
  </si>
  <si>
    <t>25.5k</t>
  </si>
  <si>
    <t>311-536KCRCT-ND</t>
  </si>
  <si>
    <t>RC0805FR-07536KL</t>
  </si>
  <si>
    <t>RES SMD 536K OHM 1% 1/8W 0805</t>
  </si>
  <si>
    <t>536k</t>
  </si>
  <si>
    <t>311-1.43KCRCT-ND</t>
  </si>
  <si>
    <t>RC0805FR-071K43L</t>
  </si>
  <si>
    <t>RES SMD 1.43K OHM 1% 1/8W 0805</t>
  </si>
  <si>
    <t>1.43k</t>
  </si>
  <si>
    <t>311-115CRCT-ND</t>
  </si>
  <si>
    <t>RC0805FR-07115RL</t>
  </si>
  <si>
    <t>RES SMD 115 OHM 1% 1/8W 0805</t>
  </si>
  <si>
    <t>311-18.2KCRCT-ND</t>
  </si>
  <si>
    <t>RC0805FR-0718K2L</t>
  </si>
  <si>
    <t>RES SMD 18.2K OHM 1% 1/8W 0805</t>
  </si>
  <si>
    <t>18.2k</t>
  </si>
  <si>
    <t>311-3.40KCRCT-ND</t>
  </si>
  <si>
    <t>RC0805FR-073K4L</t>
  </si>
  <si>
    <t>RES SMD 3.4K OHM 1% 1/8W 0805</t>
  </si>
  <si>
    <t>3.4k</t>
  </si>
  <si>
    <t>311-510CRCT-ND</t>
  </si>
  <si>
    <t>RC0805FR-07510RL</t>
  </si>
  <si>
    <t>RES SMD 510 OHM 1% 1/8W 0805</t>
  </si>
  <si>
    <t>311-6.19KCRCT-ND</t>
  </si>
  <si>
    <t>RC0805FR-076K19L</t>
  </si>
  <si>
    <t>RES SMD 6.19K OHM 1% 1/8W 0805</t>
  </si>
  <si>
    <t>6.19k</t>
  </si>
  <si>
    <t>311-115KCRCT-ND</t>
  </si>
  <si>
    <t>RC0805FR-07115KL</t>
  </si>
  <si>
    <t>RES SMD 115K OHM 1% 1/8W 0805</t>
  </si>
  <si>
    <t>115k</t>
  </si>
  <si>
    <t>311-6.81KCRCT-ND</t>
  </si>
  <si>
    <t>RC0805FR-076K81L</t>
  </si>
  <si>
    <t>RES SMD 6.81K OHM 1% 1/8W 0805</t>
  </si>
  <si>
    <t>6.81k</t>
  </si>
  <si>
    <t>311-8.06KCRCT-ND</t>
  </si>
  <si>
    <t>RC0805FR-078K06L</t>
  </si>
  <si>
    <t>RES SMD 8.06K OHM 1% 1/8W 0805</t>
  </si>
  <si>
    <t>8.06k</t>
  </si>
  <si>
    <t>311-1.30KCRCT-ND</t>
  </si>
  <si>
    <t>RC0805FR-071K3L</t>
  </si>
  <si>
    <t>RES SMD 1.3K OHM 1% 1/8W 0805</t>
  </si>
  <si>
    <t>311-11.0KCRCT-ND</t>
  </si>
  <si>
    <t>RC0805FR-0711KL</t>
  </si>
  <si>
    <t>RES SMD 11K OHM 1% 1/8W 0805</t>
  </si>
  <si>
    <t>311-150CRCT-ND</t>
  </si>
  <si>
    <t>RC0805FR-07150RL</t>
  </si>
  <si>
    <t>RES SMD 150 OHM 1% 1/8W 0805</t>
  </si>
  <si>
    <t>311-18.2CRCT-ND</t>
  </si>
  <si>
    <t>RC0805FR-0718R2L</t>
  </si>
  <si>
    <t>RES SMD 18.2 OHM 1% 1/8W 0805</t>
  </si>
  <si>
    <t>311-24.0KCRCT-ND</t>
  </si>
  <si>
    <t>RC0805FR-0724KL</t>
  </si>
  <si>
    <t>RES SMD 24K OHM 1% 1/8W 0805</t>
  </si>
  <si>
    <t>24k</t>
  </si>
  <si>
    <t>311-270KCRCT-ND</t>
  </si>
  <si>
    <t>RC0805FR-07270KL</t>
  </si>
  <si>
    <t>RES SMD 270K OHM 1% 1/8W 0805</t>
  </si>
  <si>
    <t>311-3.57KCRCT-ND</t>
  </si>
  <si>
    <t>RC0805FR-073K57L</t>
  </si>
  <si>
    <t>RES SMD 3.57K OHM 1% 1/8W 0805</t>
  </si>
  <si>
    <t>3.57k</t>
  </si>
  <si>
    <t>311-30.1KCRCT-ND</t>
  </si>
  <si>
    <t>RC0805FR-0730K1L</t>
  </si>
  <si>
    <t>RES SMD 30.1K OHM 1% 1/8W 0805</t>
  </si>
  <si>
    <t>30.1k</t>
  </si>
  <si>
    <t>311-324CRCT-ND</t>
  </si>
  <si>
    <t>RC0805FR-07324RL</t>
  </si>
  <si>
    <t>RES SMD 324 OHM 1% 1/8W 0805</t>
  </si>
  <si>
    <t>311-56.0KCRCT-ND</t>
  </si>
  <si>
    <t>RC0805FR-0756KL</t>
  </si>
  <si>
    <t>RES SMD 56K OHM 1% 1/8W 0805</t>
  </si>
  <si>
    <t>56k</t>
  </si>
  <si>
    <t>311-57.6KCRCT-ND</t>
  </si>
  <si>
    <t>RC0805FR-0757K6L</t>
  </si>
  <si>
    <t>RES SMD 57.6K OHM 1% 1/8W 0805</t>
  </si>
  <si>
    <t>57.6k</t>
  </si>
  <si>
    <t>311-91.0CRCT-ND</t>
  </si>
  <si>
    <t>RC0805FR-0791RL</t>
  </si>
  <si>
    <t>RES SMD 91 OHM 1% 1/8W 0805</t>
  </si>
  <si>
    <t>311-16.5KCRCT-ND</t>
  </si>
  <si>
    <t>RC0805FR-0716K5L</t>
  </si>
  <si>
    <t>RES SMD 16.5K OHM 1% 1/8W 0805</t>
  </si>
  <si>
    <t>16.5k</t>
  </si>
  <si>
    <t>311-2.74KCRCT-ND</t>
  </si>
  <si>
    <t>RC0805FR-072K74L</t>
  </si>
  <si>
    <t>RES SMD 2.74K OHM 1% 1/8W 0805</t>
  </si>
  <si>
    <t>2.74k</t>
  </si>
  <si>
    <t>311-38.3KCRCT-ND</t>
  </si>
  <si>
    <t>RC0805FR-0738K3L</t>
  </si>
  <si>
    <t>RES SMD 38.3K OHM 1% 1/8W 0805</t>
  </si>
  <si>
    <t>38.3k</t>
  </si>
  <si>
    <t>311-4.87KCRCT-ND</t>
  </si>
  <si>
    <t>RC0805FR-074K87L</t>
  </si>
  <si>
    <t>RES SMD 4.87K OHM 1% 1/8W 0805</t>
  </si>
  <si>
    <t>4.87k</t>
  </si>
  <si>
    <t>311-6.98KCRCT-ND</t>
  </si>
  <si>
    <t>RC0805FR-076K98L</t>
  </si>
  <si>
    <t>RES SMD 6.98K OHM 1% 1/8W 0805</t>
  </si>
  <si>
    <t>6.98k</t>
  </si>
  <si>
    <t>311-82.0KCRCT-ND</t>
  </si>
  <si>
    <t>RC0805FR-0782KL</t>
  </si>
  <si>
    <t>RES SMD 82K OHM 1% 1/8W 0805</t>
  </si>
  <si>
    <t>311-1.69KCRCT-ND</t>
  </si>
  <si>
    <t>RC0805FR-071K69L</t>
  </si>
  <si>
    <t>RES SMD 1.69K OHM 1% 1/8W 0805</t>
  </si>
  <si>
    <t>1.69k</t>
  </si>
  <si>
    <t>311-12.7KCRCT-ND</t>
  </si>
  <si>
    <t>RC0805FR-0712K7L</t>
  </si>
  <si>
    <t>RES SMD 12.7K OHM 1% 1/8W 0805</t>
  </si>
  <si>
    <t>12.7k</t>
  </si>
  <si>
    <t>311-249KCRCT-ND</t>
  </si>
  <si>
    <t>RC0805FR-07249KL</t>
  </si>
  <si>
    <t>RES SMD 249K OHM 1% 1/8W 0805</t>
  </si>
  <si>
    <t>249k</t>
  </si>
  <si>
    <t>311-3.48KCRCT-ND</t>
  </si>
  <si>
    <t>RC0805FR-073K48L</t>
  </si>
  <si>
    <t>RES SMD 3.48K OHM 1% 1/8W 0805</t>
  </si>
  <si>
    <t>3.48k</t>
  </si>
  <si>
    <t>311-340CRCT-ND</t>
  </si>
  <si>
    <t>RC0805FR-07340RL</t>
  </si>
  <si>
    <t>RES SMD 340 OHM 1% 1/8W 0805</t>
  </si>
  <si>
    <t>311-43.2KCRCT-ND</t>
  </si>
  <si>
    <t>RC0805FR-0743K2L</t>
  </si>
  <si>
    <t>RES SMD 43.2K OHM 1% 1/8W 0805</t>
  </si>
  <si>
    <t>43.2k</t>
  </si>
  <si>
    <t>311-442CRCT-ND</t>
  </si>
  <si>
    <t>RC0805FR-07442RL</t>
  </si>
  <si>
    <t>RES SMD 442 OHM 1% 1/8W 0805</t>
  </si>
  <si>
    <t>311-523CRCT-ND</t>
  </si>
  <si>
    <t>RC0805FR-07523RL</t>
  </si>
  <si>
    <t>RES SMD 523 OHM 1% 1/8W 0805</t>
  </si>
  <si>
    <t>311-1.40KCRCT-ND</t>
  </si>
  <si>
    <t>RC0805FR-071K4L</t>
  </si>
  <si>
    <t>RES SMD 1.4K OHM 1% 1/8W 0805</t>
  </si>
  <si>
    <t>1.4k</t>
  </si>
  <si>
    <t>311-180KCRCT-ND</t>
  </si>
  <si>
    <t>RC0805FR-07180KL</t>
  </si>
  <si>
    <t>RES SMD 180K OHM 1% 1/8W 0805</t>
  </si>
  <si>
    <t>311-274CRCT-ND</t>
  </si>
  <si>
    <t>RC0805FR-07274RL</t>
  </si>
  <si>
    <t>RES SMD 274 OHM 1% 1/8W 0805</t>
  </si>
  <si>
    <t>311-3.65KCRCT-ND</t>
  </si>
  <si>
    <t>RC0805FR-073K65L</t>
  </si>
  <si>
    <t>RES SMD 3.65K OHM 1% 1/8W 0805</t>
  </si>
  <si>
    <t>3.65k</t>
  </si>
  <si>
    <t>311-40.2KCRCT-ND</t>
  </si>
  <si>
    <t>RC0805FR-0740K2L</t>
  </si>
  <si>
    <t>RES SMD 40.2K OHM 1% 1/8W 0805</t>
  </si>
  <si>
    <t>40.2k</t>
  </si>
  <si>
    <t>311-64.9KCRCT-ND</t>
  </si>
  <si>
    <t>RC0805FR-0764K9L</t>
  </si>
  <si>
    <t>RES SMD 64.9K OHM 1% 1/8W 0805</t>
  </si>
  <si>
    <t>64.9k</t>
  </si>
  <si>
    <t>311-681CRCT-ND</t>
  </si>
  <si>
    <t>RC0805FR-07681RL</t>
  </si>
  <si>
    <t>RES SMD 681 OHM 1% 1/8W 0805</t>
  </si>
  <si>
    <t>311-80.6KCRCT-ND</t>
  </si>
  <si>
    <t>RC0805FR-0780K6L</t>
  </si>
  <si>
    <t>RES SMD 80.6K OHM 1% 1/8W 0805</t>
  </si>
  <si>
    <t>80.6k</t>
  </si>
  <si>
    <t>311-84.5CRCT-ND</t>
  </si>
  <si>
    <t>RC0805FR-0784R5L</t>
  </si>
  <si>
    <t>RES SMD 84.5 OHM 1% 1/8W 0805</t>
  </si>
  <si>
    <t>311-1.05KCRCT-ND</t>
  </si>
  <si>
    <t>RC0805FR-071K05L</t>
  </si>
  <si>
    <t>RES SMD 1.05K OHM 1% 1/8W 0805</t>
  </si>
  <si>
    <t>1.05k</t>
  </si>
  <si>
    <t>311-118KCRCT-ND</t>
  </si>
  <si>
    <t>RC0805FR-07118KL</t>
  </si>
  <si>
    <t>RES SMD 118K OHM 1% 1/8W 0805</t>
  </si>
  <si>
    <t>118k</t>
  </si>
  <si>
    <t>311-130CRCT-ND</t>
  </si>
  <si>
    <t>RC0805FR-07130RL</t>
  </si>
  <si>
    <t>RES SMD 130 OHM 1% 1/8W 0805</t>
  </si>
  <si>
    <t>311-133CRCT-ND</t>
  </si>
  <si>
    <t>RC0805FR-07133RL</t>
  </si>
  <si>
    <t>RES SMD 133 OHM 1% 1/8W 0805</t>
  </si>
  <si>
    <t>311-133KCRCT-ND</t>
  </si>
  <si>
    <t>RC0805FR-07133KL</t>
  </si>
  <si>
    <t>RES SMD 133K OHM 1% 1/8W 0805</t>
  </si>
  <si>
    <t>133k</t>
  </si>
  <si>
    <t>311-16.9KCRCT-ND</t>
  </si>
  <si>
    <t>RC0805FR-0716K9L</t>
  </si>
  <si>
    <t>RES SMD 16.9K OHM 1% 1/8W 0805</t>
  </si>
  <si>
    <t>16.9k</t>
  </si>
  <si>
    <t>311-160CRCT-ND</t>
  </si>
  <si>
    <t>RC0805FR-07160RL</t>
  </si>
  <si>
    <t>RES SMD 160 OHM 1% 1/8W 0805</t>
  </si>
  <si>
    <t>311-2.40KCRCT-ND</t>
  </si>
  <si>
    <t>RC0805FR-072K4L</t>
  </si>
  <si>
    <t>RES SMD 2.4K OHM 1% 1/8W 0805</t>
  </si>
  <si>
    <t>311-2.80KCRCT-ND</t>
  </si>
  <si>
    <t>RC0805FR-072K8L</t>
  </si>
  <si>
    <t>RES SMD 2.8K OHM 1% 1/8W 0805</t>
  </si>
  <si>
    <t>2.8k</t>
  </si>
  <si>
    <t>311-22.1KCRCT-ND</t>
  </si>
  <si>
    <t>RC0805FR-0722K1L</t>
  </si>
  <si>
    <t>RES SMD 22.1K OHM 1% 1/8W 0805</t>
  </si>
  <si>
    <t>22.1k</t>
  </si>
  <si>
    <t>311-237CRCT-ND</t>
  </si>
  <si>
    <t>RC0805FR-07237RL</t>
  </si>
  <si>
    <t>RES SMD 237 OHM 1% 1/8W 0805</t>
  </si>
  <si>
    <t>311-30.0CRCT-ND</t>
  </si>
  <si>
    <t>RC0805FR-0730RL</t>
  </si>
  <si>
    <t>RES SMD 30 OHM 1% 1/8W 0805</t>
  </si>
  <si>
    <t>311-32.4KCRCT-ND</t>
  </si>
  <si>
    <t>RC0805FR-0732K4L</t>
  </si>
  <si>
    <t>RES SMD 32.4K OHM 1% 1/8W 0805</t>
  </si>
  <si>
    <t>32.4k</t>
  </si>
  <si>
    <t>311-51.1CRCT-ND</t>
  </si>
  <si>
    <t>RC0805FR-0751R1L</t>
  </si>
  <si>
    <t>RES SMD 51.1 OHM 1% 1/8W 0805</t>
  </si>
  <si>
    <t>311-56.2KCRCT-ND</t>
  </si>
  <si>
    <t>RC0805FR-0756K2L</t>
  </si>
  <si>
    <t>RES SMD 56.2K OHM 1% 1/8W 0805</t>
  </si>
  <si>
    <t>56.2k</t>
  </si>
  <si>
    <t>311-59.0KCRCT-ND</t>
  </si>
  <si>
    <t>RC0805FR-0759KL</t>
  </si>
  <si>
    <t>RES SMD 59K OHM 1% 1/8W 0805</t>
  </si>
  <si>
    <t>59k</t>
  </si>
  <si>
    <t>311-6.20KCRCT-ND</t>
  </si>
  <si>
    <t>RC0805FR-076K2L</t>
  </si>
  <si>
    <t>RES SMD 6.2K OHM 1% 1/8W 0805</t>
  </si>
  <si>
    <t>6.2k</t>
  </si>
  <si>
    <t>311-619CRCT-ND</t>
  </si>
  <si>
    <t>RC0805FR-07619RL</t>
  </si>
  <si>
    <t>RES SMD 619 OHM 1% 1/8W 0805</t>
  </si>
  <si>
    <t>311-620CRCT-ND</t>
  </si>
  <si>
    <t>RC0805FR-07620RL</t>
  </si>
  <si>
    <t>RES SMD 620 OHM 1% 1/8W 0805</t>
  </si>
  <si>
    <t>311-102KCRCT-ND</t>
  </si>
  <si>
    <t>RC0805FR-07102KL</t>
  </si>
  <si>
    <t>RES SMD 102K OHM 1% 1/8W 0805</t>
  </si>
  <si>
    <t>102k</t>
  </si>
  <si>
    <t>311-13.0KCRCT-ND</t>
  </si>
  <si>
    <t>RC0805FR-0713KL</t>
  </si>
  <si>
    <t>RES SMD 13K OHM 1% 1/8W 0805</t>
  </si>
  <si>
    <t>311-191KCRCT-ND</t>
  </si>
  <si>
    <t>RC0805FR-07191KL</t>
  </si>
  <si>
    <t>RES SMD 191K OHM 1% 1/8W 0805</t>
  </si>
  <si>
    <t>191k</t>
  </si>
  <si>
    <t>311-2.05KCRCT-ND</t>
  </si>
  <si>
    <t>RC0805FR-072K05L</t>
  </si>
  <si>
    <t>RES SMD 2.05K OHM 1% 1/8W 0805</t>
  </si>
  <si>
    <t>2.05k</t>
  </si>
  <si>
    <t>311-20.5KCRCT-ND</t>
  </si>
  <si>
    <t>RC0805FR-0720K5L</t>
  </si>
  <si>
    <t>RES SMD 20.5K OHM 1% 1/8W 0805</t>
  </si>
  <si>
    <t>20.5k</t>
  </si>
  <si>
    <t>311-205KCRCT-ND</t>
  </si>
  <si>
    <t>RC0805FR-07205KL</t>
  </si>
  <si>
    <t>RES SMD 205K OHM 1% 1/8W 0805</t>
  </si>
  <si>
    <t>205k</t>
  </si>
  <si>
    <t>311-22.6KCRCT-ND</t>
  </si>
  <si>
    <t>RC0805FR-0722K6L</t>
  </si>
  <si>
    <t>RES SMD 22.6K OHM 1% 1/8W 0805</t>
  </si>
  <si>
    <t>22.6k</t>
  </si>
  <si>
    <t>311-24.3KCRCT-ND</t>
  </si>
  <si>
    <t>RC0805FR-0724K3L</t>
  </si>
  <si>
    <t>RES SMD 24.3K OHM 1% 1/8W 0805</t>
  </si>
  <si>
    <t>24.3k</t>
  </si>
  <si>
    <t>311-30.9KCRCT-ND</t>
  </si>
  <si>
    <t>RC0805FR-0730K9L</t>
  </si>
  <si>
    <t>RES SMD 30.9K OHM 1% 1/8W 0805</t>
  </si>
  <si>
    <t>30.9k</t>
  </si>
  <si>
    <t>311-301KCRCT-ND</t>
  </si>
  <si>
    <t>RC0805FR-07301KL</t>
  </si>
  <si>
    <t>RES SMD 301K OHM 1% 1/8W 0805</t>
  </si>
  <si>
    <t>301k</t>
  </si>
  <si>
    <t>311-4.53KCRCT-ND</t>
  </si>
  <si>
    <t>RC0805FR-074K53L</t>
  </si>
  <si>
    <t>RES SMD 4.53K OHM 1% 1/8W 0805</t>
  </si>
  <si>
    <t>4.53k</t>
  </si>
  <si>
    <t>311-5.90KCRCT-ND</t>
  </si>
  <si>
    <t>RC0805FR-075K9L</t>
  </si>
  <si>
    <t>RES SMD 5.9K OHM 1% 1/8W 0805</t>
  </si>
  <si>
    <t>5.9k</t>
  </si>
  <si>
    <t>311-51.0KCRCT-ND</t>
  </si>
  <si>
    <t>RC0805FR-0751KL</t>
  </si>
  <si>
    <t>RES SMD 51K OHM 1% 1/8W 0805</t>
  </si>
  <si>
    <t>311-562CRCT-ND</t>
  </si>
  <si>
    <t>RC0805FR-07562RL</t>
  </si>
  <si>
    <t>RES SMD 562 OHM 1% 1/8W 0805</t>
  </si>
  <si>
    <t>311-6.49KCRCT-ND</t>
  </si>
  <si>
    <t>RC0805FR-076K49L</t>
  </si>
  <si>
    <t>RES SMD 6.49K OHM 1% 1/8W 0805</t>
  </si>
  <si>
    <t>6.49k</t>
  </si>
  <si>
    <t>311-61.9CRCT-ND</t>
  </si>
  <si>
    <t>RC0805FR-0761R9L</t>
  </si>
  <si>
    <t>RES SMD 61.9 OHM 1% 1/8W 0805</t>
  </si>
  <si>
    <t>311-680CRCT-ND</t>
  </si>
  <si>
    <t>RC0805FR-07680RL</t>
  </si>
  <si>
    <t>RES SMD 680 OHM 1% 1/8W 0805</t>
  </si>
  <si>
    <t>311-8.20KCRCT-ND</t>
  </si>
  <si>
    <t>RC0805FR-078K2L</t>
  </si>
  <si>
    <t>RES SMD 8.2K OHM 1% 1/8W 0805</t>
  </si>
  <si>
    <t>311-84.5KCRCT-ND</t>
  </si>
  <si>
    <t>RC0805FR-0784K5L</t>
  </si>
  <si>
    <t>RES SMD 84.5K OHM 1% 1/8W 0805</t>
  </si>
  <si>
    <t>84.5k</t>
  </si>
  <si>
    <t>311-9.31KCRCT-ND</t>
  </si>
  <si>
    <t>RC0805FR-079K31L</t>
  </si>
  <si>
    <t>RES SMD 9.31K OHM 1% 1/8W 0805</t>
  </si>
  <si>
    <t>9.31k</t>
  </si>
  <si>
    <t>311-910CRCT-ND</t>
  </si>
  <si>
    <t>RC0805FR-07910RL</t>
  </si>
  <si>
    <t>RES SMD 910 OHM 1% 1/8W 0805</t>
  </si>
  <si>
    <t>311-1.21KCRCT-ND</t>
  </si>
  <si>
    <t>RC0805FR-071K21L</t>
  </si>
  <si>
    <t>RES SMD 1.21K OHM 1% 1/8W 0805</t>
  </si>
  <si>
    <t>1.21k</t>
  </si>
  <si>
    <t>311-113CRCT-ND</t>
  </si>
  <si>
    <t>RC0805FR-07113RL</t>
  </si>
  <si>
    <t>RES SMD 113 OHM 1% 1/8W 0805</t>
  </si>
  <si>
    <t>311-140CRCT-ND</t>
  </si>
  <si>
    <t>RC0805FR-07140RL</t>
  </si>
  <si>
    <t>RES SMD 140 OHM 1% 1/8W 0805</t>
  </si>
  <si>
    <t>311-2.15KCRCT-ND</t>
  </si>
  <si>
    <t>RC0805FR-072K15L</t>
  </si>
  <si>
    <t>RES SMD 2.15K OHM 1% 1/8W 0805</t>
  </si>
  <si>
    <t>2.15k</t>
  </si>
  <si>
    <t>311-2.32KCRCT-ND</t>
  </si>
  <si>
    <t>RC0805FR-072K32L</t>
  </si>
  <si>
    <t>RES SMD 2.32K OHM 1% 1/8W 0805</t>
  </si>
  <si>
    <t>2.32k</t>
  </si>
  <si>
    <t>311-22.1CRCT-ND</t>
  </si>
  <si>
    <t>RC0805FR-0722R1L</t>
  </si>
  <si>
    <t>RES SMD 22.1 OHM 1% 1/8W 0805</t>
  </si>
  <si>
    <t>311-232CRCT-ND</t>
  </si>
  <si>
    <t>RC0805FR-07232RL</t>
  </si>
  <si>
    <t>RES SMD 232 OHM 1% 1/8W 0805</t>
  </si>
  <si>
    <t>311-287CRCT-ND</t>
  </si>
  <si>
    <t>RC0805FR-07287RL</t>
  </si>
  <si>
    <t>RES SMD 287 OHM 1% 1/8W 0805</t>
  </si>
  <si>
    <t>311-332KCRCT-ND</t>
  </si>
  <si>
    <t>RC0805FR-07332KL</t>
  </si>
  <si>
    <t>RES SMD 332K OHM 1% 1/8W 0805</t>
  </si>
  <si>
    <t>332k</t>
  </si>
  <si>
    <t>311-348CRCT-ND</t>
  </si>
  <si>
    <t>RC0805FR-07348RL</t>
  </si>
  <si>
    <t>RES SMD 348 OHM 1% 1/8W 0805</t>
  </si>
  <si>
    <t>311-35.7KCRCT-ND</t>
  </si>
  <si>
    <t>RC0805FR-0735K7L</t>
  </si>
  <si>
    <t>RES SMD 35.7K OHM 1% 1/8W 0805</t>
  </si>
  <si>
    <t>35.7k</t>
  </si>
  <si>
    <t>311-48.7KCRCT-ND</t>
  </si>
  <si>
    <t>RC0805FR-0748K7L</t>
  </si>
  <si>
    <t>RES SMD 48.7K OHM 1% 1/8W 0805</t>
  </si>
  <si>
    <t>48.7k</t>
  </si>
  <si>
    <t>311-6.04KCRCT-ND</t>
  </si>
  <si>
    <t>RC0805FR-076K04L</t>
  </si>
  <si>
    <t>RES SMD 6.04K OHM 1% 1/8W 0805</t>
  </si>
  <si>
    <t>6.04k</t>
  </si>
  <si>
    <t>311-6.65KCRCT-ND</t>
  </si>
  <si>
    <t>RC0805FR-076K65L</t>
  </si>
  <si>
    <t>RES SMD 6.65K OHM 1% 1/8W 0805</t>
  </si>
  <si>
    <t>6.65k</t>
  </si>
  <si>
    <t>311-649CRCT-ND</t>
  </si>
  <si>
    <t>RC0805FR-07649RL</t>
  </si>
  <si>
    <t>RES SMD 649 OHM 1% 1/8W 0805</t>
  </si>
  <si>
    <t>311-69.8CRCT-ND</t>
  </si>
  <si>
    <t>RC0805FR-0769R8L</t>
  </si>
  <si>
    <t>RES SMD 69.8 OHM 1% 1/8W 0805</t>
  </si>
  <si>
    <t>311-787KCRCT-ND</t>
  </si>
  <si>
    <t>RC0805FR-07787KL</t>
  </si>
  <si>
    <t>RES SMD 787K OHM 1% 1/8W 0805</t>
  </si>
  <si>
    <t>787k</t>
  </si>
  <si>
    <t>311-820CRCT-ND</t>
  </si>
  <si>
    <t>RC0805FR-07820RL</t>
  </si>
  <si>
    <t>RES SMD 820 OHM 1% 1/8W 0805</t>
  </si>
  <si>
    <t>311-1.24KCRCT-ND</t>
  </si>
  <si>
    <t>RC0805FR-071K24L</t>
  </si>
  <si>
    <t>RES SMD 1.24K OHM 1% 1/8W 0805</t>
  </si>
  <si>
    <t>1.24k</t>
  </si>
  <si>
    <t>311-121KCRCT-ND</t>
  </si>
  <si>
    <t>RC0805FR-07121KL</t>
  </si>
  <si>
    <t>RES SMD 121K OHM 1% 1/8W 0805</t>
  </si>
  <si>
    <t>121k</t>
  </si>
  <si>
    <t>311-13.3KCRCT-ND</t>
  </si>
  <si>
    <t>RC0805FR-0713K3L</t>
  </si>
  <si>
    <t>RES SMD 13.3K OHM 1% 1/8W 0805</t>
  </si>
  <si>
    <t>13.3k</t>
  </si>
  <si>
    <t>311-154KCRCT-ND</t>
  </si>
  <si>
    <t>RC0805FR-07154KL</t>
  </si>
  <si>
    <t>RES SMD 154K OHM 1% 1/8W 0805</t>
  </si>
  <si>
    <t>154k</t>
  </si>
  <si>
    <t>311-243CRCT-ND</t>
  </si>
  <si>
    <t>RC0805FR-07243RL</t>
  </si>
  <si>
    <t>RES SMD 243 OHM 1% 1/8W 0805</t>
  </si>
  <si>
    <t>311-274KCRCT-ND</t>
  </si>
  <si>
    <t>RC0805FR-07274KL</t>
  </si>
  <si>
    <t>RES SMD 274K OHM 1% 1/8W 0805</t>
  </si>
  <si>
    <t>274k</t>
  </si>
  <si>
    <t>311-280KCRCT-ND</t>
  </si>
  <si>
    <t>RC0805FR-07280KL</t>
  </si>
  <si>
    <t>RES SMD 280K OHM 1% 1/8W 0805</t>
  </si>
  <si>
    <t>280k</t>
  </si>
  <si>
    <t>311-3.60KCRCT-ND</t>
  </si>
  <si>
    <t>RC0805FR-073K6L</t>
  </si>
  <si>
    <t>RES SMD 3.6K OHM 1% 1/8W 0805</t>
  </si>
  <si>
    <t>3.6k</t>
  </si>
  <si>
    <t>311-300KCRCT-ND</t>
  </si>
  <si>
    <t>RC0805FR-07300KL</t>
  </si>
  <si>
    <t>RES SMD 300K OHM 1% 1/8W 0805</t>
  </si>
  <si>
    <t>300k</t>
  </si>
  <si>
    <t>311-374KCRCT-ND</t>
  </si>
  <si>
    <t>RC0805FR-07374KL</t>
  </si>
  <si>
    <t>RES SMD 374K OHM 1% 1/8W 0805</t>
  </si>
  <si>
    <t>374k</t>
  </si>
  <si>
    <t>311-45.3KCRCT-ND</t>
  </si>
  <si>
    <t>RC0805FR-0745K3L</t>
  </si>
  <si>
    <t>RES SMD 45.3K OHM 1% 1/8W 0805</t>
  </si>
  <si>
    <t>45.3k</t>
  </si>
  <si>
    <t>311-470KCRCT-ND</t>
  </si>
  <si>
    <t>RC0805FR-07470KL</t>
  </si>
  <si>
    <t>RES SMD 470K OHM 1% 1/8W 0805</t>
  </si>
  <si>
    <t>470k</t>
  </si>
  <si>
    <t>311-649KCRCT-ND</t>
  </si>
  <si>
    <t>RC0805FR-07649KL</t>
  </si>
  <si>
    <t>RES SMD 649K OHM 1% 1/8W 0805</t>
  </si>
  <si>
    <t>649k</t>
  </si>
  <si>
    <t>311-698CRCT-ND</t>
  </si>
  <si>
    <t>RC0805FR-07698RL</t>
  </si>
  <si>
    <t>RES SMD 698 OHM 1% 1/8W 0805</t>
  </si>
  <si>
    <t>311-7.87KCRCT-ND</t>
  </si>
  <si>
    <t>RC0805FR-077K87L</t>
  </si>
  <si>
    <t>RES SMD 7.87K OHM 1% 1/8W 0805</t>
  </si>
  <si>
    <t>7.87k</t>
  </si>
  <si>
    <t>311-80.6CRCT-ND</t>
  </si>
  <si>
    <t>RC0805FR-0780R6L</t>
  </si>
  <si>
    <t>RES SMD 80.6 OHM 1% 1/8W 0805</t>
  </si>
  <si>
    <t>311-806KCRCT-ND</t>
  </si>
  <si>
    <t>RC0805FR-07806KL</t>
  </si>
  <si>
    <t>RES SMD 806K OHM 1% 1/8W 0805</t>
  </si>
  <si>
    <t>806k</t>
  </si>
  <si>
    <t>311-825KCRCT-ND</t>
  </si>
  <si>
    <t>RC0805FR-07825KL</t>
  </si>
  <si>
    <t>RES SMD 825K OHM 1% 1/8W 0805</t>
  </si>
  <si>
    <t>825k</t>
  </si>
  <si>
    <t>311-86.6CRCT-ND</t>
  </si>
  <si>
    <t>RC0805FR-0786R6L</t>
  </si>
  <si>
    <t>RES SMD 86.6 OHM 1% 1/8W 0805</t>
  </si>
  <si>
    <t>311-9.53KCRCT-ND</t>
  </si>
  <si>
    <t>RC0805FR-079K53L</t>
  </si>
  <si>
    <t>RES SMD 9.53K OHM 1% 1/8W 0805</t>
  </si>
  <si>
    <t>9.53k</t>
  </si>
  <si>
    <t>311-976KCRCT-ND</t>
  </si>
  <si>
    <t>RC0805FR-07976KL</t>
  </si>
  <si>
    <t>RES SMD 976K OHM 1% 1/8W 0805</t>
  </si>
  <si>
    <t>976k</t>
  </si>
  <si>
    <t>311-10.2KCRCT-ND</t>
  </si>
  <si>
    <t>RC0805FR-0710K2L</t>
  </si>
  <si>
    <t>RES SMD 10.2K OHM 1% 1/8W 0805</t>
  </si>
  <si>
    <t>10.2k</t>
  </si>
  <si>
    <t>311-107CRCT-ND</t>
  </si>
  <si>
    <t>RC0805FR-07107RL</t>
  </si>
  <si>
    <t>RES SMD 107 OHM 1% 1/8W 0805</t>
  </si>
  <si>
    <t>311-110CRCT-ND</t>
  </si>
  <si>
    <t>RC0805FR-07110RL</t>
  </si>
  <si>
    <t>RES SMD 110 OHM 1% 1/8W 0805</t>
  </si>
  <si>
    <t>311-113KCRCT-ND</t>
  </si>
  <si>
    <t>RC0805FR-07113KL</t>
  </si>
  <si>
    <t>RES SMD 113K OHM 1% 1/8W 0805</t>
  </si>
  <si>
    <t>113k</t>
  </si>
  <si>
    <t>311-147KCRCT-ND</t>
  </si>
  <si>
    <t>RC0805FR-07147KL</t>
  </si>
  <si>
    <t>RES SMD 147K OHM 1% 1/8W 0805</t>
  </si>
  <si>
    <t>147k</t>
  </si>
  <si>
    <t>311-15.8KCRCT-ND</t>
  </si>
  <si>
    <t>RC0805FR-0715K8L</t>
  </si>
  <si>
    <t>RES SMD 15.8K OHM 1% 1/8W 0805</t>
  </si>
  <si>
    <t>15.8k</t>
  </si>
  <si>
    <t>311-178CRCT-ND</t>
  </si>
  <si>
    <t>RC0805FR-07178RL</t>
  </si>
  <si>
    <t>RES SMD 178 OHM 1% 1/8W 0805</t>
  </si>
  <si>
    <t>311-182KCRCT-ND</t>
  </si>
  <si>
    <t>RC0805FR-07182KL</t>
  </si>
  <si>
    <t>RES SMD 182K OHM 1% 1/8W 0805</t>
  </si>
  <si>
    <t>182k</t>
  </si>
  <si>
    <t>311-19.1KCRCT-ND</t>
  </si>
  <si>
    <t>RC0805FR-0719K1L</t>
  </si>
  <si>
    <t>RES SMD 19.1K OHM 1% 1/8W 0805</t>
  </si>
  <si>
    <t>19.1k</t>
  </si>
  <si>
    <t>311-2.87KCRCT-ND</t>
  </si>
  <si>
    <t>RC0805FR-072K87L</t>
  </si>
  <si>
    <t>RES SMD 2.87K OHM 1% 1/8W 0805</t>
  </si>
  <si>
    <t>2.87k</t>
  </si>
  <si>
    <t>311-20.5CRCT-ND</t>
  </si>
  <si>
    <t>RC0805FR-0720R5L</t>
  </si>
  <si>
    <t>RES SMD 20.5 OHM 1% 1/8W 0805</t>
  </si>
  <si>
    <t>311-215CRCT-ND</t>
  </si>
  <si>
    <t>RC0805FR-07215RL</t>
  </si>
  <si>
    <t>RES SMD 215 OHM 1% 1/8W 0805</t>
  </si>
  <si>
    <t>311-226CRCT-ND</t>
  </si>
  <si>
    <t>RC0805FR-07226RL</t>
  </si>
  <si>
    <t>RES SMD 226 OHM 1% 1/8W 0805</t>
  </si>
  <si>
    <t>311-240CRCT-ND</t>
  </si>
  <si>
    <t>RC0805FR-07240RL</t>
  </si>
  <si>
    <t>RES SMD 240 OHM 1% 1/8W 0805</t>
  </si>
  <si>
    <t>311-255CRCT-ND</t>
  </si>
  <si>
    <t>RC0805FR-07255RL</t>
  </si>
  <si>
    <t>RES SMD 255 OHM 1% 1/8W 0805</t>
  </si>
  <si>
    <t>311-267KCRCT-ND</t>
  </si>
  <si>
    <t>RC0805FR-07267KL</t>
  </si>
  <si>
    <t>RES SMD 267K OHM 1% 1/8W 0805</t>
  </si>
  <si>
    <t>267k</t>
  </si>
  <si>
    <t>311-301CRCT-ND</t>
  </si>
  <si>
    <t>RC0805FR-07301RL</t>
  </si>
  <si>
    <t>RES SMD 301 OHM 1% 1/8W 0805</t>
  </si>
  <si>
    <t>311-340KCRCT-ND</t>
  </si>
  <si>
    <t>RC0805FR-07340KL</t>
  </si>
  <si>
    <t>RES SMD 340K OHM 1% 1/8W 0805</t>
  </si>
  <si>
    <t>340k</t>
  </si>
  <si>
    <t>311-4.42KCRCT-ND</t>
  </si>
  <si>
    <t>RC0805FR-074K42L</t>
  </si>
  <si>
    <t>RES SMD 4.42K OHM 1% 1/8W 0805</t>
  </si>
  <si>
    <t>4.42k</t>
  </si>
  <si>
    <t>311-453CRCT-ND</t>
  </si>
  <si>
    <t>RC0805FR-07453RL</t>
  </si>
  <si>
    <t>RES SMD 453 OHM 1% 1/8W 0805</t>
  </si>
  <si>
    <t>311-511CRCT-ND</t>
  </si>
  <si>
    <t>RC0805FR-07511RL</t>
  </si>
  <si>
    <t>RES SMD 511 OHM 1% 1/8W 0805</t>
  </si>
  <si>
    <t>311-54.9KCRCT-ND</t>
  </si>
  <si>
    <t>RC0805FR-0754K9L</t>
  </si>
  <si>
    <t>RES SMD 54.9K OHM 1% 1/8W 0805</t>
  </si>
  <si>
    <t>54.9k</t>
  </si>
  <si>
    <t>311-64.9CRCT-ND</t>
  </si>
  <si>
    <t>RC0805FR-0764R9L</t>
  </si>
  <si>
    <t>RES SMD 64.9 OHM 1% 1/8W 0805</t>
  </si>
  <si>
    <t>311-68.1KCRCT-ND</t>
  </si>
  <si>
    <t>RC0805FR-0768K1L</t>
  </si>
  <si>
    <t>RES SMD 68.1K OHM 1% 1/8W 0805</t>
  </si>
  <si>
    <t>68.1k</t>
  </si>
  <si>
    <t>311-7.15KCRCT-ND</t>
  </si>
  <si>
    <t>RC0805FR-077K15L</t>
  </si>
  <si>
    <t>RES SMD 7.15K OHM 1% 1/8W 0805</t>
  </si>
  <si>
    <t>7.15k</t>
  </si>
  <si>
    <t>311-750CRCT-ND</t>
  </si>
  <si>
    <t>RC0805FR-07750RL</t>
  </si>
  <si>
    <t>RES SMD 750 OHM 1% 1/8W 0805</t>
  </si>
  <si>
    <t>311-8.87KCRCT-ND</t>
  </si>
  <si>
    <t>RC0805FR-078K87L</t>
  </si>
  <si>
    <t>RES SMD 8.87K OHM 1% 1/8W 0805</t>
  </si>
  <si>
    <t>8.87k</t>
  </si>
  <si>
    <t>311-9.09KCRCT-ND</t>
  </si>
  <si>
    <t>RC0805FR-079K09L</t>
  </si>
  <si>
    <t>RES SMD 9.09K OHM 1% 1/8W 0805</t>
  </si>
  <si>
    <t>9.09k</t>
  </si>
  <si>
    <t>311-909KCRCT-ND</t>
  </si>
  <si>
    <t>RC0805FR-07909KL</t>
  </si>
  <si>
    <t>RES SMD 909K OHM 1% 1/8W 0805</t>
  </si>
  <si>
    <t>909k</t>
  </si>
  <si>
    <t>311-1.15KCRCT-ND</t>
  </si>
  <si>
    <t>RC0805FR-071K15L</t>
  </si>
  <si>
    <t>RES SMD 1.15K OHM 1% 1/8W 0805</t>
  </si>
  <si>
    <t>1.15k</t>
  </si>
  <si>
    <t>311-1.87KCRCT-ND</t>
  </si>
  <si>
    <t>RC0805FR-071K87L</t>
  </si>
  <si>
    <t>RES SMD 1.87K OHM 1% 1/8W 0805</t>
  </si>
  <si>
    <t>1.87k</t>
  </si>
  <si>
    <t>311-107KCRCT-ND</t>
  </si>
  <si>
    <t>RC0805FR-07107KL</t>
  </si>
  <si>
    <t>RES SMD 107K OHM 1% 1/8W 0805</t>
  </si>
  <si>
    <t>107k</t>
  </si>
  <si>
    <t>311-12.4KCRCT-ND</t>
  </si>
  <si>
    <t>RC0805FR-0712K4L</t>
  </si>
  <si>
    <t>RES SMD 12.4K OHM 1% 1/8W 0805</t>
  </si>
  <si>
    <t>12.4k</t>
  </si>
  <si>
    <t>311-121CRCT-ND</t>
  </si>
  <si>
    <t>RC0805FR-07121RL</t>
  </si>
  <si>
    <t>RES SMD 121 OHM 1% 1/8W 0805</t>
  </si>
  <si>
    <t>311-127KCRCT-ND</t>
  </si>
  <si>
    <t>RC0805FR-07127KL</t>
  </si>
  <si>
    <t>RES SMD 127K OHM 1% 1/8W 0805</t>
  </si>
  <si>
    <t>127k</t>
  </si>
  <si>
    <t>311-137CRCT-ND</t>
  </si>
  <si>
    <t>RC0805FR-07137RL</t>
  </si>
  <si>
    <t>RES SMD 137 OHM 1% 1/8W 0805</t>
  </si>
  <si>
    <t>311-137KCRCT-ND</t>
  </si>
  <si>
    <t>RC0805FR-07137KL</t>
  </si>
  <si>
    <t>RES SMD 137K OHM 1% 1/8W 0805</t>
  </si>
  <si>
    <t>137k</t>
  </si>
  <si>
    <t>311-140KCRCT-ND</t>
  </si>
  <si>
    <t>RC0805FR-07140KL</t>
  </si>
  <si>
    <t>RES SMD 140K OHM 1% 1/8W 0805</t>
  </si>
  <si>
    <t>140k</t>
  </si>
  <si>
    <t>311-15.4KCRCT-ND</t>
  </si>
  <si>
    <t>RC0805FR-0715K4L</t>
  </si>
  <si>
    <t>RES SMD 15.4K OHM 1% 1/8W 0805</t>
  </si>
  <si>
    <t>15.4k</t>
  </si>
  <si>
    <t>311-154CRCT-ND</t>
  </si>
  <si>
    <t>RC0805FR-07154RL</t>
  </si>
  <si>
    <t>RES SMD 154 OHM 1% 1/8W 0805</t>
  </si>
  <si>
    <t>311-16.2KCRCT-ND</t>
  </si>
  <si>
    <t>RC0805FR-0716K2L</t>
  </si>
  <si>
    <t>RES SMD 16.2K OHM 1% 1/8W 0805</t>
  </si>
  <si>
    <t>16.2k</t>
  </si>
  <si>
    <t>311-160KCRCT-ND</t>
  </si>
  <si>
    <t>RC0805FR-07160KL</t>
  </si>
  <si>
    <t>RES SMD 160K OHM 1% 1/8W 0805</t>
  </si>
  <si>
    <t>311-162CRCT-ND</t>
  </si>
  <si>
    <t>RC0805FR-07162RL</t>
  </si>
  <si>
    <t>RES SMD 162 OHM 1% 1/8W 0805</t>
  </si>
  <si>
    <t>311-169CRCT-ND</t>
  </si>
  <si>
    <t>RC0805FR-07169RL</t>
  </si>
  <si>
    <t>RES SMD 169 OHM 1% 1/8W 0805</t>
  </si>
  <si>
    <t>311-18.7KCRCT-ND</t>
  </si>
  <si>
    <t>RC0805FR-0718K7L</t>
  </si>
  <si>
    <t>RES SMD 18.7K OHM 1% 1/8W 0805</t>
  </si>
  <si>
    <t>18.7k</t>
  </si>
  <si>
    <t>311-2.26KCRCT-ND</t>
  </si>
  <si>
    <t>RC0805FR-072K26L</t>
  </si>
  <si>
    <t>RES SMD 2.26K OHM 1% 1/8W 0805</t>
  </si>
  <si>
    <t>2.26k</t>
  </si>
  <si>
    <t>311-215KCRCT-ND</t>
  </si>
  <si>
    <t>RC0805FR-07215KL</t>
  </si>
  <si>
    <t>RES SMD 215K OHM 1% 1/8W 0805</t>
  </si>
  <si>
    <t>215k</t>
  </si>
  <si>
    <t>311-232KCRCT-ND</t>
  </si>
  <si>
    <t>RC0805FR-07232KL</t>
  </si>
  <si>
    <t>RES SMD 232K OHM 1% 1/8W 0805</t>
  </si>
  <si>
    <t>232k</t>
  </si>
  <si>
    <t>311-237KCRCT-ND</t>
  </si>
  <si>
    <t>RC0805FR-07237KL</t>
  </si>
  <si>
    <t>RES SMD 237K OHM 1% 1/8W 0805</t>
  </si>
  <si>
    <t>237k</t>
  </si>
  <si>
    <t>311-24.3CRCT-ND</t>
  </si>
  <si>
    <t>RC0805FR-0724R3L</t>
  </si>
  <si>
    <t>RES SMD 24.3 OHM 1% 1/8W 0805</t>
  </si>
  <si>
    <t>311-267CRCT-ND</t>
  </si>
  <si>
    <t>RC0805FR-07267RL</t>
  </si>
  <si>
    <t>RES SMD 267 OHM 1% 1/8W 0805</t>
  </si>
  <si>
    <t>311-28.7KCRCT-ND</t>
  </si>
  <si>
    <t>RC0805FR-0728K7L</t>
  </si>
  <si>
    <t>RES SMD 28.7K OHM 1% 1/8W 0805</t>
  </si>
  <si>
    <t>28.7k</t>
  </si>
  <si>
    <t>311-29.4KCRCT-ND</t>
  </si>
  <si>
    <t>RC0805FR-0729K4L</t>
  </si>
  <si>
    <t>RES SMD 29.4K OHM 1% 1/8W 0805</t>
  </si>
  <si>
    <t>29.4k</t>
  </si>
  <si>
    <t>311-3.74KCRCT-ND</t>
  </si>
  <si>
    <t>RC0805FR-073K74L</t>
  </si>
  <si>
    <t>RES SMD 3.74K OHM 1% 1/8W 0805</t>
  </si>
  <si>
    <t>3.74k</t>
  </si>
  <si>
    <t>311-34.8KCRCT-ND</t>
  </si>
  <si>
    <t>RC0805FR-0734K8L</t>
  </si>
  <si>
    <t>RES SMD 34.8K OHM 1% 1/8W 0805</t>
  </si>
  <si>
    <t>34.8k</t>
  </si>
  <si>
    <t>311-365KCRCT-ND</t>
  </si>
  <si>
    <t>RC0805FR-07365KL</t>
  </si>
  <si>
    <t>RES SMD 365K OHM 1% 1/8W 0805</t>
  </si>
  <si>
    <t>365k</t>
  </si>
  <si>
    <t>311-4.12KCRCT-ND</t>
  </si>
  <si>
    <t>RC0805FR-074K12L</t>
  </si>
  <si>
    <t>RES SMD 4.12K OHM 1% 1/8W 0805</t>
  </si>
  <si>
    <t>4.12k</t>
  </si>
  <si>
    <t>311-430CRCT-ND</t>
  </si>
  <si>
    <t>RC0805FR-07430RL</t>
  </si>
  <si>
    <t>RES SMD 430 OHM 1% 1/8W 0805</t>
  </si>
  <si>
    <t>311-442KCRCT-ND</t>
  </si>
  <si>
    <t>RC0805FR-07442KL</t>
  </si>
  <si>
    <t>RES SMD 442K OHM 1% 1/8W 0805</t>
  </si>
  <si>
    <t>442k</t>
  </si>
  <si>
    <t>311-453KCRCT-ND</t>
  </si>
  <si>
    <t>RC0805FR-07453KL</t>
  </si>
  <si>
    <t>RES SMD 453K OHM 1% 1/8W 0805</t>
  </si>
  <si>
    <t>453k</t>
  </si>
  <si>
    <t>311-46.4KCRCT-ND</t>
  </si>
  <si>
    <t>RC0805FR-0746K4L</t>
  </si>
  <si>
    <t>RES SMD 46.4K OHM 1% 1/8W 0805</t>
  </si>
  <si>
    <t>46.4k</t>
  </si>
  <si>
    <t>311-464KCRCT-ND</t>
  </si>
  <si>
    <t>RC0805FR-07464KL</t>
  </si>
  <si>
    <t>RES SMD 464K OHM 1% 1/8W 0805</t>
  </si>
  <si>
    <t>464k</t>
  </si>
  <si>
    <t>311-47.5CRCT-ND</t>
  </si>
  <si>
    <t>RC0805FR-0747R5L</t>
  </si>
  <si>
    <t>RES SMD 47.5 OHM 1% 1/8W 0805</t>
  </si>
  <si>
    <t>311-475KCRCT-ND</t>
  </si>
  <si>
    <t>RC0805FR-07475KL</t>
  </si>
  <si>
    <t>RES SMD 475K OHM 1% 1/8W 0805</t>
  </si>
  <si>
    <t>475k</t>
  </si>
  <si>
    <t>311-549CRCT-ND</t>
  </si>
  <si>
    <t>RC0805FR-07549RL</t>
  </si>
  <si>
    <t>RES SMD 549 OHM 1% 1/8W 0805</t>
  </si>
  <si>
    <t>311-549KCRCT-ND</t>
  </si>
  <si>
    <t>RC0805FR-07549KL</t>
  </si>
  <si>
    <t>RES SMD 549K OHM 1% 1/8W 0805</t>
  </si>
  <si>
    <t>549k</t>
  </si>
  <si>
    <t>311-560KCRCT-ND</t>
  </si>
  <si>
    <t>RC0805FR-07560KL</t>
  </si>
  <si>
    <t>RES SMD 560K OHM 1% 1/8W 0805</t>
  </si>
  <si>
    <t>560k</t>
  </si>
  <si>
    <t>311-562KCRCT-ND</t>
  </si>
  <si>
    <t>RC0805FR-07562KL</t>
  </si>
  <si>
    <t>RES SMD 562K OHM 1% 1/8W 0805</t>
  </si>
  <si>
    <t>562k</t>
  </si>
  <si>
    <t>311-69.8KCRCT-ND</t>
  </si>
  <si>
    <t>RC0805FR-0769K8L</t>
  </si>
  <si>
    <t>RES SMD 69.8K OHM 1% 1/8W 0805</t>
  </si>
  <si>
    <t>69.8k</t>
  </si>
  <si>
    <t>311-732CRCT-ND</t>
  </si>
  <si>
    <t>RC0805FR-07732RL</t>
  </si>
  <si>
    <t>RES SMD 732 OHM 1% 1/8W 0805</t>
  </si>
  <si>
    <t>311-82.0CRCT-ND</t>
  </si>
  <si>
    <t>RC0805FR-0782RL</t>
  </si>
  <si>
    <t>RES SMD 82 OHM 1% 1/8W 0805</t>
  </si>
  <si>
    <t>311-82.5KCRCT-ND</t>
  </si>
  <si>
    <t>RC0805FR-0782K5L</t>
  </si>
  <si>
    <t>RES SMD 82.5K OHM 1% 1/8W 0805</t>
  </si>
  <si>
    <t>82.5k</t>
  </si>
  <si>
    <t>311-86.6KCRCT-ND</t>
  </si>
  <si>
    <t>RC0805FR-0786K6L</t>
  </si>
  <si>
    <t>RES SMD 86.6K OHM 1% 1/8W 0805</t>
  </si>
  <si>
    <t>86.6k</t>
  </si>
  <si>
    <t>311-866CRCT-ND</t>
  </si>
  <si>
    <t>RC0805FR-07866RL</t>
  </si>
  <si>
    <t>RES SMD 866 OHM 1% 1/8W 0805</t>
  </si>
  <si>
    <t>311-887KCRCT-ND</t>
  </si>
  <si>
    <t>RC0805FR-07887KL</t>
  </si>
  <si>
    <t>RES SMD 887K OHM 1% 1/8W 0805</t>
  </si>
  <si>
    <t>887k</t>
  </si>
  <si>
    <t>311-931CRCT-ND</t>
  </si>
  <si>
    <t>RC0805FR-07931RL</t>
  </si>
  <si>
    <t>RES SMD 931 OHM 1% 1/8W 0805</t>
  </si>
  <si>
    <t>311-97.6KCRCT-ND</t>
  </si>
  <si>
    <t>RC0805FR-0797K6L</t>
  </si>
  <si>
    <t>RES SMD 97.6K OHM 1% 1/8W 0805</t>
  </si>
  <si>
    <t>97.6k</t>
  </si>
  <si>
    <t>311-1.60KCRCT-ND</t>
  </si>
  <si>
    <t>RC0805FR-071K6L</t>
  </si>
  <si>
    <t>RES SMD 1.6K OHM 1% 1/8W 0805</t>
  </si>
  <si>
    <t>311-10.7KCRCT-ND</t>
  </si>
  <si>
    <t>RC0805FR-0710K7L</t>
  </si>
  <si>
    <t>RES SMD 10.7K OHM 1% 1/8W 0805</t>
  </si>
  <si>
    <t>10.7k</t>
  </si>
  <si>
    <t>311-11.0CRCT-ND</t>
  </si>
  <si>
    <t>RC0805FR-0711RL</t>
  </si>
  <si>
    <t>RES SMD 11 OHM 1% 1/8W 0805</t>
  </si>
  <si>
    <t>311-11.5KCRCT-ND</t>
  </si>
  <si>
    <t>RC0805FR-0711K5L</t>
  </si>
  <si>
    <t>RES SMD 11.5K OHM 1% 1/8W 0805</t>
  </si>
  <si>
    <t>11.5k</t>
  </si>
  <si>
    <t>311-124KCRCT-ND</t>
  </si>
  <si>
    <t>RC0805FR-07124KL</t>
  </si>
  <si>
    <t>RES SMD 124K OHM 1% 1/8W 0805</t>
  </si>
  <si>
    <t>124k</t>
  </si>
  <si>
    <t>311-130KCRCT-ND</t>
  </si>
  <si>
    <t>RC0805FR-07130KL</t>
  </si>
  <si>
    <t>RES SMD 130K OHM 1% 1/8W 0805</t>
  </si>
  <si>
    <t>311-147CRCT-ND</t>
  </si>
  <si>
    <t>RC0805FR-07147RL</t>
  </si>
  <si>
    <t>RES SMD 147 OHM 1% 1/8W 0805</t>
  </si>
  <si>
    <t>311-165KCRCT-ND</t>
  </si>
  <si>
    <t>RC0805FR-07165KL</t>
  </si>
  <si>
    <t>RES SMD 165K OHM 1% 1/8W 0805</t>
  </si>
  <si>
    <t>165k</t>
  </si>
  <si>
    <t>311-187KCRCT-ND</t>
  </si>
  <si>
    <t>RC0805FR-07187KL</t>
  </si>
  <si>
    <t>RES SMD 187K OHM 1% 1/8W 0805</t>
  </si>
  <si>
    <t>187k</t>
  </si>
  <si>
    <t>311-21.0KCRCT-ND</t>
  </si>
  <si>
    <t>RC0805FR-0721KL</t>
  </si>
  <si>
    <t>RES SMD 21K OHM 1% 1/8W 0805</t>
  </si>
  <si>
    <t>21k</t>
  </si>
  <si>
    <t>311-210CRCT-ND</t>
  </si>
  <si>
    <t>RC0805FR-07210RL</t>
  </si>
  <si>
    <t>RES SMD 210 OHM 1% 1/8W 0805</t>
  </si>
  <si>
    <t>311-3.16KCRCT-ND</t>
  </si>
  <si>
    <t>RC0805FR-073K16L</t>
  </si>
  <si>
    <t>RES SMD 3.16K OHM 1% 1/8W 0805</t>
  </si>
  <si>
    <t>3.16k</t>
  </si>
  <si>
    <t>311-316KCRCT-ND</t>
  </si>
  <si>
    <t>RC0805FR-07316KL</t>
  </si>
  <si>
    <t>RES SMD 316K OHM 1% 1/8W 0805</t>
  </si>
  <si>
    <t>316k</t>
  </si>
  <si>
    <t>311-34.0KCRCT-ND</t>
  </si>
  <si>
    <t>RC0805FR-0734KL</t>
  </si>
  <si>
    <t>RES SMD 34K OHM 1% 1/8W 0805</t>
  </si>
  <si>
    <t>34k</t>
  </si>
  <si>
    <t>311-348KCRCT-ND</t>
  </si>
  <si>
    <t>RC0805FR-07348KL</t>
  </si>
  <si>
    <t>RES SMD 348K OHM 1% 1/8W 0805</t>
  </si>
  <si>
    <t>348k</t>
  </si>
  <si>
    <t>311-365CRCT-ND</t>
  </si>
  <si>
    <t>RC0805FR-07365RL</t>
  </si>
  <si>
    <t>RES SMD 365 OHM 1% 1/8W 0805</t>
  </si>
  <si>
    <t>311-37.4KCRCT-ND</t>
  </si>
  <si>
    <t>RC0805FR-0737K4L</t>
  </si>
  <si>
    <t>RES SMD 37.4K OHM 1% 1/8W 0805</t>
  </si>
  <si>
    <t>37.4k</t>
  </si>
  <si>
    <t>311-383CRCT-ND</t>
  </si>
  <si>
    <t>RC0805FR-07383RL</t>
  </si>
  <si>
    <t>RES SMD 383 OHM 1% 1/8W 0805</t>
  </si>
  <si>
    <t>311-4.64KCRCT-ND</t>
  </si>
  <si>
    <t>RC0805FR-074K64L</t>
  </si>
  <si>
    <t>RES SMD 4.64K OHM 1% 1/8W 0805</t>
  </si>
  <si>
    <t>4.64k</t>
  </si>
  <si>
    <t>311-40.2CRCT-ND</t>
  </si>
  <si>
    <t>RC0805FR-0740R2L</t>
  </si>
  <si>
    <t>RES SMD 40.2 OHM 1% 1/8W 0805</t>
  </si>
  <si>
    <t>311-422KCRCT-ND</t>
  </si>
  <si>
    <t>RC0805FR-07422KL</t>
  </si>
  <si>
    <t>RES SMD 422K OHM 1% 1/8W 0805</t>
  </si>
  <si>
    <t>422k</t>
  </si>
  <si>
    <t>311-464CRCT-ND</t>
  </si>
  <si>
    <t>RC0805FR-07464RL</t>
  </si>
  <si>
    <t>RES SMD 464 OHM 1% 1/8W 0805</t>
  </si>
  <si>
    <t>311-487KCRCT-ND</t>
  </si>
  <si>
    <t>RC0805FR-07487KL</t>
  </si>
  <si>
    <t>RES SMD 487K OHM 1% 1/8W 0805</t>
  </si>
  <si>
    <t>487k</t>
  </si>
  <si>
    <t>311-51.1KCRCT-ND</t>
  </si>
  <si>
    <t>RC0805FR-0751K1L</t>
  </si>
  <si>
    <t>RES SMD 51.1K OHM 1% 1/8W 0805</t>
  </si>
  <si>
    <t>51.1k</t>
  </si>
  <si>
    <t>311-511KCRCT-ND</t>
  </si>
  <si>
    <t>RC0805FR-07511KL</t>
  </si>
  <si>
    <t>RES SMD 511K OHM 1% 1/8W 0805</t>
  </si>
  <si>
    <t>511k</t>
  </si>
  <si>
    <t>311-536CRCT-ND</t>
  </si>
  <si>
    <t>RC0805FR-07536RL</t>
  </si>
  <si>
    <t>RES SMD 536 OHM 1% 1/8W 0805</t>
  </si>
  <si>
    <t>311-560CRCT-ND</t>
  </si>
  <si>
    <t>RC0805FR-07560RL</t>
  </si>
  <si>
    <t>RES SMD 560 OHM 1% 1/8W 0805</t>
  </si>
  <si>
    <t>311-768KCRCT-ND</t>
  </si>
  <si>
    <t>RC0805FR-07768KL</t>
  </si>
  <si>
    <t>RES SMD 768K OHM 1% 1/8W 0805</t>
  </si>
  <si>
    <t>768k</t>
  </si>
  <si>
    <t>311-8.25KCRCT-ND</t>
  </si>
  <si>
    <t>RC0805FR-078K25L</t>
  </si>
  <si>
    <t>RES SMD 8.25K OHM 1% 1/8W 0805</t>
  </si>
  <si>
    <t>8.25k</t>
  </si>
  <si>
    <t>311-82.5CRCT-ND</t>
  </si>
  <si>
    <t>RC0805FR-0782R5L</t>
  </si>
  <si>
    <t>RES SMD 82.5 OHM 1% 1/8W 0805</t>
  </si>
  <si>
    <t>311-866KCRCT-ND</t>
  </si>
  <si>
    <t>RC0805FR-07866KL</t>
  </si>
  <si>
    <t>RES SMD 866K OHM 1% 1/8W 0805</t>
  </si>
  <si>
    <t>866k</t>
  </si>
  <si>
    <t>311-93.1KCRCT-ND</t>
  </si>
  <si>
    <t>RC0805FR-0793K1L</t>
  </si>
  <si>
    <t>RES SMD 93.1K OHM 1% 1/8W 0805</t>
  </si>
  <si>
    <t>93.1k</t>
  </si>
  <si>
    <t>311-1.65KCRCT-ND</t>
  </si>
  <si>
    <t>RC0805FR-071K65L</t>
  </si>
  <si>
    <t>RES SMD 1.65K OHM 1% 1/8W 0805</t>
  </si>
  <si>
    <t>1.65k</t>
  </si>
  <si>
    <t>311-105KCRCT-ND</t>
  </si>
  <si>
    <t>RC0805FR-07105KL</t>
  </si>
  <si>
    <t>RES SMD 105K OHM 1% 1/8W 0805</t>
  </si>
  <si>
    <t>105k</t>
  </si>
  <si>
    <t>311-16.0CRCT-ND</t>
  </si>
  <si>
    <t>RC0805FR-0716RL</t>
  </si>
  <si>
    <t>RES SMD 16 OHM 1% 1/8W 0805</t>
  </si>
  <si>
    <t>311-178KCRCT-ND</t>
  </si>
  <si>
    <t>RC0805FR-07178KL</t>
  </si>
  <si>
    <t>RES SMD 178K OHM 1% 1/8W 0805</t>
  </si>
  <si>
    <t>178k</t>
  </si>
  <si>
    <t>311-20.0CRCT-ND</t>
  </si>
  <si>
    <t>RC0805FR-0720RL</t>
  </si>
  <si>
    <t>RES SMD 20 OHM 1% 1/8W 0805</t>
  </si>
  <si>
    <t>311-24.9CRCT-ND</t>
  </si>
  <si>
    <t>RC0805FR-0724R9L</t>
  </si>
  <si>
    <t>RES SMD 24.9 OHM 1% 1/8W 0805</t>
  </si>
  <si>
    <t>311-3.09KCRCT-ND</t>
  </si>
  <si>
    <t>RC0805FR-073K09L</t>
  </si>
  <si>
    <t>RES SMD 3.09K OHM 1% 1/8W 0805</t>
  </si>
  <si>
    <t>3.09k</t>
  </si>
  <si>
    <t>311-309CRCT-ND</t>
  </si>
  <si>
    <t>RC0805FR-07309RL</t>
  </si>
  <si>
    <t>RES SMD 309 OHM 1% 1/8W 0805</t>
  </si>
  <si>
    <t>311-33.2CRCT-ND</t>
  </si>
  <si>
    <t>RC0805FR-0733R2L</t>
  </si>
  <si>
    <t>RES SMD 33.2 OHM 1% 1/8W 0805</t>
  </si>
  <si>
    <t>311-392CRCT-ND</t>
  </si>
  <si>
    <t>RC0805FR-07392RL</t>
  </si>
  <si>
    <t>RES SMD 392 OHM 1% 1/8W 0805</t>
  </si>
  <si>
    <t>311-412CRCT-ND</t>
  </si>
  <si>
    <t>RC0805FR-07412RL</t>
  </si>
  <si>
    <t>RES SMD 412 OHM 1% 1/8W 0805</t>
  </si>
  <si>
    <t>311-412KCRCT-ND</t>
  </si>
  <si>
    <t>RC0805FR-07412KL</t>
  </si>
  <si>
    <t>RES SMD 412K OHM 1% 1/8W 0805</t>
  </si>
  <si>
    <t>412k</t>
  </si>
  <si>
    <t>311-54.9CRCT-ND</t>
  </si>
  <si>
    <t>RC0805FR-0754R9L</t>
  </si>
  <si>
    <t>RES SMD 54.9 OHM 1% 1/8W 0805</t>
  </si>
  <si>
    <t>311-6.34KCRCT-ND</t>
  </si>
  <si>
    <t>RC0805FR-076K34L</t>
  </si>
  <si>
    <t>RES SMD 6.34K OHM 1% 1/8W 0805</t>
  </si>
  <si>
    <t>6.34k</t>
  </si>
  <si>
    <t>311-60.4CRCT-ND</t>
  </si>
  <si>
    <t>RC0805FR-0760R4L</t>
  </si>
  <si>
    <t>RES SMD 60.4 OHM 1% 1/8W 0805</t>
  </si>
  <si>
    <t>311-604KCRCT-ND</t>
  </si>
  <si>
    <t>RC0805FR-07604KL</t>
  </si>
  <si>
    <t>RES SMD 604K OHM 1% 1/8W 0805</t>
  </si>
  <si>
    <t>604k</t>
  </si>
  <si>
    <t>311-62.0KCRCT-ND</t>
  </si>
  <si>
    <t>RC0805FR-0762KL</t>
  </si>
  <si>
    <t>RES SMD 62K OHM 1% 1/8W 0805</t>
  </si>
  <si>
    <t>62k</t>
  </si>
  <si>
    <t>311-634CRCT-ND</t>
  </si>
  <si>
    <t>RC0805FR-07634RL</t>
  </si>
  <si>
    <t>RES SMD 634 OHM 1% 1/8W 0805</t>
  </si>
  <si>
    <t>311-698KCRCT-ND</t>
  </si>
  <si>
    <t>RC0805FR-07698KL</t>
  </si>
  <si>
    <t>RES SMD 698K OHM 1% 1/8W 0805</t>
  </si>
  <si>
    <t>698k</t>
  </si>
  <si>
    <t>311-8.45KCRCT-ND</t>
  </si>
  <si>
    <t>RC0805FR-078K45L</t>
  </si>
  <si>
    <t>RES SMD 8.45K OHM 1% 1/8W 0805</t>
  </si>
  <si>
    <t>8.45k</t>
  </si>
  <si>
    <t>311-825CRCT-ND</t>
  </si>
  <si>
    <t>RC0805FR-07825RL</t>
  </si>
  <si>
    <t>RES SMD 825 OHM 1% 1/8W 0805</t>
  </si>
  <si>
    <t>311-953CRCT-ND</t>
  </si>
  <si>
    <t>RC0805FR-07953RL</t>
  </si>
  <si>
    <t>RES SMD 953 OHM 1% 1/8W 0805</t>
  </si>
  <si>
    <t>311-1.07KCRCT-ND</t>
  </si>
  <si>
    <t>RC0805FR-071K07L</t>
  </si>
  <si>
    <t>RES SMD 1.07K OHM 1% 1/8W 0805</t>
  </si>
  <si>
    <t>1.07k</t>
  </si>
  <si>
    <t>311-1.13KCRCT-ND</t>
  </si>
  <si>
    <t>RC0805FR-071K13L</t>
  </si>
  <si>
    <t>RES SMD 1.13K OHM 1% 1/8W 0805</t>
  </si>
  <si>
    <t>1.13k</t>
  </si>
  <si>
    <t>311-14.3KCRCT-ND</t>
  </si>
  <si>
    <t>RC0805FR-0714K3L</t>
  </si>
  <si>
    <t>RES SMD 14.3K OHM 1% 1/8W 0805</t>
  </si>
  <si>
    <t>14.3k</t>
  </si>
  <si>
    <t>311-16.0KCRCT-ND</t>
  </si>
  <si>
    <t>RC0805FR-0716KL</t>
  </si>
  <si>
    <t>RES SMD 16K OHM 1% 1/8W 0805</t>
  </si>
  <si>
    <t>311-162KCRCT-ND</t>
  </si>
  <si>
    <t>RC0805FR-07162KL</t>
  </si>
  <si>
    <t>RES SMD 162K OHM 1% 1/8W 0805</t>
  </si>
  <si>
    <t>162k</t>
  </si>
  <si>
    <t>311-17.4KCRCT-ND</t>
  </si>
  <si>
    <t>RC0805FR-0717K4L</t>
  </si>
  <si>
    <t>RES SMD 17.4K OHM 1% 1/8W 0805</t>
  </si>
  <si>
    <t>17.4k</t>
  </si>
  <si>
    <t>311-17.8KCRCT-ND</t>
  </si>
  <si>
    <t>RC0805FR-0717K8L</t>
  </si>
  <si>
    <t>RES SMD 17.8K OHM 1% 1/8W 0805</t>
  </si>
  <si>
    <t>17.8k</t>
  </si>
  <si>
    <t>311-2.61KCRCT-ND</t>
  </si>
  <si>
    <t>RC0805FR-072K61L</t>
  </si>
  <si>
    <t>RES SMD 2.61K OHM 1% 1/8W 0805</t>
  </si>
  <si>
    <t>2.61k</t>
  </si>
  <si>
    <t>311-2.67KCRCT-ND</t>
  </si>
  <si>
    <t>RC0805FR-072K67L</t>
  </si>
  <si>
    <t>RES SMD 2.67K OHM 1% 1/8W 0805</t>
  </si>
  <si>
    <t>2.67k</t>
  </si>
  <si>
    <t>311-210KCRCT-ND</t>
  </si>
  <si>
    <t>RC0805FR-07210KL</t>
  </si>
  <si>
    <t>RES SMD 210K OHM 1% 1/8W 0805</t>
  </si>
  <si>
    <t>210k</t>
  </si>
  <si>
    <t>311-221CRCT-ND</t>
  </si>
  <si>
    <t>RC0805FR-07221RL</t>
  </si>
  <si>
    <t>RES SMD 221 OHM 1% 1/8W 0805</t>
  </si>
  <si>
    <t>311-23.7KCRCT-ND</t>
  </si>
  <si>
    <t>RC0805FR-0723K7L</t>
  </si>
  <si>
    <t>RES SMD 23.7K OHM 1% 1/8W 0805</t>
  </si>
  <si>
    <t>23.7k</t>
  </si>
  <si>
    <t>311-249CRCT-ND</t>
  </si>
  <si>
    <t>RC0805FR-07249RL</t>
  </si>
  <si>
    <t>RES SMD 249 OHM 1% 1/8W 0805</t>
  </si>
  <si>
    <t>311-26.7KCRCT-ND</t>
  </si>
  <si>
    <t>RC0805FR-0726K7L</t>
  </si>
  <si>
    <t>RES SMD 26.7K OHM 1% 1/8W 0805</t>
  </si>
  <si>
    <t>26.7k</t>
  </si>
  <si>
    <t>311-287KCRCT-ND</t>
  </si>
  <si>
    <t>RC0805FR-07287KL</t>
  </si>
  <si>
    <t>RES SMD 287K OHM 1% 1/8W 0805</t>
  </si>
  <si>
    <t>287k</t>
  </si>
  <si>
    <t>311-294CRCT-ND</t>
  </si>
  <si>
    <t>RC0805FR-07294RL</t>
  </si>
  <si>
    <t>RES SMD 294 OHM 1% 1/8W 0805</t>
  </si>
  <si>
    <t>311-34.8CRCT-ND</t>
  </si>
  <si>
    <t>RC0805FR-0734R8L</t>
  </si>
  <si>
    <t>RES SMD 34.8 OHM 1% 1/8W 0805</t>
  </si>
  <si>
    <t>311-360CRCT-ND</t>
  </si>
  <si>
    <t>RC0805FR-07360RL</t>
  </si>
  <si>
    <t>RES SMD 360 OHM 1% 1/8W 0805</t>
  </si>
  <si>
    <t>311-430KCRCT-ND</t>
  </si>
  <si>
    <t>RC0805FR-07430KL</t>
  </si>
  <si>
    <t>RES SMD 430K OHM 1% 1/8W 0805</t>
  </si>
  <si>
    <t>430k</t>
  </si>
  <si>
    <t>311-45.3CRCT-ND</t>
  </si>
  <si>
    <t>RC0805FR-0745R3L</t>
  </si>
  <si>
    <t>RES SMD 45.3 OHM 1% 1/8W 0805</t>
  </si>
  <si>
    <t>311-5.23KCRCT-ND</t>
  </si>
  <si>
    <t>RC0805FR-075K23L</t>
  </si>
  <si>
    <t>RES SMD 5.23K OHM 1% 1/8W 0805</t>
  </si>
  <si>
    <t>5.23k</t>
  </si>
  <si>
    <t>311-510KCRCT-ND</t>
  </si>
  <si>
    <t>RC0805FR-07510KL</t>
  </si>
  <si>
    <t>RES SMD 510K OHM 1% 1/8W 0805</t>
  </si>
  <si>
    <t>311-52.3KCRCT-ND</t>
  </si>
  <si>
    <t>RC0805FR-0752K3L</t>
  </si>
  <si>
    <t>RES SMD 52.3K OHM 1% 1/8W 0805</t>
  </si>
  <si>
    <t>52.3k</t>
  </si>
  <si>
    <t>311-53.6KCRCT-ND</t>
  </si>
  <si>
    <t>RC0805FR-0753K6L</t>
  </si>
  <si>
    <t>RES SMD 53.6K OHM 1% 1/8W 0805</t>
  </si>
  <si>
    <t>53.6k</t>
  </si>
  <si>
    <t>311-590CRCT-ND</t>
  </si>
  <si>
    <t>RC0805FR-07590RL</t>
  </si>
  <si>
    <t>RES SMD 590 OHM 1% 1/8W 0805</t>
  </si>
  <si>
    <t>311-60.4KCRCT-ND</t>
  </si>
  <si>
    <t>RC0805FR-0760K4L</t>
  </si>
  <si>
    <t>RES SMD 60.4K OHM 1% 1/8W 0805</t>
  </si>
  <si>
    <t>60.4k</t>
  </si>
  <si>
    <t>311-66.5KCRCT-ND</t>
  </si>
  <si>
    <t>RC0805FR-0766K5L</t>
  </si>
  <si>
    <t>RES SMD 66.5K OHM 1% 1/8W 0805</t>
  </si>
  <si>
    <t>66.5k</t>
  </si>
  <si>
    <t>311-665CRCT-ND</t>
  </si>
  <si>
    <t>RC0805FR-07665RL</t>
  </si>
  <si>
    <t>RES SMD 665 OHM 1% 1/8W 0805</t>
  </si>
  <si>
    <t>311-681KCRCT-ND</t>
  </si>
  <si>
    <t>RC0805FR-07681KL</t>
  </si>
  <si>
    <t>RES SMD 681K OHM 1% 1/8W 0805</t>
  </si>
  <si>
    <t>681k</t>
  </si>
  <si>
    <t>311-7.32KCRCT-ND</t>
  </si>
  <si>
    <t>RC0805FR-077K32L</t>
  </si>
  <si>
    <t>RES SMD 7.32K OHM 1% 1/8W 0805</t>
  </si>
  <si>
    <t>7.32k</t>
  </si>
  <si>
    <t>311-715CRCT-ND</t>
  </si>
  <si>
    <t>RC0805FR-07715RL</t>
  </si>
  <si>
    <t>RES SMD 715 OHM 1% 1/8W 0805</t>
  </si>
  <si>
    <t>311-768CRCT-ND</t>
  </si>
  <si>
    <t>RC0805FR-07768RL</t>
  </si>
  <si>
    <t>RES SMD 768 OHM 1% 1/8W 0805</t>
  </si>
  <si>
    <t>311-8.66KCRCT-ND</t>
  </si>
  <si>
    <t>RC0805FR-078K66L</t>
  </si>
  <si>
    <t>RES SMD 8.66K OHM 1% 1/8W 0805</t>
  </si>
  <si>
    <t>8.66k</t>
  </si>
  <si>
    <t>311-88.7KCRCT-ND</t>
  </si>
  <si>
    <t>RC0805FR-0788K7L</t>
  </si>
  <si>
    <t>RES SMD 88.7K OHM 1% 1/8W 0805</t>
  </si>
  <si>
    <t>88.7k</t>
  </si>
  <si>
    <t>311-887CRCT-ND</t>
  </si>
  <si>
    <t>RC0805FR-07887RL</t>
  </si>
  <si>
    <t>RES SMD 887 OHM 1% 1/8W 0805</t>
  </si>
  <si>
    <t>311-95.3KCRCT-ND</t>
  </si>
  <si>
    <t>RC0805FR-0795K3L</t>
  </si>
  <si>
    <t>RES SMD 95.3K OHM 1% 1/8W 0805</t>
  </si>
  <si>
    <t>95.3k</t>
  </si>
  <si>
    <t>311-976CRCT-ND</t>
  </si>
  <si>
    <t>RC0805FR-07976RL</t>
  </si>
  <si>
    <t>RES SMD 976 OHM 1% 1/8W 0805</t>
  </si>
  <si>
    <t>311-1.18KCRCT-ND</t>
  </si>
  <si>
    <t>RC0805FR-071K18L</t>
  </si>
  <si>
    <t>RES SMD 1.18K OHM 1% 1/8W 0805</t>
  </si>
  <si>
    <t>1.18k</t>
  </si>
  <si>
    <t>311-105CRCT-ND</t>
  </si>
  <si>
    <t>RC0805FR-07105RL</t>
  </si>
  <si>
    <t>RES SMD 105 OHM 1% 1/8W 0805</t>
  </si>
  <si>
    <t>311-16.9CRCT-ND</t>
  </si>
  <si>
    <t>RC0805FR-0716R9L</t>
  </si>
  <si>
    <t>RES SMD 16.9 OHM 1% 1/8W 0805</t>
  </si>
  <si>
    <t>311-165CRCT-ND</t>
  </si>
  <si>
    <t>RC0805FR-07165RL</t>
  </si>
  <si>
    <t>RES SMD 165 OHM 1% 1/8W 0805</t>
  </si>
  <si>
    <t>311-191CRCT-ND</t>
  </si>
  <si>
    <t>RC0805FR-07191RL</t>
  </si>
  <si>
    <t>RES SMD 191 OHM 1% 1/8W 0805</t>
  </si>
  <si>
    <t>311-205CRCT-ND</t>
  </si>
  <si>
    <t>RC0805FR-07205RL</t>
  </si>
  <si>
    <t>RES SMD 205 OHM 1% 1/8W 0805</t>
  </si>
  <si>
    <t>311-24.0CRCT-ND</t>
  </si>
  <si>
    <t>RC0805FR-0724RL</t>
  </si>
  <si>
    <t>RES SMD 24 OHM 1% 1/8W 0805</t>
  </si>
  <si>
    <t>311-255KCRCT-ND</t>
  </si>
  <si>
    <t>RC0805FR-07255KL</t>
  </si>
  <si>
    <t>RES SMD 255K OHM 1% 1/8W 0805</t>
  </si>
  <si>
    <t>255k</t>
  </si>
  <si>
    <t>311-26.1KCRCT-ND</t>
  </si>
  <si>
    <t>RC0805FR-0726K1L</t>
  </si>
  <si>
    <t>RES SMD 26.1K OHM 1% 1/8W 0805</t>
  </si>
  <si>
    <t>26.1k</t>
  </si>
  <si>
    <t>311-31.6KCRCT-ND</t>
  </si>
  <si>
    <t>RC0805FR-0731K6L</t>
  </si>
  <si>
    <t>RES SMD 31.6K OHM 1% 1/8W 0805</t>
  </si>
  <si>
    <t>31.6k</t>
  </si>
  <si>
    <t>311-324KCRCT-ND</t>
  </si>
  <si>
    <t>RC0805FR-07324KL</t>
  </si>
  <si>
    <t>RES SMD 324K OHM 1% 1/8W 0805</t>
  </si>
  <si>
    <t>324k</t>
  </si>
  <si>
    <t>311-33.2KCRCT-ND</t>
  </si>
  <si>
    <t>RC0805FR-0733K2L</t>
  </si>
  <si>
    <t>RES SMD 33.2K OHM 1% 1/8W 0805</t>
  </si>
  <si>
    <t>33.2k</t>
  </si>
  <si>
    <t>311-357KCRCT-ND</t>
  </si>
  <si>
    <t>RC0805FR-07357KL</t>
  </si>
  <si>
    <t>RES SMD 357K OHM 1% 1/8W 0805</t>
  </si>
  <si>
    <t>357k</t>
  </si>
  <si>
    <t>311-392KCRCT-ND</t>
  </si>
  <si>
    <t>RC0805FR-07392KL</t>
  </si>
  <si>
    <t>RES SMD 392K OHM 1% 1/8W 0805</t>
  </si>
  <si>
    <t>392k</t>
  </si>
  <si>
    <t>311-4.30KCRCT-ND</t>
  </si>
  <si>
    <t>RC0805FR-074K3L</t>
  </si>
  <si>
    <t>RES SMD 4.3K OHM 1% 1/8W 0805</t>
  </si>
  <si>
    <t>311-422CRCT-ND</t>
  </si>
  <si>
    <t>RC0805FR-07422RL</t>
  </si>
  <si>
    <t>RES SMD 422 OHM 1% 1/8W 0805</t>
  </si>
  <si>
    <t>311-44.2KCRCT-ND</t>
  </si>
  <si>
    <t>RC0805FR-0744K2L</t>
  </si>
  <si>
    <t>RES SMD 44.2K OHM 1% 1/8W 0805</t>
  </si>
  <si>
    <t>44.2k</t>
  </si>
  <si>
    <t>311-5.62KCRCT-ND</t>
  </si>
  <si>
    <t>RC0805FR-075K62L</t>
  </si>
  <si>
    <t>RES SMD 5.62K OHM 1% 1/8W 0805</t>
  </si>
  <si>
    <t>5.62k</t>
  </si>
  <si>
    <t>311-576CRCT-ND</t>
  </si>
  <si>
    <t>RC0805FR-07576RL</t>
  </si>
  <si>
    <t>RES SMD 576 OHM 1% 1/8W 0805</t>
  </si>
  <si>
    <t>311-590KCRCT-ND</t>
  </si>
  <si>
    <t>RC0805FR-07590KL</t>
  </si>
  <si>
    <t>RES SMD 590K OHM 1% 1/8W 0805</t>
  </si>
  <si>
    <t>590k</t>
  </si>
  <si>
    <t>311-619KCRCT-ND</t>
  </si>
  <si>
    <t>RC0805FR-07619KL</t>
  </si>
  <si>
    <t>RES SMD 619K OHM 1% 1/8W 0805</t>
  </si>
  <si>
    <t>619k</t>
  </si>
  <si>
    <t>311-63.4CRCT-ND</t>
  </si>
  <si>
    <t>RC0805FR-0763R4L</t>
  </si>
  <si>
    <t>RES SMD 63.4 OHM 1% 1/8W 0805</t>
  </si>
  <si>
    <t>311-68.0CRCT-ND</t>
  </si>
  <si>
    <t>RC0805FR-0768RL</t>
  </si>
  <si>
    <t>RES SMD 68 OHM 1% 1/8W 0805</t>
  </si>
  <si>
    <t>311-680KCRCT-ND</t>
  </si>
  <si>
    <t>RC0805FR-07680KL</t>
  </si>
  <si>
    <t>RES SMD 680K OHM 1% 1/8W 0805</t>
  </si>
  <si>
    <t>311-7.50KCRCT-ND</t>
  </si>
  <si>
    <t>RC0805FR-077K5L</t>
  </si>
  <si>
    <t>RES SMD 7.5K OHM 1% 1/8W 0805</t>
  </si>
  <si>
    <t>7.5k</t>
  </si>
  <si>
    <t>311-7.68KCRCT-ND</t>
  </si>
  <si>
    <t>RC0805FR-077K68L</t>
  </si>
  <si>
    <t>RES SMD 7.68K OHM 1% 1/8W 0805</t>
  </si>
  <si>
    <t>7.68k</t>
  </si>
  <si>
    <t>311-76.8KCRCT-ND</t>
  </si>
  <si>
    <t>RC0805FR-0776K8L</t>
  </si>
  <si>
    <t>RES SMD 76.8K OHM 1% 1/8W 0805</t>
  </si>
  <si>
    <t>76.8k</t>
  </si>
  <si>
    <t>311-78.7KCRCT-ND</t>
  </si>
  <si>
    <t>RC0805FR-0778K7L</t>
  </si>
  <si>
    <t>RES SMD 78.7K OHM 1% 1/8W 0805</t>
  </si>
  <si>
    <t>78.7k</t>
  </si>
  <si>
    <t>311-787CRCT-ND</t>
  </si>
  <si>
    <t>RC0805FR-07787RL</t>
  </si>
  <si>
    <t>RES SMD 787 OHM 1% 1/8W 0805</t>
  </si>
  <si>
    <t>311-953KCRCT-ND</t>
  </si>
  <si>
    <t>RC0805FR-07953KL</t>
  </si>
  <si>
    <t>RES SMD 953K OHM 1% 1/8W 0805</t>
  </si>
  <si>
    <t>953k</t>
  </si>
  <si>
    <t>311-2.7MARCT-ND</t>
  </si>
  <si>
    <t>RC0805JR-072M7L</t>
  </si>
  <si>
    <t>RES SMD 2.7M OHM 5% 1/8W 0805</t>
  </si>
  <si>
    <t>2.7M</t>
  </si>
  <si>
    <t>311-4.70MCRCT-ND</t>
  </si>
  <si>
    <t>RC0805FR-074M7L</t>
  </si>
  <si>
    <t>RES SMD 4.7M OHM 1% 1/8W 0805</t>
  </si>
  <si>
    <t>4.7M</t>
  </si>
  <si>
    <t>311-5.11MCRCT-ND</t>
  </si>
  <si>
    <t>RC0805FR-075M11L</t>
  </si>
  <si>
    <t>RES SMD 5.11M OHM 1% 1/8W 0805</t>
  </si>
  <si>
    <t>5.11M</t>
  </si>
  <si>
    <t>311-2.20MCRCT-ND</t>
  </si>
  <si>
    <t>RC0805FR-072M2L</t>
  </si>
  <si>
    <t>RES SMD 2.2M OHM 1% 1/8W 0805</t>
  </si>
  <si>
    <t>311-1.33MCRCT-ND</t>
  </si>
  <si>
    <t>RC0805FR-071M33L</t>
  </si>
  <si>
    <t>RES SMD 1.33M OHM 1% 1/8W 0805</t>
  </si>
  <si>
    <t>1.33M</t>
  </si>
  <si>
    <t>311-7.50MCRCT-ND</t>
  </si>
  <si>
    <t>RC0805FR-077M5L</t>
  </si>
  <si>
    <t>RES SMD 7.5M OHM 1% 1/8W 0805</t>
  </si>
  <si>
    <t>7.5M</t>
  </si>
  <si>
    <t>311-10.0MCRCT-ND</t>
  </si>
  <si>
    <t>RC0805FR-0710ML</t>
  </si>
  <si>
    <t>RES SMD 10M OHM 1% 1/8W 0805</t>
  </si>
  <si>
    <t>311-2.49MCRCT-ND</t>
  </si>
  <si>
    <t>RC0805FR-072M49L</t>
  </si>
  <si>
    <t>RES SMD 2.49M OHM 1% 1/8W 0805</t>
  </si>
  <si>
    <t>2.49M</t>
  </si>
  <si>
    <t>311-3.01MCRCT-ND</t>
  </si>
  <si>
    <t>RC0805FR-073M01L</t>
  </si>
  <si>
    <t>RES SMD 3.01M OHM 1% 1/8W 0805</t>
  </si>
  <si>
    <t>3.01M</t>
  </si>
  <si>
    <t>311-3.32MCRCT-ND</t>
  </si>
  <si>
    <t>RC0805FR-073M32L</t>
  </si>
  <si>
    <t>RES SMD 3.32M OHM 1% 1/8W 0805</t>
  </si>
  <si>
    <t>3.32M</t>
  </si>
  <si>
    <t>311-2.00MCRCT-ND</t>
  </si>
  <si>
    <t>RC0805FR-072ML</t>
  </si>
  <si>
    <t>RES SMD 2M OHM 1% 1/8W 0805</t>
  </si>
  <si>
    <t>311-3.30MCRCT-ND</t>
  </si>
  <si>
    <t>RC0805FR-073M3L</t>
  </si>
  <si>
    <t>RES SMD 3.3M OHM 1% 1/8W 0805</t>
  </si>
  <si>
    <t>3.3M</t>
  </si>
  <si>
    <t>311-4.02MCRCT-ND</t>
  </si>
  <si>
    <t>RC0805FR-074M02L</t>
  </si>
  <si>
    <t>RES SMD 4.02M OHM 1% 1/8W 0805</t>
  </si>
  <si>
    <t>4.02M</t>
  </si>
  <si>
    <t>311-1.10MCRCT-ND</t>
  </si>
  <si>
    <t>RC0805FR-071M1L</t>
  </si>
  <si>
    <t>RES SMD 1.1M OHM 1% 1/8W 0805</t>
  </si>
  <si>
    <t>311-1.30MCRCT-ND</t>
  </si>
  <si>
    <t>RC0805FR-071M3L</t>
  </si>
  <si>
    <t>RES SMD 1.3M OHM 1% 1/8W 0805</t>
  </si>
  <si>
    <t>1.3M</t>
  </si>
  <si>
    <t>311-4.99MCRCT-ND</t>
  </si>
  <si>
    <t>RC0805FR-074M99L</t>
  </si>
  <si>
    <t>RES SMD 4.99M OHM 1% 1/8W 0805</t>
  </si>
  <si>
    <t>4.99M</t>
  </si>
  <si>
    <t>311-1.21MCRCT-ND</t>
  </si>
  <si>
    <t>RC0805FR-071M21L</t>
  </si>
  <si>
    <t>RES SMD 1.21M OHM 1% 1/8W 0805</t>
  </si>
  <si>
    <t>1.21M</t>
  </si>
  <si>
    <t>311-1.69MCRCT-ND</t>
  </si>
  <si>
    <t>RC0805FR-071M69L</t>
  </si>
  <si>
    <t>RES SMD 1.69M OHM 1% 1/8W 0805</t>
  </si>
  <si>
    <t>1.69M</t>
  </si>
  <si>
    <t>311-2.21MCRCT-ND</t>
  </si>
  <si>
    <t>RC0805FR-072M21L</t>
  </si>
  <si>
    <t>RES SMD 2.21M OHM 1% 1/8W 0805</t>
  </si>
  <si>
    <t>2.21M</t>
  </si>
  <si>
    <t>311-1.37MCRCT-ND</t>
  </si>
  <si>
    <t>RC0805FR-071M37L</t>
  </si>
  <si>
    <t>RES SMD 1.37M OHM 1% 1/8W 0805</t>
  </si>
  <si>
    <t>1.37M</t>
  </si>
  <si>
    <t>311-1.24MCRCT-ND</t>
  </si>
  <si>
    <t>RC0805FR-071M24L</t>
  </si>
  <si>
    <t>RES SMD 1.24M OHM 1% 1/8W 0805</t>
  </si>
  <si>
    <t>1.24M</t>
  </si>
  <si>
    <t>311-1.65MCRCT-ND</t>
  </si>
  <si>
    <t>RC0805FR-071M65L</t>
  </si>
  <si>
    <t>RES SMD 1.65M OHM 1% 1/8W 0805</t>
  </si>
  <si>
    <t>1.65M</t>
  </si>
  <si>
    <t>311-2.43MCRCT-ND</t>
  </si>
  <si>
    <t>RC0805FR-072M43L</t>
  </si>
  <si>
    <t>RES SMD 2.43M OHM 1% 1/8W 0805</t>
  </si>
  <si>
    <t>2.43M</t>
  </si>
  <si>
    <t>311-1.02MCRCT-ND</t>
  </si>
  <si>
    <t>RC0805FR-071M02L</t>
  </si>
  <si>
    <t>RES SMD 1.02M OHM 1% 1/8W 0805</t>
  </si>
  <si>
    <t>1.02M</t>
  </si>
  <si>
    <t>311-1.40MCRCT-ND</t>
  </si>
  <si>
    <t>RC0805FR-071M4L</t>
  </si>
  <si>
    <t>RES SMD 1.4M OHM 1% 1/8W 0805</t>
  </si>
  <si>
    <t>1.4M</t>
  </si>
  <si>
    <t>311-1.82MCRCT-ND</t>
  </si>
  <si>
    <t>RC0805FR-071M82L</t>
  </si>
  <si>
    <t>RES SMD 1.82M OHM 1% 1/8W 0805</t>
  </si>
  <si>
    <t>1.82M</t>
  </si>
  <si>
    <t>311-6.04MCRCT-ND</t>
  </si>
  <si>
    <t>RC0805FR-076M04L</t>
  </si>
  <si>
    <t>RES SMD 6.04M OHM 1% 1/8W 0805</t>
  </si>
  <si>
    <t>6.04M</t>
  </si>
  <si>
    <t>311-1.00CRCT-ND</t>
  </si>
  <si>
    <t>RC0805FR-071RL</t>
  </si>
  <si>
    <t>RES SMD 1 OHM 1% 1/8W 0805</t>
  </si>
  <si>
    <t>311-4.70CRCT-ND</t>
  </si>
  <si>
    <t>RC0805FR-074R7L</t>
  </si>
  <si>
    <t>RES SMD 4.7 OHM 1% 1/8W 0805</t>
  </si>
  <si>
    <t>311-6.20CRCT-ND</t>
  </si>
  <si>
    <t>RC0805FR-076R2L</t>
  </si>
  <si>
    <t>RES SMD 6.2 OHM 1% 1/8W 0805</t>
  </si>
  <si>
    <t>311-5.60CRCT-ND</t>
  </si>
  <si>
    <t>RC0805FR-075R6L</t>
  </si>
  <si>
    <t>RES SMD 5.6 OHM 1% 1/8W 0805</t>
  </si>
  <si>
    <t>311-4.75CRCT-ND</t>
  </si>
  <si>
    <t>RC0805FR-074R75L</t>
  </si>
  <si>
    <t>RES SMD 4.75 OHM 1% 1/8W 0805</t>
  </si>
  <si>
    <t>311-1.40CRCT-ND</t>
  </si>
  <si>
    <t>RC0805FR-071R4L</t>
  </si>
  <si>
    <t>RES SMD 1.4 OHM 1% 1/8W 0805</t>
  </si>
  <si>
    <t>311-3.01CRCT-ND</t>
  </si>
  <si>
    <t>RC0805FR-073R01L</t>
  </si>
  <si>
    <t>RES SMD 3.01 OHM 1% 1/8W 0805</t>
  </si>
  <si>
    <t>311-5.11CRCT-ND</t>
  </si>
  <si>
    <t>RC0805FR-075R11L</t>
  </si>
  <si>
    <t>RES SMD 5.11 OHM 1% 1/8W 0805</t>
  </si>
  <si>
    <t>311-2.20CRCT-ND</t>
  </si>
  <si>
    <t>RC0805FR-072R2L</t>
  </si>
  <si>
    <t>RES SMD 2.2 OHM 1% 1/8W 0805</t>
  </si>
  <si>
    <t>311-2.49CRCT-ND</t>
  </si>
  <si>
    <t>RC0805FR-072R49L</t>
  </si>
  <si>
    <t>RES SMD 2.49 OHM 1% 1/8W 0805</t>
  </si>
  <si>
    <t>311-6.04CRCT-ND</t>
  </si>
  <si>
    <t>RC0805FR-076R04L</t>
  </si>
  <si>
    <t>RES SMD 6.04 OHM 1% 1/8W 0805</t>
  </si>
  <si>
    <t>311-2.21CRCT-ND</t>
  </si>
  <si>
    <t>RC0805FR-072R21L</t>
  </si>
  <si>
    <t>RES SMD 2.21 OHM 1% 1/8W 0805</t>
  </si>
  <si>
    <t>311-8.45CRCT-ND</t>
  </si>
  <si>
    <t>RC0805FR-078R45L</t>
  </si>
  <si>
    <t>RES SMD 8.45 OHM 1% 1/8W 0805</t>
  </si>
  <si>
    <t>311-1.69CRCT-ND</t>
  </si>
  <si>
    <t>RC0805FR-071R69L</t>
  </si>
  <si>
    <t>RES SMD 1.69 OHM 1% 1/8W 0805</t>
  </si>
  <si>
    <t>311-3.32CRCT-ND</t>
  </si>
  <si>
    <t>RC0805FR-073R32L</t>
  </si>
  <si>
    <t>RES SMD 3.32 OHM 1% 1/8W 0805</t>
  </si>
  <si>
    <t>311-1.10CRCT-ND</t>
  </si>
  <si>
    <t>RC0805FR-071R1L</t>
  </si>
  <si>
    <t>RES SMD 1.1 OHM 1% 1/8W 0805</t>
  </si>
  <si>
    <t>311-1.24CRCT-ND</t>
  </si>
  <si>
    <t>RC0805FR-071R24L</t>
  </si>
  <si>
    <t>RES SMD 1.24 OHM 1% 1/8W 0805</t>
  </si>
  <si>
    <t>311-3.57CRCT-ND</t>
  </si>
  <si>
    <t>RC0805FR-073R57L</t>
  </si>
  <si>
    <t>RES SMD 3.57 OHM 1% 1/8W 0805</t>
  </si>
  <si>
    <t>311-4.53CRCT-ND</t>
  </si>
  <si>
    <t>RC0805FR-074R53L</t>
  </si>
  <si>
    <t>RES SMD 4.53 OHM 1% 1/8W 0805</t>
  </si>
  <si>
    <t>311-6.49CRCT-ND</t>
  </si>
  <si>
    <t>RC0805FR-076R49L</t>
  </si>
  <si>
    <t>RES SMD 6.49 OHM 1% 1/8W 0805</t>
  </si>
  <si>
    <t>311-6.98CRCT-ND</t>
  </si>
  <si>
    <t>RC0805FR-076R98L</t>
  </si>
  <si>
    <t>RES SMD 6.98 OHM 1% 1/8W 0805</t>
  </si>
  <si>
    <t>311-240KARCT-ND</t>
  </si>
  <si>
    <t>RC0805JR-07240KL</t>
  </si>
  <si>
    <t>RES SMD 240K OHM 5% 1/8W 0805</t>
  </si>
  <si>
    <t>240k</t>
  </si>
  <si>
    <t>311-24KARCT-ND</t>
  </si>
  <si>
    <t>RC0805JR-0724KL</t>
  </si>
  <si>
    <t>RES SMD 24K OHM 5% 1/8W 0805</t>
  </si>
  <si>
    <t>311-3.3MARCT-ND</t>
  </si>
  <si>
    <t>RC0805JR-073M3L</t>
  </si>
  <si>
    <t>RES SMD 3.3M OHM 5% 1/8W 0805</t>
  </si>
  <si>
    <t>311-3.6KARCT-ND</t>
  </si>
  <si>
    <t>RC0805JR-073K6L</t>
  </si>
  <si>
    <t>RES SMD 3.6K OHM 5% 1/8W 0805</t>
  </si>
  <si>
    <t>311-3.9KARCT-ND</t>
  </si>
  <si>
    <t>RC0805JR-073K9L</t>
  </si>
  <si>
    <t>RES SMD 3.9K OHM 5% 1/8W 0805</t>
  </si>
  <si>
    <t>3.9k</t>
  </si>
  <si>
    <t>311-93.1CRCT-ND</t>
  </si>
  <si>
    <t>RC0805FR-0793R1L</t>
  </si>
  <si>
    <t>RES SMD 93.1 OHM 1% 1/8W 0805</t>
  </si>
  <si>
    <t>311-57.6CRCT-ND</t>
  </si>
  <si>
    <t>RC0805FR-0757R6L</t>
  </si>
  <si>
    <t>RES SMD 57.6 OHM 1% 1/8W 0805</t>
  </si>
  <si>
    <t>311-35.7CRCT-ND</t>
  </si>
  <si>
    <t>RC0805FR-0735R7L</t>
  </si>
  <si>
    <t>RES SMD 35.7 OHM 1% 1/8W 0805</t>
  </si>
  <si>
    <t>311-42.2CRCT-ND</t>
  </si>
  <si>
    <t>RC0805FR-0742R2L</t>
  </si>
  <si>
    <t>RES SMD 42.2 OHM 1% 1/8W 0805</t>
  </si>
  <si>
    <t>311-16.5CRCT-ND</t>
  </si>
  <si>
    <t>RC0805FR-0716R5L</t>
  </si>
  <si>
    <t>RES SMD 16.5 OHM 1% 1/8W 0805</t>
  </si>
  <si>
    <t>311-22.6CRCT-ND</t>
  </si>
  <si>
    <t>RC0805FR-0722R6L</t>
  </si>
  <si>
    <t>RES SMD 22.6 OHM 1% 1/8W 0805</t>
  </si>
  <si>
    <t>311-14.0CRCT-ND</t>
  </si>
  <si>
    <t>RC0805FR-0714RL</t>
  </si>
  <si>
    <t>RES SMD 14 OHM 1% 1/8W 0805</t>
  </si>
  <si>
    <t>311-634KCRCT-ND</t>
  </si>
  <si>
    <t>RC0805FR-07634KL</t>
  </si>
  <si>
    <t>RES SMD 634K OHM 1% 1/8W 0805</t>
  </si>
  <si>
    <t>634k</t>
  </si>
  <si>
    <t>311-78.7CRCT-ND</t>
  </si>
  <si>
    <t>RC0805FR-0778R7L</t>
  </si>
  <si>
    <t>RES SMD 78.7 OHM 1% 1/8W 0805</t>
  </si>
  <si>
    <t>311-88.7CRCT-ND</t>
  </si>
  <si>
    <t>RC0805FR-0788R7L</t>
  </si>
  <si>
    <t>RES SMD 88.7 OHM 1% 1/8W 0805</t>
  </si>
  <si>
    <t>311-26.1CRCT-ND</t>
  </si>
  <si>
    <t>RC0805FR-0726R1L</t>
  </si>
  <si>
    <t>RES SMD 26.1 OHM 1% 1/8W 0805</t>
  </si>
  <si>
    <t>311-732KCRCT-ND</t>
  </si>
  <si>
    <t>RC0805FR-07732KL</t>
  </si>
  <si>
    <t>RES SMD 732K OHM 1% 1/8W 0805</t>
  </si>
  <si>
    <t>732k</t>
  </si>
  <si>
    <t>311-18.7CRCT-ND</t>
  </si>
  <si>
    <t>RC0805FR-0718R7L</t>
  </si>
  <si>
    <t>RES SMD 18.7 OHM 1% 1/8W 0805</t>
  </si>
  <si>
    <t>311-19.6CRCT-ND</t>
  </si>
  <si>
    <t>RC0805FR-0719R6L</t>
  </si>
  <si>
    <t>RES SMD 19.6 OHM 1% 1/8W 0805</t>
  </si>
  <si>
    <t>311-28.0CRCT-ND</t>
  </si>
  <si>
    <t>RC0805FR-0728RL</t>
  </si>
  <si>
    <t>RES SMD 28 OHM 1% 1/8W 0805</t>
  </si>
  <si>
    <t>311-31.6CRCT-ND</t>
  </si>
  <si>
    <t>RC0805FR-0731R6L</t>
  </si>
  <si>
    <t>RES SMD 31.6 OHM 1% 1/8W 0805</t>
  </si>
  <si>
    <t>311-71.5CRCT-ND</t>
  </si>
  <si>
    <t>RC0805FR-0771R5L</t>
  </si>
  <si>
    <t>RES SMD 71.5 OHM 1% 1/8W 0805</t>
  </si>
  <si>
    <t>311-845KCRCT-ND</t>
  </si>
  <si>
    <t>RC0805FR-07845KL</t>
  </si>
  <si>
    <t>RES SMD 845K OHM 1% 1/8W 0805</t>
  </si>
  <si>
    <t>845k</t>
  </si>
  <si>
    <t>311-118CRCT-ND</t>
  </si>
  <si>
    <t>RC0805FR-07118RL</t>
  </si>
  <si>
    <t>RES SMD 118 OHM 1% 1/8W 0805</t>
  </si>
  <si>
    <t>311-17.8CRCT-ND</t>
  </si>
  <si>
    <t>RC0805FR-0717R8L</t>
  </si>
  <si>
    <t>RES SMD 17.8 OHM 1% 1/8W 0805</t>
  </si>
  <si>
    <t>311-44.2CRCT-ND</t>
  </si>
  <si>
    <t>RC0805FR-0744R2L</t>
  </si>
  <si>
    <t>RES SMD 44.2 OHM 1% 1/8W 0805</t>
  </si>
  <si>
    <t>311-73.2CRCT-ND</t>
  </si>
  <si>
    <t>RC0805FR-0773R2L</t>
  </si>
  <si>
    <t>RES SMD 73.2 OHM 1% 1/8W 0805</t>
  </si>
  <si>
    <t>311-46.4CRCT-ND</t>
  </si>
  <si>
    <t>RC0805FR-0746R4L</t>
  </si>
  <si>
    <t>RES SMD 46.4 OHM 1% 1/8W 0805</t>
  </si>
  <si>
    <t>311-1.27MCRCT-ND</t>
  </si>
  <si>
    <t>RC0805FR-071M27L</t>
  </si>
  <si>
    <t>RES SMD 1.27M OHM 1% 1/8W 0805</t>
  </si>
  <si>
    <t>1.27M</t>
  </si>
  <si>
    <t>311-6.49MCRCT-ND</t>
  </si>
  <si>
    <t>RC0805FR-076M49L</t>
  </si>
  <si>
    <t>RES SMD 6.49M OHM 1% 1/8W 0805</t>
  </si>
  <si>
    <t>6.49M</t>
  </si>
  <si>
    <t>311-3.57MCRCT-ND</t>
  </si>
  <si>
    <t>RC0805FR-073M57L</t>
  </si>
  <si>
    <t>RES SMD 3.57M OHM 1% 1/8W 0805</t>
  </si>
  <si>
    <t>3.57M</t>
  </si>
  <si>
    <t>311-3.65MCRCT-ND</t>
  </si>
  <si>
    <t>RC0805FR-073M65L</t>
  </si>
  <si>
    <t>RES SMD 3.65M OHM 1% 1/8W 0805</t>
  </si>
  <si>
    <t>3.65M</t>
  </si>
  <si>
    <t>311-2.15MCRCT-ND</t>
  </si>
  <si>
    <t>RC0805FR-072M15L</t>
  </si>
  <si>
    <t>RES SMD 2.15M OHM 1% 1/8W 0805</t>
  </si>
  <si>
    <t>2.15M</t>
  </si>
  <si>
    <t>311-2.32MCRCT-ND</t>
  </si>
  <si>
    <t>RC0805FR-072M32L</t>
  </si>
  <si>
    <t>RES SMD 2.32M OHM 1% 1/8W 0805</t>
  </si>
  <si>
    <t>2.32M</t>
  </si>
  <si>
    <t>311-4.64MCRCT-ND</t>
  </si>
  <si>
    <t>RC0805FR-074M64L</t>
  </si>
  <si>
    <t>RES SMD 4.64M OHM 1% 1/8W 0805</t>
  </si>
  <si>
    <t>4.64M</t>
  </si>
  <si>
    <t>311-4.32MCRCT-ND</t>
  </si>
  <si>
    <t>RC0805FR-074M32L</t>
  </si>
  <si>
    <t>RES SMD 4.32M OHM 1% 1/8W 0805</t>
  </si>
  <si>
    <t>4.32M</t>
  </si>
  <si>
    <t>311-5.76MCRCT-ND</t>
  </si>
  <si>
    <t>RC0805FR-075M76L</t>
  </si>
  <si>
    <t>RES SMD 5.76M OHM 1% 1/8W 0805</t>
  </si>
  <si>
    <t>5.76M</t>
  </si>
  <si>
    <t>311-1.15MCRCT-ND</t>
  </si>
  <si>
    <t>RC0805FR-071M15L</t>
  </si>
  <si>
    <t>RES SMD 1.15M OHM 1% 1/8W 0805</t>
  </si>
  <si>
    <t>1.15M</t>
  </si>
  <si>
    <t>311-1.58MCRCT-ND</t>
  </si>
  <si>
    <t>RC0805FR-071M58L</t>
  </si>
  <si>
    <t>RES SMD 1.58M OHM 1% 1/8W 0805</t>
  </si>
  <si>
    <t>1.58M</t>
  </si>
  <si>
    <t>311-2.05MCRCT-ND</t>
  </si>
  <si>
    <t>RC0805FR-072M05L</t>
  </si>
  <si>
    <t>RES SMD 2.05M OHM 1% 1/8W 0805</t>
  </si>
  <si>
    <t>2.05M</t>
  </si>
  <si>
    <t>311-5.36MCRCT-ND</t>
  </si>
  <si>
    <t>RC0805FR-075M36L</t>
  </si>
  <si>
    <t>RES SMD 5.36M OHM 1% 1/8W 0805</t>
  </si>
  <si>
    <t>5.36M</t>
  </si>
  <si>
    <t>311-8.66MCRCT-ND</t>
  </si>
  <si>
    <t>RC0805FR-078M66L</t>
  </si>
  <si>
    <t>RES SMD 8.66M OHM 1% 1/8W 0805</t>
  </si>
  <si>
    <t>8.66M</t>
  </si>
  <si>
    <t>311-1.13MCRCT-ND</t>
  </si>
  <si>
    <t>RC0805FR-071M13L</t>
  </si>
  <si>
    <t>RES SMD 1.13M OHM 1% 1/8W 0805</t>
  </si>
  <si>
    <t>1.13M</t>
  </si>
  <si>
    <t>311-1.18MCRCT-ND</t>
  </si>
  <si>
    <t>RC0805FR-071M18L</t>
  </si>
  <si>
    <t>RES SMD 1.18M OHM 1% 1/8W 0805</t>
  </si>
  <si>
    <t>1.18M</t>
  </si>
  <si>
    <t>311-2.37MCRCT-ND</t>
  </si>
  <si>
    <t>RC0805FR-072M37L</t>
  </si>
  <si>
    <t>RES SMD 2.37M OHM 1% 1/8W 0805</t>
  </si>
  <si>
    <t>2.37M</t>
  </si>
  <si>
    <t>311-3.16MCRCT-ND</t>
  </si>
  <si>
    <t>RC0805FR-073M16L</t>
  </si>
  <si>
    <t>RES SMD 3.16M OHM 1% 1/8W 0805</t>
  </si>
  <si>
    <t>3.16M</t>
  </si>
  <si>
    <t>311-1.96MCRCT-ND</t>
  </si>
  <si>
    <t>RC0805FR-071M96L</t>
  </si>
  <si>
    <t>RES SMD 1.96M OHM 1% 1/8W 0805</t>
  </si>
  <si>
    <t>1.96M</t>
  </si>
  <si>
    <t>311-2.26MCRCT-ND</t>
  </si>
  <si>
    <t>RC0805FR-072M26L</t>
  </si>
  <si>
    <t>RES SMD 2.26M OHM 1% 1/8W 0805</t>
  </si>
  <si>
    <t>2.26M</t>
  </si>
  <si>
    <t>311-2.67MCRCT-ND</t>
  </si>
  <si>
    <t>RC0805FR-072M67L</t>
  </si>
  <si>
    <t>RES SMD 2.67M OHM 1% 1/8W 0805</t>
  </si>
  <si>
    <t>2.67M</t>
  </si>
  <si>
    <t>311-6.65MCRCT-ND</t>
  </si>
  <si>
    <t>RC0805FR-076M65L</t>
  </si>
  <si>
    <t>RES SMD 6.65M OHM 1% 1/8W 0805</t>
  </si>
  <si>
    <t>6.65M</t>
  </si>
  <si>
    <t>311-8.06MCRCT-ND</t>
  </si>
  <si>
    <t>RC0805FR-078M06L</t>
  </si>
  <si>
    <t>RES SMD 8.06M OHM 1% 1/8W 0805</t>
  </si>
  <si>
    <t>8.06M</t>
  </si>
  <si>
    <t>311-2.61MCRCT-ND</t>
  </si>
  <si>
    <t>RC0805FR-072M61L</t>
  </si>
  <si>
    <t>RES SMD 2.61M OHM 1% 1/8W 0805</t>
  </si>
  <si>
    <t>2.61M</t>
  </si>
  <si>
    <t>311-3.40MCRCT-ND</t>
  </si>
  <si>
    <t>RC0805FR-073M4L</t>
  </si>
  <si>
    <t>RES SMD 3.4M OHM 1% 1/8W 0805</t>
  </si>
  <si>
    <t>3.4M</t>
  </si>
  <si>
    <t>311-3.92MCRCT-ND</t>
  </si>
  <si>
    <t>RC0805FR-073M92L</t>
  </si>
  <si>
    <t>RES SMD 3.92M OHM 1% 1/8W 0805</t>
  </si>
  <si>
    <t>3.92M</t>
  </si>
  <si>
    <t>311-5.90MCRCT-ND</t>
  </si>
  <si>
    <t>RC0805FR-075M9L</t>
  </si>
  <si>
    <t>RES SMD 5.9M OHM 1% 1/8W 0805</t>
  </si>
  <si>
    <t>5.9M</t>
  </si>
  <si>
    <t>311-8.25MCRCT-ND</t>
  </si>
  <si>
    <t>RC0805FR-078M25L</t>
  </si>
  <si>
    <t>RES SMD 8.25M OHM 1% 1/8W 0805</t>
  </si>
  <si>
    <t>8.25M</t>
  </si>
  <si>
    <t>311-1.54CRCT-ND</t>
  </si>
  <si>
    <t>RC0805FR-071R54L</t>
  </si>
  <si>
    <t>RES SMD 1.54 OHM 1% 1/8W 0805</t>
  </si>
  <si>
    <t>311-2.80CRCT-ND</t>
  </si>
  <si>
    <t>RC0805FR-072R8L</t>
  </si>
  <si>
    <t>RES SMD 2.8 OHM 1% 1/8W 0805</t>
  </si>
  <si>
    <t>311-2.10CRCT-ND</t>
  </si>
  <si>
    <t>RC0805FR-072R1L</t>
  </si>
  <si>
    <t>RES SMD 2.1 OHM 1% 1/8W 0805</t>
  </si>
  <si>
    <t>311-1.33CRCT-ND</t>
  </si>
  <si>
    <t>RC0805FR-071R33L</t>
  </si>
  <si>
    <t>RES SMD 1.33 OHM 1% 1/8W 0805</t>
  </si>
  <si>
    <t>311-3.74CRCT-ND</t>
  </si>
  <si>
    <t>RC0805FR-073R74L</t>
  </si>
  <si>
    <t>RES SMD 3.74 OHM 1% 1/8W 0805</t>
  </si>
  <si>
    <t>311-1.82CRCT-ND</t>
  </si>
  <si>
    <t>RC0805FR-071R82L</t>
  </si>
  <si>
    <t>RES SMD 1.82 OHM 1% 1/8W 0805</t>
  </si>
  <si>
    <t>311-3.48CRCT-ND</t>
  </si>
  <si>
    <t>RC0805FR-073R48L</t>
  </si>
  <si>
    <t>RES SMD 3.48 OHM 1% 1/8W 0805</t>
  </si>
  <si>
    <t>311-6.81CRCT-ND</t>
  </si>
  <si>
    <t>RC0805FR-076R81L</t>
  </si>
  <si>
    <t>RES SMD 6.81 OHM 1% 1/8W 0805</t>
  </si>
  <si>
    <t>311-1.43CRCT-ND</t>
  </si>
  <si>
    <t>RC0805FR-071R43L</t>
  </si>
  <si>
    <t>RES SMD 1.43 OHM 1% 1/8W 0805</t>
  </si>
  <si>
    <t>311-2.74CRCT-ND</t>
  </si>
  <si>
    <t>RC0805FR-072R74L</t>
  </si>
  <si>
    <t>RES SMD 2.74 OHM 1% 1/8W 0805</t>
  </si>
  <si>
    <t>311-4.87CRCT-ND</t>
  </si>
  <si>
    <t>RC0805FR-074R87L</t>
  </si>
  <si>
    <t>RES SMD 4.87 OHM 1% 1/8W 0805</t>
  </si>
  <si>
    <t>311-5.36CRCT-ND</t>
  </si>
  <si>
    <t>RC0805FR-075R36L</t>
  </si>
  <si>
    <t>RES SMD 5.36 OHM 1% 1/8W 0805</t>
  </si>
  <si>
    <t>311-3.16CRCT-ND</t>
  </si>
  <si>
    <t>RC0805FR-073R16L</t>
  </si>
  <si>
    <t>RES SMD 3.16 OHM 1% 1/8W 0805</t>
  </si>
  <si>
    <t>311-1.37CRCT-ND</t>
  </si>
  <si>
    <t>RC0805FR-071R37L</t>
  </si>
  <si>
    <t>RES SMD 1.37 OHM 1% 1/8W 0805</t>
  </si>
  <si>
    <t>311-1.47CRCT-ND</t>
  </si>
  <si>
    <t>RC0805FR-071R47L</t>
  </si>
  <si>
    <t>RES SMD 1.47 OHM 1% 1/8W 0805</t>
  </si>
  <si>
    <t>311-2.32CRCT-ND</t>
  </si>
  <si>
    <t>RC0805FR-072R32L</t>
  </si>
  <si>
    <t>RES SMD 2.32 OHM 1% 1/8W 0805</t>
  </si>
  <si>
    <t>311-2.37CRCT-ND</t>
  </si>
  <si>
    <t>RC0805FR-072R37L</t>
  </si>
  <si>
    <t>RES SMD 2.37 OHM 1% 1/8W 0805</t>
  </si>
  <si>
    <t>311-5.76CRCT-ND</t>
  </si>
  <si>
    <t>RC0805FR-075R76L</t>
  </si>
  <si>
    <t>RES SMD 5.76 OHM 1% 1/8W 0805</t>
  </si>
  <si>
    <t>311-4.32CRCT-ND</t>
  </si>
  <si>
    <t>RC0805FR-074R32L</t>
  </si>
  <si>
    <t>RES SMD 4.32 OHM 1% 1/8W 0805</t>
  </si>
  <si>
    <t>311-4.64CRCT-ND</t>
  </si>
  <si>
    <t>RC0805FR-074R64L</t>
  </si>
  <si>
    <t>RES SMD 4.64 OHM 1% 1/8W 0805</t>
  </si>
  <si>
    <t>311-6.65CRCT-ND</t>
  </si>
  <si>
    <t>RC0805FR-076R65L</t>
  </si>
  <si>
    <t>RES SMD 6.65 OHM 1% 1/8W 0805</t>
  </si>
  <si>
    <t>311-2.61CRCT-ND</t>
  </si>
  <si>
    <t>RC0805FR-072R61L</t>
  </si>
  <si>
    <t>RES SMD 2.61 OHM 1% 1/8W 0805</t>
  </si>
  <si>
    <t>311-4.22CRCT-ND</t>
  </si>
  <si>
    <t>RC0805FR-074R22L</t>
  </si>
  <si>
    <t>RES SMD 4.22 OHM 1% 1/8W 0805</t>
  </si>
  <si>
    <t>311-5.23CRCT-ND</t>
  </si>
  <si>
    <t>RC0805FR-075R23L</t>
  </si>
  <si>
    <t>RES SMD 5.23 OHM 1% 1/8W 0805</t>
  </si>
  <si>
    <t>311-6.19CRCT-ND</t>
  </si>
  <si>
    <t>RC0805FR-076R19L</t>
  </si>
  <si>
    <t>RES SMD 6.19 OHM 1% 1/8W 0805</t>
  </si>
  <si>
    <t>311-8.87CRCT-ND</t>
  </si>
  <si>
    <t>RC0805FR-078R87L</t>
  </si>
  <si>
    <t>RES SMD 8.87 OHM 1% 1/8W 0805</t>
  </si>
  <si>
    <t>311-9.09CRCT-ND</t>
  </si>
  <si>
    <t>RC0805FR-079R09L</t>
  </si>
  <si>
    <t>RES SMD 9.09 OHM 1% 1/8W 0805</t>
  </si>
  <si>
    <t>311-1.15CRCT-ND</t>
  </si>
  <si>
    <t>RC0805FR-071R15L</t>
  </si>
  <si>
    <t>RES SMD 1.15 OHM 1% 1/8W 0805</t>
  </si>
  <si>
    <t>311-1.91CRCT-ND</t>
  </si>
  <si>
    <t>RC0805FR-071R91L</t>
  </si>
  <si>
    <t>RES SMD 1.91 OHM 1% 1/8W 0805</t>
  </si>
  <si>
    <t>311-2.26CRCT-ND</t>
  </si>
  <si>
    <t>RC0805FR-072R26L</t>
  </si>
  <si>
    <t>RES SMD 2.26 OHM 1% 1/8W 0805</t>
  </si>
  <si>
    <t>311-3.09CRCT-ND</t>
  </si>
  <si>
    <t>RC0805FR-073R09L</t>
  </si>
  <si>
    <t>RES SMD 3.09 OHM 1% 1/8W 0805</t>
  </si>
  <si>
    <t>311-3.65CRCT-ND</t>
  </si>
  <si>
    <t>RC0805FR-073R65L</t>
  </si>
  <si>
    <t>RES SMD 3.65 OHM 1% 1/8W 0805</t>
  </si>
  <si>
    <t>311-3.9MARCT-ND</t>
  </si>
  <si>
    <t>RC0805JR-073M9L</t>
  </si>
  <si>
    <t>RES SMD 3.9M OHM 5% 1/8W 0805</t>
  </si>
  <si>
    <t>3.9M</t>
  </si>
  <si>
    <t>311-300KARCT-ND</t>
  </si>
  <si>
    <t>RC0805JR-07300KL</t>
  </si>
  <si>
    <t>RES SMD 300K OHM 5% 1/8W 0805</t>
  </si>
  <si>
    <t>311-30KARCT-ND</t>
  </si>
  <si>
    <t>RC0805JR-0730KL</t>
  </si>
  <si>
    <t>RES SMD 30K OHM 5% 1/8W 0805</t>
  </si>
  <si>
    <t>311-29.4CRCT-ND</t>
  </si>
  <si>
    <t>RC0805FR-0729R4L</t>
  </si>
  <si>
    <t>RES SMD 29.4 OHM 1% 1/8W 0805</t>
  </si>
  <si>
    <t>311-6.19MCRCT-ND</t>
  </si>
  <si>
    <t>RC0805FR-076M19L</t>
  </si>
  <si>
    <t>RES SMD 6.19M OHM 1% 1/8W 0805</t>
  </si>
  <si>
    <t>6.19M</t>
  </si>
  <si>
    <t>311-6.34MCRCT-ND</t>
  </si>
  <si>
    <t>RC0805FR-076M34L</t>
  </si>
  <si>
    <t>RES SMD 6.34M OHM 1% 1/8W 0805</t>
  </si>
  <si>
    <t>6.34M</t>
  </si>
  <si>
    <t>311-1.02CRCT-ND</t>
  </si>
  <si>
    <t>RC0805FR-071R02L</t>
  </si>
  <si>
    <t>RES SMD 1.02 OHM 1% 1/8W 0805</t>
  </si>
  <si>
    <t>311-2.87CRCT-ND</t>
  </si>
  <si>
    <t>RC0805FR-072R87L</t>
  </si>
  <si>
    <t>RES SMD 2.87 OHM 1% 1/8W 0805</t>
  </si>
  <si>
    <t>311-36KARCT-ND</t>
  </si>
  <si>
    <t>RC0805JR-0736KL</t>
  </si>
  <si>
    <t>RES SMD 36K OHM 5% 1/8W 0805</t>
  </si>
  <si>
    <t>36k</t>
  </si>
  <si>
    <t>311-390KARCT-ND</t>
  </si>
  <si>
    <t>RC0805JR-07390KL</t>
  </si>
  <si>
    <t>RES SMD 390K OHM 5% 1/8W 0805</t>
  </si>
  <si>
    <t>390k</t>
  </si>
  <si>
    <t>311-39KARCT-ND</t>
  </si>
  <si>
    <t>RC0805JR-0739KL</t>
  </si>
  <si>
    <t>RES SMD 39K OHM 5% 1/8W 0805</t>
  </si>
  <si>
    <t>39k</t>
  </si>
  <si>
    <t>311-3.0KARCT-ND</t>
  </si>
  <si>
    <t>RC0805JR-073KL</t>
  </si>
  <si>
    <t>RES SMD 3K OHM 5% 1/8W 0805</t>
  </si>
  <si>
    <t>3k</t>
  </si>
  <si>
    <t>311-3.0MARCT-ND</t>
  </si>
  <si>
    <t>RC0805JR-073ML</t>
  </si>
  <si>
    <t>RES SMD 3M OHM 5% 1/8W 0805</t>
  </si>
  <si>
    <t>3M</t>
  </si>
  <si>
    <t>YAG1319CT-ND</t>
  </si>
  <si>
    <t>RC0805FR-0710KP</t>
  </si>
  <si>
    <t>YAG1318CT-ND</t>
  </si>
  <si>
    <t>RC0805FR-07100RP</t>
  </si>
  <si>
    <t>YAG1320CT-ND</t>
  </si>
  <si>
    <t>RC0805FR-0710RP</t>
  </si>
  <si>
    <t>YAG1321CT-ND</t>
  </si>
  <si>
    <t>RC0805FR-071KP</t>
  </si>
  <si>
    <t>YAG1322CT-ND</t>
  </si>
  <si>
    <t>RC0805FR-072KP</t>
  </si>
  <si>
    <t>YAG1323CT-ND</t>
  </si>
  <si>
    <t>RC0805FR-0749R9P</t>
  </si>
  <si>
    <t>YAG1324CT-ND</t>
  </si>
  <si>
    <t>RC0805FR-074K75P</t>
  </si>
  <si>
    <t>YAG1325CT-ND</t>
  </si>
  <si>
    <t>RC0805FR-074K7P</t>
  </si>
  <si>
    <t>YAG1326CT-ND</t>
  </si>
  <si>
    <t>RC0805FR-076R04P</t>
  </si>
  <si>
    <t>311-32.4CRCT-ND</t>
  </si>
  <si>
    <t>RC0805FR-0732R4L</t>
  </si>
  <si>
    <t>RES SMD 32.4 OHM 1% 1/8W 0805</t>
  </si>
  <si>
    <t>311-26.7CRCT-ND</t>
  </si>
  <si>
    <t>RC0805FR-0726R7L</t>
  </si>
  <si>
    <t>RES SMD 26.7 OHM 1% 1/8W 0805</t>
  </si>
  <si>
    <t>311-715KCRCT-ND</t>
  </si>
  <si>
    <t>RC0805FR-07715KL</t>
  </si>
  <si>
    <t>RES SMD 715K OHM 1% 1/8W 0805</t>
  </si>
  <si>
    <t>715k</t>
  </si>
  <si>
    <t>311-63.4KCRCT-ND</t>
  </si>
  <si>
    <t>RC0805FR-0763K4L</t>
  </si>
  <si>
    <t>RES SMD 63.4K OHM 1% 1/8W 0805</t>
  </si>
  <si>
    <t>63.4k</t>
  </si>
  <si>
    <t>311-2.05CRCT-ND</t>
  </si>
  <si>
    <t>RC0805FR-072R05L</t>
  </si>
  <si>
    <t>RES SMD 2.05 OHM 1% 1/8W 0805</t>
  </si>
  <si>
    <t>311-24.9KCRCT-ND</t>
  </si>
  <si>
    <t>RC0805FR-0724K9L</t>
  </si>
  <si>
    <t>RES SMD 24.9K OHM 1% 1/8W 0805</t>
  </si>
  <si>
    <t>24.9k</t>
  </si>
  <si>
    <t>311-196CRCT-ND</t>
  </si>
  <si>
    <t>RC0805FR-07196RL</t>
  </si>
  <si>
    <t>RES SMD 196 OHM 1% 1/8W 0805</t>
  </si>
  <si>
    <t>311-4.3MARCT-ND</t>
  </si>
  <si>
    <t>RC0805JR-074M3L</t>
  </si>
  <si>
    <t>RES SMD 4.3M OHM 5% 1/8W 0805</t>
  </si>
  <si>
    <t>4.3M</t>
  </si>
  <si>
    <t>311-43.0CRCT-ND</t>
  </si>
  <si>
    <t>RC0805FR-0743RL</t>
  </si>
  <si>
    <t>RES SMD 43 OHM 1% 1/8W 0805</t>
  </si>
  <si>
    <t>311-56.2CRCT-ND</t>
  </si>
  <si>
    <t>RC0805FR-0756R2L</t>
  </si>
  <si>
    <t>RES SMD 56.2 OHM 1% 1/8W 0805</t>
  </si>
  <si>
    <t>311-909CRCT-ND</t>
  </si>
  <si>
    <t>RC0805FR-07909RL</t>
  </si>
  <si>
    <t>RES SMD 909 OHM 1% 1/8W 0805</t>
  </si>
  <si>
    <t>311-30.1CRCT-ND</t>
  </si>
  <si>
    <t>RC0805FR-0730R1L</t>
  </si>
  <si>
    <t>RES SMD 30.1 OHM 1% 1/8W 0805</t>
  </si>
  <si>
    <t>311-36.5CRCT-ND</t>
  </si>
  <si>
    <t>RC0805FR-0736R5L</t>
  </si>
  <si>
    <t>RES SMD 36.5 OHM 1% 1/8W 0805</t>
  </si>
  <si>
    <t>311-17.4CRCT-ND</t>
  </si>
  <si>
    <t>RC0805FR-0717R4L</t>
  </si>
  <si>
    <t>RES SMD 17.4 OHM 1% 1/8W 0805</t>
  </si>
  <si>
    <t>311-95.3CRCT-ND</t>
  </si>
  <si>
    <t>RC0805FR-0795R3L</t>
  </si>
  <si>
    <t>RES SMD 95.3 OHM 1% 1/8W 0805</t>
  </si>
  <si>
    <t>311-52.3CRCT-ND</t>
  </si>
  <si>
    <t>RC0805FR-0752R3L</t>
  </si>
  <si>
    <t>RES SMD 52.3 OHM 1% 1/8W 0805</t>
  </si>
  <si>
    <t>311-27.4CRCT-ND</t>
  </si>
  <si>
    <t>RC0805FR-0727R4L</t>
  </si>
  <si>
    <t>RES SMD 27.4 OHM 1% 1/8W 0805</t>
  </si>
  <si>
    <t>311-1.82KCRCT-ND</t>
  </si>
  <si>
    <t>RC0805FR-071K82L</t>
  </si>
  <si>
    <t>RES SMD 1.82K OHM 1% 1/8W 0805</t>
  </si>
  <si>
    <t>1.82k</t>
  </si>
  <si>
    <t>311-47.5KCRCT-ND</t>
  </si>
  <si>
    <t>RC0805FR-0747K5L</t>
  </si>
  <si>
    <t>RES SMD 47.5K OHM 1% 1/8W 0805</t>
  </si>
  <si>
    <t>47.5k</t>
  </si>
  <si>
    <t>311-261KCRCT-ND</t>
  </si>
  <si>
    <t>RC0805FR-07261KL</t>
  </si>
  <si>
    <t>RES SMD 261K OHM 1% 1/8W 0805</t>
  </si>
  <si>
    <t>261k</t>
  </si>
  <si>
    <t>311-3.92CRCT-ND</t>
  </si>
  <si>
    <t>RC0805FR-073R92L</t>
  </si>
  <si>
    <t>RES SMD 3.92 OHM 1% 1/8W 0805</t>
  </si>
  <si>
    <t>311-2.55CRCT-ND</t>
  </si>
  <si>
    <t>RC0805FR-072R55L</t>
  </si>
  <si>
    <t>RES SMD 2.55 OHM 1% 1/8W 0805</t>
  </si>
  <si>
    <t>YAG1334CT-ND</t>
  </si>
  <si>
    <t>RC0805JR-074K7P</t>
  </si>
  <si>
    <t>311-90.9KCRCT-ND</t>
  </si>
  <si>
    <t>RC0805FR-0790K9L</t>
  </si>
  <si>
    <t>RES SMD 90.9K OHM 1% 1/8W 0805</t>
  </si>
  <si>
    <t>90.9k</t>
  </si>
  <si>
    <t>311-28.0KCRCT-ND</t>
  </si>
  <si>
    <t>RC0805FR-0728KL</t>
  </si>
  <si>
    <t>RES SMD 28K OHM 1% 1/8W 0805</t>
  </si>
  <si>
    <t>28k</t>
  </si>
  <si>
    <t>311-2.94MCRCT-ND</t>
  </si>
  <si>
    <t>RC0805FR-072M94L</t>
  </si>
  <si>
    <t>RES SMD 2.94M OHM 1% 1/8W 0805</t>
  </si>
  <si>
    <t>2.94M</t>
  </si>
  <si>
    <t>311-1.91KCRCT-ND</t>
  </si>
  <si>
    <t>RC0805FR-071K91L</t>
  </si>
  <si>
    <t>RES SMD 1.91K OHM 1% 1/8W 0805</t>
  </si>
  <si>
    <t>1.91k</t>
  </si>
  <si>
    <t>311-4.02CRCT-ND</t>
  </si>
  <si>
    <t>RC0805FR-074R02L</t>
  </si>
  <si>
    <t>RES SMD 4.02 OHM 1% 1/8W 0805</t>
  </si>
  <si>
    <t>311-2.67CRCT-ND</t>
  </si>
  <si>
    <t>RC0805FR-072R67L</t>
  </si>
  <si>
    <t>RES SMD 2.67 OHM 1% 1/8W 0805</t>
  </si>
  <si>
    <t>311-1.62MCRCT-ND</t>
  </si>
  <si>
    <t>RC0805FR-071M62L</t>
  </si>
  <si>
    <t>RES SMD 1.62M OHM 1% 1/8W 0805</t>
  </si>
  <si>
    <t>1.62M</t>
  </si>
  <si>
    <t>311-4.7MARCT-ND</t>
  </si>
  <si>
    <t>RC0805JR-074M7L</t>
  </si>
  <si>
    <t>RES SMD 4.7M OHM 5% 1/8W 0805</t>
  </si>
  <si>
    <t>311-9.53CRCT-ND</t>
  </si>
  <si>
    <t>RC0805FR-079R53L</t>
  </si>
  <si>
    <t>RES SMD 9.53 OHM 1% 1/8W 0805</t>
  </si>
  <si>
    <t>311-402KCRCT-ND</t>
  </si>
  <si>
    <t>RC0805FR-07402KL</t>
  </si>
  <si>
    <t>RES SMD 402K OHM 1% 1/8W 0805</t>
  </si>
  <si>
    <t>402k</t>
  </si>
  <si>
    <t>311-71.5KCRCT-ND</t>
  </si>
  <si>
    <t>RC0805FR-0771K5L</t>
  </si>
  <si>
    <t>RES SMD 71.5K OHM 1% 1/8W 0805</t>
  </si>
  <si>
    <t>71.5k</t>
  </si>
  <si>
    <t>311-25.5CRCT-ND</t>
  </si>
  <si>
    <t>RC0805FR-0725R5L</t>
  </si>
  <si>
    <t>RES SMD 25.5 OHM 1% 1/8W 0805</t>
  </si>
  <si>
    <t>311-3.92KCRCT-ND</t>
  </si>
  <si>
    <t>RC0805FR-073K92L</t>
  </si>
  <si>
    <t>RES SMD 3.92K OHM 1% 1/8W 0805</t>
  </si>
  <si>
    <t>3.92k</t>
  </si>
  <si>
    <t>311-90.9CRCT-ND</t>
  </si>
  <si>
    <t>RC0805FR-0790R9L</t>
  </si>
  <si>
    <t>RES SMD 90.9 OHM 1% 1/8W 0805</t>
  </si>
  <si>
    <t>311-62.0CRCT-ND</t>
  </si>
  <si>
    <t>RC0805FR-0762RL</t>
  </si>
  <si>
    <t>RES SMD 62 OHM 1% 1/8W 0805</t>
  </si>
  <si>
    <t>311-1.50MCRCT-ND</t>
  </si>
  <si>
    <t>RC0805FR-071M5L</t>
  </si>
  <si>
    <t>RES SMD 1.5M OHM 1% 1/8W 0805</t>
  </si>
  <si>
    <t>311-1.65CRCT-ND</t>
  </si>
  <si>
    <t>RC0805FR-071R65L</t>
  </si>
  <si>
    <t>RES SMD 1.65 OHM 1% 1/8W 0805</t>
  </si>
  <si>
    <t>311-5.62CRCT-ND</t>
  </si>
  <si>
    <t>RC0805FR-075R62L</t>
  </si>
  <si>
    <t>RES SMD 5.62 OHM 1% 1/8W 0805</t>
  </si>
  <si>
    <t>311-3.24KCRCT-ND</t>
  </si>
  <si>
    <t>RC0805FR-073K24L</t>
  </si>
  <si>
    <t>RES SMD 3.24K OHM 1% 1/8W 0805</t>
  </si>
  <si>
    <t>3.24k</t>
  </si>
  <si>
    <t>311-470KARCT-ND</t>
  </si>
  <si>
    <t>RC0805JR-07470KL</t>
  </si>
  <si>
    <t>RES SMD 470K OHM 5% 1/8W 0805</t>
  </si>
  <si>
    <t>311-42.2KCRCT-ND</t>
  </si>
  <si>
    <t>RC0805FR-0742K2L</t>
  </si>
  <si>
    <t>RES SMD 42.2K OHM 1% 1/8W 0805</t>
  </si>
  <si>
    <t>42.2k</t>
  </si>
  <si>
    <t>311-14.3CRCT-ND</t>
  </si>
  <si>
    <t>RC0805FR-0714R3L</t>
  </si>
  <si>
    <t>RES SMD 14.3 OHM 1% 1/8W 0805</t>
  </si>
  <si>
    <t>311-1.96KCRCT-ND</t>
  </si>
  <si>
    <t>RC0805FR-071K96L</t>
  </si>
  <si>
    <t>RES SMD 1.96K OHM 1% 1/8W 0805</t>
  </si>
  <si>
    <t>1.96k</t>
  </si>
  <si>
    <t>311-43.0KCRCT-ND</t>
  </si>
  <si>
    <t>RC0805FR-0743KL</t>
  </si>
  <si>
    <t>RES SMD 43K OHM 1% 1/8W 0805</t>
  </si>
  <si>
    <t>311-357CRCT-ND</t>
  </si>
  <si>
    <t>RC0805FR-07357RL</t>
  </si>
  <si>
    <t>RES SMD 357 OHM 1% 1/8W 0805</t>
  </si>
  <si>
    <t>311-5.1MARCT-ND</t>
  </si>
  <si>
    <t>RC0805JR-075M1L</t>
  </si>
  <si>
    <t>RES SMD 5.1M OHM 5% 1/8W 0805</t>
  </si>
  <si>
    <t>5.1M</t>
  </si>
  <si>
    <t>311-5.6KARCT-ND</t>
  </si>
  <si>
    <t>RC0805JR-075K6L</t>
  </si>
  <si>
    <t>RES SMD 5.6K OHM 5% 1/8W 0805</t>
  </si>
  <si>
    <t>311-1.37KCRCT-ND</t>
  </si>
  <si>
    <t>RC0805FR-071K37L</t>
  </si>
  <si>
    <t>RES SMD 1.37K OHM 1% 1/8W 0805</t>
  </si>
  <si>
    <t>1.37k</t>
  </si>
  <si>
    <t>311-1.54KCRCT-ND</t>
  </si>
  <si>
    <t>RC0805FR-071K54L</t>
  </si>
  <si>
    <t>RES SMD 1.54K OHM 1% 1/8W 0805</t>
  </si>
  <si>
    <t>1.54k</t>
  </si>
  <si>
    <t>311-102CRCT-ND</t>
  </si>
  <si>
    <t>RC0805FR-07102RL</t>
  </si>
  <si>
    <t>RES SMD 102 OHM 1% 1/8W 0805</t>
  </si>
  <si>
    <t>311-13.7KCRCT-ND</t>
  </si>
  <si>
    <t>RC0805FR-0713K7L</t>
  </si>
  <si>
    <t>RES SMD 13.7K OHM 1% 1/8W 0805</t>
  </si>
  <si>
    <t>13.7k</t>
  </si>
  <si>
    <t>311-158KCRCT-ND</t>
  </si>
  <si>
    <t>RC0805FR-07158KL</t>
  </si>
  <si>
    <t>RES SMD 158K OHM 1% 1/8W 0805</t>
  </si>
  <si>
    <t>158k</t>
  </si>
  <si>
    <t>311-18.0CRCT-ND</t>
  </si>
  <si>
    <t>RC0805FR-0718RL</t>
  </si>
  <si>
    <t>RES SMD 18 OHM 1% 1/8W 0805</t>
  </si>
  <si>
    <t>311-196KCRCT-ND</t>
  </si>
  <si>
    <t>RC0805FR-07196KL</t>
  </si>
  <si>
    <t>RES SMD 196K OHM 1% 1/8W 0805</t>
  </si>
  <si>
    <t>196k</t>
  </si>
  <si>
    <t>311-2.55KCRCT-ND</t>
  </si>
  <si>
    <t>RC0805FR-072K55L</t>
  </si>
  <si>
    <t>RES SMD 2.55K OHM 1% 1/8W 0805</t>
  </si>
  <si>
    <t>2.55k</t>
  </si>
  <si>
    <t>311-280CRCT-ND</t>
  </si>
  <si>
    <t>RC0805FR-07280RL</t>
  </si>
  <si>
    <t>RES SMD 280 OHM 1% 1/8W 0805</t>
  </si>
  <si>
    <t>311-3.00KCRCT-ND</t>
  </si>
  <si>
    <t>RC0805FR-073KL</t>
  </si>
  <si>
    <t>RES SMD 3K OHM 1% 1/8W 0805</t>
  </si>
  <si>
    <t>311-3.83KCRCT-ND</t>
  </si>
  <si>
    <t>RC0805FR-073K83L</t>
  </si>
  <si>
    <t>RES SMD 3.83K OHM 1% 1/8W 0805</t>
  </si>
  <si>
    <t>3.83k</t>
  </si>
  <si>
    <t>311-3.90KCRCT-ND</t>
  </si>
  <si>
    <t>RC0805FR-073K9L</t>
  </si>
  <si>
    <t>RES SMD 3.9K OHM 1% 1/8W 0805</t>
  </si>
  <si>
    <t>311-39.2CRCT-ND</t>
  </si>
  <si>
    <t>RC0805FR-0739R2L</t>
  </si>
  <si>
    <t>RES SMD 39.2 OHM 1% 1/8W 0805</t>
  </si>
  <si>
    <t>311-432CRCT-ND</t>
  </si>
  <si>
    <t>RC0805FR-07432RL</t>
  </si>
  <si>
    <t>RES SMD 432 OHM 1% 1/8W 0805</t>
  </si>
  <si>
    <t>311-475CRCT-ND</t>
  </si>
  <si>
    <t>RC0805FR-07475RL</t>
  </si>
  <si>
    <t>RES SMD 475 OHM 1% 1/8W 0805</t>
  </si>
  <si>
    <t>311-5.49KCRCT-ND</t>
  </si>
  <si>
    <t>RC0805FR-075K49L</t>
  </si>
  <si>
    <t>RES SMD 5.49K OHM 1% 1/8W 0805</t>
  </si>
  <si>
    <t>5.49k</t>
  </si>
  <si>
    <t>311-61.9KCRCT-ND</t>
  </si>
  <si>
    <t>RC0805FR-0761K9L</t>
  </si>
  <si>
    <t>RES SMD 61.9K OHM 1% 1/8W 0805</t>
  </si>
  <si>
    <t>61.9k</t>
  </si>
  <si>
    <t>311-1.80MCRCT-ND</t>
  </si>
  <si>
    <t>RC0805FR-071M8L</t>
  </si>
  <si>
    <t>RES SMD 1.8M OHM 1% 1/8W 0805</t>
  </si>
  <si>
    <t>311-2.80MCRCT-ND</t>
  </si>
  <si>
    <t>RC0805FR-072M8L</t>
  </si>
  <si>
    <t>RES SMD 2.8M OHM 1% 1/8W 0805</t>
  </si>
  <si>
    <t>2.8M</t>
  </si>
  <si>
    <t>311-5.62MCRCT-ND</t>
  </si>
  <si>
    <t>RC0805FR-075M62L</t>
  </si>
  <si>
    <t>RES SMD 5.62M OHM 1% 1/8W 0805</t>
  </si>
  <si>
    <t>5.62M</t>
  </si>
  <si>
    <t>311-9.09MCRCT-ND</t>
  </si>
  <si>
    <t>RC0805FR-079M09L</t>
  </si>
  <si>
    <t>RES SMD 9.09M OHM 1% 1/8W 0805</t>
  </si>
  <si>
    <t>9.09M</t>
  </si>
  <si>
    <t>311-2.00CRCT-ND</t>
  </si>
  <si>
    <t>RC0805FR-072RL</t>
  </si>
  <si>
    <t>RES SMD 2 OHM 1% 1/8W 0805</t>
  </si>
  <si>
    <t>311-3.90CRCT-ND</t>
  </si>
  <si>
    <t>RC0805FR-073R9L</t>
  </si>
  <si>
    <t>RES SMD 3.9 OHM 1% 1/8W 0805</t>
  </si>
  <si>
    <t>311-8.06CRCT-ND</t>
  </si>
  <si>
    <t>RC0805FR-078R06L</t>
  </si>
  <si>
    <t>RES SMD 8.06 OHM 1% 1/8W 0805</t>
  </si>
  <si>
    <t>311-8.25CRCT-ND</t>
  </si>
  <si>
    <t>RC0805FR-078R25L</t>
  </si>
  <si>
    <t>RES SMD 8.25 OHM 1% 1/8W 0805</t>
  </si>
  <si>
    <t>311-10.5CRCT-ND</t>
  </si>
  <si>
    <t>RC0805FR-0710R5L</t>
  </si>
  <si>
    <t>RES SMD 10.5 OHM 1% 1/8W 0805</t>
  </si>
  <si>
    <t>311-11.5CRCT-ND</t>
  </si>
  <si>
    <t>RC0805FR-0711R5L</t>
  </si>
  <si>
    <t>RES SMD 11.5 OHM 1% 1/8W 0805</t>
  </si>
  <si>
    <t>311-12.7CRCT-ND</t>
  </si>
  <si>
    <t>RC0805FR-0712R7L</t>
  </si>
  <si>
    <t>RES SMD 12.7 OHM 1% 1/8W 0805</t>
  </si>
  <si>
    <t>311-15.8CRCT-ND</t>
  </si>
  <si>
    <t>RC0805FR-0715R8L</t>
  </si>
  <si>
    <t>RES SMD 15.8 OHM 1% 1/8W 0805</t>
  </si>
  <si>
    <t>311-28.7CRCT-ND</t>
  </si>
  <si>
    <t>RC0805FR-0728R7L</t>
  </si>
  <si>
    <t>RES SMD 28.7 OHM 1% 1/8W 0805</t>
  </si>
  <si>
    <t>311-76.8CRCT-ND</t>
  </si>
  <si>
    <t>RC0805FR-0776R8L</t>
  </si>
  <si>
    <t>RES SMD 76.8 OHM 1% 1/8W 0805</t>
  </si>
  <si>
    <t>311-1.54MCRCT-ND</t>
  </si>
  <si>
    <t>RC0805FR-071M54L</t>
  </si>
  <si>
    <t>RES SMD 1.54M OHM 1% 1/8W 0805</t>
  </si>
  <si>
    <t>1.54M</t>
  </si>
  <si>
    <t>311-1.74MCRCT-ND</t>
  </si>
  <si>
    <t>RC0805FR-071M74L</t>
  </si>
  <si>
    <t>RES SMD 1.74M OHM 1% 1/8W 0805</t>
  </si>
  <si>
    <t>1.74M</t>
  </si>
  <si>
    <t>311-2.55MCRCT-ND</t>
  </si>
  <si>
    <t>RC0805FR-072M55L</t>
  </si>
  <si>
    <t>RES SMD 2.55M OHM 1% 1/8W 0805</t>
  </si>
  <si>
    <t>2.55M</t>
  </si>
  <si>
    <t>311-2.74MCRCT-ND</t>
  </si>
  <si>
    <t>RC0805FR-072M74L</t>
  </si>
  <si>
    <t>RES SMD 2.74M OHM 1% 1/8W 0805</t>
  </si>
  <si>
    <t>2.74M</t>
  </si>
  <si>
    <t>311-6.81MCRCT-ND</t>
  </si>
  <si>
    <t>RC0805FR-076M81L</t>
  </si>
  <si>
    <t>RES SMD 6.81M OHM 1% 1/8W 0805</t>
  </si>
  <si>
    <t>6.81M</t>
  </si>
  <si>
    <t>311-7.32MCRCT-ND</t>
  </si>
  <si>
    <t>RC0805FR-077M32L</t>
  </si>
  <si>
    <t>RES SMD 7.32M OHM 1% 1/8W 0805</t>
  </si>
  <si>
    <t>7.32M</t>
  </si>
  <si>
    <t>311-1.58CRCT-ND</t>
  </si>
  <si>
    <t>RC0805FR-071R58L</t>
  </si>
  <si>
    <t>RES SMD 1.58 OHM 1% 1/8W 0805</t>
  </si>
  <si>
    <t>311-2.94CRCT-ND</t>
  </si>
  <si>
    <t>RC0805FR-072R94L</t>
  </si>
  <si>
    <t>RES SMD 2.94 OHM 1% 1/8W 0805</t>
  </si>
  <si>
    <t>311-7.68CRCT-ND</t>
  </si>
  <si>
    <t>RC0805FR-077R68L</t>
  </si>
  <si>
    <t>RES SMD 7.68 OHM 1% 1/8W 0805</t>
  </si>
  <si>
    <t>311-560KARCT-ND</t>
  </si>
  <si>
    <t>RC0805JR-07560KL</t>
  </si>
  <si>
    <t>RES SMD 560K OHM 5% 1/8W 0805</t>
  </si>
  <si>
    <t>311-1.47MCRCT-ND</t>
  </si>
  <si>
    <t>RC0805FR-071M47L</t>
  </si>
  <si>
    <t>RES SMD 1.47M OHM 1% 1/8W 0805</t>
  </si>
  <si>
    <t>1.47M</t>
  </si>
  <si>
    <t>311-383KCRCT-ND</t>
  </si>
  <si>
    <t>RC0805FR-07383KL</t>
  </si>
  <si>
    <t>RES SMD 383K OHM 1% 1/8W 0805</t>
  </si>
  <si>
    <t>383k</t>
  </si>
  <si>
    <t>311-294KCRCT-ND</t>
  </si>
  <si>
    <t>RC0805FR-07294KL</t>
  </si>
  <si>
    <t>RES SMD 294K OHM 1% 1/8W 0805</t>
  </si>
  <si>
    <t>294k</t>
  </si>
  <si>
    <t>311-1.02KCRCT-ND</t>
  </si>
  <si>
    <t>RC0805FR-071K02L</t>
  </si>
  <si>
    <t>RES SMD 1.02K OHM 1% 1/8W 0805</t>
  </si>
  <si>
    <t>1.02k</t>
  </si>
  <si>
    <t>311-56KARCT-ND</t>
  </si>
  <si>
    <t>RC0805JR-0756KL</t>
  </si>
  <si>
    <t>RES SMD 56K OHM 5% 1/8W 0805</t>
  </si>
  <si>
    <t>311-6.2KARCT-ND</t>
  </si>
  <si>
    <t>RC0805JR-076K2L</t>
  </si>
  <si>
    <t>RES SMD 6.2K OHM 5% 1/8W 0805</t>
  </si>
  <si>
    <t>311-6.34CRCT-ND</t>
  </si>
  <si>
    <t>RC0805FR-076R34L</t>
  </si>
  <si>
    <t>RES SMD 6.34 OHM 1% 1/8W 0805</t>
  </si>
  <si>
    <t>311-11.3KCRCT-ND</t>
  </si>
  <si>
    <t>RC0805FR-0711K3L</t>
  </si>
  <si>
    <t>RES SMD 11.3K OHM 1% 1/8W 0805</t>
  </si>
  <si>
    <t>11.3k</t>
  </si>
  <si>
    <t>311-2.10MCRCT-ND</t>
  </si>
  <si>
    <t>RC0805FR-072M1L</t>
  </si>
  <si>
    <t>RES SMD 2.1M OHM 1% 1/8W 0805</t>
  </si>
  <si>
    <t>2.1M</t>
  </si>
  <si>
    <t>311-820KCRCT-ND</t>
  </si>
  <si>
    <t>RC0805FR-07820KL</t>
  </si>
  <si>
    <t>RES SMD 820K OHM 1% 1/8W 0805</t>
  </si>
  <si>
    <t>311-1.62CRCT-ND</t>
  </si>
  <si>
    <t>RC0805FR-071R62L</t>
  </si>
  <si>
    <t>RES SMD 1.62 OHM 1% 1/8W 0805</t>
  </si>
  <si>
    <t>311-1.91MCRCT-ND</t>
  </si>
  <si>
    <t>RC0805FR-071M91L</t>
  </si>
  <si>
    <t>RES SMD 1.91M OHM 1% 1/8W 0805</t>
  </si>
  <si>
    <t>1.91M</t>
  </si>
  <si>
    <t>311-4.12MCRCT-ND</t>
  </si>
  <si>
    <t>RC0805FR-074M12L</t>
  </si>
  <si>
    <t>RES SMD 4.12M OHM 1% 1/8W 0805</t>
  </si>
  <si>
    <t>4.12M</t>
  </si>
  <si>
    <t>311-14.7CRCT-ND</t>
  </si>
  <si>
    <t>RC0805FR-0714R7L</t>
  </si>
  <si>
    <t>RES SMD 14.7 OHM 1% 1/8W 0805</t>
  </si>
  <si>
    <t>311-11.8CRCT-ND</t>
  </si>
  <si>
    <t>RC0805FR-0711R8L</t>
  </si>
  <si>
    <t>RES SMD 11.8 OHM 1% 1/8W 0805</t>
  </si>
  <si>
    <t>311-36.5KCRCT-ND</t>
  </si>
  <si>
    <t>RC0805FR-0736K5L</t>
  </si>
  <si>
    <t>RES SMD 36.5K OHM 1% 1/8W 0805</t>
  </si>
  <si>
    <t>36.5k</t>
  </si>
  <si>
    <t>311-23.7CRCT-ND</t>
  </si>
  <si>
    <t>RC0805FR-0723R7L</t>
  </si>
  <si>
    <t>RES SMD 23.7 OHM 1% 1/8W 0805</t>
  </si>
  <si>
    <t>311-34.0CRCT-ND</t>
  </si>
  <si>
    <t>RC0805FR-0734RL</t>
  </si>
  <si>
    <t>RES SMD 34 OHM 1% 1/8W 0805</t>
  </si>
  <si>
    <t>311-374CRCT-ND</t>
  </si>
  <si>
    <t>RC0805FR-07374RL</t>
  </si>
  <si>
    <t>RES SMD 374 OHM 1% 1/8W 0805</t>
  </si>
  <si>
    <t>311-931KCRCT-ND</t>
  </si>
  <si>
    <t>RC0805FR-07931KL</t>
  </si>
  <si>
    <t>RES SMD 931K OHM 1% 1/8W 0805</t>
  </si>
  <si>
    <t>931k</t>
  </si>
  <si>
    <t>311-38.3CRCT-ND</t>
  </si>
  <si>
    <t>RC0805FR-0738R3L</t>
  </si>
  <si>
    <t>RES SMD 38.3 OHM 1% 1/8W 0805</t>
  </si>
  <si>
    <t>311-4.42CRCT-ND</t>
  </si>
  <si>
    <t>RC0805FR-074R42L</t>
  </si>
  <si>
    <t>RES SMD 4.42 OHM 1% 1/8W 0805</t>
  </si>
  <si>
    <t>311-16.2CRCT-ND</t>
  </si>
  <si>
    <t>RC0805FR-0716R2L</t>
  </si>
  <si>
    <t>RES SMD 16.2 OHM 1% 1/8W 0805</t>
  </si>
  <si>
    <t>311-620KARCT-ND</t>
  </si>
  <si>
    <t>RC0805JR-07620KL</t>
  </si>
  <si>
    <t>RES SMD 620K OHM 5% 1/8W 0805</t>
  </si>
  <si>
    <t>620k</t>
  </si>
  <si>
    <t>311-73.2KCRCT-ND</t>
  </si>
  <si>
    <t>RC0805FR-0773K2L</t>
  </si>
  <si>
    <t>RES SMD 73.2K OHM 1% 1/8W 0805</t>
  </si>
  <si>
    <t>73.2k</t>
  </si>
  <si>
    <t>311-9.10KCRCT-ND</t>
  </si>
  <si>
    <t>RC0805FR-079K1L</t>
  </si>
  <si>
    <t>RES SMD 9.1K OHM 1% 1/8W 0805</t>
  </si>
  <si>
    <t>9.1k</t>
  </si>
  <si>
    <t>311-2.94KCRCT-ND</t>
  </si>
  <si>
    <t>RC0805FR-072K94L</t>
  </si>
  <si>
    <t>RES SMD 2.94K OHM 1% 1/8W 0805</t>
  </si>
  <si>
    <t>2.94k</t>
  </si>
  <si>
    <t>311-23.2CRCT-ND</t>
  </si>
  <si>
    <t>RC0805FR-0723R2L</t>
  </si>
  <si>
    <t>RES SMD 23.2 OHM 1% 1/8W 0805</t>
  </si>
  <si>
    <t>311-2.43CRCT-ND</t>
  </si>
  <si>
    <t>RC0805FR-072R43L</t>
  </si>
  <si>
    <t>RES SMD 2.43 OHM 1% 1/8W 0805</t>
  </si>
  <si>
    <t>311-4.12CRCT-ND</t>
  </si>
  <si>
    <t>RC0805FR-074R12L</t>
  </si>
  <si>
    <t>RES SMD 4.12 OHM 1% 1/8W 0805</t>
  </si>
  <si>
    <t>311-7.15CRCT-ND</t>
  </si>
  <si>
    <t>RC0805FR-077R15L</t>
  </si>
  <si>
    <t>RES SMD 7.15 OHM 1% 1/8W 0805</t>
  </si>
  <si>
    <t>311-1.62KCRCT-ND</t>
  </si>
  <si>
    <t>RC0805FR-071K62L</t>
  </si>
  <si>
    <t>RES SMD 1.62K OHM 1% 1/8W 0805</t>
  </si>
  <si>
    <t>1.62k</t>
  </si>
  <si>
    <t>311-91.0KCRCT-ND</t>
  </si>
  <si>
    <t>RC0805FR-0791KL</t>
  </si>
  <si>
    <t>RES SMD 91K OHM 1% 1/8W 0805</t>
  </si>
  <si>
    <t>91k</t>
  </si>
  <si>
    <t>311-390KCRCT-ND</t>
  </si>
  <si>
    <t>RC0805FR-07390KL</t>
  </si>
  <si>
    <t>RES SMD 390K OHM 1% 1/8W 0805</t>
  </si>
  <si>
    <t>311-2.21KCRCT-ND</t>
  </si>
  <si>
    <t>RC0805FR-072K21L</t>
  </si>
  <si>
    <t>RES SMD 2.21K OHM 1% 1/8W 0805</t>
  </si>
  <si>
    <t>2.21k</t>
  </si>
  <si>
    <t>311-169KCRCT-ND</t>
  </si>
  <si>
    <t>RC0805FR-07169KL</t>
  </si>
  <si>
    <t>RES SMD 169K OHM 1% 1/8W 0805</t>
  </si>
  <si>
    <t>169k</t>
  </si>
  <si>
    <t>311-182CRCT-ND</t>
  </si>
  <si>
    <t>RC0805FR-07182RL</t>
  </si>
  <si>
    <t>RES SMD 182 OHM 1% 1/8W 0805</t>
  </si>
  <si>
    <t>311-1.21CRCT-ND</t>
  </si>
  <si>
    <t>RC0805FR-071R21L</t>
  </si>
  <si>
    <t>RES SMD 1.21 OHM 1% 1/8W 0805</t>
  </si>
  <si>
    <t>311-1.30CRCT-ND</t>
  </si>
  <si>
    <t>RC0805FR-071R3L</t>
  </si>
  <si>
    <t>RES SMD 1.3 OHM 1% 1/8W 0805</t>
  </si>
  <si>
    <t>311-4.02KCRCT-ND</t>
  </si>
  <si>
    <t>RC0805FR-074K02L</t>
  </si>
  <si>
    <t>RES SMD 4.02K OHM 1% 1/8W 0805</t>
  </si>
  <si>
    <t>4.02k</t>
  </si>
  <si>
    <t>311-62KARCT-ND</t>
  </si>
  <si>
    <t>RC0805JR-0762KL</t>
  </si>
  <si>
    <t>RES SMD 62K OHM 5% 1/8W 0805</t>
  </si>
  <si>
    <t>311-4.99CRCT-ND</t>
  </si>
  <si>
    <t>RC0805FR-074R99L</t>
  </si>
  <si>
    <t>RES SMD 4.99 OHM 1% 1/8W 0805</t>
  </si>
  <si>
    <t>311-1.05CRCT-ND</t>
  </si>
  <si>
    <t>RC0805FR-071R05L</t>
  </si>
  <si>
    <t>RES SMD 1.05 OHM 1% 1/8W 0805</t>
  </si>
  <si>
    <t>311-48.7CRCT-ND</t>
  </si>
  <si>
    <t>RC0805FR-0748R7L</t>
  </si>
  <si>
    <t>RES SMD 48.7 OHM 1% 1/8W 0805</t>
  </si>
  <si>
    <t>311-21.5KCRCT-ND</t>
  </si>
  <si>
    <t>RC0805FR-0721K5L</t>
  </si>
  <si>
    <t>RES SMD 21.5K OHM 1% 1/8W 0805</t>
  </si>
  <si>
    <t>21.5k</t>
  </si>
  <si>
    <t>311-2.15CRCT-ND</t>
  </si>
  <si>
    <t>RC0805FR-072R15L</t>
  </si>
  <si>
    <t>RES SMD 2.15 OHM 1% 1/8W 0805</t>
  </si>
  <si>
    <t>311-620KCRCT-ND</t>
  </si>
  <si>
    <t>RC0805FR-07620KL</t>
  </si>
  <si>
    <t>RES SMD 620K OHM 1% 1/8W 0805</t>
  </si>
  <si>
    <t>311-13.0CRCT-ND</t>
  </si>
  <si>
    <t>RC0805FR-0713RL</t>
  </si>
  <si>
    <t>RES SMD 13 OHM 1% 1/8W 0805</t>
  </si>
  <si>
    <t>311-432KCRCT-ND</t>
  </si>
  <si>
    <t>RC0805FR-07432KL</t>
  </si>
  <si>
    <t>RES SMD 432K OHM 1% 1/8W 0805</t>
  </si>
  <si>
    <t>432k</t>
  </si>
  <si>
    <t>311-1.50CRCT-ND</t>
  </si>
  <si>
    <t>RC0805FR-071R5L</t>
  </si>
  <si>
    <t>RES SMD 1.5 OHM 1% 1/8W 0805</t>
  </si>
  <si>
    <t>311-1.58KCRCT-ND</t>
  </si>
  <si>
    <t>RC0805FR-071K58L</t>
  </si>
  <si>
    <t>RES SMD 1.58K OHM 1% 1/8W 0805</t>
  </si>
  <si>
    <t>1.58k</t>
  </si>
  <si>
    <t>311-49.9KCRCT-ND</t>
  </si>
  <si>
    <t>RC0805FR-0749K9L</t>
  </si>
  <si>
    <t>RES SMD 49.9K OHM 1% 1/8W 0805</t>
  </si>
  <si>
    <t>49.9k</t>
  </si>
  <si>
    <t>311-243KCRCT-ND</t>
  </si>
  <si>
    <t>RC0805FR-07243KL</t>
  </si>
  <si>
    <t>RES SMD 243K OHM 1% 1/8W 0805</t>
  </si>
  <si>
    <t>243k</t>
  </si>
  <si>
    <t>311-30.9CRCT-ND</t>
  </si>
  <si>
    <t>RC0805FR-0730R9L</t>
  </si>
  <si>
    <t>RES SMD 30.9 OHM 1% 1/8W 0805</t>
  </si>
  <si>
    <t>311-12.1CRCT-ND</t>
  </si>
  <si>
    <t>RC0805FR-0712R1L</t>
  </si>
  <si>
    <t>RES SMD 12.1 OHM 1% 1/8W 0805</t>
  </si>
  <si>
    <t>311-14.7KCRCT-ND</t>
  </si>
  <si>
    <t>RC0805FR-0714K7L</t>
  </si>
  <si>
    <t>RES SMD 14.7K OHM 1% 1/8W 0805</t>
  </si>
  <si>
    <t>14.7k</t>
  </si>
  <si>
    <t>311-1.80CRCT-ND</t>
  </si>
  <si>
    <t>RC0805FR-071R8L</t>
  </si>
  <si>
    <t>RES SMD 1.8 OHM 1% 1/8W 0805</t>
  </si>
  <si>
    <t>311-3.00CRCT-ND</t>
  </si>
  <si>
    <t>RC0805FR-073RL</t>
  </si>
  <si>
    <t>RES SMD 3 OHM 1% 1/8W 0805</t>
  </si>
  <si>
    <t>311-36.0CRCT-ND</t>
  </si>
  <si>
    <t>RC0805FR-0736RL</t>
  </si>
  <si>
    <t>RES SMD 36 OHM 1% 1/8W 0805</t>
  </si>
  <si>
    <t>311-390CRCT-ND</t>
  </si>
  <si>
    <t>RC0805FR-07390RL</t>
  </si>
  <si>
    <t>RES SMD 390 OHM 1% 1/8W 0805</t>
  </si>
  <si>
    <t>311-56.0CRCT-ND</t>
  </si>
  <si>
    <t>RC0805FR-0756RL</t>
  </si>
  <si>
    <t>RES SMD 56 OHM 1% 1/8W 0805</t>
  </si>
  <si>
    <t>311-41.2KCRCT-ND</t>
  </si>
  <si>
    <t>RC0805FR-0741K2L</t>
  </si>
  <si>
    <t>RES SMD 41.2K OHM 1% 1/8W 0805</t>
  </si>
  <si>
    <t>41.2k</t>
  </si>
  <si>
    <t>311-1.20KCRCT-ND</t>
  </si>
  <si>
    <t>RC0805FR-071K2L</t>
  </si>
  <si>
    <t>RES SMD 1.2K OHM 1% 1/8W 0805</t>
  </si>
  <si>
    <t>311-39.0KCRCT-ND</t>
  </si>
  <si>
    <t>RC0805FR-0739KL</t>
  </si>
  <si>
    <t>RES SMD 39K OHM 1% 1/8W 0805</t>
  </si>
  <si>
    <t>311-226KCRCT-ND</t>
  </si>
  <si>
    <t>RC0805FR-07226KL</t>
  </si>
  <si>
    <t>RES SMD 226K OHM 1% 1/8W 0805</t>
  </si>
  <si>
    <t>226k</t>
  </si>
  <si>
    <t>311-37.4CRCT-ND</t>
  </si>
  <si>
    <t>RC0805FR-0737R4L</t>
  </si>
  <si>
    <t>RES SMD 37.4 OHM 1% 1/8W 0805</t>
  </si>
  <si>
    <t>311-7.5KARCT-ND</t>
  </si>
  <si>
    <t>RC0805JR-077K5L</t>
  </si>
  <si>
    <t>RES SMD 7.5K OHM 5% 1/8W 0805</t>
  </si>
  <si>
    <t>311-7.5MARCT-ND</t>
  </si>
  <si>
    <t>RC0805JR-077M5L</t>
  </si>
  <si>
    <t>RES SMD 7.5M OHM 5% 1/8W 0805</t>
  </si>
  <si>
    <t>311-750KARCT-ND</t>
  </si>
  <si>
    <t>RC0805JR-07750KL</t>
  </si>
  <si>
    <t>RES SMD 750K OHM 5% 1/8W 0805</t>
  </si>
  <si>
    <t>311-1.87CRCT-ND</t>
  </si>
  <si>
    <t>RC0805FR-071R87L</t>
  </si>
  <si>
    <t>RES SMD 1.87 OHM 1% 1/8W 0805</t>
  </si>
  <si>
    <t>311-36.0KCRCT-ND</t>
  </si>
  <si>
    <t>RC0805FR-0736KL</t>
  </si>
  <si>
    <t>RES SMD 36K OHM 1% 1/8W 0805</t>
  </si>
  <si>
    <t>311-7.50CRCT-ND</t>
  </si>
  <si>
    <t>RC0805FR-077R5L</t>
  </si>
  <si>
    <t>RES SMD 7.5 OHM 1% 1/8W 0805</t>
  </si>
  <si>
    <t>311-5.49CRCT-ND</t>
  </si>
  <si>
    <t>RC0805FR-075R49L</t>
  </si>
  <si>
    <t>RES SMD 5.49 OHM 1% 1/8W 0805</t>
  </si>
  <si>
    <t>311-487CRCT-ND</t>
  </si>
  <si>
    <t>RC0805FR-07487RL</t>
  </si>
  <si>
    <t>RES SMD 487 OHM 1% 1/8W 0805</t>
  </si>
  <si>
    <t>311-261CRCT-ND</t>
  </si>
  <si>
    <t>RC0805FR-07261RL</t>
  </si>
  <si>
    <t>RES SMD 261 OHM 1% 1/8W 0805</t>
  </si>
  <si>
    <t>311-4.75MCRCT-ND</t>
  </si>
  <si>
    <t>RC0805FR-074M75L</t>
  </si>
  <si>
    <t>RES SMD 4.75M OHM 1% 1/8W 0805</t>
  </si>
  <si>
    <t>4.75M</t>
  </si>
  <si>
    <t>311-22.0CRCT-ND</t>
  </si>
  <si>
    <t>RC0805FR-0722RL</t>
  </si>
  <si>
    <t>RES SMD 22 OHM 1% 1/8W 0805</t>
  </si>
  <si>
    <t>311-1.20MCRCT-ND</t>
  </si>
  <si>
    <t>RC0805FR-071M2L</t>
  </si>
  <si>
    <t>RES SMD 1.2M OHM 1% 1/8W 0805</t>
  </si>
  <si>
    <t>1.2M</t>
  </si>
  <si>
    <t>311-316CRCT-ND</t>
  </si>
  <si>
    <t>RC0805FR-07316RL</t>
  </si>
  <si>
    <t>RES SMD 316 OHM 1% 1/8W 0805</t>
  </si>
  <si>
    <t>311-9.76CRCT-ND</t>
  </si>
  <si>
    <t>RC0805FR-079R76L</t>
  </si>
  <si>
    <t>RES SMD 9.76 OHM 1% 1/8W 0805</t>
  </si>
  <si>
    <t>311-8.2MARCT-ND</t>
  </si>
  <si>
    <t>RC0805JR-078M2L</t>
  </si>
  <si>
    <t>RES SMD 8.2M OHM 5% 1/8W 0805</t>
  </si>
  <si>
    <t>8.2M</t>
  </si>
  <si>
    <t>311-9.1KARCT-ND</t>
  </si>
  <si>
    <t>RC0805JR-079K1L</t>
  </si>
  <si>
    <t>RES SMD 9.1K OHM 5% 1/8W 0805</t>
  </si>
  <si>
    <t>311-910KARCT-ND</t>
  </si>
  <si>
    <t>RC0805JR-07910KL</t>
  </si>
  <si>
    <t>RES SMD 910K OHM 5% 1/8W 0805</t>
  </si>
  <si>
    <t>910k</t>
  </si>
  <si>
    <t>311-1.33KCRCT-ND</t>
  </si>
  <si>
    <t>RC0805FR-071K33L</t>
  </si>
  <si>
    <t>RES SMD 1.33K OHM 1% 1/8W 0805</t>
  </si>
  <si>
    <t>1.33k</t>
  </si>
  <si>
    <t>311-1.47KCRCT-ND</t>
  </si>
  <si>
    <t>RC0805FR-071K47L</t>
  </si>
  <si>
    <t>RES SMD 1.47K OHM 1% 1/8W 0805</t>
  </si>
  <si>
    <t>1.47k</t>
  </si>
  <si>
    <t>311-10.5KCRCT-ND</t>
  </si>
  <si>
    <t>RC0805FR-0710K5L</t>
  </si>
  <si>
    <t>RES SMD 10.5K OHM 1% 1/8W 0805</t>
  </si>
  <si>
    <t>10.5k</t>
  </si>
  <si>
    <t>311-143KCRCT-ND</t>
  </si>
  <si>
    <t>RC0805FR-07143KL</t>
  </si>
  <si>
    <t>RES SMD 143K OHM 1% 1/8W 0805</t>
  </si>
  <si>
    <t>143k</t>
  </si>
  <si>
    <t>311-174KCRCT-ND</t>
  </si>
  <si>
    <t>RC0805FR-07174KL</t>
  </si>
  <si>
    <t>RES SMD 174K OHM 1% 1/8W 0805</t>
  </si>
  <si>
    <t>174k</t>
  </si>
  <si>
    <t>311-2.10KCRCT-ND</t>
  </si>
  <si>
    <t>RC0805FR-072K1L</t>
  </si>
  <si>
    <t>RES SMD 2.1K OHM 1% 1/8W 0805</t>
  </si>
  <si>
    <t>2.1k</t>
  </si>
  <si>
    <t>311-2.37KCRCT-ND</t>
  </si>
  <si>
    <t>RC0805FR-072K37L</t>
  </si>
  <si>
    <t>RES SMD 2.37K OHM 1% 1/8W 0805</t>
  </si>
  <si>
    <t>2.37k</t>
  </si>
  <si>
    <t>311-200CRCT-ND</t>
  </si>
  <si>
    <t>RC0805FR-07200RL</t>
  </si>
  <si>
    <t>RES SMD 200 OHM 1% 1/8W 0805</t>
  </si>
  <si>
    <t>311-240KCRCT-ND</t>
  </si>
  <si>
    <t>RC0805FR-07240KL</t>
  </si>
  <si>
    <t>RES SMD 240K OHM 1% 1/8W 0805</t>
  </si>
  <si>
    <t>311-27.0KCRCT-ND</t>
  </si>
  <si>
    <t>RC0805FR-0727KL</t>
  </si>
  <si>
    <t>RES SMD 27K OHM 1% 1/8W 0805</t>
  </si>
  <si>
    <t>311-300CRCT-ND</t>
  </si>
  <si>
    <t>RC0805FR-07300RL</t>
  </si>
  <si>
    <t>RES SMD 300 OHM 1% 1/8W 0805</t>
  </si>
  <si>
    <t>311-360KCRCT-ND</t>
  </si>
  <si>
    <t>RC0805FR-07360KL</t>
  </si>
  <si>
    <t>RES SMD 360K OHM 1% 1/8W 0805</t>
  </si>
  <si>
    <t>360k</t>
  </si>
  <si>
    <t>311-576KCRCT-ND</t>
  </si>
  <si>
    <t>RC0805FR-07576KL</t>
  </si>
  <si>
    <t>RES SMD 576K OHM 1% 1/8W 0805</t>
  </si>
  <si>
    <t>576k</t>
  </si>
  <si>
    <t>311-59.0CRCT-ND</t>
  </si>
  <si>
    <t>RC0805FR-0759RL</t>
  </si>
  <si>
    <t>RES SMD 59 OHM 1% 1/8W 0805</t>
  </si>
  <si>
    <t>311-665KCRCT-ND</t>
  </si>
  <si>
    <t>RC0805FR-07665KL</t>
  </si>
  <si>
    <t>RES SMD 665K OHM 1% 1/8W 0805</t>
  </si>
  <si>
    <t>665k</t>
  </si>
  <si>
    <t>311-75.0CRCT-ND</t>
  </si>
  <si>
    <t>RC0805FR-0775RL</t>
  </si>
  <si>
    <t>RES SMD 75 OHM 1% 1/8W 0805</t>
  </si>
  <si>
    <t>311-6.80CRCT-ND</t>
  </si>
  <si>
    <t>RC0805FR-076R8L</t>
  </si>
  <si>
    <t>RES SMD 6.8 OHM 1% 1/8W 0805</t>
  </si>
  <si>
    <t>311-91KARCT-ND</t>
  </si>
  <si>
    <t>RC0805JR-0791KL</t>
  </si>
  <si>
    <t>RES SMD 91K OHM 5% 1/8W 0805</t>
  </si>
  <si>
    <t>311-1.2MARCT-ND</t>
  </si>
  <si>
    <t>RC0805JR-071M2L</t>
  </si>
  <si>
    <t>RES SMD 1.2M OHM 5% 1/8W 0805</t>
  </si>
  <si>
    <t>311-1.3ARCT-ND</t>
  </si>
  <si>
    <t>RC0805JR-071R3L</t>
  </si>
  <si>
    <t>RES SMD 1.3 OHM 5% 1/8W 0805</t>
  </si>
  <si>
    <t>311-1.3MARCT-ND</t>
  </si>
  <si>
    <t>RC0805JR-071M3L</t>
  </si>
  <si>
    <t>RES SMD 1.3M OHM 5% 1/8W 0805</t>
  </si>
  <si>
    <t>311-1.6ARCT-ND</t>
  </si>
  <si>
    <t>RC0805JR-071R6L</t>
  </si>
  <si>
    <t>RES SMD 1.6 OHM 5% 1/8W 0805</t>
  </si>
  <si>
    <t>311-1.8ARCT-ND</t>
  </si>
  <si>
    <t>RC0805JR-071R8L</t>
  </si>
  <si>
    <t>RES SMD 1.8 OHM 5% 1/8W 0805</t>
  </si>
  <si>
    <t>311-13ARCT-ND</t>
  </si>
  <si>
    <t>RC0805JR-0713RL</t>
  </si>
  <si>
    <t>RES SMD 13 OHM 5% 1/8W 0805</t>
  </si>
  <si>
    <t>311-3.6MARCT-ND</t>
  </si>
  <si>
    <t>RC0805JR-073M6L</t>
  </si>
  <si>
    <t>RES SMD 3.6M OHM 5% 1/8W 0805</t>
  </si>
  <si>
    <t>3.6M</t>
  </si>
  <si>
    <t>311-360KARCT-ND</t>
  </si>
  <si>
    <t>RC0805JR-07360KL</t>
  </si>
  <si>
    <t>RES SMD 360K OHM 5% 1/8W 0805</t>
  </si>
  <si>
    <t>311-430KARCT-ND</t>
  </si>
  <si>
    <t>RC0805JR-07430KL</t>
  </si>
  <si>
    <t>RES SMD 430K OHM 5% 1/8W 0805</t>
  </si>
  <si>
    <t>311-5.6MARCT-ND</t>
  </si>
  <si>
    <t>RC0805JR-075M6L</t>
  </si>
  <si>
    <t>RES SMD 5.6M OHM 5% 1/8W 0805</t>
  </si>
  <si>
    <t>5.6M</t>
  </si>
  <si>
    <t>311-6.2ARCT-ND</t>
  </si>
  <si>
    <t>RC0805JR-076R2L</t>
  </si>
  <si>
    <t>RES SMD 6.2 OHM 5% 1/8W 0805</t>
  </si>
  <si>
    <t>311-6.2MARCT-ND</t>
  </si>
  <si>
    <t>RC0805JR-076M2L</t>
  </si>
  <si>
    <t>RES SMD 6.2M OHM 5% 1/8W 0805</t>
  </si>
  <si>
    <t>6.2M</t>
  </si>
  <si>
    <t>311-6.8MARCT-ND</t>
  </si>
  <si>
    <t>RC0805JR-076M8L</t>
  </si>
  <si>
    <t>RES SMD 6.8M OHM 5% 1/8W 0805</t>
  </si>
  <si>
    <t>6.8M</t>
  </si>
  <si>
    <t>311-9.1MARCT-ND</t>
  </si>
  <si>
    <t>RC0805JR-079M1L</t>
  </si>
  <si>
    <t>RES SMD 9.1M OHM 5% 1/8W 0805</t>
  </si>
  <si>
    <t>9.1M</t>
  </si>
  <si>
    <t>311-10.2CRCT-ND</t>
  </si>
  <si>
    <t>RC0805FR-0710R2L</t>
  </si>
  <si>
    <t>RES SMD 10.2 OHM 1% 1/8W 0805</t>
  </si>
  <si>
    <t>311-10.7CRCT-ND</t>
  </si>
  <si>
    <t>RC0805FR-0710R7L</t>
  </si>
  <si>
    <t>RES SMD 10.7 OHM 1% 1/8W 0805</t>
  </si>
  <si>
    <t>311-11.3CRCT-ND</t>
  </si>
  <si>
    <t>RC0805FR-0711R3L</t>
  </si>
  <si>
    <t>RES SMD 11.3 OHM 1% 1/8W 0805</t>
  </si>
  <si>
    <t>311-12.4CRCT-ND</t>
  </si>
  <si>
    <t>RC0805FR-0712R4L</t>
  </si>
  <si>
    <t>RES SMD 12.4 OHM 1% 1/8W 0805</t>
  </si>
  <si>
    <t>311-13.3CRCT-ND</t>
  </si>
  <si>
    <t>RC0805FR-0713R3L</t>
  </si>
  <si>
    <t>RES SMD 13.3 OHM 1% 1/8W 0805</t>
  </si>
  <si>
    <t>311-13.7CRCT-ND</t>
  </si>
  <si>
    <t>RC0805FR-0713R7L</t>
  </si>
  <si>
    <t>RES SMD 13.7 OHM 1% 1/8W 0805</t>
  </si>
  <si>
    <t>311-15.4CRCT-ND</t>
  </si>
  <si>
    <t>RC0805FR-0715R4L</t>
  </si>
  <si>
    <t>RES SMD 15.4 OHM 1% 1/8W 0805</t>
  </si>
  <si>
    <t>311-19.1CRCT-ND</t>
  </si>
  <si>
    <t>RC0805FR-0719R1L</t>
  </si>
  <si>
    <t>RES SMD 19.1 OHM 1% 1/8W 0805</t>
  </si>
  <si>
    <t>311-21.0CRCT-ND</t>
  </si>
  <si>
    <t>RC0805FR-0721RL</t>
  </si>
  <si>
    <t>RES SMD 21 OHM 1% 1/8W 0805</t>
  </si>
  <si>
    <t>311-21.5CRCT-ND</t>
  </si>
  <si>
    <t>RC0805FR-0721R5L</t>
  </si>
  <si>
    <t>RES SMD 21.5 OHM 1% 1/8W 0805</t>
  </si>
  <si>
    <t>311-41.2CRCT-ND</t>
  </si>
  <si>
    <t>RC0805FR-0741R2L</t>
  </si>
  <si>
    <t>RES SMD 41.2 OHM 1% 1/8W 0805</t>
  </si>
  <si>
    <t>311-43.2CRCT-ND</t>
  </si>
  <si>
    <t>RC0805FR-0743R2L</t>
  </si>
  <si>
    <t>RES SMD 43.2 OHM 1% 1/8W 0805</t>
  </si>
  <si>
    <t>311-523KCRCT-ND</t>
  </si>
  <si>
    <t>RC0805FR-07523KL</t>
  </si>
  <si>
    <t>RES SMD 523K OHM 1% 1/8W 0805</t>
  </si>
  <si>
    <t>523k</t>
  </si>
  <si>
    <t>311-53.6CRCT-ND</t>
  </si>
  <si>
    <t>RC0805FR-0753R6L</t>
  </si>
  <si>
    <t>RES SMD 53.6 OHM 1% 1/8W 0805</t>
  </si>
  <si>
    <t>311-66.5CRCT-ND</t>
  </si>
  <si>
    <t>RC0805FR-0766R5L</t>
  </si>
  <si>
    <t>RES SMD 66.5 OHM 1% 1/8W 0805</t>
  </si>
  <si>
    <t>311-97.6CRCT-ND</t>
  </si>
  <si>
    <t>RC0805FR-0797R6L</t>
  </si>
  <si>
    <t>RES SMD 97.6 OHM 1% 1/8W 0805</t>
  </si>
  <si>
    <t>311-1.05MCRCT-ND</t>
  </si>
  <si>
    <t>RC0805FR-071M05L</t>
  </si>
  <si>
    <t>RES SMD 1.05M OHM 1% 1/8W 0805</t>
  </si>
  <si>
    <t>1.05M</t>
  </si>
  <si>
    <t>311-1.43MCRCT-ND</t>
  </si>
  <si>
    <t>RC0805FR-071M43L</t>
  </si>
  <si>
    <t>RES SMD 1.43M OHM 1% 1/8W 0805</t>
  </si>
  <si>
    <t>1.43M</t>
  </si>
  <si>
    <t>311-1.87MCRCT-ND</t>
  </si>
  <si>
    <t>RC0805FR-071M87L</t>
  </si>
  <si>
    <t>RES SMD 1.87M OHM 1% 1/8W 0805</t>
  </si>
  <si>
    <t>1.87M</t>
  </si>
  <si>
    <t>311-2.87MCRCT-ND</t>
  </si>
  <si>
    <t>RC0805FR-072M87L</t>
  </si>
  <si>
    <t>RES SMD 2.87M OHM 1% 1/8W 0805</t>
  </si>
  <si>
    <t>2.87M</t>
  </si>
  <si>
    <t>311-3.09MCRCT-ND</t>
  </si>
  <si>
    <t>RC0805FR-073M09L</t>
  </si>
  <si>
    <t>RES SMD 3.09M OHM 1% 1/8W 0805</t>
  </si>
  <si>
    <t>3.09M</t>
  </si>
  <si>
    <t>311-3.24MCRCT-ND</t>
  </si>
  <si>
    <t>RC0805FR-073M24L</t>
  </si>
  <si>
    <t>RES SMD 3.24M OHM 1% 1/8W 0805</t>
  </si>
  <si>
    <t>3.24M</t>
  </si>
  <si>
    <t>311-3.48MCRCT-ND</t>
  </si>
  <si>
    <t>RC0805FR-073M48L</t>
  </si>
  <si>
    <t>RES SMD 3.48M OHM 1% 1/8W 0805</t>
  </si>
  <si>
    <t>3.48M</t>
  </si>
  <si>
    <t>311-3.74MCRCT-ND</t>
  </si>
  <si>
    <t>RC0805FR-073M74L</t>
  </si>
  <si>
    <t>RES SMD 3.74M OHM 1% 1/8W 0805</t>
  </si>
  <si>
    <t>3.74M</t>
  </si>
  <si>
    <t>311-3.83MCRCT-ND</t>
  </si>
  <si>
    <t>RC0805FR-073M83L</t>
  </si>
  <si>
    <t>RES SMD 3.83M OHM 1% 1/8W 0805</t>
  </si>
  <si>
    <t>3.83M</t>
  </si>
  <si>
    <t>311-4.22MCRCT-ND</t>
  </si>
  <si>
    <t>RC0805FR-074M22L</t>
  </si>
  <si>
    <t>RES SMD 4.22M OHM 1% 1/8W 0805</t>
  </si>
  <si>
    <t>4.22M</t>
  </si>
  <si>
    <t>311-4.42MCRCT-ND</t>
  </si>
  <si>
    <t>RC0805FR-074M42L</t>
  </si>
  <si>
    <t>RES SMD 4.42M OHM 1% 1/8W 0805</t>
  </si>
  <si>
    <t>4.42M</t>
  </si>
  <si>
    <t>311-4.53MCRCT-ND</t>
  </si>
  <si>
    <t>RC0805FR-074M53L</t>
  </si>
  <si>
    <t>RES SMD 4.53M OHM 1% 1/8W 0805</t>
  </si>
  <si>
    <t>4.53M</t>
  </si>
  <si>
    <t>311-4.87MCRCT-ND</t>
  </si>
  <si>
    <t>RC0805FR-074M87L</t>
  </si>
  <si>
    <t>RES SMD 4.87M OHM 1% 1/8W 0805</t>
  </si>
  <si>
    <t>4.87M</t>
  </si>
  <si>
    <t>311-5.23MCRCT-ND</t>
  </si>
  <si>
    <t>RC0805FR-075M23L</t>
  </si>
  <si>
    <t>RES SMD 5.23M OHM 1% 1/8W 0805</t>
  </si>
  <si>
    <t>5.23M</t>
  </si>
  <si>
    <t>311-5.49MCRCT-ND</t>
  </si>
  <si>
    <t>RC0805FR-075M49L</t>
  </si>
  <si>
    <t>RES SMD 5.49M OHM 1% 1/8W 0805</t>
  </si>
  <si>
    <t>5.49M</t>
  </si>
  <si>
    <t>311-6.98MCRCT-ND</t>
  </si>
  <si>
    <t>RC0805FR-076M98L</t>
  </si>
  <si>
    <t>RES SMD 6.98M OHM 1% 1/8W 0805</t>
  </si>
  <si>
    <t>6.98M</t>
  </si>
  <si>
    <t>311-7.15MCRCT-ND</t>
  </si>
  <si>
    <t>RC0805FR-077M15L</t>
  </si>
  <si>
    <t>RES SMD 7.15M OHM 1% 1/8W 0805</t>
  </si>
  <si>
    <t>7.15M</t>
  </si>
  <si>
    <t>311-7.68MCRCT-ND</t>
  </si>
  <si>
    <t>RC0805FR-077M68L</t>
  </si>
  <si>
    <t>RES SMD 7.68M OHM 1% 1/8W 0805</t>
  </si>
  <si>
    <t>7.68M</t>
  </si>
  <si>
    <t>311-7.87MCRCT-ND</t>
  </si>
  <si>
    <t>RC0805FR-077M87L</t>
  </si>
  <si>
    <t>RES SMD 7.87M OHM 1% 1/8W 0805</t>
  </si>
  <si>
    <t>7.87M</t>
  </si>
  <si>
    <t>311-8.45MCRCT-ND</t>
  </si>
  <si>
    <t>RC0805FR-078M45L</t>
  </si>
  <si>
    <t>RES SMD 8.45M OHM 1% 1/8W 0805</t>
  </si>
  <si>
    <t>8.45M</t>
  </si>
  <si>
    <t>311-8.87MCRCT-ND</t>
  </si>
  <si>
    <t>RC0805FR-078M87L</t>
  </si>
  <si>
    <t>RES SMD 8.87M OHM 1% 1/8W 0805</t>
  </si>
  <si>
    <t>8.87M</t>
  </si>
  <si>
    <t>311-9.31MCRCT-ND</t>
  </si>
  <si>
    <t>RC0805FR-079M31L</t>
  </si>
  <si>
    <t>RES SMD 9.31M OHM 1% 1/8W 0805</t>
  </si>
  <si>
    <t>9.31M</t>
  </si>
  <si>
    <t>311-9.53MCRCT-ND</t>
  </si>
  <si>
    <t>RC0805FR-079M53L</t>
  </si>
  <si>
    <t>RES SMD 9.53M OHM 1% 1/8W 0805</t>
  </si>
  <si>
    <t>9.53M</t>
  </si>
  <si>
    <t>311-9.76MCRCT-ND</t>
  </si>
  <si>
    <t>RC0805FR-079M76L</t>
  </si>
  <si>
    <t>RES SMD 9.76M OHM 1% 1/8W 0805</t>
  </si>
  <si>
    <t>9.76M</t>
  </si>
  <si>
    <t>311-1.07CRCT-ND</t>
  </si>
  <si>
    <t>RC0805FR-071R07L</t>
  </si>
  <si>
    <t>RES SMD 1.07 OHM 1% 1/8W 0805</t>
  </si>
  <si>
    <t>311-1.13CRCT-ND</t>
  </si>
  <si>
    <t>RC0805FR-071R13L</t>
  </si>
  <si>
    <t>RES SMD 1.13 OHM 1% 1/8W 0805</t>
  </si>
  <si>
    <t>311-1.18CRCT-ND</t>
  </si>
  <si>
    <t>RC0805FR-071R18L</t>
  </si>
  <si>
    <t>RES SMD 1.18 OHM 1% 1/8W 0805</t>
  </si>
  <si>
    <t>311-1.27CRCT-ND</t>
  </si>
  <si>
    <t>RC0805FR-071R27L</t>
  </si>
  <si>
    <t>RES SMD 1.27 OHM 1% 1/8W 0805</t>
  </si>
  <si>
    <t>311-1.74CRCT-ND</t>
  </si>
  <si>
    <t>RC0805FR-071R74L</t>
  </si>
  <si>
    <t>RES SMD 1.74 OHM 1% 1/8W 0805</t>
  </si>
  <si>
    <t>311-1.78CRCT-ND</t>
  </si>
  <si>
    <t>RC0805FR-071R78L</t>
  </si>
  <si>
    <t>RES SMD 1.78 OHM 1% 1/8W 0805</t>
  </si>
  <si>
    <t>311-1.96CRCT-ND</t>
  </si>
  <si>
    <t>RC0805FR-071R96L</t>
  </si>
  <si>
    <t>RES SMD 1.96 OHM 1% 1/8W 0805</t>
  </si>
  <si>
    <t>311-3.24CRCT-ND</t>
  </si>
  <si>
    <t>RC0805FR-073R24L</t>
  </si>
  <si>
    <t>RES SMD 3.24 OHM 1% 1/8W 0805</t>
  </si>
  <si>
    <t>311-3.40CRCT-ND</t>
  </si>
  <si>
    <t>RC0805FR-073R4L</t>
  </si>
  <si>
    <t>RES SMD 3.4 OHM 1% 1/8W 0805</t>
  </si>
  <si>
    <t>311-3.83CRCT-ND</t>
  </si>
  <si>
    <t>RC0805FR-073R83L</t>
  </si>
  <si>
    <t>RES SMD 3.83 OHM 1% 1/8W 0805</t>
  </si>
  <si>
    <t>311-5.90CRCT-ND</t>
  </si>
  <si>
    <t>RC0805FR-075R9L</t>
  </si>
  <si>
    <t>RES SMD 5.9 OHM 1% 1/8W 0805</t>
  </si>
  <si>
    <t>311-7.32CRCT-ND</t>
  </si>
  <si>
    <t>RC0805FR-077R32L</t>
  </si>
  <si>
    <t>RES SMD 7.32 OHM 1% 1/8W 0805</t>
  </si>
  <si>
    <t>311-7.87CRCT-ND</t>
  </si>
  <si>
    <t>RC0805FR-077R87L</t>
  </si>
  <si>
    <t>RES SMD 7.87 OHM 1% 1/8W 0805</t>
  </si>
  <si>
    <t>311-8.66CRCT-ND</t>
  </si>
  <si>
    <t>RC0805FR-078R66L</t>
  </si>
  <si>
    <t>RES SMD 8.66 OHM 1% 1/8W 0805</t>
  </si>
  <si>
    <t>311-9.31CRCT-ND</t>
  </si>
  <si>
    <t>RC0805FR-079R31L</t>
  </si>
  <si>
    <t>RES SMD 9.31 OHM 1% 1/8W 0805</t>
  </si>
  <si>
    <t>311-0.0ACT-ND</t>
  </si>
  <si>
    <t>9C08052A0R00JLHFT</t>
  </si>
  <si>
    <t>311-100ACT-ND</t>
  </si>
  <si>
    <t>9C08052A1000JLHFT</t>
  </si>
  <si>
    <t>311-1.0KACT-ND</t>
  </si>
  <si>
    <t>9C08052A1001JLHFT</t>
  </si>
  <si>
    <t>311-10KACT-ND</t>
  </si>
  <si>
    <t>9C08052A1002JLHFT</t>
  </si>
  <si>
    <t>311-100KACT-ND</t>
  </si>
  <si>
    <t>9C08052A1003JLHFT</t>
  </si>
  <si>
    <t>311-1.0MACT-ND</t>
  </si>
  <si>
    <t>9C08052A1004JLHFT</t>
  </si>
  <si>
    <t>311-10MACT-ND</t>
  </si>
  <si>
    <t>9C08052A1005JLHFT</t>
  </si>
  <si>
    <t>311-10ACT-ND</t>
  </si>
  <si>
    <t>9C08052A10R0JLHFT</t>
  </si>
  <si>
    <t>311-110ACT-ND</t>
  </si>
  <si>
    <t>9C08052A1100JLHFT</t>
  </si>
  <si>
    <t>311-1.1KACT-ND</t>
  </si>
  <si>
    <t>9C08052A1101JLHFT</t>
  </si>
  <si>
    <t>311-11KACT-ND</t>
  </si>
  <si>
    <t>9C08052A1102JLHFT</t>
  </si>
  <si>
    <t>311-110KACT-ND</t>
  </si>
  <si>
    <t>9C08052A1103JLHFT</t>
  </si>
  <si>
    <t>311-1.1MACT-ND</t>
  </si>
  <si>
    <t>9C08052A1104JLHFT</t>
  </si>
  <si>
    <t>311-11ACT-ND</t>
  </si>
  <si>
    <t>9C08052A11R0JLHFT</t>
  </si>
  <si>
    <t>311-120ACT-ND</t>
  </si>
  <si>
    <t>9C08052A1200JLHFT</t>
  </si>
  <si>
    <t>311-1.2KACT-ND</t>
  </si>
  <si>
    <t>9C08052A1201JLHFT</t>
  </si>
  <si>
    <t>311-12KACT-ND</t>
  </si>
  <si>
    <t>9C08052A1202JLHFT</t>
  </si>
  <si>
    <t>311-120KACT-ND</t>
  </si>
  <si>
    <t>9C08052A1203JLHFT</t>
  </si>
  <si>
    <t>311-1.2MACT-ND</t>
  </si>
  <si>
    <t>9C08052A1204JLHFT</t>
  </si>
  <si>
    <t>311-12ACT-ND</t>
  </si>
  <si>
    <t>9C08052A12R0JLHFT</t>
  </si>
  <si>
    <t>311-130ACT-ND</t>
  </si>
  <si>
    <t>9C08052A1300JLHFT</t>
  </si>
  <si>
    <t>311-1.3KACT-ND</t>
  </si>
  <si>
    <t>9C08052A1301JLHFT</t>
  </si>
  <si>
    <t>311-13KACT-ND</t>
  </si>
  <si>
    <t>9C08052A1302JLHFT</t>
  </si>
  <si>
    <t>311-130KACT-ND</t>
  </si>
  <si>
    <t>9C08052A1303JLHFT</t>
  </si>
  <si>
    <t>311-1.3MACT-ND</t>
  </si>
  <si>
    <t>9C08052A1304JLHFT</t>
  </si>
  <si>
    <t>311-13ACT-ND</t>
  </si>
  <si>
    <t>9C08052A13R0JLHFT</t>
  </si>
  <si>
    <t>311-150ACT-ND</t>
  </si>
  <si>
    <t>9C08052A1500JLHFT</t>
  </si>
  <si>
    <t>311-1.5KACT-ND</t>
  </si>
  <si>
    <t>9C08052A1501JLHFT</t>
  </si>
  <si>
    <t>311-15KACT-ND</t>
  </si>
  <si>
    <t>9C08052A1502JLHFT</t>
  </si>
  <si>
    <t>311-150KACT-ND</t>
  </si>
  <si>
    <t>9C08052A1503JLHFT</t>
  </si>
  <si>
    <t>311-1.5MACT-ND</t>
  </si>
  <si>
    <t>9C08052A1504JLHFT</t>
  </si>
  <si>
    <t>311-15ACT-ND</t>
  </si>
  <si>
    <t>9C08052A15R0JLHFT</t>
  </si>
  <si>
    <t>311-160ACT-ND</t>
  </si>
  <si>
    <t>9C08052A1600JLHFT</t>
  </si>
  <si>
    <t>311-1.6KACT-ND</t>
  </si>
  <si>
    <t>9C08052A1601JLHFT</t>
  </si>
  <si>
    <t>311-16KACT-ND</t>
  </si>
  <si>
    <t>9C08052A1602JLHFT</t>
  </si>
  <si>
    <t>311-160KACT-ND</t>
  </si>
  <si>
    <t>9C08052A1603JLHFT</t>
  </si>
  <si>
    <t>311-1.6MACT-ND</t>
  </si>
  <si>
    <t>9C08052A1604JLHFT</t>
  </si>
  <si>
    <t>311-16ACT-ND</t>
  </si>
  <si>
    <t>9C08052A16R0JLHFT</t>
  </si>
  <si>
    <t>311-180ACT-ND</t>
  </si>
  <si>
    <t>9C08052A1800JLHFT</t>
  </si>
  <si>
    <t>311-1.8KACT-ND</t>
  </si>
  <si>
    <t>9C08052A1801JLHFT</t>
  </si>
  <si>
    <t>311-18KACT-ND</t>
  </si>
  <si>
    <t>9C08052A1802JLHFT</t>
  </si>
  <si>
    <t>311-180KACT-ND</t>
  </si>
  <si>
    <t>9C08052A1803JLHFT</t>
  </si>
  <si>
    <t>311-1.8MACT-ND</t>
  </si>
  <si>
    <t>9C08052A1804JLHFT</t>
  </si>
  <si>
    <t>311-18ACT-ND</t>
  </si>
  <si>
    <t>9C08052A18R0JLHFT</t>
  </si>
  <si>
    <t>311-1.0ACT-ND</t>
  </si>
  <si>
    <t>9C08052A1R00JGHFT</t>
  </si>
  <si>
    <t>Â±500ppm/Â°C</t>
  </si>
  <si>
    <t>311-1.1ACT-ND</t>
  </si>
  <si>
    <t>9C08052A1R10JGHFT</t>
  </si>
  <si>
    <t>311-1.2ACT-ND</t>
  </si>
  <si>
    <t>9C08052A1R20JGHFT</t>
  </si>
  <si>
    <t>311-1.3ACT-ND</t>
  </si>
  <si>
    <t>9C08052A1R30JGHFT</t>
  </si>
  <si>
    <t>311-1.5ACT-ND</t>
  </si>
  <si>
    <t>9C08052A1R50JGHFT</t>
  </si>
  <si>
    <t>311-1.6ACT-ND</t>
  </si>
  <si>
    <t>9C08052A1R60JGHFT</t>
  </si>
  <si>
    <t>311-1.8ACT-ND</t>
  </si>
  <si>
    <t>9C08052A1R80JGHFT</t>
  </si>
  <si>
    <t>311-200ACT-ND</t>
  </si>
  <si>
    <t>9C08052A2000JLHFT</t>
  </si>
  <si>
    <t>311-2.0KACT-ND</t>
  </si>
  <si>
    <t>9C08052A2001JLHFT</t>
  </si>
  <si>
    <t>311-20KACT-ND</t>
  </si>
  <si>
    <t>9C08052A2002JLHFT</t>
  </si>
  <si>
    <t>311-200KACT-ND</t>
  </si>
  <si>
    <t>9C08052A2003JLHFT</t>
  </si>
  <si>
    <t>311-2.0MACT-ND</t>
  </si>
  <si>
    <t>9C08052A2004JLHFT</t>
  </si>
  <si>
    <t>311-20ACT-ND</t>
  </si>
  <si>
    <t>9C08052A20R0JLHFT</t>
  </si>
  <si>
    <t>311-220ACT-ND</t>
  </si>
  <si>
    <t>9C08052A2200JLHFT</t>
  </si>
  <si>
    <t>311-2.2KACT-ND</t>
  </si>
  <si>
    <t>9C08052A2201JLHFT</t>
  </si>
  <si>
    <t>311-22KACT-ND</t>
  </si>
  <si>
    <t>9C08052A2202JLHFT</t>
  </si>
  <si>
    <t>311-220KACT-ND</t>
  </si>
  <si>
    <t>9C08052A2203JLHFT</t>
  </si>
  <si>
    <t>311-2.2MACT-ND</t>
  </si>
  <si>
    <t>9C08052A2204JLHFT</t>
  </si>
  <si>
    <t>311-22ACT-ND</t>
  </si>
  <si>
    <t>9C08052A22R0JLHFT</t>
  </si>
  <si>
    <t>311-240ACT-ND</t>
  </si>
  <si>
    <t>9C08052A2400JLHFT</t>
  </si>
  <si>
    <t>311-2.4KACT-ND</t>
  </si>
  <si>
    <t>9C08052A2401JLHFT</t>
  </si>
  <si>
    <t>311-24KACT-ND</t>
  </si>
  <si>
    <t>9C08052A2402JLHFT</t>
  </si>
  <si>
    <t>311-240KACT-ND</t>
  </si>
  <si>
    <t>9C08052A2403JLHFT</t>
  </si>
  <si>
    <t>311-2.4MACT-ND</t>
  </si>
  <si>
    <t>9C08052A2404JLHFT</t>
  </si>
  <si>
    <t>311-24ACT-ND</t>
  </si>
  <si>
    <t>9C08052A24R0JLHFT</t>
  </si>
  <si>
    <t>311-270ACT-ND</t>
  </si>
  <si>
    <t>9C08052A2700JLHFT</t>
  </si>
  <si>
    <t>311-2.7KACT-ND</t>
  </si>
  <si>
    <t>9C08052A2701JLHFT</t>
  </si>
  <si>
    <t>311-27KACT-ND</t>
  </si>
  <si>
    <t>9C08052A2702JLHFT</t>
  </si>
  <si>
    <t>311-270KACT-ND</t>
  </si>
  <si>
    <t>9C08052A2703JLHFT</t>
  </si>
  <si>
    <t>311-2.7MACT-ND</t>
  </si>
  <si>
    <t>9C08052A2704JLHFT</t>
  </si>
  <si>
    <t>311-27ACT-ND</t>
  </si>
  <si>
    <t>9C08052A27R0JLHFT</t>
  </si>
  <si>
    <t>311-2.0ACT-ND</t>
  </si>
  <si>
    <t>9C08052A2R00JGHFT</t>
  </si>
  <si>
    <t>311-2.2ACT-ND</t>
  </si>
  <si>
    <t>9C08052A2R20JGHFT</t>
  </si>
  <si>
    <t>311-2.4ACT-ND</t>
  </si>
  <si>
    <t>9C08052A2R40JGHFT</t>
  </si>
  <si>
    <t>311-2.7ACT-ND</t>
  </si>
  <si>
    <t>9C08052A2R70JGHFT</t>
  </si>
  <si>
    <t>311-300ACT-ND</t>
  </si>
  <si>
    <t>9C08052A3000JLHFT</t>
  </si>
  <si>
    <t>311-3.0KACT-ND</t>
  </si>
  <si>
    <t>9C08052A3001JLHFT</t>
  </si>
  <si>
    <t>311-30KACT-ND</t>
  </si>
  <si>
    <t>9C08052A3002JLHFT</t>
  </si>
  <si>
    <t>311-300KACT-ND</t>
  </si>
  <si>
    <t>9C08052A3003JLHFT</t>
  </si>
  <si>
    <t>311-3.0MACT-ND</t>
  </si>
  <si>
    <t>9C08052A3004JLHFT</t>
  </si>
  <si>
    <t>311-30ACT-ND</t>
  </si>
  <si>
    <t>9C08052A30R0JLHFT</t>
  </si>
  <si>
    <t>311-330ACT-ND</t>
  </si>
  <si>
    <t>9C08052A3300JLHFT</t>
  </si>
  <si>
    <t>311-3.3KACT-ND</t>
  </si>
  <si>
    <t>9C08052A3301JLHFT</t>
  </si>
  <si>
    <t>311-33KACT-ND</t>
  </si>
  <si>
    <t>9C08052A3302JLHFT</t>
  </si>
  <si>
    <t>311-330KACT-ND</t>
  </si>
  <si>
    <t>9C08052A3303JLHFT</t>
  </si>
  <si>
    <t>311-3.3MACT-ND</t>
  </si>
  <si>
    <t>9C08052A3304JLHFT</t>
  </si>
  <si>
    <t>311-33ACT-ND</t>
  </si>
  <si>
    <t>9C08052A33R0JLHFT</t>
  </si>
  <si>
    <t>311-360ACT-ND</t>
  </si>
  <si>
    <t>9C08052A3600JLHFT</t>
  </si>
  <si>
    <t>311-3.6KACT-ND</t>
  </si>
  <si>
    <t>9C08052A3601JLHFT</t>
  </si>
  <si>
    <t>311-36KACT-ND</t>
  </si>
  <si>
    <t>9C08052A3602JLHFT</t>
  </si>
  <si>
    <t>311-360KACT-ND</t>
  </si>
  <si>
    <t>9C08052A3603JLHFT</t>
  </si>
  <si>
    <t>311-3.6MACT-ND</t>
  </si>
  <si>
    <t>9C08052A3604JLHFT</t>
  </si>
  <si>
    <t>311-36ACT-ND</t>
  </si>
  <si>
    <t>9C08052A36R0JLHFT</t>
  </si>
  <si>
    <t>311-390ACT-ND</t>
  </si>
  <si>
    <t>9C08052A3900JLHFT</t>
  </si>
  <si>
    <t>311-3.9KACT-ND</t>
  </si>
  <si>
    <t>9C08052A3901JLHFT</t>
  </si>
  <si>
    <t>311-39KACT-ND</t>
  </si>
  <si>
    <t>9C08052A3902JLHFT</t>
  </si>
  <si>
    <t>311-390KACT-ND</t>
  </si>
  <si>
    <t>9C08052A3903JLHFT</t>
  </si>
  <si>
    <t>311-3.9MACT-ND</t>
  </si>
  <si>
    <t>9C08052A3904JLHFT</t>
  </si>
  <si>
    <t>311-39ACT-ND</t>
  </si>
  <si>
    <t>9C08052A39R0JLHFT</t>
  </si>
  <si>
    <t>311-3.0ACT-ND</t>
  </si>
  <si>
    <t>9C08052A3R00JGHFT</t>
  </si>
  <si>
    <t>311-3.3ACT-ND</t>
  </si>
  <si>
    <t>9C08052A3R30JGHFT</t>
  </si>
  <si>
    <t>311-3.6ACT-ND</t>
  </si>
  <si>
    <t>9C08052A3R60JGHFT</t>
  </si>
  <si>
    <t>311-3.9ACT-ND</t>
  </si>
  <si>
    <t>9C08052A3R90JGHFT</t>
  </si>
  <si>
    <t>311-430ACT-ND</t>
  </si>
  <si>
    <t>9C08052A4300JLHFT</t>
  </si>
  <si>
    <t>311-4.3KACT-ND</t>
  </si>
  <si>
    <t>9C08052A4301JLHFT</t>
  </si>
  <si>
    <t>311-43KACT-ND</t>
  </si>
  <si>
    <t>9C08052A4302JLHFT</t>
  </si>
  <si>
    <t>311-430KACT-ND</t>
  </si>
  <si>
    <t>9C08052A4303JLHFT</t>
  </si>
  <si>
    <t>311-4.3MACT-ND</t>
  </si>
  <si>
    <t>9C08052A4304JLHFT</t>
  </si>
  <si>
    <t>311-43ACT-ND</t>
  </si>
  <si>
    <t>9C08052A43R0JLHFT</t>
  </si>
  <si>
    <t>311-470ACT-ND</t>
  </si>
  <si>
    <t>9C08052A4700JLHFT</t>
  </si>
  <si>
    <t>311-4.7KACT-ND</t>
  </si>
  <si>
    <t>9C08052A4701JLHFT</t>
  </si>
  <si>
    <t>311-47KACT-ND</t>
  </si>
  <si>
    <t>9C08052A4702JLHFT</t>
  </si>
  <si>
    <t>311-470KACT-ND</t>
  </si>
  <si>
    <t>9C08052A4703JLHFT</t>
  </si>
  <si>
    <t>311-4.7MACT-ND</t>
  </si>
  <si>
    <t>9C08052A4704JLHFT</t>
  </si>
  <si>
    <t>311-47ACT-ND</t>
  </si>
  <si>
    <t>9C08052A47R0JLHFT</t>
  </si>
  <si>
    <t>311-4.3ACT-ND</t>
  </si>
  <si>
    <t>9C08052A4R30JGHFT</t>
  </si>
  <si>
    <t>311-4.7ACT-ND</t>
  </si>
  <si>
    <t>9C08052A4R70JGHFT</t>
  </si>
  <si>
    <t>311-510ACT-ND</t>
  </si>
  <si>
    <t>9C08052A5100JLHFT</t>
  </si>
  <si>
    <t>311-5.1KACT-ND</t>
  </si>
  <si>
    <t>9C08052A5101JLHFT</t>
  </si>
  <si>
    <t>311-51KACT-ND</t>
  </si>
  <si>
    <t>9C08052A5102JLHFT</t>
  </si>
  <si>
    <t>311-510KACT-ND</t>
  </si>
  <si>
    <t>9C08052A5103JLHFT</t>
  </si>
  <si>
    <t>311-5.1MACT-ND</t>
  </si>
  <si>
    <t>9C08052A5104JLHFT</t>
  </si>
  <si>
    <t>311-51ACT-ND</t>
  </si>
  <si>
    <t>9C08052A51R0JLHFT</t>
  </si>
  <si>
    <t>311-560ACT-ND</t>
  </si>
  <si>
    <t>9C08052A5600JLHFT</t>
  </si>
  <si>
    <t>311-5.6KACT-ND</t>
  </si>
  <si>
    <t>9C08052A5601JLHFT</t>
  </si>
  <si>
    <t>311-56KACT-ND</t>
  </si>
  <si>
    <t>9C08052A5602JLHFT</t>
  </si>
  <si>
    <t>311-560KACT-ND</t>
  </si>
  <si>
    <t>9C08052A5603JLHFT</t>
  </si>
  <si>
    <t>311-5.6MACT-ND</t>
  </si>
  <si>
    <t>9C08052A5604JLHFT</t>
  </si>
  <si>
    <t>311-56ACT-ND</t>
  </si>
  <si>
    <t>9C08052A56R0JLHFT</t>
  </si>
  <si>
    <t>311-5.1ACT-ND</t>
  </si>
  <si>
    <t>9C08052A5R10JGHFT</t>
  </si>
  <si>
    <t>311-5.6ACT-ND</t>
  </si>
  <si>
    <t>9C08052A5R60JGHFT</t>
  </si>
  <si>
    <t>311-620ACT-ND</t>
  </si>
  <si>
    <t>9C08052A6200JLHFT</t>
  </si>
  <si>
    <t>311-6.2KACT-ND</t>
  </si>
  <si>
    <t>9C08052A6201JLHFT</t>
  </si>
  <si>
    <t>311-62KACT-ND</t>
  </si>
  <si>
    <t>9C08052A6202JLHFT</t>
  </si>
  <si>
    <t>311-620KACT-ND</t>
  </si>
  <si>
    <t>9C08052A6203JLHFT</t>
  </si>
  <si>
    <t>311-6.2MACT-ND</t>
  </si>
  <si>
    <t>9C08052A6204JLHFT</t>
  </si>
  <si>
    <t>311-62ACT-ND</t>
  </si>
  <si>
    <t>9C08052A62R0JLHFT</t>
  </si>
  <si>
    <t>311-680ACT-ND</t>
  </si>
  <si>
    <t>9C08052A6800JLHFT</t>
  </si>
  <si>
    <t>311-6.8KACT-ND</t>
  </si>
  <si>
    <t>9C08052A6801JLHFT</t>
  </si>
  <si>
    <t>311-68KACT-ND</t>
  </si>
  <si>
    <t>9C08052A6802JLHFT</t>
  </si>
  <si>
    <t>311-680KACT-ND</t>
  </si>
  <si>
    <t>9C08052A6803JLHFT</t>
  </si>
  <si>
    <t>311-6.8MACT-ND</t>
  </si>
  <si>
    <t>9C08052A6804JLHFT</t>
  </si>
  <si>
    <t>311-68ACT-ND</t>
  </si>
  <si>
    <t>9C08052A68R0JLHFT</t>
  </si>
  <si>
    <t>311-6.2ACT-ND</t>
  </si>
  <si>
    <t>9C08052A6R20JGHFT</t>
  </si>
  <si>
    <t>311-6.8ACT-ND</t>
  </si>
  <si>
    <t>9C08052A6R80JGHFT</t>
  </si>
  <si>
    <t>311-750ACT-ND</t>
  </si>
  <si>
    <t>9C08052A7500JLHFT</t>
  </si>
  <si>
    <t>311-7.5KACT-ND</t>
  </si>
  <si>
    <t>9C08052A7501JLHFT</t>
  </si>
  <si>
    <t>311-75KACT-ND</t>
  </si>
  <si>
    <t>9C08052A7502JLHFT</t>
  </si>
  <si>
    <t>311-750KACT-ND</t>
  </si>
  <si>
    <t>9C08052A7503JLHFT</t>
  </si>
  <si>
    <t>311-7.5MACT-ND</t>
  </si>
  <si>
    <t>9C08052A7504JLHFT</t>
  </si>
  <si>
    <t>311-75ACT-ND</t>
  </si>
  <si>
    <t>9C08052A75R0JLHFT</t>
  </si>
  <si>
    <t>311-7.5ACT-ND</t>
  </si>
  <si>
    <t>9C08052A7R50JGHFT</t>
  </si>
  <si>
    <t>311-820ACT-ND</t>
  </si>
  <si>
    <t>9C08052A8200JLHFT</t>
  </si>
  <si>
    <t>311-8.2KACT-ND</t>
  </si>
  <si>
    <t>9C08052A8201JLHFT</t>
  </si>
  <si>
    <t>311-82KACT-ND</t>
  </si>
  <si>
    <t>9C08052A8202JLHFT</t>
  </si>
  <si>
    <t>311-820KACT-ND</t>
  </si>
  <si>
    <t>9C08052A8203JLHFT</t>
  </si>
  <si>
    <t>311-8.2MACT-ND</t>
  </si>
  <si>
    <t>9C08052A8204JLHFT</t>
  </si>
  <si>
    <t>311-82ACT-ND</t>
  </si>
  <si>
    <t>9C08052A82R0JLHFT</t>
  </si>
  <si>
    <t>311-8.2ACT-ND</t>
  </si>
  <si>
    <t>9C08052A8R20JGHFT</t>
  </si>
  <si>
    <t>311-910ACT-ND</t>
  </si>
  <si>
    <t>9C08052A9100JLHFT</t>
  </si>
  <si>
    <t>311-9.1KACT-ND</t>
  </si>
  <si>
    <t>9C08052A9101JLHFT</t>
  </si>
  <si>
    <t>311-91KACT-ND</t>
  </si>
  <si>
    <t>9C08052A9102JLHFT</t>
  </si>
  <si>
    <t>311-910KACT-ND</t>
  </si>
  <si>
    <t>9C08052A9103JLHFT</t>
  </si>
  <si>
    <t>311-9.1MACT-ND</t>
  </si>
  <si>
    <t>9C08052A9104JLHFT</t>
  </si>
  <si>
    <t>311-91ACT-ND</t>
  </si>
  <si>
    <t>9C08052A91R0JLHFT</t>
  </si>
  <si>
    <t>311-9.1ACT-ND</t>
  </si>
  <si>
    <t>9C08052A9R10JGHFT</t>
  </si>
  <si>
    <t>311-100CCT-ND</t>
  </si>
  <si>
    <t>9C08052A1000FKHFT</t>
  </si>
  <si>
    <t>311-1.00KCCT-ND</t>
  </si>
  <si>
    <t>9C08052A1001FKHFT</t>
  </si>
  <si>
    <t>311-10.0KCCT-ND</t>
  </si>
  <si>
    <t>9C08052A1002FKHFT</t>
  </si>
  <si>
    <t>311-100KCCT-ND</t>
  </si>
  <si>
    <t>9C08052A1003FKHFT</t>
  </si>
  <si>
    <t>311-1.00MCCT-ND</t>
  </si>
  <si>
    <t>9C08052A1004FKHFT</t>
  </si>
  <si>
    <t>311-10.0MCCT-ND</t>
  </si>
  <si>
    <t>9C08052A1005FKHFT</t>
  </si>
  <si>
    <t>311-102CCT-ND</t>
  </si>
  <si>
    <t>9C08052A1020FKHFT</t>
  </si>
  <si>
    <t>311-1.02KCCT-ND</t>
  </si>
  <si>
    <t>9C08052A1021FKHFT</t>
  </si>
  <si>
    <t>311-10.2KCCT-ND</t>
  </si>
  <si>
    <t>9C08052A1022FKHFT</t>
  </si>
  <si>
    <t>311-102KCCT-ND</t>
  </si>
  <si>
    <t>9C08052A1023FKHFT</t>
  </si>
  <si>
    <t>311-1.02MCCT-ND</t>
  </si>
  <si>
    <t>9C08052A1024FKHFT</t>
  </si>
  <si>
    <t>311-105CCT-ND</t>
  </si>
  <si>
    <t>9C08052A1050FKHFT</t>
  </si>
  <si>
    <t>311-1.05KCCT-ND</t>
  </si>
  <si>
    <t>9C08052A1051FKHFT</t>
  </si>
  <si>
    <t>311-10.5KCCT-ND</t>
  </si>
  <si>
    <t>9C08052A1052FKHFT</t>
  </si>
  <si>
    <t>311-105KCCT-ND</t>
  </si>
  <si>
    <t>9C08052A1053FKHFT</t>
  </si>
  <si>
    <t>311-1.05MCCT-ND</t>
  </si>
  <si>
    <t>9C08052A1054FKHFT</t>
  </si>
  <si>
    <t>311-107CCT-ND</t>
  </si>
  <si>
    <t>9C08052A1070FKHFT</t>
  </si>
  <si>
    <t>311-1.07KCCT-ND</t>
  </si>
  <si>
    <t>9C08052A1071FKHFT</t>
  </si>
  <si>
    <t>311-10.7KCCT-ND</t>
  </si>
  <si>
    <t>9C08052A1072FKHFT</t>
  </si>
  <si>
    <t>311-107KCCT-ND</t>
  </si>
  <si>
    <t>9C08052A1073FKHFT</t>
  </si>
  <si>
    <t>311-10.0CCT-ND</t>
  </si>
  <si>
    <t>9C08052A10R0FKHFT</t>
  </si>
  <si>
    <t>311-10.2CCT-ND</t>
  </si>
  <si>
    <t>9C08052A10R2FKHFT</t>
  </si>
  <si>
    <t>311-10.5CCT-ND</t>
  </si>
  <si>
    <t>9C08052A10R5FKHFT</t>
  </si>
  <si>
    <t>311-10.7CCT-ND</t>
  </si>
  <si>
    <t>9C08052A10R7FKHFT</t>
  </si>
  <si>
    <t>311-110CCT-ND</t>
  </si>
  <si>
    <t>9C08052A1100FKHFT</t>
  </si>
  <si>
    <t>311-1.10KCCT-ND</t>
  </si>
  <si>
    <t>9C08052A1101FKHFT</t>
  </si>
  <si>
    <t>311-11.0KCCT-ND</t>
  </si>
  <si>
    <t>9C08052A1102FKHFT</t>
  </si>
  <si>
    <t>311-110KCCT-ND</t>
  </si>
  <si>
    <t>9C08052A1103FKHFT</t>
  </si>
  <si>
    <t>311-1.10MCCT-ND</t>
  </si>
  <si>
    <t>9C08052A1104FKHFT</t>
  </si>
  <si>
    <t>311-113CCT-ND</t>
  </si>
  <si>
    <t>9C08052A1130FKHFT</t>
  </si>
  <si>
    <t>311-1.13KCCT-ND</t>
  </si>
  <si>
    <t>9C08052A1131FKHFT</t>
  </si>
  <si>
    <t>311-11.3KCCT-ND</t>
  </si>
  <si>
    <t>9C08052A1132FKHFT</t>
  </si>
  <si>
    <t>311-113KCCT-ND</t>
  </si>
  <si>
    <t>9C08052A1133FKHFT</t>
  </si>
  <si>
    <t>311-1.13MCCT-ND</t>
  </si>
  <si>
    <t>9C08052A1134FKHFT</t>
  </si>
  <si>
    <t>311-115CCT-ND</t>
  </si>
  <si>
    <t>9C08052A1150FKHFT</t>
  </si>
  <si>
    <t>311-1.15KCCT-ND</t>
  </si>
  <si>
    <t>9C08052A1151FKHFT</t>
  </si>
  <si>
    <t>311-11.5KCCT-ND</t>
  </si>
  <si>
    <t>9C08052A1152FKHFT</t>
  </si>
  <si>
    <t>311-115KCCT-ND</t>
  </si>
  <si>
    <t>9C08052A1153FKHFT</t>
  </si>
  <si>
    <t>311-1.15MCCT-ND</t>
  </si>
  <si>
    <t>9C08052A1154FKHFT</t>
  </si>
  <si>
    <t>311-118CCT-ND</t>
  </si>
  <si>
    <t>9C08052A1180FKHFT</t>
  </si>
  <si>
    <t>311-1.18KCCT-ND</t>
  </si>
  <si>
    <t>9C08052A1181FKHFT</t>
  </si>
  <si>
    <t>311-11.8KCCT-ND</t>
  </si>
  <si>
    <t>9C08052A1182FKHFT</t>
  </si>
  <si>
    <t>311-118KCCT-ND</t>
  </si>
  <si>
    <t>9C08052A1183FKHFT</t>
  </si>
  <si>
    <t>311-1.18MCCT-ND</t>
  </si>
  <si>
    <t>9C08052A1184FKHFT</t>
  </si>
  <si>
    <t>311-11.0CCT-ND</t>
  </si>
  <si>
    <t>9C08052A11R0FKHFT</t>
  </si>
  <si>
    <t>311-11.3CCT-ND</t>
  </si>
  <si>
    <t>9C08052A11R3FKHFT</t>
  </si>
  <si>
    <t>311-11.5CCT-ND</t>
  </si>
  <si>
    <t>9C08052A11R5FKHFT</t>
  </si>
  <si>
    <t>311-11.8CCT-ND</t>
  </si>
  <si>
    <t>9C08052A11R8FKHFT</t>
  </si>
  <si>
    <t>311-120CCT-ND</t>
  </si>
  <si>
    <t>9C08052A1200FKHFT</t>
  </si>
  <si>
    <t>311-1.20KCCT-ND</t>
  </si>
  <si>
    <t>9C08052A1201FKHFT</t>
  </si>
  <si>
    <t>311-12.0KCCT-ND</t>
  </si>
  <si>
    <t>9C08052A1202FKHFT</t>
  </si>
  <si>
    <t>311-120KCCT-ND</t>
  </si>
  <si>
    <t>9C08052A1203FKHFT</t>
  </si>
  <si>
    <t>311-1.20MCCT-ND</t>
  </si>
  <si>
    <t>9C08052A1204FKHFT</t>
  </si>
  <si>
    <t>311-121CCT-ND</t>
  </si>
  <si>
    <t>9C08052A1210FKHFT</t>
  </si>
  <si>
    <t>311-1.21KCCT-ND</t>
  </si>
  <si>
    <t>9C08052A1211FKHFT</t>
  </si>
  <si>
    <t>311-12.1KCCT-ND</t>
  </si>
  <si>
    <t>9C08052A1212FKHFT</t>
  </si>
  <si>
    <t>311-121KCCT-ND</t>
  </si>
  <si>
    <t>9C08052A1213FKHFT</t>
  </si>
  <si>
    <t>311-1.21MCCT-ND</t>
  </si>
  <si>
    <t>9C08052A1214FKHFT</t>
  </si>
  <si>
    <t>311-124CCT-ND</t>
  </si>
  <si>
    <t>9C08052A1240FKHFT</t>
  </si>
  <si>
    <t>311-1.24KCCT-ND</t>
  </si>
  <si>
    <t>9C08052A1241FKHFT</t>
  </si>
  <si>
    <t>311-12.4KCCT-ND</t>
  </si>
  <si>
    <t>9C08052A1242FKHFT</t>
  </si>
  <si>
    <t>311-124KCCT-ND</t>
  </si>
  <si>
    <t>9C08052A1243FKHFT</t>
  </si>
  <si>
    <t>311-1.24MCCT-ND</t>
  </si>
  <si>
    <t>9C08052A1244FKHFT</t>
  </si>
  <si>
    <t>311-127CCT-ND</t>
  </si>
  <si>
    <t>9C08052A1270FKHFT</t>
  </si>
  <si>
    <t>311-1.27KCCT-ND</t>
  </si>
  <si>
    <t>9C08052A1271FKHFT</t>
  </si>
  <si>
    <t>311-12.7KCCT-ND</t>
  </si>
  <si>
    <t>9C08052A1272FKHFT</t>
  </si>
  <si>
    <t>311-127KCCT-ND</t>
  </si>
  <si>
    <t>9C08052A1273FKHFT</t>
  </si>
  <si>
    <t>311-1.27MCCT-ND</t>
  </si>
  <si>
    <t>9C08052A1274FKHFT</t>
  </si>
  <si>
    <t>311-12.0CCT-ND</t>
  </si>
  <si>
    <t>9C08052A12R0FKHFT</t>
  </si>
  <si>
    <t>311-12.1CCT-ND</t>
  </si>
  <si>
    <t>9C08052A12R1FKHFT</t>
  </si>
  <si>
    <t>311-12.4CCT-ND</t>
  </si>
  <si>
    <t>9C08052A12R4FKHFT</t>
  </si>
  <si>
    <t>311-12.7CCT-ND</t>
  </si>
  <si>
    <t>9C08052A12R7FKHFT</t>
  </si>
  <si>
    <t>311-130CCT-ND</t>
  </si>
  <si>
    <t>9C08052A1300FKHFT</t>
  </si>
  <si>
    <t>311-1.30KCCT-ND</t>
  </si>
  <si>
    <t>9C08052A1301FKHFT</t>
  </si>
  <si>
    <t>311-13.0KCCT-ND</t>
  </si>
  <si>
    <t>9C08052A1302FKHFT</t>
  </si>
  <si>
    <t>311-130KCCT-ND</t>
  </si>
  <si>
    <t>9C08052A1303FKHFT</t>
  </si>
  <si>
    <t>311-1.30MCCT-ND</t>
  </si>
  <si>
    <t>9C08052A1304FKHFT</t>
  </si>
  <si>
    <t>311-133CCT-ND</t>
  </si>
  <si>
    <t>9C08052A1330FKHFT</t>
  </si>
  <si>
    <t>311-1.33KCCT-ND</t>
  </si>
  <si>
    <t>9C08052A1331FKHFT</t>
  </si>
  <si>
    <t>311-13.3KCCT-ND</t>
  </si>
  <si>
    <t>9C08052A1332FKHFT</t>
  </si>
  <si>
    <t>311-133KCCT-ND</t>
  </si>
  <si>
    <t>9C08052A1333FKHFT</t>
  </si>
  <si>
    <t>311-1.33MCCT-ND</t>
  </si>
  <si>
    <t>9C08052A1334FKHFT</t>
  </si>
  <si>
    <t>311-137CCT-ND</t>
  </si>
  <si>
    <t>9C08052A1370FKHFT</t>
  </si>
  <si>
    <t>311-1.37KCCT-ND</t>
  </si>
  <si>
    <t>9C08052A1371FKHFT</t>
  </si>
  <si>
    <t>311-13.7KCCT-ND</t>
  </si>
  <si>
    <t>9C08052A1372FKHFT</t>
  </si>
  <si>
    <t>311-137KCCT-ND</t>
  </si>
  <si>
    <t>9C08052A1373FKHFT</t>
  </si>
  <si>
    <t>311-1.37MCCT-ND</t>
  </si>
  <si>
    <t>9C08052A1374FKHFT</t>
  </si>
  <si>
    <t>311-13.0CCT-ND</t>
  </si>
  <si>
    <t>9C08052A13R0FKHFT</t>
  </si>
  <si>
    <t>311-13.3CCT-ND</t>
  </si>
  <si>
    <t>9C08052A13R3FKHFT</t>
  </si>
  <si>
    <t>311-13.7CCT-ND</t>
  </si>
  <si>
    <t>9C08052A13R7FKHFT</t>
  </si>
  <si>
    <t>311-140CCT-ND</t>
  </si>
  <si>
    <t>9C08052A1400FKHFT</t>
  </si>
  <si>
    <t>311-1.40KCCT-ND</t>
  </si>
  <si>
    <t>9C08052A1401FKHFT</t>
  </si>
  <si>
    <t>311-14.0KCCT-ND</t>
  </si>
  <si>
    <t>9C08052A1402FKHFT</t>
  </si>
  <si>
    <t>311-140KCCT-ND</t>
  </si>
  <si>
    <t>9C08052A1403FKHFT</t>
  </si>
  <si>
    <t>311-1.40MCCT-ND</t>
  </si>
  <si>
    <t>9C08052A1404FKHFT</t>
  </si>
  <si>
    <t>311-143CCT-ND</t>
  </si>
  <si>
    <t>9C08052A1430FKHFT</t>
  </si>
  <si>
    <t>311-1.43KCCT-ND</t>
  </si>
  <si>
    <t>9C08052A1431FKHFT</t>
  </si>
  <si>
    <t>311-14.3KCCT-ND</t>
  </si>
  <si>
    <t>9C08052A1432FKHFT</t>
  </si>
  <si>
    <t>311-143KCCT-ND</t>
  </si>
  <si>
    <t>9C08052A1433FKHFT</t>
  </si>
  <si>
    <t>311-1.43MCCT-ND</t>
  </si>
  <si>
    <t>9C08052A1434FKHFT</t>
  </si>
  <si>
    <t>311-147CCT-ND</t>
  </si>
  <si>
    <t>9C08052A1470FKHFT</t>
  </si>
  <si>
    <t>311-1.47KCCT-ND</t>
  </si>
  <si>
    <t>9C08052A1471FKHFT</t>
  </si>
  <si>
    <t>311-14.7KCCT-ND</t>
  </si>
  <si>
    <t>9C08052A1472FKHFT</t>
  </si>
  <si>
    <t>311-147KCCT-ND</t>
  </si>
  <si>
    <t>9C08052A1473FKHFT</t>
  </si>
  <si>
    <t>311-1.47MCCT-ND</t>
  </si>
  <si>
    <t>9C08052A1474FKHFT</t>
  </si>
  <si>
    <t>311-14.0CCT-ND</t>
  </si>
  <si>
    <t>9C08052A14R0FKHFT</t>
  </si>
  <si>
    <t>311-14.3CCT-ND</t>
  </si>
  <si>
    <t>9C08052A14R3FKHFT</t>
  </si>
  <si>
    <t>311-14.7CCT-ND</t>
  </si>
  <si>
    <t>9C08052A14R7FKHFT</t>
  </si>
  <si>
    <t>311-150CCT-ND</t>
  </si>
  <si>
    <t>9C08052A1500FKHFT</t>
  </si>
  <si>
    <t>311-1.50KCCT-ND</t>
  </si>
  <si>
    <t>9C08052A1501FKHFT</t>
  </si>
  <si>
    <t>311-15.0KCCT-ND</t>
  </si>
  <si>
    <t>9C08052A1502FKHFT</t>
  </si>
  <si>
    <t>311-150KCCT-ND</t>
  </si>
  <si>
    <t>9C08052A1503FKHFT</t>
  </si>
  <si>
    <t>311-1.50MCCT-ND</t>
  </si>
  <si>
    <t>9C08052A1504FKHFT</t>
  </si>
  <si>
    <t>311-154CCT-ND</t>
  </si>
  <si>
    <t>9C08052A1540FKHFT</t>
  </si>
  <si>
    <t>311-1.54KCCT-ND</t>
  </si>
  <si>
    <t>9C08052A1541FKHFT</t>
  </si>
  <si>
    <t>311-15.4KCCT-ND</t>
  </si>
  <si>
    <t>9C08052A1542FKHFT</t>
  </si>
  <si>
    <t>311-154KCCT-ND</t>
  </si>
  <si>
    <t>9C08052A1543FKHFT</t>
  </si>
  <si>
    <t>311-1.54MCCT-ND</t>
  </si>
  <si>
    <t>9C08052A1544FKHFT</t>
  </si>
  <si>
    <t>311-158CCT-ND</t>
  </si>
  <si>
    <t>9C08052A1580FKHFT</t>
  </si>
  <si>
    <t>311-1.58KCCT-ND</t>
  </si>
  <si>
    <t>9C08052A1581FKHFT</t>
  </si>
  <si>
    <t>311-15.8KCCT-ND</t>
  </si>
  <si>
    <t>9C08052A1582FKHFT</t>
  </si>
  <si>
    <t>311-158KCCT-ND</t>
  </si>
  <si>
    <t>9C08052A1583FKHFT</t>
  </si>
  <si>
    <t>311-1.58MCCT-ND</t>
  </si>
  <si>
    <t>9C08052A1584FKHFT</t>
  </si>
  <si>
    <t>311-15.0CCT-ND</t>
  </si>
  <si>
    <t>9C08052A15R0FKHFT</t>
  </si>
  <si>
    <t>311-15.4CCT-ND</t>
  </si>
  <si>
    <t>9C08052A15R4FKHFT</t>
  </si>
  <si>
    <t>311-15.8CCT-ND</t>
  </si>
  <si>
    <t>9C08052A15R8FKHFT</t>
  </si>
  <si>
    <t>311-160CCT-ND</t>
  </si>
  <si>
    <t>9C08052A1600FKHFT</t>
  </si>
  <si>
    <t>311-1.60KCCT-ND</t>
  </si>
  <si>
    <t>9C08052A1601FKHFT</t>
  </si>
  <si>
    <t>311-16.0KCCT-ND</t>
  </si>
  <si>
    <t>9C08052A1602FKHFT</t>
  </si>
  <si>
    <t>311-160KCCT-ND</t>
  </si>
  <si>
    <t>9C08052A1603FKHFT</t>
  </si>
  <si>
    <t>311-162CCT-ND</t>
  </si>
  <si>
    <t>9C08052A1620FKHFT</t>
  </si>
  <si>
    <t>311-1.62KCCT-ND</t>
  </si>
  <si>
    <t>9C08052A1621FKHFT</t>
  </si>
  <si>
    <t>311-16.2KCCT-ND</t>
  </si>
  <si>
    <t>9C08052A1622FKHFT</t>
  </si>
  <si>
    <t>311-162KCCT-ND</t>
  </si>
  <si>
    <t>9C08052A1623FKHFT</t>
  </si>
  <si>
    <t>311-1.62MCCT-ND</t>
  </si>
  <si>
    <t>9C08052A1624FKHFT</t>
  </si>
  <si>
    <t>311-165CCT-ND</t>
  </si>
  <si>
    <t>9C08052A1650FKHFT</t>
  </si>
  <si>
    <t>311-1.65KCCT-ND</t>
  </si>
  <si>
    <t>9C08052A1651FKHFT</t>
  </si>
  <si>
    <t>311-16.5KCCT-ND</t>
  </si>
  <si>
    <t>9C08052A1652FKHFT</t>
  </si>
  <si>
    <t>311-165KCCT-ND</t>
  </si>
  <si>
    <t>9C08052A1653FKHFT</t>
  </si>
  <si>
    <t>311-1.65MCCT-ND</t>
  </si>
  <si>
    <t>9C08052A1654FKHFT</t>
  </si>
  <si>
    <t>311-169CCT-ND</t>
  </si>
  <si>
    <t>9C08052A1690FKHFT</t>
  </si>
  <si>
    <t>311-1.69KCCT-ND</t>
  </si>
  <si>
    <t>9C08052A1691FKHFT</t>
  </si>
  <si>
    <t>311-16.9KCCT-ND</t>
  </si>
  <si>
    <t>9C08052A1692FKHFT</t>
  </si>
  <si>
    <t>311-169KCCT-ND</t>
  </si>
  <si>
    <t>9C08052A1693FKHFT</t>
  </si>
  <si>
    <t>311-1.69MCCT-ND</t>
  </si>
  <si>
    <t>9C08052A1694FKHFT</t>
  </si>
  <si>
    <t>311-16.0CCT-ND</t>
  </si>
  <si>
    <t>9C08052A16R0FKHFT</t>
  </si>
  <si>
    <t>311-16.2CCT-ND</t>
  </si>
  <si>
    <t>9C08052A16R2FKHFT</t>
  </si>
  <si>
    <t>311-16.5CCT-ND</t>
  </si>
  <si>
    <t>9C08052A16R5FKHFT</t>
  </si>
  <si>
    <t>311-16.9CCT-ND</t>
  </si>
  <si>
    <t>9C08052A16R9FKHFT</t>
  </si>
  <si>
    <t>311-174CCT-ND</t>
  </si>
  <si>
    <t>9C08052A1740FKHFT</t>
  </si>
  <si>
    <t>311-1.74KCCT-ND</t>
  </si>
  <si>
    <t>9C08052A1741FKHFT</t>
  </si>
  <si>
    <t>311-17.4KCCT-ND</t>
  </si>
  <si>
    <t>9C08052A1742FKHFT</t>
  </si>
  <si>
    <t>311-174KCCT-ND</t>
  </si>
  <si>
    <t>9C08052A1743FKHFT</t>
  </si>
  <si>
    <t>311-1.74MCCT-ND</t>
  </si>
  <si>
    <t>9C08052A1744FKHFT</t>
  </si>
  <si>
    <t>311-178CCT-ND</t>
  </si>
  <si>
    <t>9C08052A1780FKHFT</t>
  </si>
  <si>
    <t>311-1.78KCCT-ND</t>
  </si>
  <si>
    <t>9C08052A1781FKHFT</t>
  </si>
  <si>
    <t>311-17.8KCCT-ND</t>
  </si>
  <si>
    <t>9C08052A1782FKHFT</t>
  </si>
  <si>
    <t>311-178KCCT-ND</t>
  </si>
  <si>
    <t>9C08052A1783FKHFT</t>
  </si>
  <si>
    <t>311-17.4CCT-ND</t>
  </si>
  <si>
    <t>9C08052A17R4FKHFT</t>
  </si>
  <si>
    <t>311-17.8CCT-ND</t>
  </si>
  <si>
    <t>9C08052A17R8FKHFT</t>
  </si>
  <si>
    <t>311-180CCT-ND</t>
  </si>
  <si>
    <t>9C08052A1800FKHFT</t>
  </si>
  <si>
    <t>311-1.80KCCT-ND</t>
  </si>
  <si>
    <t>9C08052A1801FKHFT</t>
  </si>
  <si>
    <t>311-18.0KCCT-ND</t>
  </si>
  <si>
    <t>9C08052A1802FKHFT</t>
  </si>
  <si>
    <t>311-180KCCT-ND</t>
  </si>
  <si>
    <t>9C08052A1803FKHFT</t>
  </si>
  <si>
    <t>311-1.80MCCT-ND</t>
  </si>
  <si>
    <t>9C08052A1804FKHFT</t>
  </si>
  <si>
    <t>311-182CCT-ND</t>
  </si>
  <si>
    <t>9C08052A1820FKHFT</t>
  </si>
  <si>
    <t>311-1.82KCCT-ND</t>
  </si>
  <si>
    <t>9C08052A1821FKHFT</t>
  </si>
  <si>
    <t>311-18.2KCCT-ND</t>
  </si>
  <si>
    <t>9C08052A1822FKHFT</t>
  </si>
  <si>
    <t>311-182KCCT-ND</t>
  </si>
  <si>
    <t>9C08052A1823FKHFT</t>
  </si>
  <si>
    <t>311-1.82MCCT-ND</t>
  </si>
  <si>
    <t>9C08052A1824FKHFT</t>
  </si>
  <si>
    <t>311-187CCT-ND</t>
  </si>
  <si>
    <t>9C08052A1870FKHFT</t>
  </si>
  <si>
    <t>311-1.87KCCT-ND</t>
  </si>
  <si>
    <t>9C08052A1871FKHFT</t>
  </si>
  <si>
    <t>311-18.7KCCT-ND</t>
  </si>
  <si>
    <t>9C08052A1872FKHFT</t>
  </si>
  <si>
    <t>311-187KCCT-ND</t>
  </si>
  <si>
    <t>9C08052A1873FKHFT</t>
  </si>
  <si>
    <t>311-1.87MCCT-ND</t>
  </si>
  <si>
    <t>9C08052A1874FKHFT</t>
  </si>
  <si>
    <t>311-18.0CCT-ND</t>
  </si>
  <si>
    <t>9C08052A18R0FKHFT</t>
  </si>
  <si>
    <t>311-18.2CCT-ND</t>
  </si>
  <si>
    <t>9C08052A18R2FKHFT</t>
  </si>
  <si>
    <t>311-18.7CCT-ND</t>
  </si>
  <si>
    <t>9C08052A18R7FKHFT</t>
  </si>
  <si>
    <t>311-191CCT-ND</t>
  </si>
  <si>
    <t>9C08052A1910FKHFT</t>
  </si>
  <si>
    <t>311-1.91KCCT-ND</t>
  </si>
  <si>
    <t>9C08052A1911FKHFT</t>
  </si>
  <si>
    <t>311-19.1KCCT-ND</t>
  </si>
  <si>
    <t>9C08052A1912FKHFT</t>
  </si>
  <si>
    <t>311-191KCCT-ND</t>
  </si>
  <si>
    <t>9C08052A1913FKHFT</t>
  </si>
  <si>
    <t>311-1.91MCCT-ND</t>
  </si>
  <si>
    <t>9C08052A1914FKHFT</t>
  </si>
  <si>
    <t>311-196CCT-ND</t>
  </si>
  <si>
    <t>9C08052A1960FKHFT</t>
  </si>
  <si>
    <t>311-1.96KCCT-ND</t>
  </si>
  <si>
    <t>9C08052A1961FKHFT</t>
  </si>
  <si>
    <t>311-19.6KCCT-ND</t>
  </si>
  <si>
    <t>9C08052A1962FKHFT</t>
  </si>
  <si>
    <t>311-196KCCT-ND</t>
  </si>
  <si>
    <t>9C08052A1963FKHFT</t>
  </si>
  <si>
    <t>311-1.96MCCT-ND</t>
  </si>
  <si>
    <t>9C08052A1964FKHFT</t>
  </si>
  <si>
    <t>311-19.1CCT-ND</t>
  </si>
  <si>
    <t>9C08052A19R1FKHFT</t>
  </si>
  <si>
    <t>311-19.6CCT-ND</t>
  </si>
  <si>
    <t>9C08052A19R6FKHFT</t>
  </si>
  <si>
    <t>311-1.00CCT-ND</t>
  </si>
  <si>
    <t>9C08052A1R00FGHFT</t>
  </si>
  <si>
    <t>311-1.02CCT-ND</t>
  </si>
  <si>
    <t>9C08052A1R02FGHFT</t>
  </si>
  <si>
    <t>311-1.05CCT-ND</t>
  </si>
  <si>
    <t>9C08052A1R05FGHFT</t>
  </si>
  <si>
    <t>311-1.07CCT-ND</t>
  </si>
  <si>
    <t>9C08052A1R07FGHFT</t>
  </si>
  <si>
    <t>311-1.10CCT-ND</t>
  </si>
  <si>
    <t>9C08052A1R10FGHFT</t>
  </si>
  <si>
    <t>311-1.13CCT-ND</t>
  </si>
  <si>
    <t>9C08052A1R13FGHFT</t>
  </si>
  <si>
    <t>311-1.15CCT-ND</t>
  </si>
  <si>
    <t>9C08052A1R15FGHFT</t>
  </si>
  <si>
    <t>311-1.18CCT-ND</t>
  </si>
  <si>
    <t>9C08052A1R18FGHFT</t>
  </si>
  <si>
    <t>311-1.21CCT-ND</t>
  </si>
  <si>
    <t>9C08052A1R21FGHFT</t>
  </si>
  <si>
    <t>311-1.24CCT-ND</t>
  </si>
  <si>
    <t>9C08052A1R24FGHFT</t>
  </si>
  <si>
    <t>311-1.27CCT-ND</t>
  </si>
  <si>
    <t>9C08052A1R27FGHFT</t>
  </si>
  <si>
    <t>311-1.30CCT-ND</t>
  </si>
  <si>
    <t>9C08052A1R30FGHFT</t>
  </si>
  <si>
    <t>311-1.33CCT-ND</t>
  </si>
  <si>
    <t>9C08052A1R33FGHFT</t>
  </si>
  <si>
    <t>311-1.37CCT-ND</t>
  </si>
  <si>
    <t>9C08052A1R37FGHFT</t>
  </si>
  <si>
    <t>311-1.40CCT-ND</t>
  </si>
  <si>
    <t>9C08052A1R40FGHFT</t>
  </si>
  <si>
    <t>311-1.43CCT-ND</t>
  </si>
  <si>
    <t>9C08052A1R43FGHFT</t>
  </si>
  <si>
    <t>311-1.47CCT-ND</t>
  </si>
  <si>
    <t>9C08052A1R47FGHFT</t>
  </si>
  <si>
    <t>311-1.50CCT-ND</t>
  </si>
  <si>
    <t>9C08052A1R50FGHFT</t>
  </si>
  <si>
    <t>311-1.54CCT-ND</t>
  </si>
  <si>
    <t>9C08052A1R54FGHFT</t>
  </si>
  <si>
    <t>311-1.58CCT-ND</t>
  </si>
  <si>
    <t>9C08052A1R58FGHFT</t>
  </si>
  <si>
    <t>311-1.62CCT-ND</t>
  </si>
  <si>
    <t>9C08052A1R62FGHFT</t>
  </si>
  <si>
    <t>311-1.65CCT-ND</t>
  </si>
  <si>
    <t>9C08052A1R65FGHFT</t>
  </si>
  <si>
    <t>311-1.69CCT-ND</t>
  </si>
  <si>
    <t>9C08052A1R69FGHFT</t>
  </si>
  <si>
    <t>311-1.74CCT-ND</t>
  </si>
  <si>
    <t>9C08052A1R74FGHFT</t>
  </si>
  <si>
    <t>311-1.78CCT-ND</t>
  </si>
  <si>
    <t>9C08052A1R78FGHFT</t>
  </si>
  <si>
    <t>311-1.80CCT-ND</t>
  </si>
  <si>
    <t>9C08052A1R80FGHFT</t>
  </si>
  <si>
    <t>311-1.82CCT-ND</t>
  </si>
  <si>
    <t>9C08052A1R82FGHFT</t>
  </si>
  <si>
    <t>311-1.87CCT-ND</t>
  </si>
  <si>
    <t>9C08052A1R87FGHFT</t>
  </si>
  <si>
    <t>311-1.91CCT-ND</t>
  </si>
  <si>
    <t>9C08052A1R91FGHFT</t>
  </si>
  <si>
    <t>311-1.96CCT-ND</t>
  </si>
  <si>
    <t>9C08052A1R96FGHFT</t>
  </si>
  <si>
    <t>311-200CCT-ND</t>
  </si>
  <si>
    <t>9C08052A2000FKHFT</t>
  </si>
  <si>
    <t>311-2.00KCCT-ND</t>
  </si>
  <si>
    <t>9C08052A2001FKHFT</t>
  </si>
  <si>
    <t>311-20.0KCCT-ND</t>
  </si>
  <si>
    <t>9C08052A2002FKHFT</t>
  </si>
  <si>
    <t>311-200KCCT-ND</t>
  </si>
  <si>
    <t>9C08052A2003FKHFT</t>
  </si>
  <si>
    <t>311-2.00MCCT-ND</t>
  </si>
  <si>
    <t>9C08052A2004FKHFT</t>
  </si>
  <si>
    <t>311-205CCT-ND</t>
  </si>
  <si>
    <t>9C08052A2050FKHFT</t>
  </si>
  <si>
    <t>311-2.05KCCT-ND</t>
  </si>
  <si>
    <t>9C08052A2051FKHFT</t>
  </si>
  <si>
    <t>311-20.5KCCT-ND</t>
  </si>
  <si>
    <t>9C08052A2052FKHFT</t>
  </si>
  <si>
    <t>311-205KCCT-ND</t>
  </si>
  <si>
    <t>9C08052A2053FKHFT</t>
  </si>
  <si>
    <t>311-2.05MCCT-ND</t>
  </si>
  <si>
    <t>9C08052A2054FKHFT</t>
  </si>
  <si>
    <t>311-20.0CCT-ND</t>
  </si>
  <si>
    <t>9C08052A20R0FKHFT</t>
  </si>
  <si>
    <t>311-20.5CCT-ND</t>
  </si>
  <si>
    <t>9C08052A20R5FKHFT</t>
  </si>
  <si>
    <t>311-210CCT-ND</t>
  </si>
  <si>
    <t>9C08052A2100FKHFT</t>
  </si>
  <si>
    <t>311-2.10KCCT-ND</t>
  </si>
  <si>
    <t>9C08052A2101FKHFT</t>
  </si>
  <si>
    <t>311-21.0KCCT-ND</t>
  </si>
  <si>
    <t>9C08052A2102FKHFT</t>
  </si>
  <si>
    <t>311-210KCCT-ND</t>
  </si>
  <si>
    <t>9C08052A2103FKHFT</t>
  </si>
  <si>
    <t>311-2.10MCCT-ND</t>
  </si>
  <si>
    <t>9C08052A2104FKHFT</t>
  </si>
  <si>
    <t>311-215CCT-ND</t>
  </si>
  <si>
    <t>9C08052A2150FKHFT</t>
  </si>
  <si>
    <t>311-2.15KCCT-ND</t>
  </si>
  <si>
    <t>9C08052A2151FKHFT</t>
  </si>
  <si>
    <t>311-21.5KCCT-ND</t>
  </si>
  <si>
    <t>9C08052A2152FKHFT</t>
  </si>
  <si>
    <t>311-215KCCT-ND</t>
  </si>
  <si>
    <t>9C08052A2153FKHFT</t>
  </si>
  <si>
    <t>311-2.15MCCT-ND</t>
  </si>
  <si>
    <t>9C08052A2154FKHFT</t>
  </si>
  <si>
    <t>311-21.0CCT-ND</t>
  </si>
  <si>
    <t>9C08052A21R0FKHFT</t>
  </si>
  <si>
    <t>311-21.5CCT-ND</t>
  </si>
  <si>
    <t>9C08052A21R5FKHFT</t>
  </si>
  <si>
    <t>311-220CCT-ND</t>
  </si>
  <si>
    <t>9C08052A2200FKHFT</t>
  </si>
  <si>
    <t>311-2.20KCCT-ND</t>
  </si>
  <si>
    <t>9C08052A2201FKHFT</t>
  </si>
  <si>
    <t>311-22.0KCCT-ND</t>
  </si>
  <si>
    <t>9C08052A2202FKHFT</t>
  </si>
  <si>
    <t>311-220KCCT-ND</t>
  </si>
  <si>
    <t>9C08052A2203FKHFT</t>
  </si>
  <si>
    <t>311-2.20MCCT-ND</t>
  </si>
  <si>
    <t>9C08052A2204FKHFT</t>
  </si>
  <si>
    <t>311-221CCT-ND</t>
  </si>
  <si>
    <t>9C08052A2210FKHFT</t>
  </si>
  <si>
    <t>311-2.21KCCT-ND</t>
  </si>
  <si>
    <t>9C08052A2211FKHFT</t>
  </si>
  <si>
    <t>311-22.1KCCT-ND</t>
  </si>
  <si>
    <t>9C08052A2212FKHFT</t>
  </si>
  <si>
    <t>311-221KCCT-ND</t>
  </si>
  <si>
    <t>9C08052A2213FKHFT</t>
  </si>
  <si>
    <t>311-2.21MCCT-ND</t>
  </si>
  <si>
    <t>9C08052A2214FKHFT</t>
  </si>
  <si>
    <t>311-226CCT-ND</t>
  </si>
  <si>
    <t>9C08052A2260FKHFT</t>
  </si>
  <si>
    <t>311-2.26KCCT-ND</t>
  </si>
  <si>
    <t>9C08052A2261FKHFT</t>
  </si>
  <si>
    <t>311-22.6KCCT-ND</t>
  </si>
  <si>
    <t>9C08052A2262FKHFT</t>
  </si>
  <si>
    <t>311-226KCCT-ND</t>
  </si>
  <si>
    <t>9C08052A2263FKHFT</t>
  </si>
  <si>
    <t>311-2.26MCCT-ND</t>
  </si>
  <si>
    <t>9C08052A2264FKHFT</t>
  </si>
  <si>
    <t>311-22.0CCT-ND</t>
  </si>
  <si>
    <t>9C08052A22R0FKHFT</t>
  </si>
  <si>
    <t>311-22.1CCT-ND</t>
  </si>
  <si>
    <t>9C08052A22R1FKHFT</t>
  </si>
  <si>
    <t>311-22.6CCT-ND</t>
  </si>
  <si>
    <t>9C08052A22R6FKHFT</t>
  </si>
  <si>
    <t>311-232CCT-ND</t>
  </si>
  <si>
    <t>9C08052A2320FKHFT</t>
  </si>
  <si>
    <t>311-2.32KCCT-ND</t>
  </si>
  <si>
    <t>9C08052A2321FKHFT</t>
  </si>
  <si>
    <t>311-23.2KCCT-ND</t>
  </si>
  <si>
    <t>9C08052A2322FKHFT</t>
  </si>
  <si>
    <t>311-232KCCT-ND</t>
  </si>
  <si>
    <t>9C08052A2323FKHFT</t>
  </si>
  <si>
    <t>311-2.32MCCT-ND</t>
  </si>
  <si>
    <t>9C08052A2324FKHFT</t>
  </si>
  <si>
    <t>311-237CCT-ND</t>
  </si>
  <si>
    <t>9C08052A2370FKHFT</t>
  </si>
  <si>
    <t>311-2.37KCCT-ND</t>
  </si>
  <si>
    <t>9C08052A2371FKHFT</t>
  </si>
  <si>
    <t>311-23.7KCCT-ND</t>
  </si>
  <si>
    <t>9C08052A2372FKHFT</t>
  </si>
  <si>
    <t>311-237KCCT-ND</t>
  </si>
  <si>
    <t>9C08052A2373FKHFT</t>
  </si>
  <si>
    <t>311-2.37MCCT-ND</t>
  </si>
  <si>
    <t>9C08052A2374FKHFT</t>
  </si>
  <si>
    <t>311-23.2CCT-ND</t>
  </si>
  <si>
    <t>9C08052A23R2FKHFT</t>
  </si>
  <si>
    <t>311-23.7CCT-ND</t>
  </si>
  <si>
    <t>9C08052A23R7FKHFT</t>
  </si>
  <si>
    <t>311-240CCT-ND</t>
  </si>
  <si>
    <t>9C08052A2400FKHFT</t>
  </si>
  <si>
    <t>311-2.40KCCT-ND</t>
  </si>
  <si>
    <t>9C08052A2401FKHFT</t>
  </si>
  <si>
    <t>311-24.0KCCT-ND</t>
  </si>
  <si>
    <t>9C08052A2402FKHFT</t>
  </si>
  <si>
    <t>311-240KCCT-ND</t>
  </si>
  <si>
    <t>9C08052A2403FKHFT</t>
  </si>
  <si>
    <t>311-243CCT-ND</t>
  </si>
  <si>
    <t>9C08052A2430FKHFT</t>
  </si>
  <si>
    <t>311-2.43KCCT-ND</t>
  </si>
  <si>
    <t>9C08052A2431FKHFT</t>
  </si>
  <si>
    <t>311-24.3KCCT-ND</t>
  </si>
  <si>
    <t>9C08052A2432FKHFT</t>
  </si>
  <si>
    <t>311-243KCCT-ND</t>
  </si>
  <si>
    <t>9C08052A2433FKHFT</t>
  </si>
  <si>
    <t>311-2.43MCCT-ND</t>
  </si>
  <si>
    <t>9C08052A2434FKHFT</t>
  </si>
  <si>
    <t>311-249CCT-ND</t>
  </si>
  <si>
    <t>9C08052A2490FKHFT</t>
  </si>
  <si>
    <t>311-2.49KCCT-ND</t>
  </si>
  <si>
    <t>9C08052A2491FKHFT</t>
  </si>
  <si>
    <t>311-24.9KCCT-ND</t>
  </si>
  <si>
    <t>9C08052A2492FKHFT</t>
  </si>
  <si>
    <t>311-249KCCT-ND</t>
  </si>
  <si>
    <t>9C08052A2493FKHFT</t>
  </si>
  <si>
    <t>311-2.49MCCT-ND</t>
  </si>
  <si>
    <t>9C08052A2494FKHFT</t>
  </si>
  <si>
    <t>311-24.0CCT-ND</t>
  </si>
  <si>
    <t>9C08052A24R0FKHFT</t>
  </si>
  <si>
    <t>311-24.3CCT-ND</t>
  </si>
  <si>
    <t>9C08052A24R3FKHFT</t>
  </si>
  <si>
    <t>311-24.9CCT-ND</t>
  </si>
  <si>
    <t>9C08052A24R9FKHFT</t>
  </si>
  <si>
    <t>311-255CCT-ND</t>
  </si>
  <si>
    <t>9C08052A2550FKHFT</t>
  </si>
  <si>
    <t>311-2.55KCCT-ND</t>
  </si>
  <si>
    <t>9C08052A2551FKHFT</t>
  </si>
  <si>
    <t>311-25.5KCCT-ND</t>
  </si>
  <si>
    <t>9C08052A2552FKHFT</t>
  </si>
  <si>
    <t>311-255KCCT-ND</t>
  </si>
  <si>
    <t>9C08052A2553FKHFT</t>
  </si>
  <si>
    <t>311-2.55MCCT-ND</t>
  </si>
  <si>
    <t>9C08052A2554FKHFT</t>
  </si>
  <si>
    <t>311-25.5CCT-ND</t>
  </si>
  <si>
    <t>9C08052A25R5FKHFT</t>
  </si>
  <si>
    <t>311-261CCT-ND</t>
  </si>
  <si>
    <t>9C08052A2610FKHFT</t>
  </si>
  <si>
    <t>311-2.61KCCT-ND</t>
  </si>
  <si>
    <t>9C08052A2611FKHFT</t>
  </si>
  <si>
    <t>311-26.1KCCT-ND</t>
  </si>
  <si>
    <t>9C08052A2612FKHFT</t>
  </si>
  <si>
    <t>311-261KCCT-ND</t>
  </si>
  <si>
    <t>9C08052A2613FKHFT</t>
  </si>
  <si>
    <t>311-2.61MCCT-ND</t>
  </si>
  <si>
    <t>9C08052A2614FKHFT</t>
  </si>
  <si>
    <t>311-267CCT-ND</t>
  </si>
  <si>
    <t>9C08052A2670FKHFT</t>
  </si>
  <si>
    <t>311-2.67KCCT-ND</t>
  </si>
  <si>
    <t>9C08052A2671FKHFT</t>
  </si>
  <si>
    <t>311-26.7KCCT-ND</t>
  </si>
  <si>
    <t>9C08052A2672FKHFT</t>
  </si>
  <si>
    <t>311-267KCCT-ND</t>
  </si>
  <si>
    <t>9C08052A2673FKHFT</t>
  </si>
  <si>
    <t>311-2.67MCCT-ND</t>
  </si>
  <si>
    <t>9C08052A2674FKHFT</t>
  </si>
  <si>
    <t>311-26.1CCT-ND</t>
  </si>
  <si>
    <t>9C08052A26R1FKHFT</t>
  </si>
  <si>
    <t>311-26.7CCT-ND</t>
  </si>
  <si>
    <t>9C08052A26R7FKHFT</t>
  </si>
  <si>
    <t>311-270CCT-ND</t>
  </si>
  <si>
    <t>9C08052A2700FKHFT</t>
  </si>
  <si>
    <t>311-2.70KCCT-ND</t>
  </si>
  <si>
    <t>9C08052A2701FKHFT</t>
  </si>
  <si>
    <t>311-27.0KCCT-ND</t>
  </si>
  <si>
    <t>9C08052A2702FKHFT</t>
  </si>
  <si>
    <t>311-270KCCT-ND</t>
  </si>
  <si>
    <t>9C08052A2703FKHFT</t>
  </si>
  <si>
    <t>311-274CCT-ND</t>
  </si>
  <si>
    <t>9C08052A2740FKHFT</t>
  </si>
  <si>
    <t>311-2.74KCCT-ND</t>
  </si>
  <si>
    <t>9C08052A2741FKHFT</t>
  </si>
  <si>
    <t>311-27.4KCCT-ND</t>
  </si>
  <si>
    <t>9C08052A2742FKHFT</t>
  </si>
  <si>
    <t>311-274KCCT-ND</t>
  </si>
  <si>
    <t>9C08052A2743FKHFT</t>
  </si>
  <si>
    <t>311-2.74MCCT-ND</t>
  </si>
  <si>
    <t>9C08052A2744FKHFT</t>
  </si>
  <si>
    <t>311-27.0CCT-ND</t>
  </si>
  <si>
    <t>9C08052A27R0FKHFT</t>
  </si>
  <si>
    <t>311-27.4CCT-ND</t>
  </si>
  <si>
    <t>9C08052A27R4FKHFT</t>
  </si>
  <si>
    <t>311-280CCT-ND</t>
  </si>
  <si>
    <t>9C08052A2800FKHFT</t>
  </si>
  <si>
    <t>311-2.80KCCT-ND</t>
  </si>
  <si>
    <t>9C08052A2801FKHFT</t>
  </si>
  <si>
    <t>311-28.0KCCT-ND</t>
  </si>
  <si>
    <t>9C08052A2802FKHFT</t>
  </si>
  <si>
    <t>311-280KCCT-ND</t>
  </si>
  <si>
    <t>9C08052A2803FKHFT</t>
  </si>
  <si>
    <t>311-2.80MCCT-ND</t>
  </si>
  <si>
    <t>9C08052A2804FKHFT</t>
  </si>
  <si>
    <t>311-287CCT-ND</t>
  </si>
  <si>
    <t>9C08052A2870FKHFT</t>
  </si>
  <si>
    <t>311-2.87KCCT-ND</t>
  </si>
  <si>
    <t>9C08052A2871FKHFT</t>
  </si>
  <si>
    <t>311-28.7KCCT-ND</t>
  </si>
  <si>
    <t>9C08052A2872FKHFT</t>
  </si>
  <si>
    <t>311-287KCCT-ND</t>
  </si>
  <si>
    <t>9C08052A2873FKHFT</t>
  </si>
  <si>
    <t>311-2.87MCCT-ND</t>
  </si>
  <si>
    <t>9C08052A2874FKHFT</t>
  </si>
  <si>
    <t>311-28.0CCT-ND</t>
  </si>
  <si>
    <t>9C08052A28R0FKHFT</t>
  </si>
  <si>
    <t>311-28.7CCT-ND</t>
  </si>
  <si>
    <t>9C08052A28R7FKHFT</t>
  </si>
  <si>
    <t>311-294CCT-ND</t>
  </si>
  <si>
    <t>9C08052A2940FKHFT</t>
  </si>
  <si>
    <t>311-2.94KCCT-ND</t>
  </si>
  <si>
    <t>9C08052A2941FKHFT</t>
  </si>
  <si>
    <t>311-29.4KCCT-ND</t>
  </si>
  <si>
    <t>9C08052A2942FKHFT</t>
  </si>
  <si>
    <t>311-294KCCT-ND</t>
  </si>
  <si>
    <t>9C08052A2943FKHFT</t>
  </si>
  <si>
    <t>311-2.94MCCT-ND</t>
  </si>
  <si>
    <t>9C08052A2944FKHFT</t>
  </si>
  <si>
    <t>311-29.4CCT-ND</t>
  </si>
  <si>
    <t>9C08052A29R4FKHFT</t>
  </si>
  <si>
    <t>311-2.00CCT-ND</t>
  </si>
  <si>
    <t>9C08052A2R00FGHFT</t>
  </si>
  <si>
    <t>311-2.05CCT-ND</t>
  </si>
  <si>
    <t>9C08052A2R05FGHFT</t>
  </si>
  <si>
    <t>311-2.10CCT-ND</t>
  </si>
  <si>
    <t>9C08052A2R10FGHFT</t>
  </si>
  <si>
    <t>311-2.15CCT-ND</t>
  </si>
  <si>
    <t>9C08052A2R15FGHFT</t>
  </si>
  <si>
    <t>311-2.20CCT-ND</t>
  </si>
  <si>
    <t>9C08052A2R20FGHFT</t>
  </si>
  <si>
    <t>311-2.21CCT-ND</t>
  </si>
  <si>
    <t>9C08052A2R21FGHFT</t>
  </si>
  <si>
    <t>311-2.26CCT-ND</t>
  </si>
  <si>
    <t>9C08052A2R26FGHFT</t>
  </si>
  <si>
    <t>311-2.32CCT-ND</t>
  </si>
  <si>
    <t>9C08052A2R32FGHFT</t>
  </si>
  <si>
    <t>311-2.37CCT-ND</t>
  </si>
  <si>
    <t>9C08052A2R37FGHFT</t>
  </si>
  <si>
    <t>311-2.43CCT-ND</t>
  </si>
  <si>
    <t>9C08052A2R43FGHFT</t>
  </si>
  <si>
    <t>311-2.49CCT-ND</t>
  </si>
  <si>
    <t>9C08052A2R49FGHFT</t>
  </si>
  <si>
    <t>311-2.55CCT-ND</t>
  </si>
  <si>
    <t>9C08052A2R55FGHFT</t>
  </si>
  <si>
    <t>311-2.61CCT-ND</t>
  </si>
  <si>
    <t>9C08052A2R61FGHFT</t>
  </si>
  <si>
    <t>311-2.67CCT-ND</t>
  </si>
  <si>
    <t>9C08052A2R67FGHFT</t>
  </si>
  <si>
    <t>311-2.74CCT-ND</t>
  </si>
  <si>
    <t>9C08052A2R74FGHFT</t>
  </si>
  <si>
    <t>311-2.80CCT-ND</t>
  </si>
  <si>
    <t>9C08052A2R80FGHFT</t>
  </si>
  <si>
    <t>311-2.87CCT-ND</t>
  </si>
  <si>
    <t>9C08052A2R87FGHFT</t>
  </si>
  <si>
    <t>311-2.94CCT-ND</t>
  </si>
  <si>
    <t>9C08052A2R94FGHFT</t>
  </si>
  <si>
    <t>311-300CCT-ND</t>
  </si>
  <si>
    <t>9C08052A3000FKHFT</t>
  </si>
  <si>
    <t>311-3.00KCCT-ND</t>
  </si>
  <si>
    <t>9C08052A3001FKHFT</t>
  </si>
  <si>
    <t>311-30.0KCCT-ND</t>
  </si>
  <si>
    <t>9C08052A3002FKHFT</t>
  </si>
  <si>
    <t>311-300KCCT-ND</t>
  </si>
  <si>
    <t>9C08052A3003FKHFT</t>
  </si>
  <si>
    <t>311-301CCT-ND</t>
  </si>
  <si>
    <t>9C08052A3010FKHFT</t>
  </si>
  <si>
    <t>311-3.01KCCT-ND</t>
  </si>
  <si>
    <t>9C08052A3011FKHFT</t>
  </si>
  <si>
    <t>311-30.1KCCT-ND</t>
  </si>
  <si>
    <t>9C08052A3012FKHFT</t>
  </si>
  <si>
    <t>311-301KCCT-ND</t>
  </si>
  <si>
    <t>9C08052A3013FKHFT</t>
  </si>
  <si>
    <t>311-3.01MCCT-ND</t>
  </si>
  <si>
    <t>9C08052A3014FKHFT</t>
  </si>
  <si>
    <t>311-309CCT-ND</t>
  </si>
  <si>
    <t>9C08052A3090FKHFT</t>
  </si>
  <si>
    <t>311-3.09KCCT-ND</t>
  </si>
  <si>
    <t>9C08052A3091FKHFT</t>
  </si>
  <si>
    <t>311-30.9KCCT-ND</t>
  </si>
  <si>
    <t>9C08052A3092FKHFT</t>
  </si>
  <si>
    <t>311-309KCCT-ND</t>
  </si>
  <si>
    <t>9C08052A3093FKHFT</t>
  </si>
  <si>
    <t>311-3.09MCCT-ND</t>
  </si>
  <si>
    <t>9C08052A3094FKHFT</t>
  </si>
  <si>
    <t>311-30.0CCT-ND</t>
  </si>
  <si>
    <t>9C08052A30R0FKHFT</t>
  </si>
  <si>
    <t>311-30.1CCT-ND</t>
  </si>
  <si>
    <t>9C08052A30R1FKHFT</t>
  </si>
  <si>
    <t>311-30.9CCT-ND</t>
  </si>
  <si>
    <t>9C08052A30R9FKHFT</t>
  </si>
  <si>
    <t>311-316CCT-ND</t>
  </si>
  <si>
    <t>9C08052A3160FKHFT</t>
  </si>
  <si>
    <t>311-3.16KCCT-ND</t>
  </si>
  <si>
    <t>9C08052A3161FKHFT</t>
  </si>
  <si>
    <t>311-31.6KCCT-ND</t>
  </si>
  <si>
    <t>9C08052A3162FKHFT</t>
  </si>
  <si>
    <t>311-316KCCT-ND</t>
  </si>
  <si>
    <t>9C08052A3163FKHFT</t>
  </si>
  <si>
    <t>311-3.16MCCT-ND</t>
  </si>
  <si>
    <t>9C08052A3164FKHFT</t>
  </si>
  <si>
    <t>311-31.6CCT-ND</t>
  </si>
  <si>
    <t>9C08052A31R6FKHFT</t>
  </si>
  <si>
    <t>311-324CCT-ND</t>
  </si>
  <si>
    <t>9C08052A3240FKHFT</t>
  </si>
  <si>
    <t>311-3.24KCCT-ND</t>
  </si>
  <si>
    <t>9C08052A3241FKHFT</t>
  </si>
  <si>
    <t>311-32.4KCCT-ND</t>
  </si>
  <si>
    <t>9C08052A3242FKHFT</t>
  </si>
  <si>
    <t>311-324KCCT-ND</t>
  </si>
  <si>
    <t>9C08052A3243FKHFT</t>
  </si>
  <si>
    <t>311-3.24MCCT-ND</t>
  </si>
  <si>
    <t>9C08052A3244FKHFT</t>
  </si>
  <si>
    <t>311-32.4CCT-ND</t>
  </si>
  <si>
    <t>9C08052A32R4FKHFT</t>
  </si>
  <si>
    <t>311-330CCT-ND</t>
  </si>
  <si>
    <t>9C08052A3300FKHFT</t>
  </si>
  <si>
    <t>311-3.30KCCT-ND</t>
  </si>
  <si>
    <t>9C08052A3301FKHFT</t>
  </si>
  <si>
    <t>311-33.0KCCT-ND</t>
  </si>
  <si>
    <t>9C08052A3302FKHFT</t>
  </si>
  <si>
    <t>311-330KCCT-ND</t>
  </si>
  <si>
    <t>9C08052A3303FKHFT</t>
  </si>
  <si>
    <t>311-3.30MCCT-ND</t>
  </si>
  <si>
    <t>9C08052A3304FKHFT</t>
  </si>
  <si>
    <t>311-332CCT-ND</t>
  </si>
  <si>
    <t>9C08052A3320FKHFT</t>
  </si>
  <si>
    <t>311-3.32KCCT-ND</t>
  </si>
  <si>
    <t>9C08052A3321FKHFT</t>
  </si>
  <si>
    <t>311-33.2KCCT-ND</t>
  </si>
  <si>
    <t>9C08052A3322FKHFT</t>
  </si>
  <si>
    <t>311-332KCCT-ND</t>
  </si>
  <si>
    <t>9C08052A3323FKHFT</t>
  </si>
  <si>
    <t>311-3.32MCCT-ND</t>
  </si>
  <si>
    <t>9C08052A3324FKHFT</t>
  </si>
  <si>
    <t>311-33.0CCT-ND</t>
  </si>
  <si>
    <t>9C08052A33R0FKHFT</t>
  </si>
  <si>
    <t>311-33.2CCT-ND</t>
  </si>
  <si>
    <t>9C08052A33R2FKHFT</t>
  </si>
  <si>
    <t>311-340CCT-ND</t>
  </si>
  <si>
    <t>9C08052A3400FKHFT</t>
  </si>
  <si>
    <t>311-3.40KCCT-ND</t>
  </si>
  <si>
    <t>9C08052A3401FKHFT</t>
  </si>
  <si>
    <t>311-34.0KCCT-ND</t>
  </si>
  <si>
    <t>9C08052A3402FKHFT</t>
  </si>
  <si>
    <t>311-340KCCT-ND</t>
  </si>
  <si>
    <t>9C08052A3403FKHFT</t>
  </si>
  <si>
    <t>311-3.40MCCT-ND</t>
  </si>
  <si>
    <t>9C08052A3404FKHFT</t>
  </si>
  <si>
    <t>311-348CCT-ND</t>
  </si>
  <si>
    <t>9C08052A3480FKHFT</t>
  </si>
  <si>
    <t>311-3.48KCCT-ND</t>
  </si>
  <si>
    <t>9C08052A3481FKHFT</t>
  </si>
  <si>
    <t>311-34.8KCCT-ND</t>
  </si>
  <si>
    <t>9C08052A3482FKHFT</t>
  </si>
  <si>
    <t>311-348KCCT-ND</t>
  </si>
  <si>
    <t>9C08052A3483FKHFT</t>
  </si>
  <si>
    <t>311-3.48MCCT-ND</t>
  </si>
  <si>
    <t>9C08052A3484FKHFT</t>
  </si>
  <si>
    <t>311-34.0CCT-ND</t>
  </si>
  <si>
    <t>9C08052A34R0FKHFT</t>
  </si>
  <si>
    <t>311-34.8CCT-ND</t>
  </si>
  <si>
    <t>9C08052A34R8FKHFT</t>
  </si>
  <si>
    <t>311-357CCT-ND</t>
  </si>
  <si>
    <t>9C08052A3570FKHFT</t>
  </si>
  <si>
    <t>311-3.57KCCT-ND</t>
  </si>
  <si>
    <t>9C08052A3571FKHFT</t>
  </si>
  <si>
    <t>311-35.7KCCT-ND</t>
  </si>
  <si>
    <t>9C08052A3572FKHFT</t>
  </si>
  <si>
    <t>311-357KCCT-ND</t>
  </si>
  <si>
    <t>9C08052A3573FKHFT</t>
  </si>
  <si>
    <t>311-3.57MCCT-ND</t>
  </si>
  <si>
    <t>9C08052A3574FKHFT</t>
  </si>
  <si>
    <t>311-35.7CCT-ND</t>
  </si>
  <si>
    <t>9C08052A35R7FKHFT</t>
  </si>
  <si>
    <t>311-360CCT-ND</t>
  </si>
  <si>
    <t>9C08052A3600FKHFT</t>
  </si>
  <si>
    <t>311-3.60KCCT-ND</t>
  </si>
  <si>
    <t>9C08052A3601FKHFT</t>
  </si>
  <si>
    <t>311-36.0KCCT-ND</t>
  </si>
  <si>
    <t>9C08052A3602FKHFT</t>
  </si>
  <si>
    <t>311-360KCCT-ND</t>
  </si>
  <si>
    <t>9C08052A3603FKHFT</t>
  </si>
  <si>
    <t>311-365CCT-ND</t>
  </si>
  <si>
    <t>9C08052A3650FKHFT</t>
  </si>
  <si>
    <t>311-3.65KCCT-ND</t>
  </si>
  <si>
    <t>9C08052A3651FKHFT</t>
  </si>
  <si>
    <t>311-36.5KCCT-ND</t>
  </si>
  <si>
    <t>9C08052A3652FKHFT</t>
  </si>
  <si>
    <t>311-365KCCT-ND</t>
  </si>
  <si>
    <t>9C08052A3653FKHFT</t>
  </si>
  <si>
    <t>311-3.65MCCT-ND</t>
  </si>
  <si>
    <t>9C08052A3654FKHFT</t>
  </si>
  <si>
    <t>311-36.0CCT-ND</t>
  </si>
  <si>
    <t>9C08052A36R0FKHFT</t>
  </si>
  <si>
    <t>311-36.5CCT-ND</t>
  </si>
  <si>
    <t>9C08052A36R5FKHFT</t>
  </si>
  <si>
    <t>311-374CCT-ND</t>
  </si>
  <si>
    <t>9C08052A3740FKHFT</t>
  </si>
  <si>
    <t>311-3.74KCCT-ND</t>
  </si>
  <si>
    <t>9C08052A3741FKHFT</t>
  </si>
  <si>
    <t>311-37.4KCCT-ND</t>
  </si>
  <si>
    <t>9C08052A3742FKHFT</t>
  </si>
  <si>
    <t>311-374KCCT-ND</t>
  </si>
  <si>
    <t>9C08052A3743FKHFT</t>
  </si>
  <si>
    <t>311-3.74MCCT-ND</t>
  </si>
  <si>
    <t>9C08052A3744FKHFT</t>
  </si>
  <si>
    <t>311-37.4CCT-ND</t>
  </si>
  <si>
    <t>9C08052A37R4FKHFT</t>
  </si>
  <si>
    <t>311-383CCT-ND</t>
  </si>
  <si>
    <t>9C08052A3830FKHFT</t>
  </si>
  <si>
    <t>311-3.83KCCT-ND</t>
  </si>
  <si>
    <t>9C08052A3831FKHFT</t>
  </si>
  <si>
    <t>311-38.3KCCT-ND</t>
  </si>
  <si>
    <t>9C08052A3832FKHFT</t>
  </si>
  <si>
    <t>311-383KCCT-ND</t>
  </si>
  <si>
    <t>9C08052A3833FKHFT</t>
  </si>
  <si>
    <t>311-3.83MCCT-ND</t>
  </si>
  <si>
    <t>9C08052A3834FKHFT</t>
  </si>
  <si>
    <t>311-38.3CCT-ND</t>
  </si>
  <si>
    <t>9C08052A38R3FKHFT</t>
  </si>
  <si>
    <t>311-390CCT-ND</t>
  </si>
  <si>
    <t>9C08052A3900FKHFT</t>
  </si>
  <si>
    <t>311-3.90KCCT-ND</t>
  </si>
  <si>
    <t>9C08052A3901FKHFT</t>
  </si>
  <si>
    <t>311-39.0KCCT-ND</t>
  </si>
  <si>
    <t>9C08052A3902FKHFT</t>
  </si>
  <si>
    <t>311-390KCCT-ND</t>
  </si>
  <si>
    <t>9C08052A3903FKHFT</t>
  </si>
  <si>
    <t>311-392CCT-ND</t>
  </si>
  <si>
    <t>9C08052A3920FKHFT</t>
  </si>
  <si>
    <t>311-3.92KCCT-ND</t>
  </si>
  <si>
    <t>9C08052A3921FKHFT</t>
  </si>
  <si>
    <t>311-39.2KCCT-ND</t>
  </si>
  <si>
    <t>9C08052A3922FKHFT</t>
  </si>
  <si>
    <t>311-392KCCT-ND</t>
  </si>
  <si>
    <t>9C08052A3923FKHFT</t>
  </si>
  <si>
    <t>311-3.92MCCT-ND</t>
  </si>
  <si>
    <t>9C08052A3924FKHFT</t>
  </si>
  <si>
    <t>311-39.0CCT-ND</t>
  </si>
  <si>
    <t>9C08052A39R0FKHFT</t>
  </si>
  <si>
    <t>311-39.2CCT-ND</t>
  </si>
  <si>
    <t>9C08052A39R2FKHFT</t>
  </si>
  <si>
    <t>311-3.00CCT-ND</t>
  </si>
  <si>
    <t>9C08052A3R00FGHFT</t>
  </si>
  <si>
    <t>311-3.01CCT-ND</t>
  </si>
  <si>
    <t>9C08052A3R01FGHFT</t>
  </si>
  <si>
    <t>311-3.09CCT-ND</t>
  </si>
  <si>
    <t>9C08052A3R09FGHFT</t>
  </si>
  <si>
    <t>311-3.16CCT-ND</t>
  </si>
  <si>
    <t>9C08052A3R16FGHFT</t>
  </si>
  <si>
    <t>311-3.24CCT-ND</t>
  </si>
  <si>
    <t>9C08052A3R24FGHFT</t>
  </si>
  <si>
    <t>311-3.32CCT-ND</t>
  </si>
  <si>
    <t>9C08052A3R32FGHFT</t>
  </si>
  <si>
    <t>311-3.40CCT-ND</t>
  </si>
  <si>
    <t>9C08052A3R40FGHFT</t>
  </si>
  <si>
    <t>311-3.48CCT-ND</t>
  </si>
  <si>
    <t>9C08052A3R48FGHFT</t>
  </si>
  <si>
    <t>311-3.57CCT-ND</t>
  </si>
  <si>
    <t>9C08052A3R57FGHFT</t>
  </si>
  <si>
    <t>311-3.65CCT-ND</t>
  </si>
  <si>
    <t>9C08052A3R65FGHFT</t>
  </si>
  <si>
    <t>311-3.74CCT-ND</t>
  </si>
  <si>
    <t>9C08052A3R74FGHFT</t>
  </si>
  <si>
    <t>311-3.83CCT-ND</t>
  </si>
  <si>
    <t>9C08052A3R83FGHFT</t>
  </si>
  <si>
    <t>311-3.90CCT-ND</t>
  </si>
  <si>
    <t>9C08052A3R90FGHFT</t>
  </si>
  <si>
    <t>311-3.92CCT-ND</t>
  </si>
  <si>
    <t>9C08052A3R92FGHFT</t>
  </si>
  <si>
    <t>311-402CCT-ND</t>
  </si>
  <si>
    <t>9C08052A4020FKHFT</t>
  </si>
  <si>
    <t>311-4.02KCCT-ND</t>
  </si>
  <si>
    <t>9C08052A4021FKHFT</t>
  </si>
  <si>
    <t>311-40.2KCCT-ND</t>
  </si>
  <si>
    <t>9C08052A4022FKHFT</t>
  </si>
  <si>
    <t>311-402KCCT-ND</t>
  </si>
  <si>
    <t>9C08052A4023FKHFT</t>
  </si>
  <si>
    <t>311-4.02MCCT-ND</t>
  </si>
  <si>
    <t>9C08052A4024FKHFT</t>
  </si>
  <si>
    <t>311-40.2CCT-ND</t>
  </si>
  <si>
    <t>9C08052A40R2FKHFT</t>
  </si>
  <si>
    <t>311-412CCT-ND</t>
  </si>
  <si>
    <t>9C08052A4120FKHFT</t>
  </si>
  <si>
    <t>311-4.12KCCT-ND</t>
  </si>
  <si>
    <t>9C08052A4121FKHFT</t>
  </si>
  <si>
    <t>311-41.2KCCT-ND</t>
  </si>
  <si>
    <t>9C08052A4122FKHFT</t>
  </si>
  <si>
    <t>311-412KCCT-ND</t>
  </si>
  <si>
    <t>9C08052A4123FKHFT</t>
  </si>
  <si>
    <t>311-4.12MCCT-ND</t>
  </si>
  <si>
    <t>9C08052A4124FKHFT</t>
  </si>
  <si>
    <t>311-41.2CCT-ND</t>
  </si>
  <si>
    <t>9C08052A41R2FKHFT</t>
  </si>
  <si>
    <t>311-422CCT-ND</t>
  </si>
  <si>
    <t>9C08052A4220FKHFT</t>
  </si>
  <si>
    <t>311-4.22KCCT-ND</t>
  </si>
  <si>
    <t>9C08052A4221FKHFT</t>
  </si>
  <si>
    <t>311-42.2KCCT-ND</t>
  </si>
  <si>
    <t>9C08052A4222FKHFT</t>
  </si>
  <si>
    <t>311-422KCCT-ND</t>
  </si>
  <si>
    <t>9C08052A4223FKHFT</t>
  </si>
  <si>
    <t>311-4.22MCCT-ND</t>
  </si>
  <si>
    <t>9C08052A4224FKHFT</t>
  </si>
  <si>
    <t>311-42.2CCT-ND</t>
  </si>
  <si>
    <t>9C08052A42R2FKHFT</t>
  </si>
  <si>
    <t>311-430CCT-ND</t>
  </si>
  <si>
    <t>9C08052A4300FKHFT</t>
  </si>
  <si>
    <t>311-4.30KCCT-ND</t>
  </si>
  <si>
    <t>9C08052A4301FKHFT</t>
  </si>
  <si>
    <t>311-43.0KCCT-ND</t>
  </si>
  <si>
    <t>9C08052A4302FKHFT</t>
  </si>
  <si>
    <t>311-430KCCT-ND</t>
  </si>
  <si>
    <t>9C08052A4303FKHFT</t>
  </si>
  <si>
    <t>311-432CCT-ND</t>
  </si>
  <si>
    <t>9C08052A4320FKHFT</t>
  </si>
  <si>
    <t>311-4.32KCCT-ND</t>
  </si>
  <si>
    <t>9C08052A4321FKHFT</t>
  </si>
  <si>
    <t>311-43.2KCCT-ND</t>
  </si>
  <si>
    <t>9C08052A4322FKHFT</t>
  </si>
  <si>
    <t>311-432KCCT-ND</t>
  </si>
  <si>
    <t>9C08052A4323FKHFT</t>
  </si>
  <si>
    <t>311-4.32MCCT-ND</t>
  </si>
  <si>
    <t>9C08052A4324FKHFT</t>
  </si>
  <si>
    <t>311-43.0CCT-ND</t>
  </si>
  <si>
    <t>9C08052A43R0FKHFT</t>
  </si>
  <si>
    <t>311-43.2CCT-ND</t>
  </si>
  <si>
    <t>9C08052A43R2FKHFT</t>
  </si>
  <si>
    <t>311-442CCT-ND</t>
  </si>
  <si>
    <t>9C08052A4420FKHFT</t>
  </si>
  <si>
    <t>311-4.42KCCT-ND</t>
  </si>
  <si>
    <t>9C08052A4421FKHFT</t>
  </si>
  <si>
    <t>311-44.2KCCT-ND</t>
  </si>
  <si>
    <t>9C08052A4422FKHFT</t>
  </si>
  <si>
    <t>311-442KCCT-ND</t>
  </si>
  <si>
    <t>9C08052A4423FKHFT</t>
  </si>
  <si>
    <t>311-4.42MCCT-ND</t>
  </si>
  <si>
    <t>9C08052A4424FKHFT</t>
  </si>
  <si>
    <t>311-44.2CCT-ND</t>
  </si>
  <si>
    <t>9C08052A44R2FKHFT</t>
  </si>
  <si>
    <t>311-453CCT-ND</t>
  </si>
  <si>
    <t>9C08052A4530FKHFT</t>
  </si>
  <si>
    <t>311-4.53KCCT-ND</t>
  </si>
  <si>
    <t>9C08052A4531FKHFT</t>
  </si>
  <si>
    <t>311-45.3KCCT-ND</t>
  </si>
  <si>
    <t>9C08052A4532FKHFT</t>
  </si>
  <si>
    <t>311-453KCCT-ND</t>
  </si>
  <si>
    <t>9C08052A4533FKHFT</t>
  </si>
  <si>
    <t>311-4.53MCCT-ND</t>
  </si>
  <si>
    <t>9C08052A4534FKHFT</t>
  </si>
  <si>
    <t>311-45.3CCT-ND</t>
  </si>
  <si>
    <t>9C08052A45R3FKHFT</t>
  </si>
  <si>
    <t>311-464CCT-ND</t>
  </si>
  <si>
    <t>9C08052A4640FKHFT</t>
  </si>
  <si>
    <t>311-4.64KCCT-ND</t>
  </si>
  <si>
    <t>9C08052A4641FKHFT</t>
  </si>
  <si>
    <t>311-46.4KCCT-ND</t>
  </si>
  <si>
    <t>9C08052A4642FKHFT</t>
  </si>
  <si>
    <t>311-464KCCT-ND</t>
  </si>
  <si>
    <t>9C08052A4643FKHFT</t>
  </si>
  <si>
    <t>311-4.64MCCT-ND</t>
  </si>
  <si>
    <t>9C08052A4644FKHFT</t>
  </si>
  <si>
    <t>311-46.4CCT-ND</t>
  </si>
  <si>
    <t>9C08052A46R4FKHFT</t>
  </si>
  <si>
    <t>311-470CCT-ND</t>
  </si>
  <si>
    <t>9C08052A4700FKHFT</t>
  </si>
  <si>
    <t>311-4.70KCCT-ND</t>
  </si>
  <si>
    <t>9C08052A4701FKHFT</t>
  </si>
  <si>
    <t>311-47.0KCCT-ND</t>
  </si>
  <si>
    <t>9C08052A4702FKHFT</t>
  </si>
  <si>
    <t>311-470KCCT-ND</t>
  </si>
  <si>
    <t>9C08052A4703FKHFT</t>
  </si>
  <si>
    <t>311-4.70MCCT-ND</t>
  </si>
  <si>
    <t>9C08052A4704FKHFT</t>
  </si>
  <si>
    <t>311-475CCT-ND</t>
  </si>
  <si>
    <t>9C08052A4750FKHFT</t>
  </si>
  <si>
    <t>311-4.75KCCT-ND</t>
  </si>
  <si>
    <t>9C08052A4751FKHFT</t>
  </si>
  <si>
    <t>311-47.5KCCT-ND</t>
  </si>
  <si>
    <t>9C08052A4752FKHFT</t>
  </si>
  <si>
    <t>311-475KCCT-ND</t>
  </si>
  <si>
    <t>9C08052A4753FKHFT</t>
  </si>
  <si>
    <t>311-4.75MCCT-ND</t>
  </si>
  <si>
    <t>9C08052A4754FKHFT</t>
  </si>
  <si>
    <t>311-47.0CCT-ND</t>
  </si>
  <si>
    <t>9C08052A47R0FKHFT</t>
  </si>
  <si>
    <t>311-47.5CCT-ND</t>
  </si>
  <si>
    <t>9C08052A47R5FKHFT</t>
  </si>
  <si>
    <t>311-487CCT-ND</t>
  </si>
  <si>
    <t>9C08052A4870FKHFT</t>
  </si>
  <si>
    <t>311-4.87KCCT-ND</t>
  </si>
  <si>
    <t>9C08052A4871FKHFT</t>
  </si>
  <si>
    <t>311-48.7KCCT-ND</t>
  </si>
  <si>
    <t>9C08052A4872FKHFT</t>
  </si>
  <si>
    <t>311-487KCCT-ND</t>
  </si>
  <si>
    <t>9C08052A4873FKHFT</t>
  </si>
  <si>
    <t>311-4.87MCCT-ND</t>
  </si>
  <si>
    <t>9C08052A4874FKHFT</t>
  </si>
  <si>
    <t>311-48.7CCT-ND</t>
  </si>
  <si>
    <t>9C08052A48R7FKHFT</t>
  </si>
  <si>
    <t>311-499CCT-ND</t>
  </si>
  <si>
    <t>9C08052A4990FKHFT</t>
  </si>
  <si>
    <t>311-4.99KCCT-ND</t>
  </si>
  <si>
    <t>9C08052A4991FKHFT</t>
  </si>
  <si>
    <t>311-49.9KCCT-ND</t>
  </si>
  <si>
    <t>9C08052A4992FKHFT</t>
  </si>
  <si>
    <t>311-499KCCT-ND</t>
  </si>
  <si>
    <t>9C08052A4993FKHFT</t>
  </si>
  <si>
    <t>311-4.99MCCT-ND</t>
  </si>
  <si>
    <t>9C08052A4994FKHFT</t>
  </si>
  <si>
    <t>311-49.9CCT-ND</t>
  </si>
  <si>
    <t>9C08052A49R9FKHFT</t>
  </si>
  <si>
    <t>311-4.02CCT-ND</t>
  </si>
  <si>
    <t>9C08052A4R02FGHFT</t>
  </si>
  <si>
    <t>311-4.12CCT-ND</t>
  </si>
  <si>
    <t>9C08052A4R12FGHFT</t>
  </si>
  <si>
    <t>311-4.22CCT-ND</t>
  </si>
  <si>
    <t>9C08052A4R22FGHFT</t>
  </si>
  <si>
    <t>311-4.32CCT-ND</t>
  </si>
  <si>
    <t>9C08052A4R32FGHFT</t>
  </si>
  <si>
    <t>311-4.42CCT-ND</t>
  </si>
  <si>
    <t>9C08052A4R42FGHFT</t>
  </si>
  <si>
    <t>311-4.53CCT-ND</t>
  </si>
  <si>
    <t>9C08052A4R53FGHFT</t>
  </si>
  <si>
    <t>311-4.64CCT-ND</t>
  </si>
  <si>
    <t>9C08052A4R64FGHFT</t>
  </si>
  <si>
    <t>311-4.70CCT-ND</t>
  </si>
  <si>
    <t>9C08052A4R70FGHFT</t>
  </si>
  <si>
    <t>311-4.75CCT-ND</t>
  </si>
  <si>
    <t>9C08052A4R75FGHFT</t>
  </si>
  <si>
    <t>311-4.87CCT-ND</t>
  </si>
  <si>
    <t>9C08052A4R87FGHFT</t>
  </si>
  <si>
    <t>311-4.99CCT-ND</t>
  </si>
  <si>
    <t>9C08052A4R99FGHFT</t>
  </si>
  <si>
    <t>311-510CCT-ND</t>
  </si>
  <si>
    <t>9C08052A5100FKHFT</t>
  </si>
  <si>
    <t>311-5.10KCCT-ND</t>
  </si>
  <si>
    <t>9C08052A5101FKHFT</t>
  </si>
  <si>
    <t>311-51.0KCCT-ND</t>
  </si>
  <si>
    <t>9C08052A5102FKHFT</t>
  </si>
  <si>
    <t>311-510KCCT-ND</t>
  </si>
  <si>
    <t>9C08052A5103FKHFT</t>
  </si>
  <si>
    <t>311-511CCT-ND</t>
  </si>
  <si>
    <t>9C08052A5110FKHFT</t>
  </si>
  <si>
    <t>311-5.11KCCT-ND</t>
  </si>
  <si>
    <t>9C08052A5111FKHFT</t>
  </si>
  <si>
    <t>311-51.1KCCT-ND</t>
  </si>
  <si>
    <t>9C08052A5112FKHFT</t>
  </si>
  <si>
    <t>311-511KCCT-ND</t>
  </si>
  <si>
    <t>9C08052A5113FKHFT</t>
  </si>
  <si>
    <t>311-5.11MCCT-ND</t>
  </si>
  <si>
    <t>9C08052A5114FKHFT</t>
  </si>
  <si>
    <t>311-51.0CCT-ND</t>
  </si>
  <si>
    <t>9C08052A51R0FKHFT</t>
  </si>
  <si>
    <t>311-51.1CCT-ND</t>
  </si>
  <si>
    <t>9C08052A51R1FKHFT</t>
  </si>
  <si>
    <t>311-523CCT-ND</t>
  </si>
  <si>
    <t>9C08052A5230FKHFT</t>
  </si>
  <si>
    <t>311-5.23KCCT-ND</t>
  </si>
  <si>
    <t>9C08052A5231FKHFT</t>
  </si>
  <si>
    <t>311-52.3KCCT-ND</t>
  </si>
  <si>
    <t>9C08052A5232FKHFT</t>
  </si>
  <si>
    <t>311-523KCCT-ND</t>
  </si>
  <si>
    <t>9C08052A5233FKHFT</t>
  </si>
  <si>
    <t>311-5.23MCCT-ND</t>
  </si>
  <si>
    <t>9C08052A5234FKHFT</t>
  </si>
  <si>
    <t>311-52.3CCT-ND</t>
  </si>
  <si>
    <t>9C08052A52R3FKHFT</t>
  </si>
  <si>
    <t>311-536CCT-ND</t>
  </si>
  <si>
    <t>9C08052A5360FKHFT</t>
  </si>
  <si>
    <t>311-5.36KCCT-ND</t>
  </si>
  <si>
    <t>9C08052A5361FKHFT</t>
  </si>
  <si>
    <t>311-53.6KCCT-ND</t>
  </si>
  <si>
    <t>9C08052A5362FKHFT</t>
  </si>
  <si>
    <t>311-536KCCT-ND</t>
  </si>
  <si>
    <t>9C08052A5363FKHFT</t>
  </si>
  <si>
    <t>311-5.36MCCT-ND</t>
  </si>
  <si>
    <t>9C08052A5364FKHFT</t>
  </si>
  <si>
    <t>311-53.6CCT-ND</t>
  </si>
  <si>
    <t>9C08052A53R6FKHFT</t>
  </si>
  <si>
    <t>311-549CCT-ND</t>
  </si>
  <si>
    <t>9C08052A5490FKHFT</t>
  </si>
  <si>
    <t>311-5.49KCCT-ND</t>
  </si>
  <si>
    <t>9C08052A5491FKHFT</t>
  </si>
  <si>
    <t>311-54.9KCCT-ND</t>
  </si>
  <si>
    <t>9C08052A5492FKHFT</t>
  </si>
  <si>
    <t>311-549KCCT-ND</t>
  </si>
  <si>
    <t>9C08052A5493FKHFT</t>
  </si>
  <si>
    <t>311-5.49MCCT-ND</t>
  </si>
  <si>
    <t>9C08052A5494FKHFT</t>
  </si>
  <si>
    <t>311-54.9CCT-ND</t>
  </si>
  <si>
    <t>9C08052A54R9FKHFT</t>
  </si>
  <si>
    <t>311-560CCT-ND</t>
  </si>
  <si>
    <t>9C08052A5600FKHFT</t>
  </si>
  <si>
    <t>311-5.60KCCT-ND</t>
  </si>
  <si>
    <t>9C08052A5601FKHFT</t>
  </si>
  <si>
    <t>311-56.0KCCT-ND</t>
  </si>
  <si>
    <t>9C08052A5602FKHFT</t>
  </si>
  <si>
    <t>311-560KCCT-ND</t>
  </si>
  <si>
    <t>9C08052A5603FKHFT</t>
  </si>
  <si>
    <t>311-562CCT-ND</t>
  </si>
  <si>
    <t>9C08052A5620FKHFT</t>
  </si>
  <si>
    <t>311-5.62KCCT-ND</t>
  </si>
  <si>
    <t>9C08052A5621FKHFT</t>
  </si>
  <si>
    <t>311-56.2KCCT-ND</t>
  </si>
  <si>
    <t>9C08052A5622FKHFT</t>
  </si>
  <si>
    <t>311-562KCCT-ND</t>
  </si>
  <si>
    <t>9C08052A5623FKHFT</t>
  </si>
  <si>
    <t>311-5.62MCCT-ND</t>
  </si>
  <si>
    <t>9C08052A5624FKHFT</t>
  </si>
  <si>
    <t>311-56.0CCT-ND</t>
  </si>
  <si>
    <t>9C08052A56R0FKHFT</t>
  </si>
  <si>
    <t>311-56.2CCT-ND</t>
  </si>
  <si>
    <t>9C08052A56R2FKHFT</t>
  </si>
  <si>
    <t>311-576CCT-ND</t>
  </si>
  <si>
    <t>9C08052A5760FKHFT</t>
  </si>
  <si>
    <t>311-5.76KCCT-ND</t>
  </si>
  <si>
    <t>9C08052A5761FKHFT</t>
  </si>
  <si>
    <t>311-57.6KCCT-ND</t>
  </si>
  <si>
    <t>9C08052A5762FKHFT</t>
  </si>
  <si>
    <t>311-576KCCT-ND</t>
  </si>
  <si>
    <t>9C08052A5763FKHFT</t>
  </si>
  <si>
    <t>311-5.76MCCT-ND</t>
  </si>
  <si>
    <t>9C08052A5764FKHFT</t>
  </si>
  <si>
    <t>311-57.6CCT-ND</t>
  </si>
  <si>
    <t>9C08052A57R6FKHFT</t>
  </si>
  <si>
    <t>311-590CCT-ND</t>
  </si>
  <si>
    <t>9C08052A5900FKHFT</t>
  </si>
  <si>
    <t>311-5.90KCCT-ND</t>
  </si>
  <si>
    <t>9C08052A5901FKHFT</t>
  </si>
  <si>
    <t>311-59.0KCCT-ND</t>
  </si>
  <si>
    <t>9C08052A5902FKHFT</t>
  </si>
  <si>
    <t>311-590KCCT-ND</t>
  </si>
  <si>
    <t>9C08052A5903FKHFT</t>
  </si>
  <si>
    <t>311-5.90MCCT-ND</t>
  </si>
  <si>
    <t>9C08052A5904FKHFT</t>
  </si>
  <si>
    <t>311-59.0CCT-ND</t>
  </si>
  <si>
    <t>9C08052A59R0FKHFT</t>
  </si>
  <si>
    <t>311-5.11CCT-ND</t>
  </si>
  <si>
    <t>9C08052A5R11FGHFT</t>
  </si>
  <si>
    <t>311-5.23CCT-ND</t>
  </si>
  <si>
    <t>9C08052A5R23FGHFT</t>
  </si>
  <si>
    <t>311-5.36CCT-ND</t>
  </si>
  <si>
    <t>9C08052A5R36FGHFT</t>
  </si>
  <si>
    <t>311-5.49CCT-ND</t>
  </si>
  <si>
    <t>9C08052A5R49FGHFT</t>
  </si>
  <si>
    <t>311-5.60CCT-ND</t>
  </si>
  <si>
    <t>9C08052A5R60FGHFT</t>
  </si>
  <si>
    <t>311-5.62CCT-ND</t>
  </si>
  <si>
    <t>9C08052A5R62FGHFT</t>
  </si>
  <si>
    <t>311-5.76CCT-ND</t>
  </si>
  <si>
    <t>9C08052A5R76FGHFT</t>
  </si>
  <si>
    <t>311-5.90CCT-ND</t>
  </si>
  <si>
    <t>9C08052A5R90FGHFT</t>
  </si>
  <si>
    <t>311-604CCT-ND</t>
  </si>
  <si>
    <t>9C08052A6040FKHFT</t>
  </si>
  <si>
    <t>311-6.04KCCT-ND</t>
  </si>
  <si>
    <t>9C08052A6041FKHFT</t>
  </si>
  <si>
    <t>311-60.4KCCT-ND</t>
  </si>
  <si>
    <t>9C08052A6042FKHFT</t>
  </si>
  <si>
    <t>311-604KCCT-ND</t>
  </si>
  <si>
    <t>9C08052A6043FKHFT</t>
  </si>
  <si>
    <t>311-6.04MCCT-ND</t>
  </si>
  <si>
    <t>9C08052A6044FKHFT</t>
  </si>
  <si>
    <t>311-60.4CCT-ND</t>
  </si>
  <si>
    <t>9C08052A60R4FKHFT</t>
  </si>
  <si>
    <t>311-619CCT-ND</t>
  </si>
  <si>
    <t>9C08052A6190FKHFT</t>
  </si>
  <si>
    <t>311-6.19KCCT-ND</t>
  </si>
  <si>
    <t>9C08052A6191FKHFT</t>
  </si>
  <si>
    <t>311-61.9KCCT-ND</t>
  </si>
  <si>
    <t>9C08052A6192FKHFT</t>
  </si>
  <si>
    <t>311-619KCCT-ND</t>
  </si>
  <si>
    <t>9C08052A6193FKHFT</t>
  </si>
  <si>
    <t>311-6.19MCCT-ND</t>
  </si>
  <si>
    <t>9C08052A6194FKHFT</t>
  </si>
  <si>
    <t>311-61.9CCT-ND</t>
  </si>
  <si>
    <t>9C08052A61R9FKHFT</t>
  </si>
  <si>
    <t>311-620CCT-ND</t>
  </si>
  <si>
    <t>9C08052A6200FKHFT</t>
  </si>
  <si>
    <t>311-6.20KCCT-ND</t>
  </si>
  <si>
    <t>9C08052A6201FKHFT</t>
  </si>
  <si>
    <t>311-62.0KCCT-ND</t>
  </si>
  <si>
    <t>9C08052A6202FKHFT</t>
  </si>
  <si>
    <t>311-620KCCT-ND</t>
  </si>
  <si>
    <t>9C08052A6203FKHFT</t>
  </si>
  <si>
    <t>311-62.0CCT-ND</t>
  </si>
  <si>
    <t>9C08052A62R0FKHFT</t>
  </si>
  <si>
    <t>311-634CCT-ND</t>
  </si>
  <si>
    <t>9C08052A6340FKHFT</t>
  </si>
  <si>
    <t>311-6.34KCCT-ND</t>
  </si>
  <si>
    <t>9C08052A6341FKHFT</t>
  </si>
  <si>
    <t>311-63.4KCCT-ND</t>
  </si>
  <si>
    <t>9C08052A6342FKHFT</t>
  </si>
  <si>
    <t>311-634KCCT-ND</t>
  </si>
  <si>
    <t>9C08052A6343FKHFT</t>
  </si>
  <si>
    <t>311-6.34MCCT-ND</t>
  </si>
  <si>
    <t>9C08052A6344FKHFT</t>
  </si>
  <si>
    <t>311-63.4CCT-ND</t>
  </si>
  <si>
    <t>9C08052A63R4FKHFT</t>
  </si>
  <si>
    <t>311-649CCT-ND</t>
  </si>
  <si>
    <t>9C08052A6490FKHFT</t>
  </si>
  <si>
    <t>311-6.49KCCT-ND</t>
  </si>
  <si>
    <t>9C08052A6491FKHFT</t>
  </si>
  <si>
    <t>311-64.9KCCT-ND</t>
  </si>
  <si>
    <t>9C08052A6492FKHFT</t>
  </si>
  <si>
    <t>311-649KCCT-ND</t>
  </si>
  <si>
    <t>9C08052A6493FKHFT</t>
  </si>
  <si>
    <t>311-6.49MCCT-ND</t>
  </si>
  <si>
    <t>9C08052A6494FKHFT</t>
  </si>
  <si>
    <t>311-64.9CCT-ND</t>
  </si>
  <si>
    <t>9C08052A64R9FKHFT</t>
  </si>
  <si>
    <t>311-665CCT-ND</t>
  </si>
  <si>
    <t>9C08052A6650FKHFT</t>
  </si>
  <si>
    <t>311-6.65KCCT-ND</t>
  </si>
  <si>
    <t>9C08052A6651FKHFT</t>
  </si>
  <si>
    <t>311-66.5KCCT-ND</t>
  </si>
  <si>
    <t>9C08052A6652FKHFT</t>
  </si>
  <si>
    <t>311-665KCCT-ND</t>
  </si>
  <si>
    <t>9C08052A6653FKHFT</t>
  </si>
  <si>
    <t>311-6.65MCCT-ND</t>
  </si>
  <si>
    <t>9C08052A6654FKHFT</t>
  </si>
  <si>
    <t>311-66.5CCT-ND</t>
  </si>
  <si>
    <t>9C08052A66R5FKHFT</t>
  </si>
  <si>
    <t>311-680CCT-ND</t>
  </si>
  <si>
    <t>9C08052A6800FKHFT</t>
  </si>
  <si>
    <t>311-6.80KCCT-ND</t>
  </si>
  <si>
    <t>9C08052A6801FKHFT</t>
  </si>
  <si>
    <t>311-68.0KCCT-ND</t>
  </si>
  <si>
    <t>9C08052A6802FKHFT</t>
  </si>
  <si>
    <t>311-680KCCT-ND</t>
  </si>
  <si>
    <t>9C08052A6803FKHFT</t>
  </si>
  <si>
    <t>311-681CCT-ND</t>
  </si>
  <si>
    <t>9C08052A6810FKHFT</t>
  </si>
  <si>
    <t>311-6.81KCCT-ND</t>
  </si>
  <si>
    <t>9C08052A6811FKHFT</t>
  </si>
  <si>
    <t>311-68.1KCCT-ND</t>
  </si>
  <si>
    <t>9C08052A6812FKHFT</t>
  </si>
  <si>
    <t>311-681KCCT-ND</t>
  </si>
  <si>
    <t>9C08052A6813FKHFT</t>
  </si>
  <si>
    <t>311-6.81MCCT-ND</t>
  </si>
  <si>
    <t>9C08052A6814FKHFT</t>
  </si>
  <si>
    <t>311-68.0CCT-ND</t>
  </si>
  <si>
    <t>9C08052A68R0FKHFT</t>
  </si>
  <si>
    <t>311-68.1CCT-ND</t>
  </si>
  <si>
    <t>9C08052A68R1FKHFT</t>
  </si>
  <si>
    <t>311-698CCT-ND</t>
  </si>
  <si>
    <t>9C08052A6980FKHFT</t>
  </si>
  <si>
    <t>311-6.98KCCT-ND</t>
  </si>
  <si>
    <t>9C08052A6981FKHFT</t>
  </si>
  <si>
    <t>311-69.8KCCT-ND</t>
  </si>
  <si>
    <t>9C08052A6982FKHFT</t>
  </si>
  <si>
    <t>311-698KCCT-ND</t>
  </si>
  <si>
    <t>9C08052A6983FKHFT</t>
  </si>
  <si>
    <t>311-6.98MCCT-ND</t>
  </si>
  <si>
    <t>9C08052A6984FKHFT</t>
  </si>
  <si>
    <t>311-69.8CCT-ND</t>
  </si>
  <si>
    <t>9C08052A69R8FKHFT</t>
  </si>
  <si>
    <t>311-6.04CCT-ND</t>
  </si>
  <si>
    <t>9C08052A6R04FGHFT</t>
  </si>
  <si>
    <t>311-6.19CCT-ND</t>
  </si>
  <si>
    <t>9C08052A6R19FGHFT</t>
  </si>
  <si>
    <t>311-6.20CCT-ND</t>
  </si>
  <si>
    <t>9C08052A6R20FGHFT</t>
  </si>
  <si>
    <t>311-6.34CCT-ND</t>
  </si>
  <si>
    <t>9C08052A6R34FGHFT</t>
  </si>
  <si>
    <t>311-6.49CCT-ND</t>
  </si>
  <si>
    <t>9C08052A6R49FGHFT</t>
  </si>
  <si>
    <t>311-6.65CCT-ND</t>
  </si>
  <si>
    <t>9C08052A6R65FGHFT</t>
  </si>
  <si>
    <t>311-6.80CCT-ND</t>
  </si>
  <si>
    <t>9C08052A6R80FGHFT</t>
  </si>
  <si>
    <t>311-6.81CCT-ND</t>
  </si>
  <si>
    <t>9C08052A6R81FGHFT</t>
  </si>
  <si>
    <t>311-6.98CCT-ND</t>
  </si>
  <si>
    <t>9C08052A6R98FGHFT</t>
  </si>
  <si>
    <t>311-715CCT-ND</t>
  </si>
  <si>
    <t>9C08052A7150FKHFT</t>
  </si>
  <si>
    <t>311-7.15KCCT-ND</t>
  </si>
  <si>
    <t>9C08052A7151FKHFT</t>
  </si>
  <si>
    <t>311-71.5KCCT-ND</t>
  </si>
  <si>
    <t>9C08052A7152FKHFT</t>
  </si>
  <si>
    <t>311-715KCCT-ND</t>
  </si>
  <si>
    <t>9C08052A7153FKHFT</t>
  </si>
  <si>
    <t>311-7.15MCCT-ND</t>
  </si>
  <si>
    <t>9C08052A7154FKHFT</t>
  </si>
  <si>
    <t>311-71.5CCT-ND</t>
  </si>
  <si>
    <t>9C08052A71R5FKHFT</t>
  </si>
  <si>
    <t>311-732CCT-ND</t>
  </si>
  <si>
    <t>9C08052A7320FKHFT</t>
  </si>
  <si>
    <t>311-7.32KCCT-ND</t>
  </si>
  <si>
    <t>9C08052A7321FKHFT</t>
  </si>
  <si>
    <t>311-73.2KCCT-ND</t>
  </si>
  <si>
    <t>9C08052A7322FKHFT</t>
  </si>
  <si>
    <t>311-732KCCT-ND</t>
  </si>
  <si>
    <t>9C08052A7323FKHFT</t>
  </si>
  <si>
    <t>311-7.32MCCT-ND</t>
  </si>
  <si>
    <t>9C08052A7324FKHFT</t>
  </si>
  <si>
    <t>311-73.2CCT-ND</t>
  </si>
  <si>
    <t>9C08052A73R2FKHFT</t>
  </si>
  <si>
    <t>311-750CCT-ND</t>
  </si>
  <si>
    <t>9C08052A7500FKHFT</t>
  </si>
  <si>
    <t>311-7.50KCCT-ND</t>
  </si>
  <si>
    <t>9C08052A7501FKHFT</t>
  </si>
  <si>
    <t>311-75.0KCCT-ND</t>
  </si>
  <si>
    <t>9C08052A7502FKHFT</t>
  </si>
  <si>
    <t>311-750KCCT-ND</t>
  </si>
  <si>
    <t>9C08052A7503FKHFT</t>
  </si>
  <si>
    <t>311-7.50MCCT-ND</t>
  </si>
  <si>
    <t>9C08052A7504FKHFT</t>
  </si>
  <si>
    <t>311-75.0CCT-ND</t>
  </si>
  <si>
    <t>9C08052A75R0FKHFT</t>
  </si>
  <si>
    <t>311-768CCT-ND</t>
  </si>
  <si>
    <t>9C08052A7680FKHFT</t>
  </si>
  <si>
    <t>311-7.68KCCT-ND</t>
  </si>
  <si>
    <t>9C08052A7681FKHFT</t>
  </si>
  <si>
    <t>311-76.8KCCT-ND</t>
  </si>
  <si>
    <t>9C08052A7682FKHFT</t>
  </si>
  <si>
    <t>311-768KCCT-ND</t>
  </si>
  <si>
    <t>9C08052A7683FKHFT</t>
  </si>
  <si>
    <t>311-7.68MCCT-ND</t>
  </si>
  <si>
    <t>9C08052A7684FKHFT</t>
  </si>
  <si>
    <t>311-76.8CCT-ND</t>
  </si>
  <si>
    <t>9C08052A76R8FKHFT</t>
  </si>
  <si>
    <t>311-787CCT-ND</t>
  </si>
  <si>
    <t>9C08052A7870FKHFT</t>
  </si>
  <si>
    <t>311-7.87KCCT-ND</t>
  </si>
  <si>
    <t>9C08052A7871FKHFT</t>
  </si>
  <si>
    <t>311-78.7KCCT-ND</t>
  </si>
  <si>
    <t>9C08052A7872FKHFT</t>
  </si>
  <si>
    <t>311-787KCCT-ND</t>
  </si>
  <si>
    <t>9C08052A7873FKHFT</t>
  </si>
  <si>
    <t>311-7.87MCCT-ND</t>
  </si>
  <si>
    <t>9C08052A7874FKHFT</t>
  </si>
  <si>
    <t>311-78.7CCT-ND</t>
  </si>
  <si>
    <t>9C08052A78R7FKHFT</t>
  </si>
  <si>
    <t>311-7.15CCT-ND</t>
  </si>
  <si>
    <t>9C08052A7R15FGHFT</t>
  </si>
  <si>
    <t>311-7.32CCT-ND</t>
  </si>
  <si>
    <t>9C08052A7R32FGHFT</t>
  </si>
  <si>
    <t>311-7.50CCT-ND</t>
  </si>
  <si>
    <t>9C08052A7R50FGHFT</t>
  </si>
  <si>
    <t>311-7.68CCT-ND</t>
  </si>
  <si>
    <t>9C08052A7R68FGHFT</t>
  </si>
  <si>
    <t>311-7.87CCT-ND</t>
  </si>
  <si>
    <t>9C08052A7R87FGHFT</t>
  </si>
  <si>
    <t>311-806CCT-ND</t>
  </si>
  <si>
    <t>9C08052A8060FKHFT</t>
  </si>
  <si>
    <t>311-8.06KCCT-ND</t>
  </si>
  <si>
    <t>9C08052A8061FKHFT</t>
  </si>
  <si>
    <t>311-80.6KCCT-ND</t>
  </si>
  <si>
    <t>9C08052A8062FKHFT</t>
  </si>
  <si>
    <t>311-806KCCT-ND</t>
  </si>
  <si>
    <t>9C08052A8063FKHFT</t>
  </si>
  <si>
    <t>311-8.06MCCT-ND</t>
  </si>
  <si>
    <t>9C08052A8064FKHFT</t>
  </si>
  <si>
    <t>311-80.6CCT-ND</t>
  </si>
  <si>
    <t>9C08052A80R6FKHFT</t>
  </si>
  <si>
    <t>311-820CCT-ND</t>
  </si>
  <si>
    <t>9C08052A8200FKHFT</t>
  </si>
  <si>
    <t>311-8.20KCCT-ND</t>
  </si>
  <si>
    <t>9C08052A8201FKHFT</t>
  </si>
  <si>
    <t>311-82.0KCCT-ND</t>
  </si>
  <si>
    <t>9C08052A8202FKHFT</t>
  </si>
  <si>
    <t>311-820KCCT-ND</t>
  </si>
  <si>
    <t>9C08052A8203FKHFT</t>
  </si>
  <si>
    <t>311-825CCT-ND</t>
  </si>
  <si>
    <t>9C08052A8250FKHFT</t>
  </si>
  <si>
    <t>311-8.25KCCT-ND</t>
  </si>
  <si>
    <t>9C08052A8251FKHFT</t>
  </si>
  <si>
    <t>311-82.5KCCT-ND</t>
  </si>
  <si>
    <t>9C08052A8252FKHFT</t>
  </si>
  <si>
    <t>311-825KCCT-ND</t>
  </si>
  <si>
    <t>9C08052A8253FKHFT</t>
  </si>
  <si>
    <t>311-8.25MCCT-ND</t>
  </si>
  <si>
    <t>9C08052A8254FKHFT</t>
  </si>
  <si>
    <t>311-82.0CCT-ND</t>
  </si>
  <si>
    <t>9C08052A82R0FKHFT</t>
  </si>
  <si>
    <t>311-82.5CCT-ND</t>
  </si>
  <si>
    <t>9C08052A82R5FKHFT</t>
  </si>
  <si>
    <t>311-845CCT-ND</t>
  </si>
  <si>
    <t>9C08052A8450FKHFT</t>
  </si>
  <si>
    <t>311-8.45KCCT-ND</t>
  </si>
  <si>
    <t>9C08052A8451FKHFT</t>
  </si>
  <si>
    <t>311-84.5KCCT-ND</t>
  </si>
  <si>
    <t>9C08052A8452FKHFT</t>
  </si>
  <si>
    <t>311-845KCCT-ND</t>
  </si>
  <si>
    <t>9C08052A8453FKHFT</t>
  </si>
  <si>
    <t>311-8.45MCCT-ND</t>
  </si>
  <si>
    <t>9C08052A8454FKHFT</t>
  </si>
  <si>
    <t>311-84.5CCT-ND</t>
  </si>
  <si>
    <t>9C08052A84R5FKHFT</t>
  </si>
  <si>
    <t>311-866CCT-ND</t>
  </si>
  <si>
    <t>9C08052A8660FKHFT</t>
  </si>
  <si>
    <t>311-8.66KCCT-ND</t>
  </si>
  <si>
    <t>9C08052A8661FKHFT</t>
  </si>
  <si>
    <t>311-86.6KCCT-ND</t>
  </si>
  <si>
    <t>9C08052A8662FKHFT</t>
  </si>
  <si>
    <t>311-866KCCT-ND</t>
  </si>
  <si>
    <t>9C08052A8663FKHFT</t>
  </si>
  <si>
    <t>311-8.66MCCT-ND</t>
  </si>
  <si>
    <t>9C08052A8664FKHFT</t>
  </si>
  <si>
    <t>311-86.6CCT-ND</t>
  </si>
  <si>
    <t>9C08052A86R6FKHFT</t>
  </si>
  <si>
    <t>311-887CCT-ND</t>
  </si>
  <si>
    <t>9C08052A8870FKHFT</t>
  </si>
  <si>
    <t>311-8.87KCCT-ND</t>
  </si>
  <si>
    <t>9C08052A8871FKHFT</t>
  </si>
  <si>
    <t>311-88.7KCCT-ND</t>
  </si>
  <si>
    <t>9C08052A8872FKHFT</t>
  </si>
  <si>
    <t>311-887KCCT-ND</t>
  </si>
  <si>
    <t>9C08052A8873FKHFT</t>
  </si>
  <si>
    <t>311-8.87MCCT-ND</t>
  </si>
  <si>
    <t>9C08052A8874FKHFT</t>
  </si>
  <si>
    <t>311-88.7CCT-ND</t>
  </si>
  <si>
    <t>9C08052A88R7FKHFT</t>
  </si>
  <si>
    <t>311-8.06CCT-ND</t>
  </si>
  <si>
    <t>9C08052A8R06FGHFT</t>
  </si>
  <si>
    <t>311-8.25CCT-ND</t>
  </si>
  <si>
    <t>9C08052A8R25FGHFT</t>
  </si>
  <si>
    <t>311-8.45CCT-ND</t>
  </si>
  <si>
    <t>9C08052A8R45FGHFT</t>
  </si>
  <si>
    <t>311-8.66CCT-ND</t>
  </si>
  <si>
    <t>9C08052A8R66FGHFT</t>
  </si>
  <si>
    <t>311-8.87CCT-ND</t>
  </si>
  <si>
    <t>9C08052A8R87FGHFT</t>
  </si>
  <si>
    <t>311-909CCT-ND</t>
  </si>
  <si>
    <t>9C08052A9090FKHFT</t>
  </si>
  <si>
    <t>311-9.09KCCT-ND</t>
  </si>
  <si>
    <t>9C08052A9091FKHFT</t>
  </si>
  <si>
    <t>311-90.9KCCT-ND</t>
  </si>
  <si>
    <t>9C08052A9092FKHFT</t>
  </si>
  <si>
    <t>311-909KCCT-ND</t>
  </si>
  <si>
    <t>9C08052A9093FKHFT</t>
  </si>
  <si>
    <t>311-9.09MCCT-ND</t>
  </si>
  <si>
    <t>9C08052A9094FKHFT</t>
  </si>
  <si>
    <t>311-90.9CCT-ND</t>
  </si>
  <si>
    <t>9C08052A90R9FKHFT</t>
  </si>
  <si>
    <t>311-910CCT-ND</t>
  </si>
  <si>
    <t>9C08052A9100FKHFT</t>
  </si>
  <si>
    <t>311-9.10KCCT-ND</t>
  </si>
  <si>
    <t>9C08052A9101FKHFT</t>
  </si>
  <si>
    <t>311-91.0KCCT-ND</t>
  </si>
  <si>
    <t>9C08052A9102FKHFT</t>
  </si>
  <si>
    <t>311-91.0CCT-ND</t>
  </si>
  <si>
    <t>9C08052A91R0FKHFT</t>
  </si>
  <si>
    <t>311-931CCT-ND</t>
  </si>
  <si>
    <t>9C08052A9310FKHFT</t>
  </si>
  <si>
    <t>311-9.31KCCT-ND</t>
  </si>
  <si>
    <t>9C08052A9311FKHFT</t>
  </si>
  <si>
    <t>311-93.1KCCT-ND</t>
  </si>
  <si>
    <t>9C08052A9312FKHFT</t>
  </si>
  <si>
    <t>311-931KCCT-ND</t>
  </si>
  <si>
    <t>9C08052A9313FKHFT</t>
  </si>
  <si>
    <t>311-9.31MCCT-ND</t>
  </si>
  <si>
    <t>9C08052A9314FKHFT</t>
  </si>
  <si>
    <t>311-93.1CCT-ND</t>
  </si>
  <si>
    <t>9C08052A93R1FKHFT</t>
  </si>
  <si>
    <t>311-953CCT-ND</t>
  </si>
  <si>
    <t>9C08052A9530FKHFT</t>
  </si>
  <si>
    <t>311-9.53KCCT-ND</t>
  </si>
  <si>
    <t>9C08052A9531FKHFT</t>
  </si>
  <si>
    <t>311-95.3KCCT-ND</t>
  </si>
  <si>
    <t>9C08052A9532FKHFT</t>
  </si>
  <si>
    <t>311-953KCCT-ND</t>
  </si>
  <si>
    <t>9C08052A9533FKHFT</t>
  </si>
  <si>
    <t>311-9.53MCCT-ND</t>
  </si>
  <si>
    <t>9C08052A9534FKHFT</t>
  </si>
  <si>
    <t>311-95.3CCT-ND</t>
  </si>
  <si>
    <t>9C08052A95R3FKHFT</t>
  </si>
  <si>
    <t>311-976CCT-ND</t>
  </si>
  <si>
    <t>9C08052A9760FKHFT</t>
  </si>
  <si>
    <t>311-9.76KCCT-ND</t>
  </si>
  <si>
    <t>9C08052A9761FKHFT</t>
  </si>
  <si>
    <t>311-97.6KCCT-ND</t>
  </si>
  <si>
    <t>9C08052A9762FKHFT</t>
  </si>
  <si>
    <t>311-976KCCT-ND</t>
  </si>
  <si>
    <t>9C08052A9763FKHFT</t>
  </si>
  <si>
    <t>311-9.76MCCT-ND</t>
  </si>
  <si>
    <t>9C08052A9764FKHFT</t>
  </si>
  <si>
    <t>311-97.6CCT-ND</t>
  </si>
  <si>
    <t>9C08052A97R6FKHFT</t>
  </si>
  <si>
    <t>311-9.09CCT-ND</t>
  </si>
  <si>
    <t>9C08052A9R09FGHFT</t>
  </si>
  <si>
    <t>311-9.31CCT-ND</t>
  </si>
  <si>
    <t>9C08052A9R31FGHFT</t>
  </si>
  <si>
    <t>311-9.53CCT-ND</t>
  </si>
  <si>
    <t>9C08052A9R53FGHFT</t>
  </si>
  <si>
    <t>311-9.76CCT-ND</t>
  </si>
  <si>
    <t>9C08052A9R76FGHFT</t>
  </si>
  <si>
    <t>http://www.yageo.com/NewPortal/yageodocoutput?fileName=/pdf/R-Chip/PYu-RC_Group_51_RoHS_L_0.pdf</t>
  </si>
  <si>
    <t>http://media.digikey.com/Renders/Yageo%20Renders/RC0603FR-0710RL.jpg</t>
  </si>
  <si>
    <t>311-1.0KGRCT-ND</t>
  </si>
  <si>
    <t>RC0603JR-071KL</t>
  </si>
  <si>
    <t>RES SMD 1K OHM 5% 1/10W 0603</t>
  </si>
  <si>
    <t>RC0603</t>
  </si>
  <si>
    <t>0.1W, 1/10W</t>
  </si>
  <si>
    <t>311-10KGRCT-ND</t>
  </si>
  <si>
    <t>RC0603JR-0710KL</t>
  </si>
  <si>
    <t>RES SMD 10K OHM 5% 1/10W 0603</t>
  </si>
  <si>
    <t>311-4.7KGRCT-ND</t>
  </si>
  <si>
    <t>RC0603JR-074K7L</t>
  </si>
  <si>
    <t>RES SMD 4.7K OHM 5% 1/10W 0603</t>
  </si>
  <si>
    <t>311-100KGRCT-ND</t>
  </si>
  <si>
    <t>RC0603JR-07100KL</t>
  </si>
  <si>
    <t>RES SMD 100K OHM 5% 1/10W 0603</t>
  </si>
  <si>
    <t>311-10.0KHRCT-ND</t>
  </si>
  <si>
    <t>RC0603FR-0710KL</t>
  </si>
  <si>
    <t>RES SMD 10K OHM 1% 1/10W 0603</t>
  </si>
  <si>
    <t>311-1.00KHRCT-ND</t>
  </si>
  <si>
    <t>RC0603FR-071KL</t>
  </si>
  <si>
    <t>RES SMD 1K OHM 1% 1/10W 0603</t>
  </si>
  <si>
    <t>311-100KHRCT-ND</t>
  </si>
  <si>
    <t>RC0603FR-07100KL</t>
  </si>
  <si>
    <t>RES SMD 100K OHM 1% 1/10W 0603</t>
  </si>
  <si>
    <t>311-100HRCT-ND</t>
  </si>
  <si>
    <t>RC0603FR-07100RL</t>
  </si>
  <si>
    <t>RES SMD 100 OHM 1% 1/10W 0603</t>
  </si>
  <si>
    <t>311-47.0KHRCT-ND</t>
  </si>
  <si>
    <t>RC0603FR-0747KL</t>
  </si>
  <si>
    <t>RES SMD 47K OHM 1% 1/10W 0603</t>
  </si>
  <si>
    <t>311-10.0HRCT-ND</t>
  </si>
  <si>
    <t>RC0603FR-0710RL</t>
  </si>
  <si>
    <t>RES SMD 10 OHM 1% 1/10W 0603</t>
  </si>
  <si>
    <t>311-49.9HRCT-ND</t>
  </si>
  <si>
    <t>RC0603FR-0749R9L</t>
  </si>
  <si>
    <t>RES SMD 49.9 OHM 1% 1/10W 0603</t>
  </si>
  <si>
    <t>311-2.00KHRCT-ND</t>
  </si>
  <si>
    <t>RC0603FR-072KL</t>
  </si>
  <si>
    <t>RES SMD 2K OHM 1% 1/10W 0603</t>
  </si>
  <si>
    <t>311-4.99KHRCT-ND</t>
  </si>
  <si>
    <t>RC0603FR-074K99L</t>
  </si>
  <si>
    <t>RES SMD 4.99K OHM 1% 1/10W 0603</t>
  </si>
  <si>
    <t>311-1.00MHRCT-ND</t>
  </si>
  <si>
    <t>RC0603FR-071ML</t>
  </si>
  <si>
    <t>RES SMD 1M OHM 1% 1/10W 0603</t>
  </si>
  <si>
    <t>311-2.20KHRCT-ND</t>
  </si>
  <si>
    <t>RC0603FR-072K2L</t>
  </si>
  <si>
    <t>RES SMD 2.2K OHM 1% 1/10W 0603</t>
  </si>
  <si>
    <t>311-4.70KHRCT-ND</t>
  </si>
  <si>
    <t>RC0603FR-074K7L</t>
  </si>
  <si>
    <t>RES SMD 4.7K OHM 1% 1/10W 0603</t>
  </si>
  <si>
    <t>311-100GRCT-ND</t>
  </si>
  <si>
    <t>RC0603JR-07100RL</t>
  </si>
  <si>
    <t>RES SMD 100 OHM 5% 1/10W 0603</t>
  </si>
  <si>
    <t>311-3.3KGRCT-ND</t>
  </si>
  <si>
    <t>RC0603JR-073K3L</t>
  </si>
  <si>
    <t>RES SMD 3.3K OHM 5% 1/10W 0603</t>
  </si>
  <si>
    <t>311-22KGRCT-ND</t>
  </si>
  <si>
    <t>RC0603JR-0722KL</t>
  </si>
  <si>
    <t>RES SMD 22K OHM 5% 1/10W 0603</t>
  </si>
  <si>
    <t>311-47GRCT-ND</t>
  </si>
  <si>
    <t>RC0603JR-0747RL</t>
  </si>
  <si>
    <t>RES SMD 47 OHM 5% 1/10W 0603</t>
  </si>
  <si>
    <t>311-470GRCT-ND</t>
  </si>
  <si>
    <t>RC0603JR-07470RL</t>
  </si>
  <si>
    <t>RES SMD 470 OHM 5% 1/10W 0603</t>
  </si>
  <si>
    <t>311-470KGRCT-ND</t>
  </si>
  <si>
    <t>RC0603JR-07470KL</t>
  </si>
  <si>
    <t>RES SMD 470K OHM 5% 1/10W 0603</t>
  </si>
  <si>
    <t>311-220KGRCT-ND</t>
  </si>
  <si>
    <t>RC0603JR-07220KL</t>
  </si>
  <si>
    <t>RES SMD 220K OHM 5% 1/10W 0603</t>
  </si>
  <si>
    <t>311-1.0MGRCT-ND</t>
  </si>
  <si>
    <t>RC0603JR-071ML</t>
  </si>
  <si>
    <t>RES SMD 1M OHM 5% 1/10W 0603</t>
  </si>
  <si>
    <t>311-150GRCT-ND</t>
  </si>
  <si>
    <t>RC0603JR-07150RL</t>
  </si>
  <si>
    <t>RES SMD 150 OHM 5% 1/10W 0603</t>
  </si>
  <si>
    <t>311-220GRCT-ND</t>
  </si>
  <si>
    <t>RC0603JR-07220RL</t>
  </si>
  <si>
    <t>RES SMD 220 OHM 5% 1/10W 0603</t>
  </si>
  <si>
    <t>311-330GRCT-ND</t>
  </si>
  <si>
    <t>RC0603JR-07330RL</t>
  </si>
  <si>
    <t>RES SMD 330 OHM 5% 1/10W 0603</t>
  </si>
  <si>
    <t>311-33GRCT-ND</t>
  </si>
  <si>
    <t>RC0603JR-0733RL</t>
  </si>
  <si>
    <t>RES SMD 33 OHM 5% 1/10W 0603</t>
  </si>
  <si>
    <t>311-1.5KGRCT-ND</t>
  </si>
  <si>
    <t>RC0603JR-071K5L</t>
  </si>
  <si>
    <t>RES SMD 1.5K OHM 5% 1/10W 0603</t>
  </si>
  <si>
    <t>311-33KGRCT-ND</t>
  </si>
  <si>
    <t>RC0603JR-0733KL</t>
  </si>
  <si>
    <t>RES SMD 33K OHM 5% 1/10W 0603</t>
  </si>
  <si>
    <t>311-3.9KGRCT-ND</t>
  </si>
  <si>
    <t>RC0603JR-073K9L</t>
  </si>
  <si>
    <t>RES SMD 3.9K OHM 5% 1/10W 0603</t>
  </si>
  <si>
    <t>311-270GRCT-ND</t>
  </si>
  <si>
    <t>RC0603JR-07270RL</t>
  </si>
  <si>
    <t>RES SMD 270 OHM 5% 1/10W 0603</t>
  </si>
  <si>
    <t>311-2.7KGRCT-ND</t>
  </si>
  <si>
    <t>RC0603JR-072K7L</t>
  </si>
  <si>
    <t>RES SMD 2.7K OHM 5% 1/10W 0603</t>
  </si>
  <si>
    <t>311-680GRCT-ND</t>
  </si>
  <si>
    <t>RC0603JR-07680RL</t>
  </si>
  <si>
    <t>RES SMD 680 OHM 5% 1/10W 0603</t>
  </si>
  <si>
    <t>311-10MGRCT-ND</t>
  </si>
  <si>
    <t>RC0603JR-0710ML</t>
  </si>
  <si>
    <t>RES SMD 10M OHM 5% 1/10W 0603</t>
  </si>
  <si>
    <t>311-51GRCT-ND</t>
  </si>
  <si>
    <t>RC0603JR-0751RL</t>
  </si>
  <si>
    <t>RES SMD 51 OHM 5% 1/10W 0603</t>
  </si>
  <si>
    <t>311-200KGRCT-ND</t>
  </si>
  <si>
    <t>RC0603JR-07200KL</t>
  </si>
  <si>
    <t>RES SMD 200K OHM 5% 1/10W 0603</t>
  </si>
  <si>
    <t>311-56KGRCT-ND</t>
  </si>
  <si>
    <t>RC0603JR-0756KL</t>
  </si>
  <si>
    <t>RES SMD 56K OHM 5% 1/10W 0603</t>
  </si>
  <si>
    <t>311-150KGRCT-ND</t>
  </si>
  <si>
    <t>RC0603JR-07150KL</t>
  </si>
  <si>
    <t>RES SMD 150K OHM 5% 1/10W 0603</t>
  </si>
  <si>
    <t>311-24KGRCT-ND</t>
  </si>
  <si>
    <t>RC0603JR-0724KL</t>
  </si>
  <si>
    <t>RES SMD 24K OHM 5% 1/10W 0603</t>
  </si>
  <si>
    <t>311-27KGRCT-ND</t>
  </si>
  <si>
    <t>RC0603JR-0727KL</t>
  </si>
  <si>
    <t>RES SMD 27K OHM 5% 1/10W 0603</t>
  </si>
  <si>
    <t>311-2.2KGRCT-ND</t>
  </si>
  <si>
    <t>RC0603JR-072K2L</t>
  </si>
  <si>
    <t>RES SMD 2.2K OHM 5% 1/10W 0603</t>
  </si>
  <si>
    <t>311-820GRCT-ND</t>
  </si>
  <si>
    <t>RC0603JR-07820RL</t>
  </si>
  <si>
    <t>RES SMD 820 OHM 5% 1/10W 0603</t>
  </si>
  <si>
    <t>311-22GRCT-ND</t>
  </si>
  <si>
    <t>RC0603JR-0722RL</t>
  </si>
  <si>
    <t>RES SMD 22 OHM 5% 1/10W 0603</t>
  </si>
  <si>
    <t>311-51KGRCT-ND</t>
  </si>
  <si>
    <t>RC0603JR-0751KL</t>
  </si>
  <si>
    <t>RES SMD 51K OHM 5% 1/10W 0603</t>
  </si>
  <si>
    <t>311-1.2KGRCT-ND</t>
  </si>
  <si>
    <t>RC0603JR-071K2L</t>
  </si>
  <si>
    <t>RES SMD 1.2K OHM 5% 1/10W 0603</t>
  </si>
  <si>
    <t>311-560GRCT-ND</t>
  </si>
  <si>
    <t>RC0603JR-07560RL</t>
  </si>
  <si>
    <t>RES SMD 560 OHM 5% 1/10W 0603</t>
  </si>
  <si>
    <t>311-5.1KGRCT-ND</t>
  </si>
  <si>
    <t>RC0603JR-075K1L</t>
  </si>
  <si>
    <t>RES SMD 5.1K OHM 5% 1/10W 0603</t>
  </si>
  <si>
    <t>311-510GRCT-ND</t>
  </si>
  <si>
    <t>RC0603JR-07510RL</t>
  </si>
  <si>
    <t>RES SMD 510 OHM 5% 1/10W 0603</t>
  </si>
  <si>
    <t>311-620GRCT-ND</t>
  </si>
  <si>
    <t>RC0603JR-07620RL</t>
  </si>
  <si>
    <t>RES SMD 620 OHM 5% 1/10W 0603</t>
  </si>
  <si>
    <t>311-750GRCT-ND</t>
  </si>
  <si>
    <t>RC0603JR-07750RL</t>
  </si>
  <si>
    <t>RES SMD 750 OHM 5% 1/10W 0603</t>
  </si>
  <si>
    <t>311-1.8KGRCT-ND</t>
  </si>
  <si>
    <t>RC0603JR-071K8L</t>
  </si>
  <si>
    <t>RES SMD 1.8K OHM 5% 1/10W 0603</t>
  </si>
  <si>
    <t>311-110GRCT-ND</t>
  </si>
  <si>
    <t>RC0603JR-07110RL</t>
  </si>
  <si>
    <t>RES SMD 110 OHM 5% 1/10W 0603</t>
  </si>
  <si>
    <t>311-510KGRCT-ND</t>
  </si>
  <si>
    <t>RC0603JR-07510KL</t>
  </si>
  <si>
    <t>RES SMD 510K OHM 5% 1/10W 0603</t>
  </si>
  <si>
    <t>311-3.6KGRCT-ND</t>
  </si>
  <si>
    <t>RC0603JR-073K6L</t>
  </si>
  <si>
    <t>RES SMD 3.6K OHM 5% 1/10W 0603</t>
  </si>
  <si>
    <t>311-56GRCT-ND</t>
  </si>
  <si>
    <t>RC0603JR-0756RL</t>
  </si>
  <si>
    <t>RES SMD 56 OHM 5% 1/10W 0603</t>
  </si>
  <si>
    <t>311-6.8KGRCT-ND</t>
  </si>
  <si>
    <t>RC0603JR-076K8L</t>
  </si>
  <si>
    <t>RES SMD 6.8K OHM 5% 1/10W 0603</t>
  </si>
  <si>
    <t>311-2.2MGRCT-ND</t>
  </si>
  <si>
    <t>RC0603JR-072M2L</t>
  </si>
  <si>
    <t>RES SMD 2.2M OHM 5% 1/10W 0603</t>
  </si>
  <si>
    <t>311-200GRCT-ND</t>
  </si>
  <si>
    <t>RC0603JR-07200RL</t>
  </si>
  <si>
    <t>RES SMD 200 OHM 5% 1/10W 0603</t>
  </si>
  <si>
    <t>311-20GRCT-ND</t>
  </si>
  <si>
    <t>RC0603JR-0720RL</t>
  </si>
  <si>
    <t>RES SMD 20 OHM 5% 1/10W 0603</t>
  </si>
  <si>
    <t>311-5.6KGRCT-ND</t>
  </si>
  <si>
    <t>RC0603JR-075K6L</t>
  </si>
  <si>
    <t>RES SMD 5.6K OHM 5% 1/10W 0603</t>
  </si>
  <si>
    <t>311-820KGRCT-ND</t>
  </si>
  <si>
    <t>RC0603JR-07820KL</t>
  </si>
  <si>
    <t>RES SMD 820K OHM 5% 1/10W 0603</t>
  </si>
  <si>
    <t>311-2.0KGRCT-ND</t>
  </si>
  <si>
    <t>RC0603JR-072KL</t>
  </si>
  <si>
    <t>RES SMD 2K OHM 5% 1/10W 0603</t>
  </si>
  <si>
    <t>311-3.0MGRCT-ND</t>
  </si>
  <si>
    <t>RC0603JR-073ML</t>
  </si>
  <si>
    <t>RES SMD 3M OHM 5% 1/10W 0603</t>
  </si>
  <si>
    <t>311-1.5MGRCT-ND</t>
  </si>
  <si>
    <t>RC0603JR-071M5L</t>
  </si>
  <si>
    <t>RES SMD 1.5M OHM 5% 1/10W 0603</t>
  </si>
  <si>
    <t>311-36KGRCT-ND</t>
  </si>
  <si>
    <t>RC0603JR-0736KL</t>
  </si>
  <si>
    <t>RES SMD 36K OHM 5% 1/10W 0603</t>
  </si>
  <si>
    <t>311-68KGRCT-ND</t>
  </si>
  <si>
    <t>RC0603JR-0768KL</t>
  </si>
  <si>
    <t>RES SMD 68K OHM 5% 1/10W 0603</t>
  </si>
  <si>
    <t>311-12GRCT-ND</t>
  </si>
  <si>
    <t>RC0603JR-0712RL</t>
  </si>
  <si>
    <t>RES SMD 12 OHM 5% 1/10W 0603</t>
  </si>
  <si>
    <t>311-3.3MGRCT-ND</t>
  </si>
  <si>
    <t>RC0603JR-073M3L</t>
  </si>
  <si>
    <t>RES SMD 3.3M OHM 5% 1/10W 0603</t>
  </si>
  <si>
    <t>311-82KGRCT-ND</t>
  </si>
  <si>
    <t>RC0603JR-0782KL</t>
  </si>
  <si>
    <t>RES SMD 82K OHM 5% 1/10W 0603</t>
  </si>
  <si>
    <t>311-12KGRCT-ND</t>
  </si>
  <si>
    <t>RC0603JR-0712KL</t>
  </si>
  <si>
    <t>RES SMD 12K OHM 5% 1/10W 0603</t>
  </si>
  <si>
    <t>311-3.0KGRCT-ND</t>
  </si>
  <si>
    <t>RC0603JR-073KL</t>
  </si>
  <si>
    <t>RES SMD 3K OHM 5% 1/10W 0603</t>
  </si>
  <si>
    <t>311-39GRCT-ND</t>
  </si>
  <si>
    <t>RC0603JR-0739RL</t>
  </si>
  <si>
    <t>RES SMD 39 OHM 5% 1/10W 0603</t>
  </si>
  <si>
    <t>311-43KGRCT-ND</t>
  </si>
  <si>
    <t>RC0603JR-0743KL</t>
  </si>
  <si>
    <t>RES SMD 43K OHM 5% 1/10W 0603</t>
  </si>
  <si>
    <t>311-5.1MGRCT-ND</t>
  </si>
  <si>
    <t>RC0603JR-075M1L</t>
  </si>
  <si>
    <t>RES SMD 5.1M OHM 5% 1/10W 0603</t>
  </si>
  <si>
    <t>311-82GRCT-ND</t>
  </si>
  <si>
    <t>RC0603JR-0782RL</t>
  </si>
  <si>
    <t>RES SMD 82 OHM 5% 1/10W 0603</t>
  </si>
  <si>
    <t>311-10GRCT-ND</t>
  </si>
  <si>
    <t>RC0603JR-0710RL</t>
  </si>
  <si>
    <t>RES SMD 10 OHM 5% 1/10W 0603</t>
  </si>
  <si>
    <t>311-130GRCT-ND</t>
  </si>
  <si>
    <t>RC0603JR-07130RL</t>
  </si>
  <si>
    <t>RES SMD 130 OHM 5% 1/10W 0603</t>
  </si>
  <si>
    <t>311-15KGRCT-ND</t>
  </si>
  <si>
    <t>RC0603JR-0715KL</t>
  </si>
  <si>
    <t>RES SMD 15K OHM 5% 1/10W 0603</t>
  </si>
  <si>
    <t>311-1.2MGRCT-ND</t>
  </si>
  <si>
    <t>RC0603JR-071M2L</t>
  </si>
  <si>
    <t>RES SMD 1.2M OHM 5% 1/10W 0603</t>
  </si>
  <si>
    <t>311-120KGRCT-ND</t>
  </si>
  <si>
    <t>RC0603JR-07120KL</t>
  </si>
  <si>
    <t>RES SMD 120K OHM 5% 1/10W 0603</t>
  </si>
  <si>
    <t>311-160GRCT-ND</t>
  </si>
  <si>
    <t>RC0603JR-07160RL</t>
  </si>
  <si>
    <t>RES SMD 160 OHM 5% 1/10W 0603</t>
  </si>
  <si>
    <t>311-16KGRCT-ND</t>
  </si>
  <si>
    <t>RC0603JR-0716KL</t>
  </si>
  <si>
    <t>RES SMD 16K OHM 5% 1/10W 0603</t>
  </si>
  <si>
    <t>311-270KGRCT-ND</t>
  </si>
  <si>
    <t>RC0603JR-07270KL</t>
  </si>
  <si>
    <t>RES SMD 270K OHM 5% 1/10W 0603</t>
  </si>
  <si>
    <t>311-1.2GRCT-ND</t>
  </si>
  <si>
    <t>RC0603JR-071R2L</t>
  </si>
  <si>
    <t>RES SMD 1.2 OHM 5% 1/10W 0603</t>
  </si>
  <si>
    <t>311-2.2GRCT-ND</t>
  </si>
  <si>
    <t>RC0603JR-072R2L</t>
  </si>
  <si>
    <t>RES SMD 2.2 OHM 5% 1/10W 0603</t>
  </si>
  <si>
    <t>311-2.4KGRCT-ND</t>
  </si>
  <si>
    <t>RC0603JR-072K4L</t>
  </si>
  <si>
    <t>RES SMD 2.4K OHM 5% 1/10W 0603</t>
  </si>
  <si>
    <t>311-20KGRCT-ND</t>
  </si>
  <si>
    <t>RC0603JR-0720KL</t>
  </si>
  <si>
    <t>RES SMD 20K OHM 5% 1/10W 0603</t>
  </si>
  <si>
    <t>311-9.1GRCT-ND</t>
  </si>
  <si>
    <t>RC0603JR-079R1L</t>
  </si>
  <si>
    <t>RES SMD 9.1 OHM 5% 1/10W 0603</t>
  </si>
  <si>
    <t>311-1.1KGRCT-ND</t>
  </si>
  <si>
    <t>RC0603JR-071K1L</t>
  </si>
  <si>
    <t>RES SMD 1.1K OHM 5% 1/10W 0603</t>
  </si>
  <si>
    <t>311-1.6KGRCT-ND</t>
  </si>
  <si>
    <t>RC0603JR-071K6L</t>
  </si>
  <si>
    <t>RES SMD 1.6K OHM 5% 1/10W 0603</t>
  </si>
  <si>
    <t>311-180KGRCT-ND</t>
  </si>
  <si>
    <t>RC0603JR-07180KL</t>
  </si>
  <si>
    <t>RES SMD 180K OHM 5% 1/10W 0603</t>
  </si>
  <si>
    <t>311-360GRCT-ND</t>
  </si>
  <si>
    <t>RC0603JR-07360RL</t>
  </si>
  <si>
    <t>RES SMD 360 OHM 5% 1/10W 0603</t>
  </si>
  <si>
    <t>311-4.3KGRCT-ND</t>
  </si>
  <si>
    <t>RC0603JR-074K3L</t>
  </si>
  <si>
    <t>RES SMD 4.3K OHM 5% 1/10W 0603</t>
  </si>
  <si>
    <t>311-13KGRCT-ND</t>
  </si>
  <si>
    <t>RC0603JR-0713KL</t>
  </si>
  <si>
    <t>RES SMD 13K OHM 5% 1/10W 0603</t>
  </si>
  <si>
    <t>311-18GRCT-ND</t>
  </si>
  <si>
    <t>RC0603JR-0718RL</t>
  </si>
  <si>
    <t>RES SMD 18 OHM 5% 1/10W 0603</t>
  </si>
  <si>
    <t>311-2.4MGRCT-ND</t>
  </si>
  <si>
    <t>RC0603JR-072M4L</t>
  </si>
  <si>
    <t>RES SMD 2.4M OHM 5% 1/10W 0603</t>
  </si>
  <si>
    <t>311-240GRCT-ND</t>
  </si>
  <si>
    <t>RC0603JR-07240RL</t>
  </si>
  <si>
    <t>RES SMD 240 OHM 5% 1/10W 0603</t>
  </si>
  <si>
    <t>311-240KGRCT-ND</t>
  </si>
  <si>
    <t>RC0603JR-07240KL</t>
  </si>
  <si>
    <t>RES SMD 240K OHM 5% 1/10W 0603</t>
  </si>
  <si>
    <t>311-330KGRCT-ND</t>
  </si>
  <si>
    <t>RC0603JR-07330KL</t>
  </si>
  <si>
    <t>RES SMD 330K OHM 5% 1/10W 0603</t>
  </si>
  <si>
    <t>311-1.3KGRCT-ND</t>
  </si>
  <si>
    <t>RC0603JR-071K3L</t>
  </si>
  <si>
    <t>RES SMD 1.3K OHM 5% 1/10W 0603</t>
  </si>
  <si>
    <t>311-110KGRCT-ND</t>
  </si>
  <si>
    <t>RC0603JR-07110KL</t>
  </si>
  <si>
    <t>RES SMD 110K OHM 5% 1/10W 0603</t>
  </si>
  <si>
    <t>311-300KGRCT-ND</t>
  </si>
  <si>
    <t>RC0603JR-07300KL</t>
  </si>
  <si>
    <t>RES SMD 300K OHM 5% 1/10W 0603</t>
  </si>
  <si>
    <t>311-30KGRCT-ND</t>
  </si>
  <si>
    <t>RC0603JR-0730KL</t>
  </si>
  <si>
    <t>RES SMD 30K OHM 5% 1/10W 0603</t>
  </si>
  <si>
    <t>311-8.2GRCT-ND</t>
  </si>
  <si>
    <t>RC0603JR-078R2L</t>
  </si>
  <si>
    <t>RES SMD 8.2 OHM 5% 1/10W 0603</t>
  </si>
  <si>
    <t>311-24GRCT-ND</t>
  </si>
  <si>
    <t>RC0603JR-0724RL</t>
  </si>
  <si>
    <t>RES SMD 24 OHM 5% 1/10W 0603</t>
  </si>
  <si>
    <t>311-7.5KGRCT-ND</t>
  </si>
  <si>
    <t>RC0603JR-077K5L</t>
  </si>
  <si>
    <t>RES SMD 7.5K OHM 5% 1/10W 0603</t>
  </si>
  <si>
    <t>311-1.1MGRCT-ND</t>
  </si>
  <si>
    <t>RC0603JR-071M1L</t>
  </si>
  <si>
    <t>RES SMD 1.1M OHM 5% 1/10W 0603</t>
  </si>
  <si>
    <t>311-2.0MGRCT-ND</t>
  </si>
  <si>
    <t>RC0603JR-072ML</t>
  </si>
  <si>
    <t>RES SMD 2M OHM 5% 1/10W 0603</t>
  </si>
  <si>
    <t>311-1.8MGRCT-ND</t>
  </si>
  <si>
    <t>RC0603JR-071M8L</t>
  </si>
  <si>
    <t>RES SMD 1.8M OHM 5% 1/10W 0603</t>
  </si>
  <si>
    <t>311-11KGRCT-ND</t>
  </si>
  <si>
    <t>RC0603JR-0711KL</t>
  </si>
  <si>
    <t>RES SMD 11K OHM 5% 1/10W 0603</t>
  </si>
  <si>
    <t>311-5.6GRCT-ND</t>
  </si>
  <si>
    <t>RC0603JR-075R6L</t>
  </si>
  <si>
    <t>RES SMD 5.6 OHM 5% 1/10W 0603</t>
  </si>
  <si>
    <t>311-9.1KGRCT-ND</t>
  </si>
  <si>
    <t>RC0603JR-079K1L</t>
  </si>
  <si>
    <t>RES SMD 9.1K OHM 5% 1/10W 0603</t>
  </si>
  <si>
    <t>311-1.5GRCT-ND</t>
  </si>
  <si>
    <t>RC0603JR-071R5L</t>
  </si>
  <si>
    <t>RES SMD 1.5 OHM 5% 1/10W 0603</t>
  </si>
  <si>
    <t>311-2.7GRCT-ND</t>
  </si>
  <si>
    <t>RC0603JR-072R7L</t>
  </si>
  <si>
    <t>RES SMD 2.7 OHM 5% 1/10W 0603</t>
  </si>
  <si>
    <t>311-3.9MGRCT-ND</t>
  </si>
  <si>
    <t>RC0603JR-073M9L</t>
  </si>
  <si>
    <t>RES SMD 3.9M OHM 5% 1/10W 0603</t>
  </si>
  <si>
    <t>311-30GRCT-ND</t>
  </si>
  <si>
    <t>RC0603JR-0730RL</t>
  </si>
  <si>
    <t>RES SMD 30 OHM 5% 1/10W 0603</t>
  </si>
  <si>
    <t>311-430GRCT-ND</t>
  </si>
  <si>
    <t>RC0603JR-07430RL</t>
  </si>
  <si>
    <t>RES SMD 430 OHM 5% 1/10W 0603</t>
  </si>
  <si>
    <t>311-560KGRCT-ND</t>
  </si>
  <si>
    <t>RC0603JR-07560KL</t>
  </si>
  <si>
    <t>RES SMD 560K OHM 5% 1/10W 0603</t>
  </si>
  <si>
    <t>311-6.2KGRCT-ND</t>
  </si>
  <si>
    <t>RC0603JR-076K2L</t>
  </si>
  <si>
    <t>RES SMD 6.2K OHM 5% 1/10W 0603</t>
  </si>
  <si>
    <t>311-91KGRCT-ND</t>
  </si>
  <si>
    <t>RC0603JR-0791KL</t>
  </si>
  <si>
    <t>RES SMD 91K OHM 5% 1/10W 0603</t>
  </si>
  <si>
    <t>311-130KGRCT-ND</t>
  </si>
  <si>
    <t>RC0603JR-07130KL</t>
  </si>
  <si>
    <t>RES SMD 130K OHM 5% 1/10W 0603</t>
  </si>
  <si>
    <t>311-15GRCT-ND</t>
  </si>
  <si>
    <t>RC0603JR-0715RL</t>
  </si>
  <si>
    <t>RES SMD 15 OHM 5% 1/10W 0603</t>
  </si>
  <si>
    <t>311-27GRCT-ND</t>
  </si>
  <si>
    <t>RC0603JR-0727RL</t>
  </si>
  <si>
    <t>RES SMD 27 OHM 5% 1/10W 0603</t>
  </si>
  <si>
    <t>311-3.3GRCT-ND</t>
  </si>
  <si>
    <t>RC0603JR-073R3L</t>
  </si>
  <si>
    <t>RES SMD 3.3 OHM 5% 1/10W 0603</t>
  </si>
  <si>
    <t>311-3.9GRCT-ND</t>
  </si>
  <si>
    <t>RC0603JR-073R9L</t>
  </si>
  <si>
    <t>RES SMD 3.9 OHM 5% 1/10W 0603</t>
  </si>
  <si>
    <t>311-36GRCT-ND</t>
  </si>
  <si>
    <t>RC0603JR-0736RL</t>
  </si>
  <si>
    <t>RES SMD 36 OHM 5% 1/10W 0603</t>
  </si>
  <si>
    <t>311-390KGRCT-ND</t>
  </si>
  <si>
    <t>RC0603JR-07390KL</t>
  </si>
  <si>
    <t>RES SMD 390K OHM 5% 1/10W 0603</t>
  </si>
  <si>
    <t>311-160KGRCT-ND</t>
  </si>
  <si>
    <t>RC0603JR-07160KL</t>
  </si>
  <si>
    <t>RES SMD 160K OHM 5% 1/10W 0603</t>
  </si>
  <si>
    <t>311-18KGRCT-ND</t>
  </si>
  <si>
    <t>RC0603JR-0718KL</t>
  </si>
  <si>
    <t>RES SMD 18K OHM 5% 1/10W 0603</t>
  </si>
  <si>
    <t>311-120GRCT-ND</t>
  </si>
  <si>
    <t>RC0603JR-07120RL</t>
  </si>
  <si>
    <t>RES SMD 120 OHM 5% 1/10W 0603</t>
  </si>
  <si>
    <t>311-680KGRCT-ND</t>
  </si>
  <si>
    <t>RC0603JR-07680KL</t>
  </si>
  <si>
    <t>RES SMD 680K OHM 5% 1/10W 0603</t>
  </si>
  <si>
    <t>311-13.3KHRCT-ND</t>
  </si>
  <si>
    <t>RC0603FR-0713K3L</t>
  </si>
  <si>
    <t>RES SMD 13.3K OHM 1% 1/10W 0603</t>
  </si>
  <si>
    <t>311-8.20KHRCT-ND</t>
  </si>
  <si>
    <t>RC0603FR-078K2L</t>
  </si>
  <si>
    <t>RES SMD 8.2K OHM 1% 1/10W 0603</t>
  </si>
  <si>
    <t>311-470HRCT-ND</t>
  </si>
  <si>
    <t>RC0603FR-07470RL</t>
  </si>
  <si>
    <t>RES SMD 470 OHM 1% 1/10W 0603</t>
  </si>
  <si>
    <t>311-330HRCT-ND</t>
  </si>
  <si>
    <t>RC0603FR-07330RL</t>
  </si>
  <si>
    <t>RES SMD 330 OHM 1% 1/10W 0603</t>
  </si>
  <si>
    <t>311-22.1KHRCT-ND</t>
  </si>
  <si>
    <t>RC0603FR-0722K1L</t>
  </si>
  <si>
    <t>RES SMD 22.1K OHM 1% 1/10W 0603</t>
  </si>
  <si>
    <t>311-49.9KHRCT-ND</t>
  </si>
  <si>
    <t>RC0603FR-0749K9L</t>
  </si>
  <si>
    <t>RES SMD 49.9K OHM 1% 1/10W 0603</t>
  </si>
  <si>
    <t>311-33.0HRCT-ND</t>
  </si>
  <si>
    <t>RC0603FR-0733RL</t>
  </si>
  <si>
    <t>RES SMD 33 OHM 1% 1/10W 0603</t>
  </si>
  <si>
    <t>311-499HRCT-ND</t>
  </si>
  <si>
    <t>RC0603FR-07499RL</t>
  </si>
  <si>
    <t>RES SMD 499 OHM 1% 1/10W 0603</t>
  </si>
  <si>
    <t>311-200KHRCT-ND</t>
  </si>
  <si>
    <t>RC0603FR-07200KL</t>
  </si>
  <si>
    <t>RES SMD 200K OHM 1% 1/10W 0603</t>
  </si>
  <si>
    <t>311-270KHRCT-ND</t>
  </si>
  <si>
    <t>RC0603FR-07270KL</t>
  </si>
  <si>
    <t>RES SMD 270K OHM 1% 1/10W 0603</t>
  </si>
  <si>
    <t>311-20.5KHRCT-ND</t>
  </si>
  <si>
    <t>RC0603FR-0720K5L</t>
  </si>
  <si>
    <t>RES SMD 20.5K OHM 1% 1/10W 0603</t>
  </si>
  <si>
    <t>311-12.1KHRCT-ND</t>
  </si>
  <si>
    <t>RC0603FR-0712K1L</t>
  </si>
  <si>
    <t>RES SMD 12.1K OHM 1% 1/10W 0603</t>
  </si>
  <si>
    <t>311-220HRCT-ND</t>
  </si>
  <si>
    <t>RC0603FR-07220RL</t>
  </si>
  <si>
    <t>RES SMD 220 OHM 1% 1/10W 0603</t>
  </si>
  <si>
    <t>311-470KHRCT-ND</t>
  </si>
  <si>
    <t>RC0603FR-07470KL</t>
  </si>
  <si>
    <t>RES SMD 470K OHM 1% 1/10W 0603</t>
  </si>
  <si>
    <t>311-1.50KHRCT-ND</t>
  </si>
  <si>
    <t>RC0603FR-071K5L</t>
  </si>
  <si>
    <t>RES SMD 1.5K OHM 1% 1/10W 0603</t>
  </si>
  <si>
    <t>311-33.2KHRCT-ND</t>
  </si>
  <si>
    <t>RC0603FR-0733K2L</t>
  </si>
  <si>
    <t>RES SMD 33.2K OHM 1% 1/10W 0603</t>
  </si>
  <si>
    <t>311-27.0KHRCT-ND</t>
  </si>
  <si>
    <t>RC0603FR-0727KL</t>
  </si>
  <si>
    <t>RES SMD 27K OHM 1% 1/10W 0603</t>
  </si>
  <si>
    <t>311-10.0MHRCT-ND</t>
  </si>
  <si>
    <t>RC0603FR-0710ML</t>
  </si>
  <si>
    <t>RES SMD 10M OHM 1% 1/10W 0603</t>
  </si>
  <si>
    <t>311-68.0KHRCT-ND</t>
  </si>
  <si>
    <t>RC0603FR-0768KL</t>
  </si>
  <si>
    <t>RES SMD 68K OHM 1% 1/10W 0603</t>
  </si>
  <si>
    <t>311-11.0KHRCT-ND</t>
  </si>
  <si>
    <t>RC0603FR-0711KL</t>
  </si>
  <si>
    <t>RES SMD 11K OHM 1% 1/10W 0603</t>
  </si>
  <si>
    <t>311-4.75KHRCT-ND</t>
  </si>
  <si>
    <t>RC0603FR-074K75L</t>
  </si>
  <si>
    <t>RES SMD 4.75K OHM 1% 1/10W 0603</t>
  </si>
  <si>
    <t>311-2.21KHRCT-ND</t>
  </si>
  <si>
    <t>RC0603FR-072K21L</t>
  </si>
  <si>
    <t>RES SMD 2.21K OHM 1% 1/10W 0603</t>
  </si>
  <si>
    <t>311-2.70KHRCT-ND</t>
  </si>
  <si>
    <t>RC0603FR-072K7L</t>
  </si>
  <si>
    <t>RES SMD 2.7K OHM 1% 1/10W 0603</t>
  </si>
  <si>
    <t>311-220KHRCT-ND</t>
  </si>
  <si>
    <t>RC0603FR-07220KL</t>
  </si>
  <si>
    <t>RES SMD 220K OHM 1% 1/10W 0603</t>
  </si>
  <si>
    <t>311-13.0KHRCT-ND</t>
  </si>
  <si>
    <t>RC0603FR-0713KL</t>
  </si>
  <si>
    <t>RES SMD 13K OHM 1% 1/10W 0603</t>
  </si>
  <si>
    <t>311-12.0KHRCT-ND</t>
  </si>
  <si>
    <t>RC0603FR-0712KL</t>
  </si>
  <si>
    <t>RES SMD 12K OHM 1% 1/10W 0603</t>
  </si>
  <si>
    <t>311-180HRCT-ND</t>
  </si>
  <si>
    <t>RC0603FR-07180RL</t>
  </si>
  <si>
    <t>RES SMD 180 OHM 1% 1/10W 0603</t>
  </si>
  <si>
    <t>311-22.0KHRCT-ND</t>
  </si>
  <si>
    <t>RC0603FR-0722KL</t>
  </si>
  <si>
    <t>RES SMD 22K OHM 1% 1/10W 0603</t>
  </si>
  <si>
    <t>311-301KHRCT-ND</t>
  </si>
  <si>
    <t>RC0603FR-07301KL</t>
  </si>
  <si>
    <t>RES SMD 301K OHM 1% 1/10W 0603</t>
  </si>
  <si>
    <t>311-300HRCT-ND</t>
  </si>
  <si>
    <t>RC0603FR-07300RL</t>
  </si>
  <si>
    <t>RES SMD 300 OHM 1% 1/10W 0603</t>
  </si>
  <si>
    <t>311-200HRCT-ND</t>
  </si>
  <si>
    <t>RC0603FR-07200RL</t>
  </si>
  <si>
    <t>RES SMD 200 OHM 1% 1/10W 0603</t>
  </si>
  <si>
    <t>311-8.66KHRCT-ND</t>
  </si>
  <si>
    <t>RC0603FR-078K66L</t>
  </si>
  <si>
    <t>RES SMD 8.66K OHM 1% 1/10W 0603</t>
  </si>
  <si>
    <t>311-24.9KHRCT-ND</t>
  </si>
  <si>
    <t>RC0603FR-0724K9L</t>
  </si>
  <si>
    <t>RES SMD 24.9K OHM 1% 1/10W 0603</t>
  </si>
  <si>
    <t>311-5.10KHRCT-ND</t>
  </si>
  <si>
    <t>RC0603FR-075K1L</t>
  </si>
  <si>
    <t>RES SMD 5.1K OHM 1% 1/10W 0603</t>
  </si>
  <si>
    <t>311-240KHRCT-ND</t>
  </si>
  <si>
    <t>RC0603FR-07240KL</t>
  </si>
  <si>
    <t>RES SMD 240K OHM 1% 1/10W 0603</t>
  </si>
  <si>
    <t>311-3.00KHRCT-ND</t>
  </si>
  <si>
    <t>RC0603FR-073KL</t>
  </si>
  <si>
    <t>RES SMD 3K OHM 1% 1/10W 0603</t>
  </si>
  <si>
    <t>311-150KHRCT-ND</t>
  </si>
  <si>
    <t>RC0603FR-07150KL</t>
  </si>
  <si>
    <t>RES SMD 150K OHM 1% 1/10W 0603</t>
  </si>
  <si>
    <t>311-499KHRCT-ND</t>
  </si>
  <si>
    <t>RC0603FR-07499KL</t>
  </si>
  <si>
    <t>RES SMD 499K OHM 1% 1/10W 0603</t>
  </si>
  <si>
    <t>311-3.30KHRCT-ND</t>
  </si>
  <si>
    <t>RC0603FR-073K3L</t>
  </si>
  <si>
    <t>RES SMD 3.3K OHM 1% 1/10W 0603</t>
  </si>
  <si>
    <t>311-5.11KHRCT-ND</t>
  </si>
  <si>
    <t>RC0603FR-075K11L</t>
  </si>
  <si>
    <t>RES SMD 5.11K OHM 1% 1/10W 0603</t>
  </si>
  <si>
    <t>311-33.0KHRCT-ND</t>
  </si>
  <si>
    <t>RC0603FR-0733KL</t>
  </si>
  <si>
    <t>RES SMD 33K OHM 1% 1/10W 0603</t>
  </si>
  <si>
    <t>311-15.0KHRCT-ND</t>
  </si>
  <si>
    <t>RC0603FR-0715KL</t>
  </si>
  <si>
    <t>RES SMD 15K OHM 1% 1/10W 0603</t>
  </si>
  <si>
    <t>311-18.0KHRCT-ND</t>
  </si>
  <si>
    <t>RC0603FR-0718KL</t>
  </si>
  <si>
    <t>RES SMD 18K OHM 1% 1/10W 0603</t>
  </si>
  <si>
    <t>311-2.32KHRCT-ND</t>
  </si>
  <si>
    <t>RC0603FR-072K32L</t>
  </si>
  <si>
    <t>RES SMD 2.32K OHM 1% 1/10W 0603</t>
  </si>
  <si>
    <t>311-27.4KHRCT-ND</t>
  </si>
  <si>
    <t>RC0603FR-0727K4L</t>
  </si>
  <si>
    <t>RES SMD 27.4K OHM 1% 1/10W 0603</t>
  </si>
  <si>
    <t>311-475HRCT-ND</t>
  </si>
  <si>
    <t>RC0603FR-07475RL</t>
  </si>
  <si>
    <t>RES SMD 475 OHM 1% 1/10W 0603</t>
  </si>
  <si>
    <t>311-5.76KHRCT-ND</t>
  </si>
  <si>
    <t>RC0603FR-075K76L</t>
  </si>
  <si>
    <t>RES SMD 5.76K OHM 1% 1/10W 0603</t>
  </si>
  <si>
    <t>311-15.0HRCT-ND</t>
  </si>
  <si>
    <t>RC0603FR-0715RL</t>
  </si>
  <si>
    <t>RES SMD 15 OHM 1% 1/10W 0603</t>
  </si>
  <si>
    <t>311-150HRCT-ND</t>
  </si>
  <si>
    <t>RC0603FR-07150RL</t>
  </si>
  <si>
    <t>RES SMD 150 OHM 1% 1/10W 0603</t>
  </si>
  <si>
    <t>311-2.40KHRCT-ND</t>
  </si>
  <si>
    <t>RC0603FR-072K4L</t>
  </si>
  <si>
    <t>RES SMD 2.4K OHM 1% 1/10W 0603</t>
  </si>
  <si>
    <t>311-30.0HRCT-ND</t>
  </si>
  <si>
    <t>RC0603FR-0730RL</t>
  </si>
  <si>
    <t>RES SMD 30 OHM 1% 1/10W 0603</t>
  </si>
  <si>
    <t>311-6.80KHRCT-ND</t>
  </si>
  <si>
    <t>RC0603FR-076K8L</t>
  </si>
  <si>
    <t>RES SMD 6.8K OHM 1% 1/10W 0603</t>
  </si>
  <si>
    <t>311-62.0KHRCT-ND</t>
  </si>
  <si>
    <t>RC0603FR-0762KL</t>
  </si>
  <si>
    <t>RES SMD 62K OHM 1% 1/10W 0603</t>
  </si>
  <si>
    <t>311-5.62KHRCT-ND</t>
  </si>
  <si>
    <t>RC0603FR-075K62L</t>
  </si>
  <si>
    <t>RES SMD 5.62K OHM 1% 1/10W 0603</t>
  </si>
  <si>
    <t>311-24.0KHRCT-ND</t>
  </si>
  <si>
    <t>RC0603FR-0724KL</t>
  </si>
  <si>
    <t>RES SMD 24K OHM 1% 1/10W 0603</t>
  </si>
  <si>
    <t>311-332KHRCT-ND</t>
  </si>
  <si>
    <t>RC0603FR-07332KL</t>
  </si>
  <si>
    <t>RES SMD 332K OHM 1% 1/10W 0603</t>
  </si>
  <si>
    <t>311-6.49KHRCT-ND</t>
  </si>
  <si>
    <t>RC0603FR-076K49L</t>
  </si>
  <si>
    <t>RES SMD 6.49K OHM 1% 1/10W 0603</t>
  </si>
  <si>
    <t>311-68.0HRCT-ND</t>
  </si>
  <si>
    <t>RC0603FR-0768RL</t>
  </si>
  <si>
    <t>RES SMD 68 OHM 1% 1/10W 0603</t>
  </si>
  <si>
    <t>311-1.65KHRCT-ND</t>
  </si>
  <si>
    <t>RC0603FR-071K65L</t>
  </si>
  <si>
    <t>RES SMD 1.65K OHM 1% 1/10W 0603</t>
  </si>
  <si>
    <t>311-21.0KHRCT-ND</t>
  </si>
  <si>
    <t>RC0603FR-0721KL</t>
  </si>
  <si>
    <t>RES SMD 21K OHM 1% 1/10W 0603</t>
  </si>
  <si>
    <t>311-1.24KHRCT-ND</t>
  </si>
  <si>
    <t>RC0603FR-071K24L</t>
  </si>
  <si>
    <t>RES SMD 1.24K OHM 1% 1/10W 0603</t>
  </si>
  <si>
    <t>311-121KHRCT-ND</t>
  </si>
  <si>
    <t>RC0603FR-07121KL</t>
  </si>
  <si>
    <t>RES SMD 121K OHM 1% 1/10W 0603</t>
  </si>
  <si>
    <t>311-121HRCT-ND</t>
  </si>
  <si>
    <t>RC0603FR-07121RL</t>
  </si>
  <si>
    <t>RES SMD 121 OHM 1% 1/10W 0603</t>
  </si>
  <si>
    <t>311-1.43KHRCT-ND</t>
  </si>
  <si>
    <t>RC0603FR-071K43L</t>
  </si>
  <si>
    <t>RES SMD 1.43K OHM 1% 1/10W 0603</t>
  </si>
  <si>
    <t>311-16.5KHRCT-ND</t>
  </si>
  <si>
    <t>RC0603FR-0716K5L</t>
  </si>
  <si>
    <t>RES SMD 16.5K OHM 1% 1/10W 0603</t>
  </si>
  <si>
    <t>311-34.8KHRCT-ND</t>
  </si>
  <si>
    <t>RC0603FR-0734K8L</t>
  </si>
  <si>
    <t>RES SMD 34.8K OHM 1% 1/10W 0603</t>
  </si>
  <si>
    <t>311-82.0KHRCT-ND</t>
  </si>
  <si>
    <t>RC0603FR-0782KL</t>
  </si>
  <si>
    <t>RES SMD 82K OHM 1% 1/10W 0603</t>
  </si>
  <si>
    <t>311-9.10KHRCT-ND</t>
  </si>
  <si>
    <t>RC0603FR-079K1L</t>
  </si>
  <si>
    <t>RES SMD 9.1K OHM 1% 1/10W 0603</t>
  </si>
  <si>
    <t>311-249HRCT-ND</t>
  </si>
  <si>
    <t>RC0603FR-07249RL</t>
  </si>
  <si>
    <t>RES SMD 249 OHM 1% 1/10W 0603</t>
  </si>
  <si>
    <t>311-274HRCT-ND</t>
  </si>
  <si>
    <t>RC0603FR-07274RL</t>
  </si>
  <si>
    <t>RES SMD 274 OHM 1% 1/10W 0603</t>
  </si>
  <si>
    <t>311-330KHRCT-ND</t>
  </si>
  <si>
    <t>RC0603FR-07330KL</t>
  </si>
  <si>
    <t>RES SMD 330K OHM 1% 1/10W 0603</t>
  </si>
  <si>
    <t>311-2.55KHRCT-ND</t>
  </si>
  <si>
    <t>RC0603FR-072K55L</t>
  </si>
  <si>
    <t>RES SMD 2.55K OHM 1% 1/10W 0603</t>
  </si>
  <si>
    <t>311-31.6KHRCT-ND</t>
  </si>
  <si>
    <t>RC0603FR-0731K6L</t>
  </si>
  <si>
    <t>RES SMD 31.6K OHM 1% 1/10W 0603</t>
  </si>
  <si>
    <t>311-47.5KHRCT-ND</t>
  </si>
  <si>
    <t>RC0603FR-0747K5L</t>
  </si>
  <si>
    <t>RES SMD 47.5K OHM 1% 1/10W 0603</t>
  </si>
  <si>
    <t>311-82.0HRCT-ND</t>
  </si>
  <si>
    <t>RC0603FR-0782RL</t>
  </si>
  <si>
    <t>RES SMD 82 OHM 1% 1/10W 0603</t>
  </si>
  <si>
    <t>311-120KHRCT-ND</t>
  </si>
  <si>
    <t>RC0603FR-07120KL</t>
  </si>
  <si>
    <t>RES SMD 120K OHM 1% 1/10W 0603</t>
  </si>
  <si>
    <t>311-240HRCT-ND</t>
  </si>
  <si>
    <t>RC0603FR-07240RL</t>
  </si>
  <si>
    <t>RES SMD 240 OHM 1% 1/10W 0603</t>
  </si>
  <si>
    <t>311-33.2HRCT-ND</t>
  </si>
  <si>
    <t>RC0603FR-0733R2L</t>
  </si>
  <si>
    <t>RES SMD 33.2 OHM 1% 1/10W 0603</t>
  </si>
  <si>
    <t>311-560KHRCT-ND</t>
  </si>
  <si>
    <t>RC0603FR-07560KL</t>
  </si>
  <si>
    <t>RES SMD 560K OHM 1% 1/10W 0603</t>
  </si>
  <si>
    <t>311-1.40KHRCT-ND</t>
  </si>
  <si>
    <t>RC0603FR-071K4L</t>
  </si>
  <si>
    <t>RES SMD 1.4K OHM 1% 1/10W 0603</t>
  </si>
  <si>
    <t>311-36.0HRCT-ND</t>
  </si>
  <si>
    <t>RC0603FR-0736RL</t>
  </si>
  <si>
    <t>RES SMD 36 OHM 1% 1/10W 0603</t>
  </si>
  <si>
    <t>311-430KHRCT-ND</t>
  </si>
  <si>
    <t>RC0603FR-07430KL</t>
  </si>
  <si>
    <t>RES SMD 430K OHM 1% 1/10W 0603</t>
  </si>
  <si>
    <t>311-51.0KHRCT-ND</t>
  </si>
  <si>
    <t>RC0603FR-0751KL</t>
  </si>
  <si>
    <t>RES SMD 51K OHM 1% 1/10W 0603</t>
  </si>
  <si>
    <t>311-95.3KHRCT-ND</t>
  </si>
  <si>
    <t>RC0603FR-0795K3L</t>
  </si>
  <si>
    <t>RES SMD 95.3K OHM 1% 1/10W 0603</t>
  </si>
  <si>
    <t>311-1.10KHRCT-ND</t>
  </si>
  <si>
    <t>RC0603FR-071K1L</t>
  </si>
  <si>
    <t>RES SMD 1.1K OHM 1% 1/10W 0603</t>
  </si>
  <si>
    <t>311-1.21KHRCT-ND</t>
  </si>
  <si>
    <t>RC0603FR-071K21L</t>
  </si>
  <si>
    <t>RES SMD 1.21K OHM 1% 1/10W 0603</t>
  </si>
  <si>
    <t>311-18.0HRCT-ND</t>
  </si>
  <si>
    <t>RC0603FR-0718RL</t>
  </si>
  <si>
    <t>RES SMD 18 OHM 1% 1/10W 0603</t>
  </si>
  <si>
    <t>311-22.1HRCT-ND</t>
  </si>
  <si>
    <t>RC0603FR-0722R1L</t>
  </si>
  <si>
    <t>RES SMD 22.1 OHM 1% 1/10W 0603</t>
  </si>
  <si>
    <t>311-560HRCT-ND</t>
  </si>
  <si>
    <t>RC0603FR-07560RL</t>
  </si>
  <si>
    <t>RES SMD 560 OHM 1% 1/10W 0603</t>
  </si>
  <si>
    <t>311-665KHRCT-ND</t>
  </si>
  <si>
    <t>RC0603FR-07665KL</t>
  </si>
  <si>
    <t>RES SMD 665K OHM 1% 1/10W 0603</t>
  </si>
  <si>
    <t>311-15.4KHRCT-ND</t>
  </si>
  <si>
    <t>RC0603FR-0715K4L</t>
  </si>
  <si>
    <t>RES SMD 15.4K OHM 1% 1/10W 0603</t>
  </si>
  <si>
    <t>311-187KHRCT-ND</t>
  </si>
  <si>
    <t>RC0603FR-07187KL</t>
  </si>
  <si>
    <t>RES SMD 187K OHM 1% 1/10W 0603</t>
  </si>
  <si>
    <t>311-2.49KHRCT-ND</t>
  </si>
  <si>
    <t>RC0603FR-072K49L</t>
  </si>
  <si>
    <t>RES SMD 2.49K OHM 1% 1/10W 0603</t>
  </si>
  <si>
    <t>311-392HRCT-ND</t>
  </si>
  <si>
    <t>RC0603FR-07392RL</t>
  </si>
  <si>
    <t>RES SMD 392 OHM 1% 1/10W 0603</t>
  </si>
  <si>
    <t>311-820KHRCT-ND</t>
  </si>
  <si>
    <t>RC0603FR-07820KL</t>
  </si>
  <si>
    <t>RES SMD 820K OHM 1% 1/10W 0603</t>
  </si>
  <si>
    <t>311-2.21MHRCT-ND</t>
  </si>
  <si>
    <t>RC0603FR-072M21L</t>
  </si>
  <si>
    <t>RES SMD 2.21M OHM 1% 1/10W 0603</t>
  </si>
  <si>
    <t>311-243HRCT-ND</t>
  </si>
  <si>
    <t>RC0603FR-07243RL</t>
  </si>
  <si>
    <t>RES SMD 243 OHM 1% 1/10W 0603</t>
  </si>
  <si>
    <t>311-3.32KHRCT-ND</t>
  </si>
  <si>
    <t>RC0603FR-073K32L</t>
  </si>
  <si>
    <t>RES SMD 3.32K OHM 1% 1/10W 0603</t>
  </si>
  <si>
    <t>311-38.3KHRCT-ND</t>
  </si>
  <si>
    <t>RC0603FR-0738K3L</t>
  </si>
  <si>
    <t>RES SMD 38.3K OHM 1% 1/10W 0603</t>
  </si>
  <si>
    <t>311-90.9KHRCT-ND</t>
  </si>
  <si>
    <t>RC0603FR-0790K9L</t>
  </si>
  <si>
    <t>RES SMD 90.9K OHM 1% 1/10W 0603</t>
  </si>
  <si>
    <t>311-1.27KHRCT-ND</t>
  </si>
  <si>
    <t>RC0603FR-071K27L</t>
  </si>
  <si>
    <t>RES SMD 1.27K OHM 1% 1/10W 0603</t>
  </si>
  <si>
    <t>311-11.8KHRCT-ND</t>
  </si>
  <si>
    <t>RC0603FR-0711K8L</t>
  </si>
  <si>
    <t>RES SMD 11.8K OHM 1% 1/10W 0603</t>
  </si>
  <si>
    <t>311-24.0HRCT-ND</t>
  </si>
  <si>
    <t>RC0603FR-0724RL</t>
  </si>
  <si>
    <t>RES SMD 24 OHM 1% 1/10W 0603</t>
  </si>
  <si>
    <t>311-24.9HRCT-ND</t>
  </si>
  <si>
    <t>RC0603FR-0724R9L</t>
  </si>
  <si>
    <t>RES SMD 24.9 OHM 1% 1/10W 0603</t>
  </si>
  <si>
    <t>311-47.0HRCT-ND</t>
  </si>
  <si>
    <t>RC0603FR-0747RL</t>
  </si>
  <si>
    <t>RES SMD 47 OHM 1% 1/10W 0603</t>
  </si>
  <si>
    <t>311-750KHRCT-ND</t>
  </si>
  <si>
    <t>RC0603FR-07750KL</t>
  </si>
  <si>
    <t>RES SMD 750K OHM 1% 1/10W 0603</t>
  </si>
  <si>
    <t>311-1.07KHRCT-ND</t>
  </si>
  <si>
    <t>RC0603FR-071K07L</t>
  </si>
  <si>
    <t>RES SMD 1.07K OHM 1% 1/10W 0603</t>
  </si>
  <si>
    <t>311-182HRCT-ND</t>
  </si>
  <si>
    <t>RC0603FR-07182RL</t>
  </si>
  <si>
    <t>RES SMD 182 OHM 1% 1/10W 0603</t>
  </si>
  <si>
    <t>311-26.1KHRCT-ND</t>
  </si>
  <si>
    <t>RC0603FR-0726K1L</t>
  </si>
  <si>
    <t>RES SMD 26.1K OHM 1% 1/10W 0603</t>
  </si>
  <si>
    <t>311-3.16KHRCT-ND</t>
  </si>
  <si>
    <t>RC0603FR-073K16L</t>
  </si>
  <si>
    <t>RES SMD 3.16K OHM 1% 1/10W 0603</t>
  </si>
  <si>
    <t>311-510HRCT-ND</t>
  </si>
  <si>
    <t>RC0603FR-07510RL</t>
  </si>
  <si>
    <t>RES SMD 510 OHM 1% 1/10W 0603</t>
  </si>
  <si>
    <t>311-12.7KHRCT-ND</t>
  </si>
  <si>
    <t>RC0603FR-0712K7L</t>
  </si>
  <si>
    <t>RES SMD 12.7K OHM 1% 1/10W 0603</t>
  </si>
  <si>
    <t>311-23.2KHRCT-ND</t>
  </si>
  <si>
    <t>RC0603FR-0723K2L</t>
  </si>
  <si>
    <t>RES SMD 23.2K OHM 1% 1/10W 0603</t>
  </si>
  <si>
    <t>311-422KHRCT-ND</t>
  </si>
  <si>
    <t>RC0603FR-07422KL</t>
  </si>
  <si>
    <t>RES SMD 422K OHM 1% 1/10W 0603</t>
  </si>
  <si>
    <t>311-75.0KHRCT-ND</t>
  </si>
  <si>
    <t>RC0603FR-0775KL</t>
  </si>
  <si>
    <t>RES SMD 75K OHM 1% 1/10W 0603</t>
  </si>
  <si>
    <t>311-750HRCT-ND</t>
  </si>
  <si>
    <t>RC0603FR-07750RL</t>
  </si>
  <si>
    <t>RES SMD 750 OHM 1% 1/10W 0603</t>
  </si>
  <si>
    <t>311-806HRCT-ND</t>
  </si>
  <si>
    <t>RC0603FR-07806RL</t>
  </si>
  <si>
    <t>RES SMD 806 OHM 1% 1/10W 0603</t>
  </si>
  <si>
    <t>311-1.74KHRCT-ND</t>
  </si>
  <si>
    <t>RC0603FR-071K74L</t>
  </si>
  <si>
    <t>RES SMD 1.74K OHM 1% 1/10W 0603</t>
  </si>
  <si>
    <t>311-1.82KHRCT-ND</t>
  </si>
  <si>
    <t>RC0603FR-071K82L</t>
  </si>
  <si>
    <t>RES SMD 1.82K OHM 1% 1/10W 0603</t>
  </si>
  <si>
    <t>311-105KHRCT-ND</t>
  </si>
  <si>
    <t>RC0603FR-07105KL</t>
  </si>
  <si>
    <t>RES SMD 105K OHM 1% 1/10W 0603</t>
  </si>
  <si>
    <t>311-162KHRCT-ND</t>
  </si>
  <si>
    <t>RC0603FR-07162KL</t>
  </si>
  <si>
    <t>RES SMD 162K OHM 1% 1/10W 0603</t>
  </si>
  <si>
    <t>311-2.00MHRCT-ND</t>
  </si>
  <si>
    <t>RC0603FR-072ML</t>
  </si>
  <si>
    <t>RES SMD 2M OHM 1% 1/10W 0603</t>
  </si>
  <si>
    <t>311-210KHRCT-ND</t>
  </si>
  <si>
    <t>RC0603FR-07210KL</t>
  </si>
  <si>
    <t>RES SMD 210K OHM 1% 1/10W 0603</t>
  </si>
  <si>
    <t>311-270HRCT-ND</t>
  </si>
  <si>
    <t>RC0603FR-07270RL</t>
  </si>
  <si>
    <t>RES SMD 270 OHM 1% 1/10W 0603</t>
  </si>
  <si>
    <t>311-4.42KHRCT-ND</t>
  </si>
  <si>
    <t>RC0603FR-074K42L</t>
  </si>
  <si>
    <t>RES SMD 4.42K OHM 1% 1/10W 0603</t>
  </si>
  <si>
    <t>311-5.90KHRCT-ND</t>
  </si>
  <si>
    <t>RC0603FR-075K9L</t>
  </si>
  <si>
    <t>RES SMD 5.9K OHM 1% 1/10W 0603</t>
  </si>
  <si>
    <t>311-6.20KHRCT-ND</t>
  </si>
  <si>
    <t>RC0603FR-076K2L</t>
  </si>
  <si>
    <t>RES SMD 6.2K OHM 1% 1/10W 0603</t>
  </si>
  <si>
    <t>311-61.9HRCT-ND</t>
  </si>
  <si>
    <t>RC0603FR-0761R9L</t>
  </si>
  <si>
    <t>RES SMD 61.9 OHM 1% 1/10W 0603</t>
  </si>
  <si>
    <t>311-61.9KHRCT-ND</t>
  </si>
  <si>
    <t>RC0603FR-0761K9L</t>
  </si>
  <si>
    <t>RES SMD 61.9K OHM 1% 1/10W 0603</t>
  </si>
  <si>
    <t>311-64.9KHRCT-ND</t>
  </si>
  <si>
    <t>RC0603FR-0764K9L</t>
  </si>
  <si>
    <t>RES SMD 64.9K OHM 1% 1/10W 0603</t>
  </si>
  <si>
    <t>311-110KHRCT-ND</t>
  </si>
  <si>
    <t>RC0603FR-07110KL</t>
  </si>
  <si>
    <t>RES SMD 110K OHM 1% 1/10W 0603</t>
  </si>
  <si>
    <t>311-113HRCT-ND</t>
  </si>
  <si>
    <t>RC0603FR-07113RL</t>
  </si>
  <si>
    <t>RES SMD 113 OHM 1% 1/10W 0603</t>
  </si>
  <si>
    <t>311-249KHRCT-ND</t>
  </si>
  <si>
    <t>RC0603FR-07249KL</t>
  </si>
  <si>
    <t>RES SMD 249K OHM 1% 1/10W 0603</t>
  </si>
  <si>
    <t>311-42.2HRCT-ND</t>
  </si>
  <si>
    <t>RC0603FR-0742R2L</t>
  </si>
  <si>
    <t>RES SMD 42.2 OHM 1% 1/10W 0603</t>
  </si>
  <si>
    <t>311-43.0KHRCT-ND</t>
  </si>
  <si>
    <t>RC0603FR-0743KL</t>
  </si>
  <si>
    <t>RES SMD 43K OHM 1% 1/10W 0603</t>
  </si>
  <si>
    <t>311-523HRCT-ND</t>
  </si>
  <si>
    <t>RC0603FR-07523RL</t>
  </si>
  <si>
    <t>RES SMD 523 OHM 1% 1/10W 0603</t>
  </si>
  <si>
    <t>311-80.6KHRCT-ND</t>
  </si>
  <si>
    <t>RC0603FR-0780K6L</t>
  </si>
  <si>
    <t>RES SMD 80.6K OHM 1% 1/10W 0603</t>
  </si>
  <si>
    <t>311-91.0KHRCT-ND</t>
  </si>
  <si>
    <t>RC0603FR-0791KL</t>
  </si>
  <si>
    <t>RES SMD 91K OHM 1% 1/10W 0603</t>
  </si>
  <si>
    <t>311-10.7KHRCT-ND</t>
  </si>
  <si>
    <t>RC0603FR-0710K7L</t>
  </si>
  <si>
    <t>RES SMD 10.7K OHM 1% 1/10W 0603</t>
  </si>
  <si>
    <t>311-143KHRCT-ND</t>
  </si>
  <si>
    <t>RC0603FR-07143KL</t>
  </si>
  <si>
    <t>RES SMD 143K OHM 1% 1/10W 0603</t>
  </si>
  <si>
    <t>311-154KHRCT-ND</t>
  </si>
  <si>
    <t>RC0603FR-07154KL</t>
  </si>
  <si>
    <t>RES SMD 154K OHM 1% 1/10W 0603</t>
  </si>
  <si>
    <t>311-22.6KHRCT-ND</t>
  </si>
  <si>
    <t>RC0603FR-0722K6L</t>
  </si>
  <si>
    <t>RES SMD 22.6K OHM 1% 1/10W 0603</t>
  </si>
  <si>
    <t>311-23.7KHRCT-ND</t>
  </si>
  <si>
    <t>RC0603FR-0723K7L</t>
  </si>
  <si>
    <t>RES SMD 23.7K OHM 1% 1/10W 0603</t>
  </si>
  <si>
    <t>311-3.01MHRCT-ND</t>
  </si>
  <si>
    <t>RC0603FR-073M01L</t>
  </si>
  <si>
    <t>RES SMD 3.01M OHM 1% 1/10W 0603</t>
  </si>
  <si>
    <t>311-41.2KHRCT-ND</t>
  </si>
  <si>
    <t>RC0603FR-0741K2L</t>
  </si>
  <si>
    <t>RES SMD 41.2K OHM 1% 1/10W 0603</t>
  </si>
  <si>
    <t>311-42.2KHRCT-ND</t>
  </si>
  <si>
    <t>RC0603FR-0742K2L</t>
  </si>
  <si>
    <t>RES SMD 42.2K OHM 1% 1/10W 0603</t>
  </si>
  <si>
    <t>311-604KHRCT-ND</t>
  </si>
  <si>
    <t>RC0603FR-07604KL</t>
  </si>
  <si>
    <t>RES SMD 604K OHM 1% 1/10W 0603</t>
  </si>
  <si>
    <t>311-620HRCT-ND</t>
  </si>
  <si>
    <t>RC0603FR-07620RL</t>
  </si>
  <si>
    <t>RES SMD 620 OHM 1% 1/10W 0603</t>
  </si>
  <si>
    <t>311-681HRCT-ND</t>
  </si>
  <si>
    <t>RC0603FR-07681RL</t>
  </si>
  <si>
    <t>RES SMD 681 OHM 1% 1/10W 0603</t>
  </si>
  <si>
    <t>311-7.87KHRCT-ND</t>
  </si>
  <si>
    <t>RC0603FR-077K87L</t>
  </si>
  <si>
    <t>RES SMD 7.87K OHM 1% 1/10W 0603</t>
  </si>
  <si>
    <t>311-8.06KHRCT-ND</t>
  </si>
  <si>
    <t>RC0603FR-078K06L</t>
  </si>
  <si>
    <t>RES SMD 8.06K OHM 1% 1/10W 0603</t>
  </si>
  <si>
    <t>311-820HRCT-ND</t>
  </si>
  <si>
    <t>RC0603FR-07820RL</t>
  </si>
  <si>
    <t>RES SMD 820 OHM 1% 1/10W 0603</t>
  </si>
  <si>
    <t>311-10.2KHRCT-ND</t>
  </si>
  <si>
    <t>RC0603FR-0710K2L</t>
  </si>
  <si>
    <t>RES SMD 10.2K OHM 1% 1/10W 0603</t>
  </si>
  <si>
    <t>311-140HRCT-ND</t>
  </si>
  <si>
    <t>RC0603FR-07140RL</t>
  </si>
  <si>
    <t>RES SMD 140 OHM 1% 1/10W 0603</t>
  </si>
  <si>
    <t>311-16.9HRCT-ND</t>
  </si>
  <si>
    <t>RC0603FR-0716R9L</t>
  </si>
  <si>
    <t>RES SMD 16.9 OHM 1% 1/10W 0603</t>
  </si>
  <si>
    <t>311-165KHRCT-ND</t>
  </si>
  <si>
    <t>RC0603FR-07165KL</t>
  </si>
  <si>
    <t>RES SMD 165K OHM 1% 1/10W 0603</t>
  </si>
  <si>
    <t>311-18.7KHRCT-ND</t>
  </si>
  <si>
    <t>RC0603FR-0718K7L</t>
  </si>
  <si>
    <t>RES SMD 18.7K OHM 1% 1/10W 0603</t>
  </si>
  <si>
    <t>311-19.1KHRCT-ND</t>
  </si>
  <si>
    <t>RC0603FR-0719K1L</t>
  </si>
  <si>
    <t>RES SMD 19.1K OHM 1% 1/10W 0603</t>
  </si>
  <si>
    <t>311-221KHRCT-ND</t>
  </si>
  <si>
    <t>RC0603FR-07221KL</t>
  </si>
  <si>
    <t>RES SMD 221K OHM 1% 1/10W 0603</t>
  </si>
  <si>
    <t>311-294HRCT-ND</t>
  </si>
  <si>
    <t>RC0603FR-07294RL</t>
  </si>
  <si>
    <t>RES SMD 294 OHM 1% 1/10W 0603</t>
  </si>
  <si>
    <t>311-360KHRCT-ND</t>
  </si>
  <si>
    <t>RC0603FR-07360KL</t>
  </si>
  <si>
    <t>RES SMD 360K OHM 1% 1/10W 0603</t>
  </si>
  <si>
    <t>311-37.4HRCT-ND</t>
  </si>
  <si>
    <t>RC0603FR-0737R4L</t>
  </si>
  <si>
    <t>RES SMD 37.4 OHM 1% 1/10W 0603</t>
  </si>
  <si>
    <t>311-453HRCT-ND</t>
  </si>
  <si>
    <t>RC0603FR-07453RL</t>
  </si>
  <si>
    <t>RES SMD 453 OHM 1% 1/10W 0603</t>
  </si>
  <si>
    <t>311-487KHRCT-ND</t>
  </si>
  <si>
    <t>RC0603FR-07487KL</t>
  </si>
  <si>
    <t>RES SMD 487K OHM 1% 1/10W 0603</t>
  </si>
  <si>
    <t>311-510KHRCT-ND</t>
  </si>
  <si>
    <t>RC0603FR-07510KL</t>
  </si>
  <si>
    <t>RES SMD 510K OHM 1% 1/10W 0603</t>
  </si>
  <si>
    <t>311-63.4HRCT-ND</t>
  </si>
  <si>
    <t>RC0603FR-0763R4L</t>
  </si>
  <si>
    <t>RES SMD 63.4 OHM 1% 1/10W 0603</t>
  </si>
  <si>
    <t>311-8.25KHRCT-ND</t>
  </si>
  <si>
    <t>RC0603FR-078K25L</t>
  </si>
  <si>
    <t>RES SMD 8.25K OHM 1% 1/10W 0603</t>
  </si>
  <si>
    <t>311-82.5KHRCT-ND</t>
  </si>
  <si>
    <t>RC0603FR-0782K5L</t>
  </si>
  <si>
    <t>RES SMD 82.5K OHM 1% 1/10W 0603</t>
  </si>
  <si>
    <t>311-84.5KHRCT-ND</t>
  </si>
  <si>
    <t>RC0603FR-0784K5L</t>
  </si>
  <si>
    <t>RES SMD 84.5K OHM 1% 1/10W 0603</t>
  </si>
  <si>
    <t>311-931KHRCT-ND</t>
  </si>
  <si>
    <t>RC0603FR-07931KL</t>
  </si>
  <si>
    <t>RES SMD 931K OHM 1% 1/10W 0603</t>
  </si>
  <si>
    <t>311-1.62KHRCT-ND</t>
  </si>
  <si>
    <t>RC0603FR-071K62L</t>
  </si>
  <si>
    <t>RES SMD 1.62K OHM 1% 1/10W 0603</t>
  </si>
  <si>
    <t>311-1.69KHRCT-ND</t>
  </si>
  <si>
    <t>RC0603FR-071K69L</t>
  </si>
  <si>
    <t>RES SMD 1.69K OHM 1% 1/10W 0603</t>
  </si>
  <si>
    <t>311-102KHRCT-ND</t>
  </si>
  <si>
    <t>RC0603FR-07102KL</t>
  </si>
  <si>
    <t>RES SMD 102K OHM 1% 1/10W 0603</t>
  </si>
  <si>
    <t>311-2.43KHRCT-ND</t>
  </si>
  <si>
    <t>RC0603FR-072K43L</t>
  </si>
  <si>
    <t>RES SMD 2.43K OHM 1% 1/10W 0603</t>
  </si>
  <si>
    <t>311-4.02KHRCT-ND</t>
  </si>
  <si>
    <t>RC0603FR-074K02L</t>
  </si>
  <si>
    <t>RES SMD 4.02K OHM 1% 1/10W 0603</t>
  </si>
  <si>
    <t>311-59.0KHRCT-ND</t>
  </si>
  <si>
    <t>RC0603FR-0759KL</t>
  </si>
  <si>
    <t>RES SMD 59K OHM 1% 1/10W 0603</t>
  </si>
  <si>
    <t>311-6.98KHRCT-ND</t>
  </si>
  <si>
    <t>RC0603FR-076K98L</t>
  </si>
  <si>
    <t>RES SMD 6.98K OHM 1% 1/10W 0603</t>
  </si>
  <si>
    <t>311-8.87KHRCT-ND</t>
  </si>
  <si>
    <t>RC0603FR-078K87L</t>
  </si>
  <si>
    <t>RES SMD 8.87K OHM 1% 1/10W 0603</t>
  </si>
  <si>
    <t>311-10.5KHRCT-ND</t>
  </si>
  <si>
    <t>RC0603FR-0710K5L</t>
  </si>
  <si>
    <t>RES SMD 10.5K OHM 1% 1/10W 0603</t>
  </si>
  <si>
    <t>311-130HRCT-ND</t>
  </si>
  <si>
    <t>RC0603FR-07130RL</t>
  </si>
  <si>
    <t>RES SMD 130 OHM 1% 1/10W 0603</t>
  </si>
  <si>
    <t>311-140KHRCT-ND</t>
  </si>
  <si>
    <t>RC0603FR-07140KL</t>
  </si>
  <si>
    <t>RES SMD 140K OHM 1% 1/10W 0603</t>
  </si>
  <si>
    <t>311-15.8KHRCT-ND</t>
  </si>
  <si>
    <t>RC0603FR-0715K8L</t>
  </si>
  <si>
    <t>RES SMD 15.8K OHM 1% 1/10W 0603</t>
  </si>
  <si>
    <t>311-16.0KHRCT-ND</t>
  </si>
  <si>
    <t>RC0603FR-0716KL</t>
  </si>
  <si>
    <t>RES SMD 16K OHM 1% 1/10W 0603</t>
  </si>
  <si>
    <t>311-169KHRCT-ND</t>
  </si>
  <si>
    <t>RC0603FR-07169KL</t>
  </si>
  <si>
    <t>RES SMD 169K OHM 1% 1/10W 0603</t>
  </si>
  <si>
    <t>311-178KHRCT-ND</t>
  </si>
  <si>
    <t>RC0603FR-07178KL</t>
  </si>
  <si>
    <t>RES SMD 178K OHM 1% 1/10W 0603</t>
  </si>
  <si>
    <t>311-221HRCT-ND</t>
  </si>
  <si>
    <t>RC0603FR-07221RL</t>
  </si>
  <si>
    <t>RES SMD 221 OHM 1% 1/10W 0603</t>
  </si>
  <si>
    <t>311-3.24KHRCT-ND</t>
  </si>
  <si>
    <t>RC0603FR-073K24L</t>
  </si>
  <si>
    <t>RES SMD 3.24K OHM 1% 1/10W 0603</t>
  </si>
  <si>
    <t>311-3.60KHRCT-ND</t>
  </si>
  <si>
    <t>RC0603FR-073K6L</t>
  </si>
  <si>
    <t>RES SMD 3.6K OHM 1% 1/10W 0603</t>
  </si>
  <si>
    <t>311-30.1KHRCT-ND</t>
  </si>
  <si>
    <t>RC0603FR-0730K1L</t>
  </si>
  <si>
    <t>RES SMD 30.1K OHM 1% 1/10W 0603</t>
  </si>
  <si>
    <t>311-332HRCT-ND</t>
  </si>
  <si>
    <t>RC0603FR-07332RL</t>
  </si>
  <si>
    <t>RES SMD 332 OHM 1% 1/10W 0603</t>
  </si>
  <si>
    <t>311-40.2HRCT-ND</t>
  </si>
  <si>
    <t>RC0603FR-0740R2L</t>
  </si>
  <si>
    <t>RES SMD 40.2 OHM 1% 1/10W 0603</t>
  </si>
  <si>
    <t>311-44.2KHRCT-ND</t>
  </si>
  <si>
    <t>RC0603FR-0744K2L</t>
  </si>
  <si>
    <t>RES SMD 44.2K OHM 1% 1/10W 0603</t>
  </si>
  <si>
    <t>311-62.0HRCT-ND</t>
  </si>
  <si>
    <t>RC0603FR-0762RL</t>
  </si>
  <si>
    <t>RES SMD 62 OHM 1% 1/10W 0603</t>
  </si>
  <si>
    <t>311-681KHRCT-ND</t>
  </si>
  <si>
    <t>RC0603FR-07681KL</t>
  </si>
  <si>
    <t>RES SMD 681K OHM 1% 1/10W 0603</t>
  </si>
  <si>
    <t>311-17.4KHRCT-ND</t>
  </si>
  <si>
    <t>RC0603FR-0717K4L</t>
  </si>
  <si>
    <t>RES SMD 17.4K OHM 1% 1/10W 0603</t>
  </si>
  <si>
    <t>311-20.0HRCT-ND</t>
  </si>
  <si>
    <t>RC0603FR-0720RL</t>
  </si>
  <si>
    <t>RES SMD 20 OHM 1% 1/10W 0603</t>
  </si>
  <si>
    <t>311-226KHRCT-ND</t>
  </si>
  <si>
    <t>RC0603FR-07226KL</t>
  </si>
  <si>
    <t>RES SMD 226K OHM 1% 1/10W 0603</t>
  </si>
  <si>
    <t>311-237KHRCT-ND</t>
  </si>
  <si>
    <t>RC0603FR-07237KL</t>
  </si>
  <si>
    <t>RES SMD 237K OHM 1% 1/10W 0603</t>
  </si>
  <si>
    <t>311-255KHRCT-ND</t>
  </si>
  <si>
    <t>RC0603FR-07255KL</t>
  </si>
  <si>
    <t>RES SMD 255K OHM 1% 1/10W 0603</t>
  </si>
  <si>
    <t>311-3.40KHRCT-ND</t>
  </si>
  <si>
    <t>RC0603FR-073K4L</t>
  </si>
  <si>
    <t>RES SMD 3.4K OHM 1% 1/10W 0603</t>
  </si>
  <si>
    <t>311-3.92KHRCT-ND</t>
  </si>
  <si>
    <t>RC0603FR-073K92L</t>
  </si>
  <si>
    <t>RES SMD 3.92K OHM 1% 1/10W 0603</t>
  </si>
  <si>
    <t>311-390KHRCT-ND</t>
  </si>
  <si>
    <t>RC0603FR-07390KL</t>
  </si>
  <si>
    <t>RES SMD 390K OHM 1% 1/10W 0603</t>
  </si>
  <si>
    <t>311-4.87KHRCT-ND</t>
  </si>
  <si>
    <t>RC0603FR-074K87L</t>
  </si>
  <si>
    <t>RES SMD 4.87K OHM 1% 1/10W 0603</t>
  </si>
  <si>
    <t>311-5.49KHRCT-ND</t>
  </si>
  <si>
    <t>RC0603FR-075K49L</t>
  </si>
  <si>
    <t>RES SMD 5.49K OHM 1% 1/10W 0603</t>
  </si>
  <si>
    <t>311-511HRCT-ND</t>
  </si>
  <si>
    <t>RC0603FR-07511RL</t>
  </si>
  <si>
    <t>RES SMD 511 OHM 1% 1/10W 0603</t>
  </si>
  <si>
    <t>311-562KHRCT-ND</t>
  </si>
  <si>
    <t>RC0603FR-07562KL</t>
  </si>
  <si>
    <t>RES SMD 562K OHM 1% 1/10W 0603</t>
  </si>
  <si>
    <t>311-590KHRCT-ND</t>
  </si>
  <si>
    <t>RC0603FR-07590KL</t>
  </si>
  <si>
    <t>RES SMD 590K OHM 1% 1/10W 0603</t>
  </si>
  <si>
    <t>311-634HRCT-ND</t>
  </si>
  <si>
    <t>RC0603FR-07634RL</t>
  </si>
  <si>
    <t>RES SMD 634 OHM 1% 1/10W 0603</t>
  </si>
  <si>
    <t>311-680KHRCT-ND</t>
  </si>
  <si>
    <t>RC0603FR-07680KL</t>
  </si>
  <si>
    <t>RES SMD 680K OHM 1% 1/10W 0603</t>
  </si>
  <si>
    <t>311-69.8KHRCT-ND</t>
  </si>
  <si>
    <t>RC0603FR-0769K8L</t>
  </si>
  <si>
    <t>RES SMD 69.8K OHM 1% 1/10W 0603</t>
  </si>
  <si>
    <t>311-71.5HRCT-ND</t>
  </si>
  <si>
    <t>RC0603FR-0771R5L</t>
  </si>
  <si>
    <t>RES SMD 71.5 OHM 1% 1/10W 0603</t>
  </si>
  <si>
    <t>311-19.6KHRCT-ND</t>
  </si>
  <si>
    <t>RC0603FR-0719K6L</t>
  </si>
  <si>
    <t>RES SMD 19.6K OHM 1% 1/10W 0603</t>
  </si>
  <si>
    <t>311-2.94KHRCT-ND</t>
  </si>
  <si>
    <t>RC0603FR-072K94L</t>
  </si>
  <si>
    <t>RES SMD 2.94K OHM 1% 1/10W 0603</t>
  </si>
  <si>
    <t>311-215KHRCT-ND</t>
  </si>
  <si>
    <t>RC0603FR-07215KL</t>
  </si>
  <si>
    <t>RES SMD 215K OHM 1% 1/10W 0603</t>
  </si>
  <si>
    <t>311-54.9HRCT-ND</t>
  </si>
  <si>
    <t>RC0603FR-0754R9L</t>
  </si>
  <si>
    <t>RES SMD 54.9 OHM 1% 1/10W 0603</t>
  </si>
  <si>
    <t>311-56.2HRCT-ND</t>
  </si>
  <si>
    <t>RC0603FR-0756R2L</t>
  </si>
  <si>
    <t>RES SMD 56.2 OHM 1% 1/10W 0603</t>
  </si>
  <si>
    <t>311-576HRCT-ND</t>
  </si>
  <si>
    <t>RC0603FR-07576RL</t>
  </si>
  <si>
    <t>RES SMD 576 OHM 1% 1/10W 0603</t>
  </si>
  <si>
    <t>311-6.65KHRCT-ND</t>
  </si>
  <si>
    <t>RC0603FR-076K65L</t>
  </si>
  <si>
    <t>RES SMD 6.65K OHM 1% 1/10W 0603</t>
  </si>
  <si>
    <t>311-680HRCT-ND</t>
  </si>
  <si>
    <t>RC0603FR-07680RL</t>
  </si>
  <si>
    <t>RES SMD 680 OHM 1% 1/10W 0603</t>
  </si>
  <si>
    <t>311-7.15KHRCT-ND</t>
  </si>
  <si>
    <t>RC0603FR-077K15L</t>
  </si>
  <si>
    <t>RES SMD 7.15K OHM 1% 1/10W 0603</t>
  </si>
  <si>
    <t>311-73.2KHRCT-ND</t>
  </si>
  <si>
    <t>RC0603FR-0773K2L</t>
  </si>
  <si>
    <t>RES SMD 73.2K OHM 1% 1/10W 0603</t>
  </si>
  <si>
    <t>311-1.50MHRCT-ND</t>
  </si>
  <si>
    <t>RC0603FR-071M5L</t>
  </si>
  <si>
    <t>RES SMD 1.5M OHM 1% 1/10W 0603</t>
  </si>
  <si>
    <t>311-127KHRCT-ND</t>
  </si>
  <si>
    <t>RC0603FR-07127KL</t>
  </si>
  <si>
    <t>RES SMD 127K OHM 1% 1/10W 0603</t>
  </si>
  <si>
    <t>311-187HRCT-ND</t>
  </si>
  <si>
    <t>RC0603FR-07187RL</t>
  </si>
  <si>
    <t>RES SMD 187 OHM 1% 1/10W 0603</t>
  </si>
  <si>
    <t>311-2.05KHRCT-ND</t>
  </si>
  <si>
    <t>RC0603FR-072K05L</t>
  </si>
  <si>
    <t>RES SMD 2.05K OHM 1% 1/10W 0603</t>
  </si>
  <si>
    <t>311-287HRCT-ND</t>
  </si>
  <si>
    <t>RC0603FR-07287RL</t>
  </si>
  <si>
    <t>RES SMD 287 OHM 1% 1/10W 0603</t>
  </si>
  <si>
    <t>311-287KHRCT-ND</t>
  </si>
  <si>
    <t>RC0603FR-07287KL</t>
  </si>
  <si>
    <t>RES SMD 287K OHM 1% 1/10W 0603</t>
  </si>
  <si>
    <t>311-3.48KHRCT-ND</t>
  </si>
  <si>
    <t>RC0603FR-073K48L</t>
  </si>
  <si>
    <t>RES SMD 3.48K OHM 1% 1/10W 0603</t>
  </si>
  <si>
    <t>311-37.4KHRCT-ND</t>
  </si>
  <si>
    <t>RC0603FR-0737K4L</t>
  </si>
  <si>
    <t>RES SMD 37.4K OHM 1% 1/10W 0603</t>
  </si>
  <si>
    <t>311-390HRCT-ND</t>
  </si>
  <si>
    <t>RC0603FR-07390RL</t>
  </si>
  <si>
    <t>RES SMD 390 OHM 1% 1/10W 0603</t>
  </si>
  <si>
    <t>311-4.22KHRCT-ND</t>
  </si>
  <si>
    <t>RC0603FR-074K22L</t>
  </si>
  <si>
    <t>RES SMD 4.22K OHM 1% 1/10W 0603</t>
  </si>
  <si>
    <t>311-402HRCT-ND</t>
  </si>
  <si>
    <t>RC0603FR-07402RL</t>
  </si>
  <si>
    <t>RES SMD 402 OHM 1% 1/10W 0603</t>
  </si>
  <si>
    <t>311-46.4KHRCT-ND</t>
  </si>
  <si>
    <t>RC0603FR-0746K4L</t>
  </si>
  <si>
    <t>RES SMD 46.4K OHM 1% 1/10W 0603</t>
  </si>
  <si>
    <t>311-48.7KHRCT-ND</t>
  </si>
  <si>
    <t>RC0603FR-0748K7L</t>
  </si>
  <si>
    <t>RES SMD 48.7K OHM 1% 1/10W 0603</t>
  </si>
  <si>
    <t>311-5.23KHRCT-ND</t>
  </si>
  <si>
    <t>RC0603FR-075K23L</t>
  </si>
  <si>
    <t>RES SMD 5.23K OHM 1% 1/10W 0603</t>
  </si>
  <si>
    <t>311-68.1KHRCT-ND</t>
  </si>
  <si>
    <t>RC0603FR-0768K1L</t>
  </si>
  <si>
    <t>RES SMD 68.1K OHM 1% 1/10W 0603</t>
  </si>
  <si>
    <t>311-71.5KHRCT-ND</t>
  </si>
  <si>
    <t>RC0603FR-0771K5L</t>
  </si>
  <si>
    <t>RES SMD 71.5K OHM 1% 1/10W 0603</t>
  </si>
  <si>
    <t>311-715HRCT-ND</t>
  </si>
  <si>
    <t>RC0603FR-07715RL</t>
  </si>
  <si>
    <t>RES SMD 715 OHM 1% 1/10W 0603</t>
  </si>
  <si>
    <t>311-82.5HRCT-ND</t>
  </si>
  <si>
    <t>RC0603FR-0782R5L</t>
  </si>
  <si>
    <t>RES SMD 82.5 OHM 1% 1/10W 0603</t>
  </si>
  <si>
    <t>311-86.6KHRCT-ND</t>
  </si>
  <si>
    <t>RC0603FR-0786K6L</t>
  </si>
  <si>
    <t>RES SMD 86.6K OHM 1% 1/10W 0603</t>
  </si>
  <si>
    <t>311-91.0HRCT-ND</t>
  </si>
  <si>
    <t>RC0603FR-0791RL</t>
  </si>
  <si>
    <t>RES SMD 91 OHM 1% 1/10W 0603</t>
  </si>
  <si>
    <t>311-174KHRCT-ND</t>
  </si>
  <si>
    <t>RC0603FR-07174KL</t>
  </si>
  <si>
    <t>RES SMD 174K OHM 1% 1/10W 0603</t>
  </si>
  <si>
    <t>311-39.2KHRCT-ND</t>
  </si>
  <si>
    <t>RC0603FR-0739K2L</t>
  </si>
  <si>
    <t>RES SMD 39.2K OHM 1% 1/10W 0603</t>
  </si>
  <si>
    <t>311-43.2KHRCT-ND</t>
  </si>
  <si>
    <t>RC0603FR-0743K2L</t>
  </si>
  <si>
    <t>RES SMD 43.2K OHM 1% 1/10W 0603</t>
  </si>
  <si>
    <t>311-46.4HRCT-ND</t>
  </si>
  <si>
    <t>RC0603FR-0746R4L</t>
  </si>
  <si>
    <t>RES SMD 46.4 OHM 1% 1/10W 0603</t>
  </si>
  <si>
    <t>311-51.1KHRCT-ND</t>
  </si>
  <si>
    <t>RC0603FR-0751K1L</t>
  </si>
  <si>
    <t>RES SMD 51.1K OHM 1% 1/10W 0603</t>
  </si>
  <si>
    <t>311-523KHRCT-ND</t>
  </si>
  <si>
    <t>RC0603FR-07523KL</t>
  </si>
  <si>
    <t>RES SMD 523K OHM 1% 1/10W 0603</t>
  </si>
  <si>
    <t>311-6.81KHRCT-ND</t>
  </si>
  <si>
    <t>RC0603FR-076K81L</t>
  </si>
  <si>
    <t>RES SMD 6.81K OHM 1% 1/10W 0603</t>
  </si>
  <si>
    <t>311-60.4HRCT-ND</t>
  </si>
  <si>
    <t>RC0603FR-0760R4L</t>
  </si>
  <si>
    <t>RES SMD 60.4 OHM 1% 1/10W 0603</t>
  </si>
  <si>
    <t>311-787KHRCT-ND</t>
  </si>
  <si>
    <t>RC0603FR-07787KL</t>
  </si>
  <si>
    <t>RES SMD 787K OHM 1% 1/10W 0603</t>
  </si>
  <si>
    <t>311-1.15KHRCT-ND</t>
  </si>
  <si>
    <t>RC0603FR-071K15L</t>
  </si>
  <si>
    <t>RES SMD 1.15K OHM 1% 1/10W 0603</t>
  </si>
  <si>
    <t>311-102HRCT-ND</t>
  </si>
  <si>
    <t>RC0603FR-07102RL</t>
  </si>
  <si>
    <t>RES SMD 102 OHM 1% 1/10W 0603</t>
  </si>
  <si>
    <t>311-12.0HRCT-ND</t>
  </si>
  <si>
    <t>RC0603FR-0712RL</t>
  </si>
  <si>
    <t>RES SMD 12 OHM 1% 1/10W 0603</t>
  </si>
  <si>
    <t>311-133KHRCT-ND</t>
  </si>
  <si>
    <t>RC0603FR-07133KL</t>
  </si>
  <si>
    <t>RES SMD 133K OHM 1% 1/10W 0603</t>
  </si>
  <si>
    <t>311-2.10KHRCT-ND</t>
  </si>
  <si>
    <t>RC0603FR-072K1L</t>
  </si>
  <si>
    <t>RES SMD 2.1K OHM 1% 1/10W 0603</t>
  </si>
  <si>
    <t>311-261HRCT-ND</t>
  </si>
  <si>
    <t>RC0603FR-07261RL</t>
  </si>
  <si>
    <t>RES SMD 261 OHM 1% 1/10W 0603</t>
  </si>
  <si>
    <t>311-365HRCT-ND</t>
  </si>
  <si>
    <t>RC0603FR-07365RL</t>
  </si>
  <si>
    <t>RES SMD 365 OHM 1% 1/10W 0603</t>
  </si>
  <si>
    <t>311-383HRCT-ND</t>
  </si>
  <si>
    <t>RC0603FR-07383RL</t>
  </si>
  <si>
    <t>RES SMD 383 OHM 1% 1/10W 0603</t>
  </si>
  <si>
    <t>311-487HRCT-ND</t>
  </si>
  <si>
    <t>RC0603FR-07487RL</t>
  </si>
  <si>
    <t>RES SMD 487 OHM 1% 1/10W 0603</t>
  </si>
  <si>
    <t>311-511KHRCT-ND</t>
  </si>
  <si>
    <t>RC0603FR-07511KL</t>
  </si>
  <si>
    <t>RES SMD 511K OHM 1% 1/10W 0603</t>
  </si>
  <si>
    <t>311-549HRCT-ND</t>
  </si>
  <si>
    <t>RC0603FR-07549RL</t>
  </si>
  <si>
    <t>RES SMD 549 OHM 1% 1/10W 0603</t>
  </si>
  <si>
    <t>311-7.68KHRCT-ND</t>
  </si>
  <si>
    <t>RC0603FR-077K68L</t>
  </si>
  <si>
    <t>RES SMD 7.68K OHM 1% 1/10W 0603</t>
  </si>
  <si>
    <t>311-93.1KHRCT-ND</t>
  </si>
  <si>
    <t>RC0603FR-0793K1L</t>
  </si>
  <si>
    <t>RES SMD 93.1K OHM 1% 1/10W 0603</t>
  </si>
  <si>
    <t>311-1.21MHRCT-ND</t>
  </si>
  <si>
    <t>RC0603FR-071M21L</t>
  </si>
  <si>
    <t>RES SMD 1.21M OHM 1% 1/10W 0603</t>
  </si>
  <si>
    <t>311-1.60KHRCT-ND</t>
  </si>
  <si>
    <t>RC0603FR-071K6L</t>
  </si>
  <si>
    <t>RES SMD 1.6K OHM 1% 1/10W 0603</t>
  </si>
  <si>
    <t>311-1.78KHRCT-ND</t>
  </si>
  <si>
    <t>RC0603FR-071K78L</t>
  </si>
  <si>
    <t>RES SMD 1.78K OHM 1% 1/10W 0603</t>
  </si>
  <si>
    <t>311-115KHRCT-ND</t>
  </si>
  <si>
    <t>RC0603FR-07115KL</t>
  </si>
  <si>
    <t>RES SMD 115K OHM 1% 1/10W 0603</t>
  </si>
  <si>
    <t>311-158KHRCT-ND</t>
  </si>
  <si>
    <t>RC0603FR-07158KL</t>
  </si>
  <si>
    <t>RES SMD 158K OHM 1% 1/10W 0603</t>
  </si>
  <si>
    <t>311-16.9KHRCT-ND</t>
  </si>
  <si>
    <t>RC0603FR-0716K9L</t>
  </si>
  <si>
    <t>RES SMD 16.9K OHM 1% 1/10W 0603</t>
  </si>
  <si>
    <t>311-162HRCT-ND</t>
  </si>
  <si>
    <t>RC0603FR-07162RL</t>
  </si>
  <si>
    <t>RES SMD 162 OHM 1% 1/10W 0603</t>
  </si>
  <si>
    <t>311-2.15KHRCT-ND</t>
  </si>
  <si>
    <t>RC0603FR-072K15L</t>
  </si>
  <si>
    <t>RES SMD 2.15K OHM 1% 1/10W 0603</t>
  </si>
  <si>
    <t>311-226HRCT-ND</t>
  </si>
  <si>
    <t>RC0603FR-07226RL</t>
  </si>
  <si>
    <t>RES SMD 226 OHM 1% 1/10W 0603</t>
  </si>
  <si>
    <t>311-24.3HRCT-ND</t>
  </si>
  <si>
    <t>RC0603FR-0724R3L</t>
  </si>
  <si>
    <t>RES SMD 24.3 OHM 1% 1/10W 0603</t>
  </si>
  <si>
    <t>311-280KHRCT-ND</t>
  </si>
  <si>
    <t>RC0603FR-07280KL</t>
  </si>
  <si>
    <t>RES SMD 280K OHM 1% 1/10W 0603</t>
  </si>
  <si>
    <t>311-300KHRCT-ND</t>
  </si>
  <si>
    <t>RC0603FR-07300KL</t>
  </si>
  <si>
    <t>RES SMD 300K OHM 1% 1/10W 0603</t>
  </si>
  <si>
    <t>311-301HRCT-ND</t>
  </si>
  <si>
    <t>RC0603FR-07301RL</t>
  </si>
  <si>
    <t>RES SMD 301 OHM 1% 1/10W 0603</t>
  </si>
  <si>
    <t>311-31.6HRCT-ND</t>
  </si>
  <si>
    <t>RC0603FR-0731R6L</t>
  </si>
  <si>
    <t>RES SMD 31.6 OHM 1% 1/10W 0603</t>
  </si>
  <si>
    <t>311-32.4KHRCT-ND</t>
  </si>
  <si>
    <t>RC0603FR-0732K4L</t>
  </si>
  <si>
    <t>RES SMD 32.4K OHM 1% 1/10W 0603</t>
  </si>
  <si>
    <t>311-4.12KHRCT-ND</t>
  </si>
  <si>
    <t>RC0603FR-074K12L</t>
  </si>
  <si>
    <t>RES SMD 4.12K OHM 1% 1/10W 0603</t>
  </si>
  <si>
    <t>311-4.64KHRCT-ND</t>
  </si>
  <si>
    <t>RC0603FR-074K64L</t>
  </si>
  <si>
    <t>RES SMD 4.64K OHM 1% 1/10W 0603</t>
  </si>
  <si>
    <t>311-40.2KHRCT-ND</t>
  </si>
  <si>
    <t>RC0603FR-0740K2L</t>
  </si>
  <si>
    <t>RES SMD 40.2K OHM 1% 1/10W 0603</t>
  </si>
  <si>
    <t>311-53.6HRCT-ND</t>
  </si>
  <si>
    <t>RC0603FR-0753R6L</t>
  </si>
  <si>
    <t>RES SMD 53.6 OHM 1% 1/10W 0603</t>
  </si>
  <si>
    <t>311-549KHRCT-ND</t>
  </si>
  <si>
    <t>RC0603FR-07549KL</t>
  </si>
  <si>
    <t>RES SMD 549K OHM 1% 1/10W 0603</t>
  </si>
  <si>
    <t>311-59.0HRCT-ND</t>
  </si>
  <si>
    <t>RC0603FR-0759RL</t>
  </si>
  <si>
    <t>RES SMD 59 OHM 1% 1/10W 0603</t>
  </si>
  <si>
    <t>311-619HRCT-ND</t>
  </si>
  <si>
    <t>RC0603FR-07619RL</t>
  </si>
  <si>
    <t>RES SMD 619 OHM 1% 1/10W 0603</t>
  </si>
  <si>
    <t>311-7.32KHRCT-ND</t>
  </si>
  <si>
    <t>RC0603FR-077K32L</t>
  </si>
  <si>
    <t>RES SMD 7.32K OHM 1% 1/10W 0603</t>
  </si>
  <si>
    <t>311-715KHRCT-ND</t>
  </si>
  <si>
    <t>RC0603FR-07715KL</t>
  </si>
  <si>
    <t>RES SMD 715K OHM 1% 1/10W 0603</t>
  </si>
  <si>
    <t>311-845KHRCT-ND</t>
  </si>
  <si>
    <t>RC0603FR-07845KL</t>
  </si>
  <si>
    <t>RES SMD 845K OHM 1% 1/10W 0603</t>
  </si>
  <si>
    <t>311-910KHRCT-ND</t>
  </si>
  <si>
    <t>RC0603FR-07910KL</t>
  </si>
  <si>
    <t>RES SMD 910K OHM 1% 1/10W 0603</t>
  </si>
  <si>
    <t>311-953HRCT-ND</t>
  </si>
  <si>
    <t>RC0603FR-07953RL</t>
  </si>
  <si>
    <t>RES SMD 953 OHM 1% 1/10W 0603</t>
  </si>
  <si>
    <t>311-97.6HRCT-ND</t>
  </si>
  <si>
    <t>RC0603FR-0797R6L</t>
  </si>
  <si>
    <t>RES SMD 97.6 OHM 1% 1/10W 0603</t>
  </si>
  <si>
    <t>311-1.18KHRCT-ND</t>
  </si>
  <si>
    <t>RC0603FR-071K18L</t>
  </si>
  <si>
    <t>RES SMD 1.18K OHM 1% 1/10W 0603</t>
  </si>
  <si>
    <t>311-1.58KHRCT-ND</t>
  </si>
  <si>
    <t>RC0603FR-071K58L</t>
  </si>
  <si>
    <t>RES SMD 1.58K OHM 1% 1/10W 0603</t>
  </si>
  <si>
    <t>311-137HRCT-ND</t>
  </si>
  <si>
    <t>RC0603FR-07137RL</t>
  </si>
  <si>
    <t>RES SMD 137 OHM 1% 1/10W 0603</t>
  </si>
  <si>
    <t>311-14.0KHRCT-ND</t>
  </si>
  <si>
    <t>RC0603FR-0714KL</t>
  </si>
  <si>
    <t>RES SMD 14K OHM 1% 1/10W 0603</t>
  </si>
  <si>
    <t>311-154HRCT-ND</t>
  </si>
  <si>
    <t>RC0603FR-07154RL</t>
  </si>
  <si>
    <t>RES SMD 154 OHM 1% 1/10W 0603</t>
  </si>
  <si>
    <t>311-160HRCT-ND</t>
  </si>
  <si>
    <t>RC0603FR-07160RL</t>
  </si>
  <si>
    <t>RES SMD 160 OHM 1% 1/10W 0603</t>
  </si>
  <si>
    <t>311-24.3KHRCT-ND</t>
  </si>
  <si>
    <t>RC0603FR-0724K3L</t>
  </si>
  <si>
    <t>RES SMD 24.3K OHM 1% 1/10W 0603</t>
  </si>
  <si>
    <t>311-28.0KHRCT-ND</t>
  </si>
  <si>
    <t>RC0603FR-0728KL</t>
  </si>
  <si>
    <t>RES SMD 28K OHM 1% 1/10W 0603</t>
  </si>
  <si>
    <t>311-3.09KHRCT-ND</t>
  </si>
  <si>
    <t>RC0603FR-073K09L</t>
  </si>
  <si>
    <t>RES SMD 3.09K OHM 1% 1/10W 0603</t>
  </si>
  <si>
    <t>311-30.0KHRCT-ND</t>
  </si>
  <si>
    <t>RC0603FR-0730KL</t>
  </si>
  <si>
    <t>RES SMD 30K OHM 1% 1/10W 0603</t>
  </si>
  <si>
    <t>311-316HRCT-ND</t>
  </si>
  <si>
    <t>RC0603FR-07316RL</t>
  </si>
  <si>
    <t>RES SMD 316 OHM 1% 1/10W 0603</t>
  </si>
  <si>
    <t>311-41.2HRCT-ND</t>
  </si>
  <si>
    <t>RC0603FR-0741R2L</t>
  </si>
  <si>
    <t>RES SMD 41.2 OHM 1% 1/10W 0603</t>
  </si>
  <si>
    <t>311-44.2HRCT-ND</t>
  </si>
  <si>
    <t>RC0603FR-0744R2L</t>
  </si>
  <si>
    <t>RES SMD 44.2 OHM 1% 1/10W 0603</t>
  </si>
  <si>
    <t>311-442KHRCT-ND</t>
  </si>
  <si>
    <t>RC0603FR-07442KL</t>
  </si>
  <si>
    <t>RES SMD 442K OHM 1% 1/10W 0603</t>
  </si>
  <si>
    <t>311-56.0HRCT-ND</t>
  </si>
  <si>
    <t>RC0603FR-0756RL</t>
  </si>
  <si>
    <t>RES SMD 56 OHM 1% 1/10W 0603</t>
  </si>
  <si>
    <t>311-57.6HRCT-ND</t>
  </si>
  <si>
    <t>RC0603FR-0757R6L</t>
  </si>
  <si>
    <t>RES SMD 57.6 OHM 1% 1/10W 0603</t>
  </si>
  <si>
    <t>311-64.9HRCT-ND</t>
  </si>
  <si>
    <t>RC0603FR-0764R9L</t>
  </si>
  <si>
    <t>RES SMD 64.9 OHM 1% 1/10W 0603</t>
  </si>
  <si>
    <t>311-76.8KHRCT-ND</t>
  </si>
  <si>
    <t>RC0603FR-0776K8L</t>
  </si>
  <si>
    <t>RES SMD 76.8K OHM 1% 1/10W 0603</t>
  </si>
  <si>
    <t>311-866KHRCT-ND</t>
  </si>
  <si>
    <t>RC0603FR-07866KL</t>
  </si>
  <si>
    <t>RES SMD 866K OHM 1% 1/10W 0603</t>
  </si>
  <si>
    <t>311-90.9HRCT-ND</t>
  </si>
  <si>
    <t>RC0603FR-0790R9L</t>
  </si>
  <si>
    <t>RES SMD 90.9 OHM 1% 1/10W 0603</t>
  </si>
  <si>
    <t>311-909KHRCT-ND</t>
  </si>
  <si>
    <t>RC0603FR-07909KL</t>
  </si>
  <si>
    <t>RES SMD 909K OHM 1% 1/10W 0603</t>
  </si>
  <si>
    <t>311-931HRCT-ND</t>
  </si>
  <si>
    <t>RC0603FR-07931RL</t>
  </si>
  <si>
    <t>RES SMD 931 OHM 1% 1/10W 0603</t>
  </si>
  <si>
    <t>311-56KHRCT-ND</t>
  </si>
  <si>
    <t>RC0603FR-0756KL</t>
  </si>
  <si>
    <t>RES SMD 56K OHM 1% 1/10W 0603</t>
  </si>
  <si>
    <t>311-11.3KHRCT-ND</t>
  </si>
  <si>
    <t>RC0603FR-0711K3L</t>
  </si>
  <si>
    <t>RES SMD 11.3K OHM 1% 1/10W 0603</t>
  </si>
  <si>
    <t>311-11.5HRCT-ND</t>
  </si>
  <si>
    <t>RC0603FR-0711R5L</t>
  </si>
  <si>
    <t>RES SMD 11.5 OHM 1% 1/10W 0603</t>
  </si>
  <si>
    <t>311-14.7KHRCT-ND</t>
  </si>
  <si>
    <t>RC0603FR-0714K7L</t>
  </si>
  <si>
    <t>RES SMD 14.7K OHM 1% 1/10W 0603</t>
  </si>
  <si>
    <t>311-158HRCT-ND</t>
  </si>
  <si>
    <t>RC0603FR-07158RL</t>
  </si>
  <si>
    <t>RES SMD 158 OHM 1% 1/10W 0603</t>
  </si>
  <si>
    <t>311-165HRCT-ND</t>
  </si>
  <si>
    <t>RC0603FR-07165RL</t>
  </si>
  <si>
    <t>RES SMD 165 OHM 1% 1/10W 0603</t>
  </si>
  <si>
    <t>311-174HRCT-ND</t>
  </si>
  <si>
    <t>RC0603FR-07174RL</t>
  </si>
  <si>
    <t>RES SMD 174 OHM 1% 1/10W 0603</t>
  </si>
  <si>
    <t>311-18.2KHRCT-ND</t>
  </si>
  <si>
    <t>RC0603FR-0718K2L</t>
  </si>
  <si>
    <t>RES SMD 18.2K OHM 1% 1/10W 0603</t>
  </si>
  <si>
    <t>311-191KHRCT-ND</t>
  </si>
  <si>
    <t>RC0603FR-07191KL</t>
  </si>
  <si>
    <t>RES SMD 191K OHM 1% 1/10W 0603</t>
  </si>
  <si>
    <t>311-232HRCT-ND</t>
  </si>
  <si>
    <t>RC0603FR-07232RL</t>
  </si>
  <si>
    <t>RES SMD 232 OHM 1% 1/10W 0603</t>
  </si>
  <si>
    <t>311-340KHRCT-ND</t>
  </si>
  <si>
    <t>RC0603FR-07340KL</t>
  </si>
  <si>
    <t>RES SMD 340K OHM 1% 1/10W 0603</t>
  </si>
  <si>
    <t>311-4.32KHRCT-ND</t>
  </si>
  <si>
    <t>RC0603FR-074K32L</t>
  </si>
  <si>
    <t>RES SMD 4.32K OHM 1% 1/10W 0603</t>
  </si>
  <si>
    <t>311-4.75MHRCT-ND</t>
  </si>
  <si>
    <t>RC0603FR-074M75L</t>
  </si>
  <si>
    <t>RES SMD 4.75M OHM 1% 1/10W 0603</t>
  </si>
  <si>
    <t>311-412HRCT-ND</t>
  </si>
  <si>
    <t>RC0603FR-07412RL</t>
  </si>
  <si>
    <t>RES SMD 412 OHM 1% 1/10W 0603</t>
  </si>
  <si>
    <t>311-422HRCT-ND</t>
  </si>
  <si>
    <t>RC0603FR-07422RL</t>
  </si>
  <si>
    <t>RES SMD 422 OHM 1% 1/10W 0603</t>
  </si>
  <si>
    <t>311-475KHRCT-ND</t>
  </si>
  <si>
    <t>RC0603FR-07475KL</t>
  </si>
  <si>
    <t>RES SMD 475K OHM 1% 1/10W 0603</t>
  </si>
  <si>
    <t>311-5.60KHRCT-ND</t>
  </si>
  <si>
    <t>RC0603FR-075K6L</t>
  </si>
  <si>
    <t>RES SMD 5.6K OHM 1% 1/10W 0603</t>
  </si>
  <si>
    <t>311-52.3HRCT-ND</t>
  </si>
  <si>
    <t>RC0603FR-0752R3L</t>
  </si>
  <si>
    <t>RES SMD 52.3 OHM 1% 1/10W 0603</t>
  </si>
  <si>
    <t>311-562HRCT-ND</t>
  </si>
  <si>
    <t>RC0603FR-07562RL</t>
  </si>
  <si>
    <t>RES SMD 562 OHM 1% 1/10W 0603</t>
  </si>
  <si>
    <t>311-576KHRCT-ND</t>
  </si>
  <si>
    <t>RC0603FR-07576KL</t>
  </si>
  <si>
    <t>RES SMD 576K OHM 1% 1/10W 0603</t>
  </si>
  <si>
    <t>311-6.19KHRCT-ND</t>
  </si>
  <si>
    <t>RC0603FR-076K19L</t>
  </si>
  <si>
    <t>RES SMD 6.19K OHM 1% 1/10W 0603</t>
  </si>
  <si>
    <t>311-63.4KHRCT-ND</t>
  </si>
  <si>
    <t>RC0603FR-0763K4L</t>
  </si>
  <si>
    <t>RES SMD 63.4K OHM 1% 1/10W 0603</t>
  </si>
  <si>
    <t>311-9.09KHRCT-ND</t>
  </si>
  <si>
    <t>RC0603FR-079K09L</t>
  </si>
  <si>
    <t>RES SMD 9.09K OHM 1% 1/10W 0603</t>
  </si>
  <si>
    <t>311-910HRCT-ND</t>
  </si>
  <si>
    <t>RC0603FR-07910RL</t>
  </si>
  <si>
    <t>RES SMD 910 OHM 1% 1/10W 0603</t>
  </si>
  <si>
    <t>311-1.05KHRCT-ND</t>
  </si>
  <si>
    <t>RC0603FR-071K05L</t>
  </si>
  <si>
    <t>RES SMD 1.05K OHM 1% 1/10W 0603</t>
  </si>
  <si>
    <t>311-11.0HRCT-ND</t>
  </si>
  <si>
    <t>RC0603FR-0711RL</t>
  </si>
  <si>
    <t>RES SMD 11 OHM 1% 1/10W 0603</t>
  </si>
  <si>
    <t>311-169HRCT-ND</t>
  </si>
  <si>
    <t>RC0603FR-07169RL</t>
  </si>
  <si>
    <t>RES SMD 169 OHM 1% 1/10W 0603</t>
  </si>
  <si>
    <t>311-2.87KHRCT-ND</t>
  </si>
  <si>
    <t>RC0603FR-072K87L</t>
  </si>
  <si>
    <t>RES SMD 2.87K OHM 1% 1/10W 0603</t>
  </si>
  <si>
    <t>311-205KHRCT-ND</t>
  </si>
  <si>
    <t>RC0603FR-07205KL</t>
  </si>
  <si>
    <t>RES SMD 205K OHM 1% 1/10W 0603</t>
  </si>
  <si>
    <t>311-22.6HRCT-ND</t>
  </si>
  <si>
    <t>RC0603FR-0722R6L</t>
  </si>
  <si>
    <t>RES SMD 22.6 OHM 1% 1/10W 0603</t>
  </si>
  <si>
    <t>311-232KHRCT-ND</t>
  </si>
  <si>
    <t>RC0603FR-07232KL</t>
  </si>
  <si>
    <t>RES SMD 232K OHM 1% 1/10W 0603</t>
  </si>
  <si>
    <t>311-274KHRCT-ND</t>
  </si>
  <si>
    <t>RC0603FR-07274KL</t>
  </si>
  <si>
    <t>RES SMD 274K OHM 1% 1/10W 0603</t>
  </si>
  <si>
    <t>311-280HRCT-ND</t>
  </si>
  <si>
    <t>RC0603FR-07280RL</t>
  </si>
  <si>
    <t>RES SMD 280 OHM 1% 1/10W 0603</t>
  </si>
  <si>
    <t>311-3.01KHRCT-ND</t>
  </si>
  <si>
    <t>RC0603FR-073K01L</t>
  </si>
  <si>
    <t>RES SMD 3.01K OHM 1% 1/10W 0603</t>
  </si>
  <si>
    <t>311-30.9HRCT-ND</t>
  </si>
  <si>
    <t>RC0603FR-0730R9L</t>
  </si>
  <si>
    <t>RES SMD 30.9 OHM 1% 1/10W 0603</t>
  </si>
  <si>
    <t>311-340HRCT-ND</t>
  </si>
  <si>
    <t>RC0603FR-07340RL</t>
  </si>
  <si>
    <t>RES SMD 340 OHM 1% 1/10W 0603</t>
  </si>
  <si>
    <t>311-36.5HRCT-ND</t>
  </si>
  <si>
    <t>RC0603FR-0736R5L</t>
  </si>
  <si>
    <t>RES SMD 36.5 OHM 1% 1/10W 0603</t>
  </si>
  <si>
    <t>311-365KHRCT-ND</t>
  </si>
  <si>
    <t>RC0603FR-07365KL</t>
  </si>
  <si>
    <t>RES SMD 365K OHM 1% 1/10W 0603</t>
  </si>
  <si>
    <t>311-432KHRCT-ND</t>
  </si>
  <si>
    <t>RC0603FR-07432KL</t>
  </si>
  <si>
    <t>RES SMD 432K OHM 1% 1/10W 0603</t>
  </si>
  <si>
    <t>311-464HRCT-ND</t>
  </si>
  <si>
    <t>RC0603FR-07464RL</t>
  </si>
  <si>
    <t>RES SMD 464 OHM 1% 1/10W 0603</t>
  </si>
  <si>
    <t>311-5.36KHRCT-ND</t>
  </si>
  <si>
    <t>RC0603FR-075K36L</t>
  </si>
  <si>
    <t>RES SMD 5.36K OHM 1% 1/10W 0603</t>
  </si>
  <si>
    <t>311-53.6KHRCT-ND</t>
  </si>
  <si>
    <t>RC0603FR-0753K6L</t>
  </si>
  <si>
    <t>RES SMD 53.6K OHM 1% 1/10W 0603</t>
  </si>
  <si>
    <t>311-60.4KHRCT-ND</t>
  </si>
  <si>
    <t>RC0603FR-0760K4L</t>
  </si>
  <si>
    <t>RES SMD 60.4K OHM 1% 1/10W 0603</t>
  </si>
  <si>
    <t>311-619KHRCT-ND</t>
  </si>
  <si>
    <t>RC0603FR-07619KL</t>
  </si>
  <si>
    <t>RES SMD 619K OHM 1% 1/10W 0603</t>
  </si>
  <si>
    <t>311-76.8HRCT-ND</t>
  </si>
  <si>
    <t>RC0603FR-0776R8L</t>
  </si>
  <si>
    <t>RES SMD 76.8 OHM 1% 1/10W 0603</t>
  </si>
  <si>
    <t>311-909HRCT-ND</t>
  </si>
  <si>
    <t>RC0603FR-07909RL</t>
  </si>
  <si>
    <t>RES SMD 909 OHM 1% 1/10W 0603</t>
  </si>
  <si>
    <t>311-1.20KHRCT-ND</t>
  </si>
  <si>
    <t>RC0603FR-071K2L</t>
  </si>
  <si>
    <t>RES SMD 1.2K OHM 1% 1/10W 0603</t>
  </si>
  <si>
    <t>311-1.33KHRCT-ND</t>
  </si>
  <si>
    <t>RC0603FR-071K33L</t>
  </si>
  <si>
    <t>RES SMD 1.33K OHM 1% 1/10W 0603</t>
  </si>
  <si>
    <t>311-124HRCT-ND</t>
  </si>
  <si>
    <t>RC0603FR-07124RL</t>
  </si>
  <si>
    <t>RES SMD 124 OHM 1% 1/10W 0603</t>
  </si>
  <si>
    <t>311-13.7KHRCT-ND</t>
  </si>
  <si>
    <t>RC0603FR-0713K7L</t>
  </si>
  <si>
    <t>RES SMD 13.7K OHM 1% 1/10W 0603</t>
  </si>
  <si>
    <t>311-17.8KHRCT-ND</t>
  </si>
  <si>
    <t>RC0603FR-0717K8L</t>
  </si>
  <si>
    <t>RES SMD 17.8K OHM 1% 1/10W 0603</t>
  </si>
  <si>
    <t>311-196KHRCT-ND</t>
  </si>
  <si>
    <t>RC0603FR-07196KL</t>
  </si>
  <si>
    <t>RES SMD 196K OHM 1% 1/10W 0603</t>
  </si>
  <si>
    <t>311-21.5KHRCT-ND</t>
  </si>
  <si>
    <t>RC0603FR-0721K5L</t>
  </si>
  <si>
    <t>RES SMD 21.5K OHM 1% 1/10W 0603</t>
  </si>
  <si>
    <t>311-25.5KHRCT-ND</t>
  </si>
  <si>
    <t>RC0603FR-0725K5L</t>
  </si>
  <si>
    <t>RES SMD 25.5K OHM 1% 1/10W 0603</t>
  </si>
  <si>
    <t>311-36.0KHRCT-ND</t>
  </si>
  <si>
    <t>RC0603FR-0736KL</t>
  </si>
  <si>
    <t>RES SMD 36K OHM 1% 1/10W 0603</t>
  </si>
  <si>
    <t>311-43.0HRCT-ND</t>
  </si>
  <si>
    <t>RC0603FR-0743RL</t>
  </si>
  <si>
    <t>RES SMD 43 OHM 1% 1/10W 0603</t>
  </si>
  <si>
    <t>311-45.3HRCT-ND</t>
  </si>
  <si>
    <t>RC0603FR-0745R3L</t>
  </si>
  <si>
    <t>RES SMD 45.3 OHM 1% 1/10W 0603</t>
  </si>
  <si>
    <t>311-47.5HRCT-ND</t>
  </si>
  <si>
    <t>RC0603FR-0747R5L</t>
  </si>
  <si>
    <t>RES SMD 47.5 OHM 1% 1/10W 0603</t>
  </si>
  <si>
    <t>311-536HRCT-ND</t>
  </si>
  <si>
    <t>RC0603FR-07536RL</t>
  </si>
  <si>
    <t>RES SMD 536 OHM 1% 1/10W 0603</t>
  </si>
  <si>
    <t>311-66.5KHRCT-ND</t>
  </si>
  <si>
    <t>RC0603FR-0766K5L</t>
  </si>
  <si>
    <t>RES SMD 66.5K OHM 1% 1/10W 0603</t>
  </si>
  <si>
    <t>311-768KHRCT-ND</t>
  </si>
  <si>
    <t>RC0603FR-07768KL</t>
  </si>
  <si>
    <t>RES SMD 768K OHM 1% 1/10W 0603</t>
  </si>
  <si>
    <t>311-78.7KHRCT-ND</t>
  </si>
  <si>
    <t>RC0603FR-0778K7L</t>
  </si>
  <si>
    <t>RES SMD 78.7K OHM 1% 1/10W 0603</t>
  </si>
  <si>
    <t>311-887HRCT-ND</t>
  </si>
  <si>
    <t>RC0603FR-07887RL</t>
  </si>
  <si>
    <t>RES SMD 887 OHM 1% 1/10W 0603</t>
  </si>
  <si>
    <t>311-10.2HRCT-ND</t>
  </si>
  <si>
    <t>RC0603FR-0710R2L</t>
  </si>
  <si>
    <t>RES SMD 10.2 OHM 1% 1/10W 0603</t>
  </si>
  <si>
    <t>311-12.1HRCT-ND</t>
  </si>
  <si>
    <t>RC0603FR-0712R1L</t>
  </si>
  <si>
    <t>RES SMD 12.1 OHM 1% 1/10W 0603</t>
  </si>
  <si>
    <t>311-137KHRCT-ND</t>
  </si>
  <si>
    <t>RC0603FR-07137KL</t>
  </si>
  <si>
    <t>RES SMD 137K OHM 1% 1/10W 0603</t>
  </si>
  <si>
    <t>311-16.0HRCT-ND</t>
  </si>
  <si>
    <t>RC0603FR-0716RL</t>
  </si>
  <si>
    <t>RES SMD 16 OHM 1% 1/10W 0603</t>
  </si>
  <si>
    <t>311-191HRCT-ND</t>
  </si>
  <si>
    <t>RC0603FR-07191RL</t>
  </si>
  <si>
    <t>RES SMD 191 OHM 1% 1/10W 0603</t>
  </si>
  <si>
    <t>311-2.80KHRCT-ND</t>
  </si>
  <si>
    <t>RC0603FR-072K8L</t>
  </si>
  <si>
    <t>RES SMD 2.8K OHM 1% 1/10W 0603</t>
  </si>
  <si>
    <t>311-21.5HRCT-ND</t>
  </si>
  <si>
    <t>RC0603FR-0721R5L</t>
  </si>
  <si>
    <t>RES SMD 21.5 OHM 1% 1/10W 0603</t>
  </si>
  <si>
    <t>311-267HRCT-ND</t>
  </si>
  <si>
    <t>RC0603FR-07267RL</t>
  </si>
  <si>
    <t>RES SMD 267 OHM 1% 1/10W 0603</t>
  </si>
  <si>
    <t>311-267KHRCT-ND</t>
  </si>
  <si>
    <t>RC0603FR-07267KL</t>
  </si>
  <si>
    <t>RES SMD 267K OHM 1% 1/10W 0603</t>
  </si>
  <si>
    <t>311-27.4HRCT-ND</t>
  </si>
  <si>
    <t>RC0603FR-0727R4L</t>
  </si>
  <si>
    <t>RES SMD 27.4 OHM 1% 1/10W 0603</t>
  </si>
  <si>
    <t>311-348HRCT-ND</t>
  </si>
  <si>
    <t>RC0603FR-07348RL</t>
  </si>
  <si>
    <t>RES SMD 348 OHM 1% 1/10W 0603</t>
  </si>
  <si>
    <t>311-35.7KHRCT-ND</t>
  </si>
  <si>
    <t>RC0603FR-0735K7L</t>
  </si>
  <si>
    <t>RES SMD 35.7K OHM 1% 1/10W 0603</t>
  </si>
  <si>
    <t>311-453KHRCT-ND</t>
  </si>
  <si>
    <t>RC0603FR-07453KL</t>
  </si>
  <si>
    <t>RES SMD 453K OHM 1% 1/10W 0603</t>
  </si>
  <si>
    <t>311-464KHRCT-ND</t>
  </si>
  <si>
    <t>RC0603FR-07464KL</t>
  </si>
  <si>
    <t>RES SMD 464K OHM 1% 1/10W 0603</t>
  </si>
  <si>
    <t>311-48.7HRCT-ND</t>
  </si>
  <si>
    <t>RC0603FR-0748R7L</t>
  </si>
  <si>
    <t>RES SMD 48.7 OHM 1% 1/10W 0603</t>
  </si>
  <si>
    <t>311-536KHRCT-ND</t>
  </si>
  <si>
    <t>RC0603FR-07536KL</t>
  </si>
  <si>
    <t>RES SMD 536K OHM 1% 1/10W 0603</t>
  </si>
  <si>
    <t>311-73.2HRCT-ND</t>
  </si>
  <si>
    <t>RC0603FR-0773R2L</t>
  </si>
  <si>
    <t>RES SMD 73.2 OHM 1% 1/10W 0603</t>
  </si>
  <si>
    <t>311-768HRCT-ND</t>
  </si>
  <si>
    <t>RC0603FR-07768RL</t>
  </si>
  <si>
    <t>RES SMD 768 OHM 1% 1/10W 0603</t>
  </si>
  <si>
    <t>311-8.45KHRCT-ND</t>
  </si>
  <si>
    <t>RC0603FR-078K45L</t>
  </si>
  <si>
    <t>RES SMD 8.45K OHM 1% 1/10W 0603</t>
  </si>
  <si>
    <t>311-80.6HRCT-ND</t>
  </si>
  <si>
    <t>RC0603FR-0780R6L</t>
  </si>
  <si>
    <t>RES SMD 80.6 OHM 1% 1/10W 0603</t>
  </si>
  <si>
    <t>311-9.31KHRCT-ND</t>
  </si>
  <si>
    <t>RC0603FR-079K31L</t>
  </si>
  <si>
    <t>RES SMD 9.31K OHM 1% 1/10W 0603</t>
  </si>
  <si>
    <t>311-976KHRCT-ND</t>
  </si>
  <si>
    <t>RC0603FR-07976KL</t>
  </si>
  <si>
    <t>RES SMD 976K OHM 1% 1/10W 0603</t>
  </si>
  <si>
    <t>311-1.96KHRCT-ND</t>
  </si>
  <si>
    <t>RC0603FR-071K96L</t>
  </si>
  <si>
    <t>RES SMD 1.96K OHM 1% 1/10W 0603</t>
  </si>
  <si>
    <t>311-110HRCT-ND</t>
  </si>
  <si>
    <t>RC0603FR-07110RL</t>
  </si>
  <si>
    <t>RES SMD 110 OHM 1% 1/10W 0603</t>
  </si>
  <si>
    <t>311-118KHRCT-ND</t>
  </si>
  <si>
    <t>RC0603FR-07118KL</t>
  </si>
  <si>
    <t>RES SMD 118K OHM 1% 1/10W 0603</t>
  </si>
  <si>
    <t>311-12.4HRCT-ND</t>
  </si>
  <si>
    <t>RC0603FR-0712R4L</t>
  </si>
  <si>
    <t>RES SMD 12.4 OHM 1% 1/10W 0603</t>
  </si>
  <si>
    <t>311-127HRCT-ND</t>
  </si>
  <si>
    <t>RC0603FR-07127RL</t>
  </si>
  <si>
    <t>RES SMD 127 OHM 1% 1/10W 0603</t>
  </si>
  <si>
    <t>311-2.37KHRCT-ND</t>
  </si>
  <si>
    <t>RC0603FR-072K37L</t>
  </si>
  <si>
    <t>RES SMD 2.37K OHM 1% 1/10W 0603</t>
  </si>
  <si>
    <t>311-2.74KHRCT-ND</t>
  </si>
  <si>
    <t>RC0603FR-072K74L</t>
  </si>
  <si>
    <t>RES SMD 2.74K OHM 1% 1/10W 0603</t>
  </si>
  <si>
    <t>311-215HRCT-ND</t>
  </si>
  <si>
    <t>RC0603FR-07215RL</t>
  </si>
  <si>
    <t>RES SMD 215 OHM 1% 1/10W 0603</t>
  </si>
  <si>
    <t>311-243KHRCT-ND</t>
  </si>
  <si>
    <t>RC0603FR-07243KL</t>
  </si>
  <si>
    <t>RES SMD 243K OHM 1% 1/10W 0603</t>
  </si>
  <si>
    <t>311-26.7KHRCT-ND</t>
  </si>
  <si>
    <t>RC0603FR-0726K7L</t>
  </si>
  <si>
    <t>RES SMD 26.7K OHM 1% 1/10W 0603</t>
  </si>
  <si>
    <t>311-261KHRCT-ND</t>
  </si>
  <si>
    <t>RC0603FR-07261KL</t>
  </si>
  <si>
    <t>RES SMD 261K OHM 1% 1/10W 0603</t>
  </si>
  <si>
    <t>311-27.0HRCT-ND</t>
  </si>
  <si>
    <t>RC0603FR-0727RL</t>
  </si>
  <si>
    <t>RES SMD 27 OHM 1% 1/10W 0603</t>
  </si>
  <si>
    <t>311-316KHRCT-ND</t>
  </si>
  <si>
    <t>RC0603FR-07316KL</t>
  </si>
  <si>
    <t>RES SMD 316K OHM 1% 1/10W 0603</t>
  </si>
  <si>
    <t>311-39.2HRCT-ND</t>
  </si>
  <si>
    <t>RC0603FR-0739R2L</t>
  </si>
  <si>
    <t>RES SMD 39.2 OHM 1% 1/10W 0603</t>
  </si>
  <si>
    <t>311-51.0HRCT-ND</t>
  </si>
  <si>
    <t>RC0603FR-0751RL</t>
  </si>
  <si>
    <t>RES SMD 51 OHM 1% 1/10W 0603</t>
  </si>
  <si>
    <t>311-1.87KHRCT-ND</t>
  </si>
  <si>
    <t>RC0603FR-071K87L</t>
  </si>
  <si>
    <t>RES SMD 1.87K OHM 1% 1/10W 0603</t>
  </si>
  <si>
    <t>311-130KHRCT-ND</t>
  </si>
  <si>
    <t>RC0603FR-07130KL</t>
  </si>
  <si>
    <t>RES SMD 130K OHM 1% 1/10W 0603</t>
  </si>
  <si>
    <t>311-16.2KHRCT-ND</t>
  </si>
  <si>
    <t>RC0603FR-0716K2L</t>
  </si>
  <si>
    <t>RES SMD 16.2K OHM 1% 1/10W 0603</t>
  </si>
  <si>
    <t>311-2.67KHRCT-ND</t>
  </si>
  <si>
    <t>RC0603FR-072K67L</t>
  </si>
  <si>
    <t>RES SMD 2.67K OHM 1% 1/10W 0603</t>
  </si>
  <si>
    <t>311-29.4KHRCT-ND</t>
  </si>
  <si>
    <t>RC0603FR-0729K4L</t>
  </si>
  <si>
    <t>RES SMD 29.4K OHM 1% 1/10W 0603</t>
  </si>
  <si>
    <t>311-383KHRCT-ND</t>
  </si>
  <si>
    <t>RC0603FR-07383KL</t>
  </si>
  <si>
    <t>RES SMD 383K OHM 1% 1/10W 0603</t>
  </si>
  <si>
    <t>311-39.0HRCT-ND</t>
  </si>
  <si>
    <t>RC0603FR-0739RL</t>
  </si>
  <si>
    <t>RES SMD 39 OHM 1% 1/10W 0603</t>
  </si>
  <si>
    <t>311-412KHRCT-ND</t>
  </si>
  <si>
    <t>RC0603FR-07412KL</t>
  </si>
  <si>
    <t>RES SMD 412K OHM 1% 1/10W 0603</t>
  </si>
  <si>
    <t>311-430HRCT-ND</t>
  </si>
  <si>
    <t>RC0603FR-07430RL</t>
  </si>
  <si>
    <t>RES SMD 430 OHM 1% 1/10W 0603</t>
  </si>
  <si>
    <t>311-634KHRCT-ND</t>
  </si>
  <si>
    <t>RC0603FR-07634KL</t>
  </si>
  <si>
    <t>RES SMD 634K OHM 1% 1/10W 0603</t>
  </si>
  <si>
    <t>311-698KHRCT-ND</t>
  </si>
  <si>
    <t>RC0603FR-07698KL</t>
  </si>
  <si>
    <t>RES SMD 698K OHM 1% 1/10W 0603</t>
  </si>
  <si>
    <t>311-732KHRCT-ND</t>
  </si>
  <si>
    <t>RC0603FR-07732KL</t>
  </si>
  <si>
    <t>RES SMD 732K OHM 1% 1/10W 0603</t>
  </si>
  <si>
    <t>311-78.7HRCT-ND</t>
  </si>
  <si>
    <t>RC0603FR-0778R7L</t>
  </si>
  <si>
    <t>RES SMD 78.7 OHM 1% 1/10W 0603</t>
  </si>
  <si>
    <t>311-84.5HRCT-ND</t>
  </si>
  <si>
    <t>RC0603FR-0784R5L</t>
  </si>
  <si>
    <t>RES SMD 84.5 OHM 1% 1/10W 0603</t>
  </si>
  <si>
    <t>311-93.1HRCT-ND</t>
  </si>
  <si>
    <t>RC0603FR-0793R1L</t>
  </si>
  <si>
    <t>RES SMD 93.1 OHM 1% 1/10W 0603</t>
  </si>
  <si>
    <t>311-953KHRCT-ND</t>
  </si>
  <si>
    <t>RC0603FR-07953KL</t>
  </si>
  <si>
    <t>RES SMD 953K OHM 1% 1/10W 0603</t>
  </si>
  <si>
    <t>311-1.13KHRCT-ND</t>
  </si>
  <si>
    <t>RC0603FR-071K13L</t>
  </si>
  <si>
    <t>RES SMD 1.13K OHM 1% 1/10W 0603</t>
  </si>
  <si>
    <t>311-115HRCT-ND</t>
  </si>
  <si>
    <t>RC0603FR-07115RL</t>
  </si>
  <si>
    <t>RES SMD 115 OHM 1% 1/10W 0603</t>
  </si>
  <si>
    <t>311-14.7HRCT-ND</t>
  </si>
  <si>
    <t>RC0603FR-0714R7L</t>
  </si>
  <si>
    <t>RES SMD 14.7 OHM 1% 1/10W 0603</t>
  </si>
  <si>
    <t>311-147HRCT-ND</t>
  </si>
  <si>
    <t>RC0603FR-07147RL</t>
  </si>
  <si>
    <t>RES SMD 147 OHM 1% 1/10W 0603</t>
  </si>
  <si>
    <t>311-210HRCT-ND</t>
  </si>
  <si>
    <t>RC0603FR-07210RL</t>
  </si>
  <si>
    <t>RES SMD 210 OHM 1% 1/10W 0603</t>
  </si>
  <si>
    <t>311-3.83KHRCT-ND</t>
  </si>
  <si>
    <t>RC0603FR-073K83L</t>
  </si>
  <si>
    <t>RES SMD 3.83K OHM 1% 1/10W 0603</t>
  </si>
  <si>
    <t>311-34.0KHRCT-ND</t>
  </si>
  <si>
    <t>RC0603FR-0734KL</t>
  </si>
  <si>
    <t>RES SMD 34K OHM 1% 1/10W 0603</t>
  </si>
  <si>
    <t>311-348KHRCT-ND</t>
  </si>
  <si>
    <t>RC0603FR-07348KL</t>
  </si>
  <si>
    <t>RES SMD 348K OHM 1% 1/10W 0603</t>
  </si>
  <si>
    <t>311-360HRCT-ND</t>
  </si>
  <si>
    <t>RC0603FR-07360RL</t>
  </si>
  <si>
    <t>RES SMD 360 OHM 1% 1/10W 0603</t>
  </si>
  <si>
    <t>311-4.30KHRCT-ND</t>
  </si>
  <si>
    <t>RC0603FR-074K3L</t>
  </si>
  <si>
    <t>RES SMD 4.3K OHM 1% 1/10W 0603</t>
  </si>
  <si>
    <t>311-590HRCT-ND</t>
  </si>
  <si>
    <t>RC0603FR-07590RL</t>
  </si>
  <si>
    <t>RES SMD 590 OHM 1% 1/10W 0603</t>
  </si>
  <si>
    <t>311-649HRCT-ND</t>
  </si>
  <si>
    <t>RC0603FR-07649RL</t>
  </si>
  <si>
    <t>RES SMD 649 OHM 1% 1/10W 0603</t>
  </si>
  <si>
    <t>311-66.5HRCT-ND</t>
  </si>
  <si>
    <t>RC0603FR-0766R5L</t>
  </si>
  <si>
    <t>RES SMD 66.5 OHM 1% 1/10W 0603</t>
  </si>
  <si>
    <t>311-68.1HRCT-ND</t>
  </si>
  <si>
    <t>RC0603FR-0768R1L</t>
  </si>
  <si>
    <t>RES SMD 68.1 OHM 1% 1/10W 0603</t>
  </si>
  <si>
    <t>311-69.8HRCT-ND</t>
  </si>
  <si>
    <t>RC0603FR-0769R8L</t>
  </si>
  <si>
    <t>RES SMD 69.8 OHM 1% 1/10W 0603</t>
  </si>
  <si>
    <t>311-732HRCT-ND</t>
  </si>
  <si>
    <t>RC0603FR-07732RL</t>
  </si>
  <si>
    <t>RES SMD 732 OHM 1% 1/10W 0603</t>
  </si>
  <si>
    <t>311-787HRCT-ND</t>
  </si>
  <si>
    <t>RC0603FR-07787RL</t>
  </si>
  <si>
    <t>RES SMD 787 OHM 1% 1/10W 0603</t>
  </si>
  <si>
    <t>311-887KHRCT-ND</t>
  </si>
  <si>
    <t>RC0603FR-07887KL</t>
  </si>
  <si>
    <t>RES SMD 887K OHM 1% 1/10W 0603</t>
  </si>
  <si>
    <t>311-95.3HRCT-ND</t>
  </si>
  <si>
    <t>RC0603FR-0795R3L</t>
  </si>
  <si>
    <t>RES SMD 95.3 OHM 1% 1/10W 0603</t>
  </si>
  <si>
    <t>311-2.21HRCT-ND</t>
  </si>
  <si>
    <t>RC0603FR-072R21L</t>
  </si>
  <si>
    <t>RES SMD 2.21 OHM 1% 1/10W 0603</t>
  </si>
  <si>
    <t>311-6.04HRCT-ND</t>
  </si>
  <si>
    <t>RC0603FR-076R04L</t>
  </si>
  <si>
    <t>RES SMD 6.04 OHM 1% 1/10W 0603</t>
  </si>
  <si>
    <t>311-4.75HRCT-ND</t>
  </si>
  <si>
    <t>RC0603FR-074R75L</t>
  </si>
  <si>
    <t>RES SMD 4.75 OHM 1% 1/10W 0603</t>
  </si>
  <si>
    <t>311-6.81HRCT-ND</t>
  </si>
  <si>
    <t>RC0603FR-076R81L</t>
  </si>
  <si>
    <t>RES SMD 6.81 OHM 1% 1/10W 0603</t>
  </si>
  <si>
    <t>311-7.50HRCT-ND</t>
  </si>
  <si>
    <t>RC0603FR-077R5L</t>
  </si>
  <si>
    <t>RES SMD 7.5 OHM 1% 1/10W 0603</t>
  </si>
  <si>
    <t>311-2.49HRCT-ND</t>
  </si>
  <si>
    <t>RC0603FR-072R49L</t>
  </si>
  <si>
    <t>RES SMD 2.49 OHM 1% 1/10W 0603</t>
  </si>
  <si>
    <t>311-3.01HRCT-ND</t>
  </si>
  <si>
    <t>RC0603FR-073R01L</t>
  </si>
  <si>
    <t>RES SMD 3.01 OHM 1% 1/10W 0603</t>
  </si>
  <si>
    <t>311-3.32HRCT-ND</t>
  </si>
  <si>
    <t>RC0603FR-073R32L</t>
  </si>
  <si>
    <t>RES SMD 3.32 OHM 1% 1/10W 0603</t>
  </si>
  <si>
    <t>311-3.92HRCT-ND</t>
  </si>
  <si>
    <t>RC0603FR-073R92L</t>
  </si>
  <si>
    <t>RES SMD 3.92 OHM 1% 1/10W 0603</t>
  </si>
  <si>
    <t>311-5.11HRCT-ND</t>
  </si>
  <si>
    <t>RC0603FR-075R11L</t>
  </si>
  <si>
    <t>RES SMD 5.11 OHM 1% 1/10W 0603</t>
  </si>
  <si>
    <t>311-1.00HRCT-ND</t>
  </si>
  <si>
    <t>RC0603FR-071RL</t>
  </si>
  <si>
    <t>RES SMD 1 OHM 1% 1/10W 0603</t>
  </si>
  <si>
    <t>311-4.42HRCT-ND</t>
  </si>
  <si>
    <t>RC0603FR-074R42L</t>
  </si>
  <si>
    <t>RES SMD 4.42 OHM 1% 1/10W 0603</t>
  </si>
  <si>
    <t>311-2.2HRCT-ND</t>
  </si>
  <si>
    <t>RC0603FR-072R2L</t>
  </si>
  <si>
    <t>RES SMD 2.2 OHM 1% 1/10W 0603</t>
  </si>
  <si>
    <t>311-5.62HRCT-ND</t>
  </si>
  <si>
    <t>RC0603FR-075R62L</t>
  </si>
  <si>
    <t>RES SMD 5.62 OHM 1% 1/10W 0603</t>
  </si>
  <si>
    <t>311-5.76HRCT-ND</t>
  </si>
  <si>
    <t>RC0603FR-075R76L</t>
  </si>
  <si>
    <t>RES SMD 5.76 OHM 1% 1/10W 0603</t>
  </si>
  <si>
    <t>311-6.2GRCT-ND</t>
  </si>
  <si>
    <t>RC0603JR-076R2L</t>
  </si>
  <si>
    <t>RES SMD 6.2 OHM 5% 1/10W 0603</t>
  </si>
  <si>
    <t>311-910KGRCT-ND</t>
  </si>
  <si>
    <t>RC0603JR-07910KL</t>
  </si>
  <si>
    <t>RES SMD 910K OHM 5% 1/10W 0603</t>
  </si>
  <si>
    <t>311-6.2MGRCT-ND</t>
  </si>
  <si>
    <t>RC0603JR-076M2L</t>
  </si>
  <si>
    <t>RES SMD 6.2M OHM 5% 1/10W 0603</t>
  </si>
  <si>
    <t>311-1.1GRCT-ND</t>
  </si>
  <si>
    <t>RC0603JR-071R1L</t>
  </si>
  <si>
    <t>RES SMD 1.1 OHM 5% 1/10W 0603</t>
  </si>
  <si>
    <t>311-8.2MGRCT-ND</t>
  </si>
  <si>
    <t>RC0603JR-078M2L</t>
  </si>
  <si>
    <t>RES SMD 8.2M OHM 5% 1/10W 0603</t>
  </si>
  <si>
    <t>311-1.3GRCT-ND</t>
  </si>
  <si>
    <t>RC0603JR-071R3L</t>
  </si>
  <si>
    <t>RES SMD 1.3 OHM 5% 1/10W 0603</t>
  </si>
  <si>
    <t>311-430KGRCT-ND</t>
  </si>
  <si>
    <t>RC0603JR-07430KL</t>
  </si>
  <si>
    <t>RES SMD 430K OHM 5% 1/10W 0603</t>
  </si>
  <si>
    <t>311-1.8GRCT-ND</t>
  </si>
  <si>
    <t>RC0603JR-071R8L</t>
  </si>
  <si>
    <t>RES SMD 1.8 OHM 5% 1/10W 0603</t>
  </si>
  <si>
    <t>311-3.6GRCT-ND</t>
  </si>
  <si>
    <t>RC0603JR-073R6L</t>
  </si>
  <si>
    <t>RES SMD 3.6 OHM 5% 1/10W 0603</t>
  </si>
  <si>
    <t>311-2.4GRCT-ND</t>
  </si>
  <si>
    <t>RC0603JR-072R4L</t>
  </si>
  <si>
    <t>RES SMD 2.4 OHM 5% 1/10W 0603</t>
  </si>
  <si>
    <t>311-1.6GRCT-ND</t>
  </si>
  <si>
    <t>RC0603JR-071R6L</t>
  </si>
  <si>
    <t>RES SMD 1.6 OHM 5% 1/10W 0603</t>
  </si>
  <si>
    <t>311-4.3GRCT-ND</t>
  </si>
  <si>
    <t>RC0603JR-074R3L</t>
  </si>
  <si>
    <t>RES SMD 4.3 OHM 5% 1/10W 0603</t>
  </si>
  <si>
    <t>311-620KGRCT-ND</t>
  </si>
  <si>
    <t>RC0603JR-07620KL</t>
  </si>
  <si>
    <t>RES SMD 620K OHM 5% 1/10W 0603</t>
  </si>
  <si>
    <t>311-11GRCT-ND</t>
  </si>
  <si>
    <t>RC0603JR-0711RL</t>
  </si>
  <si>
    <t>RES SMD 11 OHM 5% 1/10W 0603</t>
  </si>
  <si>
    <t>311-16GRCT-ND</t>
  </si>
  <si>
    <t>RC0603JR-0716RL</t>
  </si>
  <si>
    <t>RES SMD 16 OHM 5% 1/10W 0603</t>
  </si>
  <si>
    <t>311-360KGRCT-ND</t>
  </si>
  <si>
    <t>RC0603JR-07360KL</t>
  </si>
  <si>
    <t>RES SMD 360K OHM 5% 1/10W 0603</t>
  </si>
  <si>
    <t>311-3.6MGRCT-ND</t>
  </si>
  <si>
    <t>RC0603JR-073M6L</t>
  </si>
  <si>
    <t>RES SMD 3.6M OHM 5% 1/10W 0603</t>
  </si>
  <si>
    <t>311-7.5GRCT-ND</t>
  </si>
  <si>
    <t>RC0603JR-077R5L</t>
  </si>
  <si>
    <t>RES SMD 7.5 OHM 5% 1/10W 0603</t>
  </si>
  <si>
    <t>311-13GRCT-ND</t>
  </si>
  <si>
    <t>RC0603JR-0713RL</t>
  </si>
  <si>
    <t>RES SMD 13 OHM 5% 1/10W 0603</t>
  </si>
  <si>
    <t>311-35.7HRCT-ND</t>
  </si>
  <si>
    <t>RC0603FR-0735R7L</t>
  </si>
  <si>
    <t>RES SMD 35.7 OHM 1% 1/10W 0603</t>
  </si>
  <si>
    <t>311-38.3HRCT-ND</t>
  </si>
  <si>
    <t>RC0603FR-0738R3L</t>
  </si>
  <si>
    <t>RES SMD 38.3 OHM 1% 1/10W 0603</t>
  </si>
  <si>
    <t>311-88.7HRCT-ND</t>
  </si>
  <si>
    <t>RC0603FR-0788R7L</t>
  </si>
  <si>
    <t>RES SMD 88.7 OHM 1% 1/10W 0603</t>
  </si>
  <si>
    <t>311-10.5HRCT-ND</t>
  </si>
  <si>
    <t>RC0603FR-0710R5L</t>
  </si>
  <si>
    <t>RES SMD 10.5 OHM 1% 1/10W 0603</t>
  </si>
  <si>
    <t>311-13.7HRCT-ND</t>
  </si>
  <si>
    <t>RC0603FR-0713R7L</t>
  </si>
  <si>
    <t>RES SMD 13.7 OHM 1% 1/10W 0603</t>
  </si>
  <si>
    <t>311-23.7HRCT-ND</t>
  </si>
  <si>
    <t>RC0603FR-0723R7L</t>
  </si>
  <si>
    <t>RES SMD 23.7 OHM 1% 1/10W 0603</t>
  </si>
  <si>
    <t>311-2.94MHRCT-ND</t>
  </si>
  <si>
    <t>RC0603FR-072M94L</t>
  </si>
  <si>
    <t>RES SMD 2.94M OHM 1% 1/10W 0603</t>
  </si>
  <si>
    <t>311-26.7HRCT-ND</t>
  </si>
  <si>
    <t>RC0603FR-0726R7L</t>
  </si>
  <si>
    <t>RES SMD 26.7 OHM 1% 1/10W 0603</t>
  </si>
  <si>
    <t>311-17.4HRCT-ND</t>
  </si>
  <si>
    <t>RC0603FR-0717R4L</t>
  </si>
  <si>
    <t>RES SMD 17.4 OHM 1% 1/10W 0603</t>
  </si>
  <si>
    <t>311-19.1HRCT-ND</t>
  </si>
  <si>
    <t>RC0603FR-0719R1L</t>
  </si>
  <si>
    <t>RES SMD 19.1 OHM 1% 1/10W 0603</t>
  </si>
  <si>
    <t>311-11.3HRCT-ND</t>
  </si>
  <si>
    <t>RC0603FR-0711R3L</t>
  </si>
  <si>
    <t>RES SMD 11.3 OHM 1% 1/10W 0603</t>
  </si>
  <si>
    <t>311-28.7HRCT-ND</t>
  </si>
  <si>
    <t>RC0603FR-0728R7L</t>
  </si>
  <si>
    <t>RES SMD 28.7 OHM 1% 1/10W 0603</t>
  </si>
  <si>
    <t>311-15.8HRCT-ND</t>
  </si>
  <si>
    <t>RC0603FR-0715R8L</t>
  </si>
  <si>
    <t>RES SMD 15.8 OHM 1% 1/10W 0603</t>
  </si>
  <si>
    <t>311-16.5HRCT-ND</t>
  </si>
  <si>
    <t>RC0603FR-0716R5L</t>
  </si>
  <si>
    <t>RES SMD 16.5 OHM 1% 1/10W 0603</t>
  </si>
  <si>
    <t>311-20.5HRCT-ND</t>
  </si>
  <si>
    <t>RC0603FR-0720R5L</t>
  </si>
  <si>
    <t>RES SMD 20.5 OHM 1% 1/10W 0603</t>
  </si>
  <si>
    <t>311-23.2HRCT-ND</t>
  </si>
  <si>
    <t>RC0603FR-0723R2L</t>
  </si>
  <si>
    <t>RES SMD 23.2 OHM 1% 1/10W 0603</t>
  </si>
  <si>
    <t>311-28.0HRCT-ND</t>
  </si>
  <si>
    <t>RC0603FR-0728RL</t>
  </si>
  <si>
    <t>RES SMD 28 OHM 1% 1/10W 0603</t>
  </si>
  <si>
    <t>311-32.4HRCT-ND</t>
  </si>
  <si>
    <t>RC0603FR-0732R4L</t>
  </si>
  <si>
    <t>RES SMD 32.4 OHM 1% 1/10W 0603</t>
  </si>
  <si>
    <t>311-16.2HRCT-ND</t>
  </si>
  <si>
    <t>RC0603FR-0716R2L</t>
  </si>
  <si>
    <t>RES SMD 16.2 OHM 1% 1/10W 0603</t>
  </si>
  <si>
    <t>311-18.7HRCT-ND</t>
  </si>
  <si>
    <t>RC0603FR-0718R7L</t>
  </si>
  <si>
    <t>RES SMD 18.7 OHM 1% 1/10W 0603</t>
  </si>
  <si>
    <t>311-10.7HRCT-ND</t>
  </si>
  <si>
    <t>RC0603FR-0710R7L</t>
  </si>
  <si>
    <t>RES SMD 10.7 OHM 1% 1/10W 0603</t>
  </si>
  <si>
    <t>311-13.3HRCT-ND</t>
  </si>
  <si>
    <t>RC0603FR-0713R3L</t>
  </si>
  <si>
    <t>RES SMD 13.3 OHM 1% 1/10W 0603</t>
  </si>
  <si>
    <t>311-2.15HRCT-ND</t>
  </si>
  <si>
    <t>RC0603FR-072R15L</t>
  </si>
  <si>
    <t>RES SMD 2.15 OHM 1% 1/10W 0603</t>
  </si>
  <si>
    <t>311-2.43HRCT-ND</t>
  </si>
  <si>
    <t>RC0603FR-072R43L</t>
  </si>
  <si>
    <t>RES SMD 2.43 OHM 1% 1/10W 0603</t>
  </si>
  <si>
    <t>http://www.yageo.com/documents/recent/PYu-RC0603_51_RoHS_L_v5.pdf</t>
  </si>
  <si>
    <t>YAG1309CT-ND</t>
  </si>
  <si>
    <t>RC0603JR-0710KP</t>
  </si>
  <si>
    <t>YAG1308CT-ND</t>
  </si>
  <si>
    <t>RC0603JR-07100RP</t>
  </si>
  <si>
    <t>YAG1310CT-ND</t>
  </si>
  <si>
    <t>RC0603JR-0710RP</t>
  </si>
  <si>
    <t>YAG1311CT-ND</t>
  </si>
  <si>
    <t>RC0603JR-071KP</t>
  </si>
  <si>
    <t>YAG1312CT-ND</t>
  </si>
  <si>
    <t>RC0603JR-07220RP</t>
  </si>
  <si>
    <t>YAG1313CT-ND</t>
  </si>
  <si>
    <t>RC0603JR-072K2P</t>
  </si>
  <si>
    <t>YAG1314CT-ND</t>
  </si>
  <si>
    <t>RC0603JR-07330RP</t>
  </si>
  <si>
    <t>YAG1315CT-ND</t>
  </si>
  <si>
    <t>RC0603JR-073K3P</t>
  </si>
  <si>
    <t>YAG1316CT-ND</t>
  </si>
  <si>
    <t>RC0603JR-07470RP</t>
  </si>
  <si>
    <t>YAG1317CT-ND</t>
  </si>
  <si>
    <t>RC0603JR-074K7P</t>
  </si>
  <si>
    <t>YAG1290CT-ND</t>
  </si>
  <si>
    <t>RC0603FR-0710KP</t>
  </si>
  <si>
    <t>YAG1294CT-ND</t>
  </si>
  <si>
    <t>RC0603FR-071KP</t>
  </si>
  <si>
    <t>YAG1289CT-ND</t>
  </si>
  <si>
    <t>RC0603FR-07100RP</t>
  </si>
  <si>
    <t>YAG1291CT-ND</t>
  </si>
  <si>
    <t>RC0603FR-0710RP</t>
  </si>
  <si>
    <t>YAG1292CT-ND</t>
  </si>
  <si>
    <t>RC0603FR-07150RP</t>
  </si>
  <si>
    <t>YAG1295CT-ND</t>
  </si>
  <si>
    <t>RC0603FR-071RP</t>
  </si>
  <si>
    <t>YAG1296CT-ND</t>
  </si>
  <si>
    <t>RC0603FR-072K2P</t>
  </si>
  <si>
    <t>YAG1298CT-ND</t>
  </si>
  <si>
    <t>RC0603FR-07330RP</t>
  </si>
  <si>
    <t>YAG1299CT-ND</t>
  </si>
  <si>
    <t>RC0603FR-0733RP</t>
  </si>
  <si>
    <t>YAG1301CT-ND</t>
  </si>
  <si>
    <t>RC0603FR-07470RP</t>
  </si>
  <si>
    <t>YAG1302CT-ND</t>
  </si>
  <si>
    <t>RC0603FR-0749R9P</t>
  </si>
  <si>
    <t>YAG1304CT-ND</t>
  </si>
  <si>
    <t>RC0603FR-074K7P</t>
  </si>
  <si>
    <t>YAG1305CT-ND</t>
  </si>
  <si>
    <t>RC0603FR-074K99P</t>
  </si>
  <si>
    <t>YAG1293CT-ND</t>
  </si>
  <si>
    <t>RC0603FR-071K5P</t>
  </si>
  <si>
    <t>YAG1297CT-ND</t>
  </si>
  <si>
    <t>RC0603FR-072KP</t>
  </si>
  <si>
    <t>YAG1303CT-ND</t>
  </si>
  <si>
    <t>RC0603FR-074K75P</t>
  </si>
  <si>
    <t>YAG1300CT-ND</t>
  </si>
  <si>
    <t>RC0603FR-073K3P</t>
  </si>
  <si>
    <t>YAG1306CT-ND</t>
  </si>
  <si>
    <t>RC0603FR-0775RP</t>
  </si>
  <si>
    <t>RES SMD 75 OHM 1% 1/10W 0603</t>
  </si>
  <si>
    <t>311-2.74HRCT-ND</t>
  </si>
  <si>
    <t>RC0603FR-072R74L</t>
  </si>
  <si>
    <t>RES SMD 2.74 OHM 1% 1/10W 0603</t>
  </si>
  <si>
    <t>311-107KHRCT-ND</t>
  </si>
  <si>
    <t>RC0603FR-07107KL</t>
  </si>
  <si>
    <t>RES SMD 107K OHM 1% 1/10W 0603</t>
  </si>
  <si>
    <t>311-75.0HRCT-ND</t>
  </si>
  <si>
    <t>RC0603FR-0775RL</t>
  </si>
  <si>
    <t>311-26.1HRCT-ND</t>
  </si>
  <si>
    <t>RC0603FR-0726R1L</t>
  </si>
  <si>
    <t>RES SMD 26.1 OHM 1% 1/10W 0603</t>
  </si>
  <si>
    <t>311-2.7MGRCT-ND</t>
  </si>
  <si>
    <t>RC0603JR-072M7L</t>
  </si>
  <si>
    <t>RES SMD 2.7M OHM 5% 1/10W 0603</t>
  </si>
  <si>
    <t>311-11.8HRCT-ND</t>
  </si>
  <si>
    <t>RC0603FR-0711R8L</t>
  </si>
  <si>
    <t>RES SMD 11.8 OHM 1% 1/10W 0603</t>
  </si>
  <si>
    <t>311-105HRCT-ND</t>
  </si>
  <si>
    <t>RC0603FR-07105RL</t>
  </si>
  <si>
    <t>RES SMD 105 OHM 1% 1/10W 0603</t>
  </si>
  <si>
    <t>311-62KGRCT-ND</t>
  </si>
  <si>
    <t>RC0603JR-0762KL</t>
  </si>
  <si>
    <t>RES SMD 62K OHM 5% 1/10W 0603</t>
  </si>
  <si>
    <t>311-2.61KHRCT-ND</t>
  </si>
  <si>
    <t>RC0603FR-072K61L</t>
  </si>
  <si>
    <t>RES SMD 2.61K OHM 1% 1/10W 0603</t>
  </si>
  <si>
    <t>311-118HRCT-ND</t>
  </si>
  <si>
    <t>RC0603FR-07118RL</t>
  </si>
  <si>
    <t>RES SMD 118 OHM 1% 1/10W 0603</t>
  </si>
  <si>
    <t>311-4.3MGRCT-ND</t>
  </si>
  <si>
    <t>RC0603JR-074M3L</t>
  </si>
  <si>
    <t>RES SMD 4.3M OHM 5% 1/10W 0603</t>
  </si>
  <si>
    <t>311-300GRCT-ND</t>
  </si>
  <si>
    <t>RC0603JR-07300RL</t>
  </si>
  <si>
    <t>RES SMD 300 OHM 5% 1/10W 0603</t>
  </si>
  <si>
    <t>311-68GRCT-ND</t>
  </si>
  <si>
    <t>RC0603JR-0768RL</t>
  </si>
  <si>
    <t>RES SMD 68 OHM 5% 1/10W 0603</t>
  </si>
  <si>
    <t>311-120HRCT-ND</t>
  </si>
  <si>
    <t>RC0603FR-07120RL</t>
  </si>
  <si>
    <t>RES SMD 120 OHM 1% 1/10W 0603</t>
  </si>
  <si>
    <t>311-18.2HRCT-ND</t>
  </si>
  <si>
    <t>RC0603FR-0718R2L</t>
  </si>
  <si>
    <t>RES SMD 18.2 OHM 1% 1/10W 0603</t>
  </si>
  <si>
    <t>311-45.3KHRCT-ND</t>
  </si>
  <si>
    <t>RC0603FR-0745K3L</t>
  </si>
  <si>
    <t>RES SMD 45.3K OHM 1% 1/10W 0603</t>
  </si>
  <si>
    <t>311-57.6KHRCT-ND</t>
  </si>
  <si>
    <t>RC0603FR-0757K6L</t>
  </si>
  <si>
    <t>RES SMD 57.6K OHM 1% 1/10W 0603</t>
  </si>
  <si>
    <t>311-12.7HRCT-ND</t>
  </si>
  <si>
    <t>RC0603FR-0712R7L</t>
  </si>
  <si>
    <t>RES SMD 12.7 OHM 1% 1/10W 0603</t>
  </si>
  <si>
    <t>311-19.6HRCT-ND</t>
  </si>
  <si>
    <t>RC0603FR-0719R6L</t>
  </si>
  <si>
    <t>RES SMD 19.6 OHM 1% 1/10W 0603</t>
  </si>
  <si>
    <t>311-14.0HRCT-ND</t>
  </si>
  <si>
    <t>RC0603FR-0714RL</t>
  </si>
  <si>
    <t>RES SMD 14 OHM 1% 1/10W 0603</t>
  </si>
  <si>
    <t>311-5.23HRCT-ND</t>
  </si>
  <si>
    <t>RC0603FR-075R23L</t>
  </si>
  <si>
    <t>RES SMD 5.23 OHM 1% 1/10W 0603</t>
  </si>
  <si>
    <t>311-29.4HRCT-ND</t>
  </si>
  <si>
    <t>RC0603FR-0729R4L</t>
  </si>
  <si>
    <t>RES SMD 29.4 OHM 1% 1/10W 0603</t>
  </si>
  <si>
    <t>311-97.6KHRCT-ND</t>
  </si>
  <si>
    <t>RC0603FR-0797K6L</t>
  </si>
  <si>
    <t>RES SMD 97.6K OHM 1% 1/10W 0603</t>
  </si>
  <si>
    <t>311-56.2KHRCT-ND</t>
  </si>
  <si>
    <t>RC0603FR-0756K2L</t>
  </si>
  <si>
    <t>RES SMD 56.2K OHM 1% 1/10W 0603</t>
  </si>
  <si>
    <t>311-13.0HRCT-ND</t>
  </si>
  <si>
    <t>RC0603FR-0713RL</t>
  </si>
  <si>
    <t>RES SMD 13 OHM 1% 1/10W 0603</t>
  </si>
  <si>
    <t>311-1.47KHRCT-ND</t>
  </si>
  <si>
    <t>RC0603FR-071K47L</t>
  </si>
  <si>
    <t>RES SMD 1.47K OHM 1% 1/10W 0603</t>
  </si>
  <si>
    <t>311-237HRCT-ND</t>
  </si>
  <si>
    <t>RC0603FR-07237RL</t>
  </si>
  <si>
    <t>RES SMD 237 OHM 1% 1/10W 0603</t>
  </si>
  <si>
    <t>311-14.3HRCT-ND</t>
  </si>
  <si>
    <t>RC0603FR-0714R3L</t>
  </si>
  <si>
    <t>RES SMD 14.3 OHM 1% 1/10W 0603</t>
  </si>
  <si>
    <t>311-3.74KHRCT-ND</t>
  </si>
  <si>
    <t>RC0603FR-073K74L</t>
  </si>
  <si>
    <t>RES SMD 3.74K OHM 1% 1/10W 0603</t>
  </si>
  <si>
    <t>311-11.5KHRCT-ND</t>
  </si>
  <si>
    <t>RC0603FR-0711K5L</t>
  </si>
  <si>
    <t>RES SMD 11.5K OHM 1% 1/10W 0603</t>
  </si>
  <si>
    <t>311-9.76KHRCT-ND</t>
  </si>
  <si>
    <t>RC0603FR-079K76L</t>
  </si>
  <si>
    <t>RES SMD 9.76K OHM 1% 1/10W 0603</t>
  </si>
  <si>
    <t>311-2.26KHRCT-ND</t>
  </si>
  <si>
    <t>RC0603FR-072K26L</t>
  </si>
  <si>
    <t>RES SMD 2.26K OHM 1% 1/10W 0603</t>
  </si>
  <si>
    <t>311-1.20MHRCT-ND</t>
  </si>
  <si>
    <t>RC0603FR-071M2L</t>
  </si>
  <si>
    <t>RES SMD 1.2M OHM 1% 1/10W 0603</t>
  </si>
  <si>
    <t>311-21.0HRCT-ND</t>
  </si>
  <si>
    <t>RC0603FR-0721RL</t>
  </si>
  <si>
    <t>RES SMD 21 OHM 1% 1/10W 0603</t>
  </si>
  <si>
    <t>311-1.3MGRCT-ND</t>
  </si>
  <si>
    <t>RC0603JR-071M3L</t>
  </si>
  <si>
    <t>RES SMD 1.3M OHM 5% 1/10W 0603</t>
  </si>
  <si>
    <t>311-12.4KHRCT-ND</t>
  </si>
  <si>
    <t>RC0603FR-0712K4L</t>
  </si>
  <si>
    <t>RES SMD 12.4K OHM 1% 1/10W 0603</t>
  </si>
  <si>
    <t>311-324HRCT-ND</t>
  </si>
  <si>
    <t>RC0603FR-07324RL</t>
  </si>
  <si>
    <t>RES SMD 324 OHM 1% 1/10W 0603</t>
  </si>
  <si>
    <t>311-3.0GRCT-ND</t>
  </si>
  <si>
    <t>RC0603JR-073RL</t>
  </si>
  <si>
    <t>RES SMD 3 OHM 5% 1/10W 0603</t>
  </si>
  <si>
    <t>311-374HRCT-ND</t>
  </si>
  <si>
    <t>RC0603FR-07374RL</t>
  </si>
  <si>
    <t>RES SMD 374 OHM 1% 1/10W 0603</t>
  </si>
  <si>
    <t>311-4.7GRCT-ND</t>
  </si>
  <si>
    <t>RC0603JR-074R7L</t>
  </si>
  <si>
    <t>RES SMD 4.7 OHM 5% 1/10W 0603</t>
  </si>
  <si>
    <t>311-124KHRCT-ND</t>
  </si>
  <si>
    <t>RC0603FR-07124KL</t>
  </si>
  <si>
    <t>RES SMD 124K OHM 1% 1/10W 0603</t>
  </si>
  <si>
    <t>311-205HRCT-ND</t>
  </si>
  <si>
    <t>RC0603FR-07205RL</t>
  </si>
  <si>
    <t>RES SMD 205 OHM 1% 1/10W 0603</t>
  </si>
  <si>
    <t>311-309KHRCT-ND</t>
  </si>
  <si>
    <t>RC0603FR-07309KL</t>
  </si>
  <si>
    <t>RES SMD 309K OHM 1% 1/10W 0603</t>
  </si>
  <si>
    <t>311-34.8HRCT-ND</t>
  </si>
  <si>
    <t>RC0603FR-0734R8L</t>
  </si>
  <si>
    <t>RES SMD 34.8 OHM 1% 1/10W 0603</t>
  </si>
  <si>
    <t>311-357KHRCT-ND</t>
  </si>
  <si>
    <t>RC0603FR-07357KL</t>
  </si>
  <si>
    <t>RES SMD 357K OHM 1% 1/10W 0603</t>
  </si>
  <si>
    <t>311-43.2HRCT-ND</t>
  </si>
  <si>
    <t>RC0603FR-0743R2L</t>
  </si>
  <si>
    <t>RES SMD 43.2 OHM 1% 1/10W 0603</t>
  </si>
  <si>
    <t>311-4.99HRCT-ND</t>
  </si>
  <si>
    <t>RC0603FR-074R99L</t>
  </si>
  <si>
    <t>RES SMD 4.99 OHM 1% 1/10W 0603</t>
  </si>
  <si>
    <t>311-1.6MGRCT-ND</t>
  </si>
  <si>
    <t>RC0603JR-071M6L</t>
  </si>
  <si>
    <t>RES SMD 1.6M OHM 5% 1/10W 0603</t>
  </si>
  <si>
    <t>311-15.4HRCT-ND</t>
  </si>
  <si>
    <t>RC0603FR-0715R4L</t>
  </si>
  <si>
    <t>RES SMD 15.4 OHM 1% 1/10W 0603</t>
  </si>
  <si>
    <t>311-2.10HRCT-ND</t>
  </si>
  <si>
    <t>RC0603FR-072R1L</t>
  </si>
  <si>
    <t>RES SMD 2.1 OHM 1% 1/10W 0603</t>
  </si>
  <si>
    <t>311-1.02KHRCT-ND</t>
  </si>
  <si>
    <t>RC0603FR-071K02L</t>
  </si>
  <si>
    <t>RES SMD 1.02K OHM 1% 1/10W 0603</t>
  </si>
  <si>
    <t>311-6.8MGRCT-ND</t>
  </si>
  <si>
    <t>RC0603JR-076M8L</t>
  </si>
  <si>
    <t>RES SMD 6.8M OHM 5% 1/10W 0603</t>
  </si>
  <si>
    <t>311-8.2KGRCT-ND</t>
  </si>
  <si>
    <t>RC0603JR-078K2L</t>
  </si>
  <si>
    <t>RES SMD 8.2K OHM 5% 1/10W 0603</t>
  </si>
  <si>
    <t>311-432HRCT-ND</t>
  </si>
  <si>
    <t>RC0603FR-07432RL</t>
  </si>
  <si>
    <t>RES SMD 432 OHM 1% 1/10W 0603</t>
  </si>
  <si>
    <t>311-3.65KHRCT-ND</t>
  </si>
  <si>
    <t>RC0603FR-073K65L</t>
  </si>
  <si>
    <t>RES SMD 3.65K OHM 1% 1/10W 0603</t>
  </si>
  <si>
    <t>311-180KHRCT-ND</t>
  </si>
  <si>
    <t>RC0603FR-07180KL</t>
  </si>
  <si>
    <t>RES SMD 180K OHM 1% 1/10W 0603</t>
  </si>
  <si>
    <t>311-51.1HRCT-ND</t>
  </si>
  <si>
    <t>RC0603FR-0751R1L</t>
  </si>
  <si>
    <t>RES SMD 51.1 OHM 1% 1/10W 0603</t>
  </si>
  <si>
    <t>311-1.54KHRCT-ND</t>
  </si>
  <si>
    <t>RC0603FR-071K54L</t>
  </si>
  <si>
    <t>RES SMD 1.54K OHM 1% 1/10W 0603</t>
  </si>
  <si>
    <t>311-255HRCT-ND</t>
  </si>
  <si>
    <t>RC0603FR-07255RL</t>
  </si>
  <si>
    <t>RES SMD 255 OHM 1% 1/10W 0603</t>
  </si>
  <si>
    <t>311-88.7KHRCT-ND</t>
  </si>
  <si>
    <t>RC0603FR-0788K7L</t>
  </si>
  <si>
    <t>RES SMD 88.7K OHM 1% 1/10W 0603</t>
  </si>
  <si>
    <t>311-75GRCT-ND</t>
  </si>
  <si>
    <t>RC0603JR-0775RL</t>
  </si>
  <si>
    <t>RES SMD 75 OHM 5% 1/10W 0603</t>
  </si>
  <si>
    <t>311-113KHRCT-ND</t>
  </si>
  <si>
    <t>RC0603FR-07113KL</t>
  </si>
  <si>
    <t>RES SMD 113K OHM 1% 1/10W 0603</t>
  </si>
  <si>
    <t>311-39.0KHRCT-ND</t>
  </si>
  <si>
    <t>RC0603FR-0739KL</t>
  </si>
  <si>
    <t>RES SMD 39K OHM 1% 1/10W 0603</t>
  </si>
  <si>
    <t>311-806KHRCT-ND</t>
  </si>
  <si>
    <t>RC0603FR-07806KL</t>
  </si>
  <si>
    <t>RES SMD 806K OHM 1% 1/10W 0603</t>
  </si>
  <si>
    <t>311-1.91KHRCT-ND</t>
  </si>
  <si>
    <t>RC0603FR-071K91L</t>
  </si>
  <si>
    <t>RES SMD 1.91K OHM 1% 1/10W 0603</t>
  </si>
  <si>
    <t>311-62GRCT-ND</t>
  </si>
  <si>
    <t>RC0603JR-0762RL</t>
  </si>
  <si>
    <t>RES SMD 62 OHM 5% 1/10W 0603</t>
  </si>
  <si>
    <t>311-1.80KHRCT-ND</t>
  </si>
  <si>
    <t>RC0603FR-071K8L</t>
  </si>
  <si>
    <t>RES SMD 1.8K OHM 1% 1/10W 0603</t>
  </si>
  <si>
    <t>311-4.02HRCT-ND</t>
  </si>
  <si>
    <t>RC0603FR-074R02L</t>
  </si>
  <si>
    <t>RES SMD 4.02 OHM 1% 1/10W 0603</t>
  </si>
  <si>
    <t>311-147KHRCT-ND</t>
  </si>
  <si>
    <t>RC0603FR-07147KL</t>
  </si>
  <si>
    <t>RES SMD 147K OHM 1% 1/10W 0603</t>
  </si>
  <si>
    <t>311-825KHRCT-ND</t>
  </si>
  <si>
    <t>RC0603FR-07825KL</t>
  </si>
  <si>
    <t>RES SMD 825K OHM 1% 1/10W 0603</t>
  </si>
  <si>
    <t>311-390GRCT-ND</t>
  </si>
  <si>
    <t>RC0603JR-07390RL</t>
  </si>
  <si>
    <t>RES SMD 390 OHM 5% 1/10W 0603</t>
  </si>
  <si>
    <t>311-36.5KHRCT-ND</t>
  </si>
  <si>
    <t>RC0603FR-0736K5L</t>
  </si>
  <si>
    <t>RES SMD 36.5K OHM 1% 1/10W 0603</t>
  </si>
  <si>
    <t>311-2.00HRCT-ND</t>
  </si>
  <si>
    <t>RC0603FR-072RL</t>
  </si>
  <si>
    <t>RES SMD 2 OHM 1% 1/10W 0603</t>
  </si>
  <si>
    <t>311-620KHRCT-ND</t>
  </si>
  <si>
    <t>RC0603FR-07620KL</t>
  </si>
  <si>
    <t>RES SMD 620K OHM 1% 1/10W 0603</t>
  </si>
  <si>
    <t>311-866HRCT-ND</t>
  </si>
  <si>
    <t>RC0603FR-07866RL</t>
  </si>
  <si>
    <t>RES SMD 866 OHM 1% 1/10W 0603</t>
  </si>
  <si>
    <t>311-750KGRCT-ND</t>
  </si>
  <si>
    <t>RC0603JR-07750KL</t>
  </si>
  <si>
    <t>RES SMD 750K OHM 5% 1/10W 0603</t>
  </si>
  <si>
    <t>311-845HRCT-ND</t>
  </si>
  <si>
    <t>RC0603FR-07845RL</t>
  </si>
  <si>
    <t>RES SMD 845 OHM 1% 1/10W 0603</t>
  </si>
  <si>
    <t>311-698HRCT-ND</t>
  </si>
  <si>
    <t>RC0603FR-07698RL</t>
  </si>
  <si>
    <t>RES SMD 698 OHM 1% 1/10W 0603</t>
  </si>
  <si>
    <t>311-91GRCT-ND</t>
  </si>
  <si>
    <t>RC0603JR-0791RL</t>
  </si>
  <si>
    <t>RES SMD 91 OHM 5% 1/10W 0603</t>
  </si>
  <si>
    <t>311-39KGRCT-ND</t>
  </si>
  <si>
    <t>RC0603JR-0739KL</t>
  </si>
  <si>
    <t>RES SMD 39K OHM 5% 1/10W 0603</t>
  </si>
  <si>
    <t>311-2.49MHRCT-ND</t>
  </si>
  <si>
    <t>RC0603FR-072M49L</t>
  </si>
  <si>
    <t>RES SMD 2.49M OHM 1% 1/10W 0603</t>
  </si>
  <si>
    <t>311-34.0HRCT-ND</t>
  </si>
  <si>
    <t>RC0603FR-0734RL</t>
  </si>
  <si>
    <t>RES SMD 34 OHM 1% 1/10W 0603</t>
  </si>
  <si>
    <t>311-402KHRCT-ND</t>
  </si>
  <si>
    <t>RC0603FR-07402KL</t>
  </si>
  <si>
    <t>RES SMD 402K OHM 1% 1/10W 0603</t>
  </si>
  <si>
    <t>311-25.5HRCT-ND</t>
  </si>
  <si>
    <t>RC0603FR-0725R5L</t>
  </si>
  <si>
    <t>RES SMD 25.5 OHM 1% 1/10W 0603</t>
  </si>
  <si>
    <t>311-374KHRCT-ND</t>
  </si>
  <si>
    <t>RC0603FR-07374KL</t>
  </si>
  <si>
    <t>RES SMD 374K OHM 1% 1/10W 0603</t>
  </si>
  <si>
    <t>311-4.70MHRCT-ND</t>
  </si>
  <si>
    <t>RC0603FR-074M7L</t>
  </si>
  <si>
    <t>RES SMD 4.7M OHM 1% 1/10W 0603</t>
  </si>
  <si>
    <t>311-6.34KHRCT-ND</t>
  </si>
  <si>
    <t>RC0603FR-076K34L</t>
  </si>
  <si>
    <t>RES SMD 6.34K OHM 1% 1/10W 0603</t>
  </si>
  <si>
    <t>311-665HRCT-ND</t>
  </si>
  <si>
    <t>RC0603FR-07665RL</t>
  </si>
  <si>
    <t>RES SMD 665 OHM 1% 1/10W 0603</t>
  </si>
  <si>
    <t>311-107HRCT-ND</t>
  </si>
  <si>
    <t>RC0603FR-07107RL</t>
  </si>
  <si>
    <t>RES SMD 107 OHM 1% 1/10W 0603</t>
  </si>
  <si>
    <t>311-910GRCT-ND</t>
  </si>
  <si>
    <t>RC0603JR-07910RL</t>
  </si>
  <si>
    <t>RES SMD 910 OHM 5% 1/10W 0603</t>
  </si>
  <si>
    <t>311-28.7KHRCT-ND</t>
  </si>
  <si>
    <t>RC0603FR-0728K7L</t>
  </si>
  <si>
    <t>RES SMD 28.7K OHM 1% 1/10W 0603</t>
  </si>
  <si>
    <t>311-47KGRCT-ND</t>
  </si>
  <si>
    <t>RC0603JR-0747KL</t>
  </si>
  <si>
    <t>RES SMD 47K OHM 5% 1/10W 0603</t>
  </si>
  <si>
    <t>311-392KHRCT-ND</t>
  </si>
  <si>
    <t>RC0603FR-07392KL</t>
  </si>
  <si>
    <t>RES SMD 392K OHM 1% 1/10W 0603</t>
  </si>
  <si>
    <t>311-180GRCT-ND</t>
  </si>
  <si>
    <t>RC0603JR-07180RL</t>
  </si>
  <si>
    <t>RES SMD 180 OHM 5% 1/10W 0603</t>
  </si>
  <si>
    <t>311-52.3KHRCT-ND</t>
  </si>
  <si>
    <t>RC0603FR-0752K3L</t>
  </si>
  <si>
    <t>RES SMD 52.3K OHM 1% 1/10W 0603</t>
  </si>
  <si>
    <t>311-5.1GRCT-ND</t>
  </si>
  <si>
    <t>RC0603JR-075R1L</t>
  </si>
  <si>
    <t>RES SMD 5.1 OHM 5% 1/10W 0603</t>
  </si>
  <si>
    <t>311-357HRCT-ND</t>
  </si>
  <si>
    <t>RC0603FR-07357RL</t>
  </si>
  <si>
    <t>RES SMD 357 OHM 1% 1/10W 0603</t>
  </si>
  <si>
    <t>311-4.7MGRCT-ND</t>
  </si>
  <si>
    <t>RC0603JR-074M7L</t>
  </si>
  <si>
    <t>RES SMD 4.7M OHM 5% 1/10W 0603</t>
  </si>
  <si>
    <t>311-3.57KHRCT-ND</t>
  </si>
  <si>
    <t>RC0603FR-073K57L</t>
  </si>
  <si>
    <t>RES SMD 3.57K OHM 1% 1/10W 0603</t>
  </si>
  <si>
    <t>311-178HRCT-ND</t>
  </si>
  <si>
    <t>RC0603FR-07178RL</t>
  </si>
  <si>
    <t>RES SMD 178 OHM 1% 1/10W 0603</t>
  </si>
  <si>
    <t>311-5.6MGRCT-ND</t>
  </si>
  <si>
    <t>RC0603JR-075M6L</t>
  </si>
  <si>
    <t>RES SMD 5.6M OHM 5% 1/10W 0603</t>
  </si>
  <si>
    <t>311-4.53KHRCT-ND</t>
  </si>
  <si>
    <t>RC0603FR-074K53L</t>
  </si>
  <si>
    <t>RES SMD 4.53K OHM 1% 1/10W 0603</t>
  </si>
  <si>
    <t>311-1.0GRCT-ND</t>
  </si>
  <si>
    <t>RC0603JR-071RL</t>
  </si>
  <si>
    <t>RES SMD 1 OHM 5% 1/10W 0603</t>
  </si>
  <si>
    <t>311-14.3KHRCT-ND</t>
  </si>
  <si>
    <t>RC0603FR-0714K3L</t>
  </si>
  <si>
    <t>RES SMD 14.3K OHM 1% 1/10W 0603</t>
  </si>
  <si>
    <t>311-17.8HRCT-ND</t>
  </si>
  <si>
    <t>RC0603FR-0717R8L</t>
  </si>
  <si>
    <t>RES SMD 17.8 OHM 1% 1/10W 0603</t>
  </si>
  <si>
    <t>311-976HRCT-ND</t>
  </si>
  <si>
    <t>RC0603FR-07976RL</t>
  </si>
  <si>
    <t>RES SMD 976 OHM 1% 1/10W 0603</t>
  </si>
  <si>
    <t>311-20.0KHRCT-ND</t>
  </si>
  <si>
    <t>RC0603FR-0720KL</t>
  </si>
  <si>
    <t>RES SMD 20K OHM 1% 1/10W 0603</t>
  </si>
  <si>
    <t>311-43GRCT-ND</t>
  </si>
  <si>
    <t>RC0603JR-0743RL</t>
  </si>
  <si>
    <t>RES SMD 43 OHM 5% 1/10W 0603</t>
  </si>
  <si>
    <t>311-6.8GRCT-ND</t>
  </si>
  <si>
    <t>RC0603JR-076R8L</t>
  </si>
  <si>
    <t>RES SMD 6.8 OHM 5% 1/10W 0603</t>
  </si>
  <si>
    <t>311-75KGRCT-ND</t>
  </si>
  <si>
    <t>RC0603JR-0775KL</t>
  </si>
  <si>
    <t>RES SMD 75K OHM 5% 1/10W 0603</t>
  </si>
  <si>
    <t>311-1.30KHRCT-ND</t>
  </si>
  <si>
    <t>RC0603FR-071K3L</t>
  </si>
  <si>
    <t>RES SMD 1.3K OHM 1% 1/10W 0603</t>
  </si>
  <si>
    <t>311-1.37KHRCT-ND</t>
  </si>
  <si>
    <t>RC0603FR-071K37L</t>
  </si>
  <si>
    <t>RES SMD 1.37K OHM 1% 1/10W 0603</t>
  </si>
  <si>
    <t>311-133HRCT-ND</t>
  </si>
  <si>
    <t>RC0603FR-07133RL</t>
  </si>
  <si>
    <t>RES SMD 133 OHM 1% 1/10W 0603</t>
  </si>
  <si>
    <t>311-143HRCT-ND</t>
  </si>
  <si>
    <t>RC0603FR-07143RL</t>
  </si>
  <si>
    <t>RES SMD 143 OHM 1% 1/10W 0603</t>
  </si>
  <si>
    <t>311-160KHRCT-ND</t>
  </si>
  <si>
    <t>RC0603FR-07160KL</t>
  </si>
  <si>
    <t>RES SMD 160K OHM 1% 1/10W 0603</t>
  </si>
  <si>
    <t>311-182KHRCT-ND</t>
  </si>
  <si>
    <t>RC0603FR-07182KL</t>
  </si>
  <si>
    <t>RES SMD 182K OHM 1% 1/10W 0603</t>
  </si>
  <si>
    <t>311-196HRCT-ND</t>
  </si>
  <si>
    <t>RC0603FR-07196RL</t>
  </si>
  <si>
    <t>RES SMD 196 OHM 1% 1/10W 0603</t>
  </si>
  <si>
    <t>311-22.0HRCT-ND</t>
  </si>
  <si>
    <t>RC0603FR-0722RL</t>
  </si>
  <si>
    <t>RES SMD 22 OHM 1% 1/10W 0603</t>
  </si>
  <si>
    <t>311-294KHRCT-ND</t>
  </si>
  <si>
    <t>RC0603FR-07294KL</t>
  </si>
  <si>
    <t>RES SMD 294K OHM 1% 1/10W 0603</t>
  </si>
  <si>
    <t>311-3.90KHRCT-ND</t>
  </si>
  <si>
    <t>RC0603FR-073K9L</t>
  </si>
  <si>
    <t>RES SMD 3.9K OHM 1% 1/10W 0603</t>
  </si>
  <si>
    <t>311-30.1HRCT-ND</t>
  </si>
  <si>
    <t>RC0603FR-0730R1L</t>
  </si>
  <si>
    <t>RES SMD 30.1 OHM 1% 1/10W 0603</t>
  </si>
  <si>
    <t>311-30.9KHRCT-ND</t>
  </si>
  <si>
    <t>RC0603FR-0730K9L</t>
  </si>
  <si>
    <t>RES SMD 30.9K OHM 1% 1/10W 0603</t>
  </si>
  <si>
    <t>311-309HRCT-ND</t>
  </si>
  <si>
    <t>RC0603FR-07309RL</t>
  </si>
  <si>
    <t>RES SMD 309 OHM 1% 1/10W 0603</t>
  </si>
  <si>
    <t>311-324KHRCT-ND</t>
  </si>
  <si>
    <t>RC0603FR-07324KL</t>
  </si>
  <si>
    <t>RES SMD 324K OHM 1% 1/10W 0603</t>
  </si>
  <si>
    <t>311-442HRCT-ND</t>
  </si>
  <si>
    <t>RC0603FR-07442RL</t>
  </si>
  <si>
    <t>RES SMD 442 OHM 1% 1/10W 0603</t>
  </si>
  <si>
    <t>311-54.9KHRCT-ND</t>
  </si>
  <si>
    <t>RC0603FR-0754K9L</t>
  </si>
  <si>
    <t>RES SMD 54.9K OHM 1% 1/10W 0603</t>
  </si>
  <si>
    <t>311-6.04KHRCT-ND</t>
  </si>
  <si>
    <t>RC0603FR-076K04L</t>
  </si>
  <si>
    <t>RES SMD 6.04K OHM 1% 1/10W 0603</t>
  </si>
  <si>
    <t>311-604HRCT-ND</t>
  </si>
  <si>
    <t>RC0603FR-07604RL</t>
  </si>
  <si>
    <t>RES SMD 604 OHM 1% 1/10W 0603</t>
  </si>
  <si>
    <t>311-649KHRCT-ND</t>
  </si>
  <si>
    <t>RC0603FR-07649KL</t>
  </si>
  <si>
    <t>RES SMD 649K OHM 1% 1/10W 0603</t>
  </si>
  <si>
    <t>311-7.50KHRCT-ND</t>
  </si>
  <si>
    <t>RC0603FR-077K5L</t>
  </si>
  <si>
    <t>RES SMD 7.5K OHM 1% 1/10W 0603</t>
  </si>
  <si>
    <t>311-825HRCT-ND</t>
  </si>
  <si>
    <t>RC0603FR-07825RL</t>
  </si>
  <si>
    <t>RES SMD 825 OHM 1% 1/10W 0603</t>
  </si>
  <si>
    <t>311-9.53KHRCT-ND</t>
  </si>
  <si>
    <t>RC0603FR-079K53L</t>
  </si>
  <si>
    <t>RES SMD 9.53K OHM 1% 1/10W 0603</t>
  </si>
  <si>
    <t>311-100HCT-ND</t>
  </si>
  <si>
    <t>9C06031A1000FKHFT</t>
  </si>
  <si>
    <t>311-1.00KHCT-ND</t>
  </si>
  <si>
    <t>9C06031A1001FKHFT</t>
  </si>
  <si>
    <t>311-10.0KHCT-ND</t>
  </si>
  <si>
    <t>9C06031A1002FKHFT</t>
  </si>
  <si>
    <t>311-100KHCT-ND</t>
  </si>
  <si>
    <t>9C06031A1003FKHFT</t>
  </si>
  <si>
    <t>311-1.00MHCT-ND</t>
  </si>
  <si>
    <t>9C06031A1004FKHFT</t>
  </si>
  <si>
    <t>311-10.0MHCT-ND</t>
  </si>
  <si>
    <t>9C06031A1005FKHFT</t>
  </si>
  <si>
    <t>311-102HCT-ND</t>
  </si>
  <si>
    <t>9C06031A1020FKHFT</t>
  </si>
  <si>
    <t>311-1.02KHCT-ND</t>
  </si>
  <si>
    <t>9C06031A1021FKHFT</t>
  </si>
  <si>
    <t>311-10.2KHCT-ND</t>
  </si>
  <si>
    <t>9C06031A1022FKHFT</t>
  </si>
  <si>
    <t>311-102KHCT-ND</t>
  </si>
  <si>
    <t>9C06031A1023FKHFT</t>
  </si>
  <si>
    <t>311-105HCT-ND</t>
  </si>
  <si>
    <t>9C06031A1050FKHFT</t>
  </si>
  <si>
    <t>311-1.05KHCT-ND</t>
  </si>
  <si>
    <t>9C06031A1051FKHFT</t>
  </si>
  <si>
    <t>311-10.5KHCT-ND</t>
  </si>
  <si>
    <t>9C06031A1052FKHFT</t>
  </si>
  <si>
    <t>311-105KHCT-ND</t>
  </si>
  <si>
    <t>9C06031A1053FKHFT</t>
  </si>
  <si>
    <t>311-107HCT-ND</t>
  </si>
  <si>
    <t>9C06031A1070FKHFT</t>
  </si>
  <si>
    <t>311-1.07KHCT-ND</t>
  </si>
  <si>
    <t>9C06031A1071FKHFT</t>
  </si>
  <si>
    <t>311-10.7KHCT-ND</t>
  </si>
  <si>
    <t>9C06031A1072FKHFT</t>
  </si>
  <si>
    <t>311-107KHCT-ND</t>
  </si>
  <si>
    <t>9C06031A1073FKHFT</t>
  </si>
  <si>
    <t>311-10.0HCT-ND</t>
  </si>
  <si>
    <t>9C06031A10R0FKHFT</t>
  </si>
  <si>
    <t>311-10.2HCT-ND</t>
  </si>
  <si>
    <t>9C06031A10R2FKHFT</t>
  </si>
  <si>
    <t>311-10.5HCT-ND</t>
  </si>
  <si>
    <t>9C06031A10R5FKHFT</t>
  </si>
  <si>
    <t>311-10.7HCT-ND</t>
  </si>
  <si>
    <t>9C06031A10R7FKHFT</t>
  </si>
  <si>
    <t>311-110HCT-ND</t>
  </si>
  <si>
    <t>9C06031A1100FKHFT</t>
  </si>
  <si>
    <t>311-1.10KHCT-ND</t>
  </si>
  <si>
    <t>9C06031A1101FKHFT</t>
  </si>
  <si>
    <t>311-11.0KHCT-ND</t>
  </si>
  <si>
    <t>9C06031A1102FKHFT</t>
  </si>
  <si>
    <t>311-110KHCT-ND</t>
  </si>
  <si>
    <t>9C06031A1103FKHFT</t>
  </si>
  <si>
    <t>311-113HCT-ND</t>
  </si>
  <si>
    <t>9C06031A1130FKHFT</t>
  </si>
  <si>
    <t>311-1.13KHCT-ND</t>
  </si>
  <si>
    <t>9C06031A1131FKHFT</t>
  </si>
  <si>
    <t>311-11.3KHCT-ND</t>
  </si>
  <si>
    <t>9C06031A1132FKHFT</t>
  </si>
  <si>
    <t>311-113KHCT-ND</t>
  </si>
  <si>
    <t>9C06031A1133FKHFT</t>
  </si>
  <si>
    <t>311-115HCT-ND</t>
  </si>
  <si>
    <t>9C06031A1150FKHFT</t>
  </si>
  <si>
    <t>311-1.15KHCT-ND</t>
  </si>
  <si>
    <t>9C06031A1151FKHFT</t>
  </si>
  <si>
    <t>311-11.5KHCT-ND</t>
  </si>
  <si>
    <t>9C06031A1152FKHFT</t>
  </si>
  <si>
    <t>311-115KHCT-ND</t>
  </si>
  <si>
    <t>9C06031A1153FKHFT</t>
  </si>
  <si>
    <t>311-118HCT-ND</t>
  </si>
  <si>
    <t>9C06031A1180FKHFT</t>
  </si>
  <si>
    <t>311-1.18KHCT-ND</t>
  </si>
  <si>
    <t>9C06031A1181FKHFT</t>
  </si>
  <si>
    <t>311-11.8KHCT-ND</t>
  </si>
  <si>
    <t>9C06031A1182FKHFT</t>
  </si>
  <si>
    <t>311-118KHCT-ND</t>
  </si>
  <si>
    <t>9C06031A1183FKHFT</t>
  </si>
  <si>
    <t>311-11.0HCT-ND</t>
  </si>
  <si>
    <t>9C06031A11R0FKHFT</t>
  </si>
  <si>
    <t>311-11.3HCT-ND</t>
  </si>
  <si>
    <t>9C06031A11R3FKHFT</t>
  </si>
  <si>
    <t>311-11.5HCT-ND</t>
  </si>
  <si>
    <t>9C06031A11R5FKHFT</t>
  </si>
  <si>
    <t>311-11.8HCT-ND</t>
  </si>
  <si>
    <t>9C06031A11R8FKHFT</t>
  </si>
  <si>
    <t>311-120HCT-ND</t>
  </si>
  <si>
    <t>9C06031A1200FKHFT</t>
  </si>
  <si>
    <t>311-1.20KHCT-ND</t>
  </si>
  <si>
    <t>9C06031A1201FKHFT</t>
  </si>
  <si>
    <t>311-12.0KHCT-ND</t>
  </si>
  <si>
    <t>9C06031A1202FKHFT</t>
  </si>
  <si>
    <t>311-120KHCT-ND</t>
  </si>
  <si>
    <t>9C06031A1203FKHFT</t>
  </si>
  <si>
    <t>311-1.20MHCT-ND</t>
  </si>
  <si>
    <t>9C06031A1204FKHFT</t>
  </si>
  <si>
    <t>311-121HCT-ND</t>
  </si>
  <si>
    <t>9C06031A1210FKHFT</t>
  </si>
  <si>
    <t>311-1.21KHCT-ND</t>
  </si>
  <si>
    <t>9C06031A1211FKHFT</t>
  </si>
  <si>
    <t>311-12.1KHCT-ND</t>
  </si>
  <si>
    <t>9C06031A1212FKHFT</t>
  </si>
  <si>
    <t>311-121KHCT-ND</t>
  </si>
  <si>
    <t>9C06031A1213FKHFT</t>
  </si>
  <si>
    <t>311-1.21MHCT-ND</t>
  </si>
  <si>
    <t>9C06031A1214FKHFT</t>
  </si>
  <si>
    <t>311-124HCT-ND</t>
  </si>
  <si>
    <t>9C06031A1240FKHFT</t>
  </si>
  <si>
    <t>311-1.24KHCT-ND</t>
  </si>
  <si>
    <t>9C06031A1241FKHFT</t>
  </si>
  <si>
    <t>311-12.4KHCT-ND</t>
  </si>
  <si>
    <t>9C06031A1242FKHFT</t>
  </si>
  <si>
    <t>311-124KHCT-ND</t>
  </si>
  <si>
    <t>9C06031A1243FKHFT</t>
  </si>
  <si>
    <t>311-127HCT-ND</t>
  </si>
  <si>
    <t>9C06031A1270FKHFT</t>
  </si>
  <si>
    <t>311-1.27KHCT-ND</t>
  </si>
  <si>
    <t>9C06031A1271FKHFT</t>
  </si>
  <si>
    <t>311-12.7KHCT-ND</t>
  </si>
  <si>
    <t>9C06031A1272FKHFT</t>
  </si>
  <si>
    <t>311-127KHCT-ND</t>
  </si>
  <si>
    <t>9C06031A1273FKHFT</t>
  </si>
  <si>
    <t>311-12.0HCT-ND</t>
  </si>
  <si>
    <t>9C06031A12R0FKHFT</t>
  </si>
  <si>
    <t>311-12.1HCT-ND</t>
  </si>
  <si>
    <t>9C06031A12R1FKHFT</t>
  </si>
  <si>
    <t>311-12.4HCT-ND</t>
  </si>
  <si>
    <t>9C06031A12R4FKHFT</t>
  </si>
  <si>
    <t>311-12.7HCT-ND</t>
  </si>
  <si>
    <t>9C06031A12R7FKHFT</t>
  </si>
  <si>
    <t>311-130HCT-ND</t>
  </si>
  <si>
    <t>9C06031A1300FKHFT</t>
  </si>
  <si>
    <t>311-1.30KHCT-ND</t>
  </si>
  <si>
    <t>9C06031A1301FKHFT</t>
  </si>
  <si>
    <t>311-13.0KHCT-ND</t>
  </si>
  <si>
    <t>9C06031A1302FKHFT</t>
  </si>
  <si>
    <t>311-130KHCT-ND</t>
  </si>
  <si>
    <t>9C06031A1303FKHFT</t>
  </si>
  <si>
    <t>311-133HCT-ND</t>
  </si>
  <si>
    <t>9C06031A1330FKHFT</t>
  </si>
  <si>
    <t>311-1.33KHCT-ND</t>
  </si>
  <si>
    <t>9C06031A1331FKHFT</t>
  </si>
  <si>
    <t>311-13.3KHCT-ND</t>
  </si>
  <si>
    <t>9C06031A1332FKHFT</t>
  </si>
  <si>
    <t>311-133KHCT-ND</t>
  </si>
  <si>
    <t>9C06031A1333FKHFT</t>
  </si>
  <si>
    <t>311-137HCT-ND</t>
  </si>
  <si>
    <t>9C06031A1370FKHFT</t>
  </si>
  <si>
    <t>311-1.37KHCT-ND</t>
  </si>
  <si>
    <t>9C06031A1371FKHFT</t>
  </si>
  <si>
    <t>311-13.7KHCT-ND</t>
  </si>
  <si>
    <t>9C06031A1372FKHFT</t>
  </si>
  <si>
    <t>311-137KHCT-ND</t>
  </si>
  <si>
    <t>9C06031A1373FKHFT</t>
  </si>
  <si>
    <t>311-13.0HCT-ND</t>
  </si>
  <si>
    <t>9C06031A13R0FKHFT</t>
  </si>
  <si>
    <t>311-13.3HCT-ND</t>
  </si>
  <si>
    <t>9C06031A13R3FKHFT</t>
  </si>
  <si>
    <t>311-13.7HCT-ND</t>
  </si>
  <si>
    <t>9C06031A13R7FKHFT</t>
  </si>
  <si>
    <t>311-140HCT-ND</t>
  </si>
  <si>
    <t>9C06031A1400FKHFT</t>
  </si>
  <si>
    <t>311-1.40KHCT-ND</t>
  </si>
  <si>
    <t>9C06031A1401FKHFT</t>
  </si>
  <si>
    <t>311-14.0KHCT-ND</t>
  </si>
  <si>
    <t>9C06031A1402FKHFT</t>
  </si>
  <si>
    <t>311-140KHCT-ND</t>
  </si>
  <si>
    <t>9C06031A1403FKHFT</t>
  </si>
  <si>
    <t>311-143HCT-ND</t>
  </si>
  <si>
    <t>9C06031A1430FKHFT</t>
  </si>
  <si>
    <t>311-1.43KHCT-ND</t>
  </si>
  <si>
    <t>9C06031A1431FKHFT</t>
  </si>
  <si>
    <t>311-14.3KHCT-ND</t>
  </si>
  <si>
    <t>9C06031A1432FKHFT</t>
  </si>
  <si>
    <t>311-143KHCT-ND</t>
  </si>
  <si>
    <t>9C06031A1433FKHFT</t>
  </si>
  <si>
    <t>311-147HCT-ND</t>
  </si>
  <si>
    <t>9C06031A1470FKHFT</t>
  </si>
  <si>
    <t>311-1.47KHCT-ND</t>
  </si>
  <si>
    <t>9C06031A1471FKHFT</t>
  </si>
  <si>
    <t>311-14.7KHCT-ND</t>
  </si>
  <si>
    <t>9C06031A1472FKHFT</t>
  </si>
  <si>
    <t>311-147KHCT-ND</t>
  </si>
  <si>
    <t>9C06031A1473FKHFT</t>
  </si>
  <si>
    <t>311-14.0HCT-ND</t>
  </si>
  <si>
    <t>9C06031A14R0FKHFT</t>
  </si>
  <si>
    <t>311-14.3HCT-ND</t>
  </si>
  <si>
    <t>9C06031A14R3FKHFT</t>
  </si>
  <si>
    <t>311-14.7HCT-ND</t>
  </si>
  <si>
    <t>9C06031A14R7FKHFT</t>
  </si>
  <si>
    <t>311-150HCT-ND</t>
  </si>
  <si>
    <t>9C06031A1500FKHFT</t>
  </si>
  <si>
    <t>311-1.50KHCT-ND</t>
  </si>
  <si>
    <t>9C06031A1501FKHFT</t>
  </si>
  <si>
    <t>311-15.0KHCT-ND</t>
  </si>
  <si>
    <t>9C06031A1502FKHFT</t>
  </si>
  <si>
    <t>311-150KHCT-ND</t>
  </si>
  <si>
    <t>9C06031A1503FKHFT</t>
  </si>
  <si>
    <t>311-1.50MHCT-ND</t>
  </si>
  <si>
    <t>9C06031A1504FKHFT</t>
  </si>
  <si>
    <t>311-154HCT-ND</t>
  </si>
  <si>
    <t>9C06031A1540FKHFT</t>
  </si>
  <si>
    <t>311-1.54KHCT-ND</t>
  </si>
  <si>
    <t>9C06031A1541FKHFT</t>
  </si>
  <si>
    <t>311-15.4KHCT-ND</t>
  </si>
  <si>
    <t>9C06031A1542FKHFT</t>
  </si>
  <si>
    <t>311-154KHCT-ND</t>
  </si>
  <si>
    <t>9C06031A1543FKHFT</t>
  </si>
  <si>
    <t>311-158HCT-ND</t>
  </si>
  <si>
    <t>9C06031A1580FKHFT</t>
  </si>
  <si>
    <t>311-1.58KHCT-ND</t>
  </si>
  <si>
    <t>9C06031A1581FKHFT</t>
  </si>
  <si>
    <t>311-15.8KHCT-ND</t>
  </si>
  <si>
    <t>9C06031A1582FKHFT</t>
  </si>
  <si>
    <t>311-158KHCT-ND</t>
  </si>
  <si>
    <t>9C06031A1583FKHFT</t>
  </si>
  <si>
    <t>311-15.0HCT-ND</t>
  </si>
  <si>
    <t>9C06031A15R0FKHFT</t>
  </si>
  <si>
    <t>311-15.4HCT-ND</t>
  </si>
  <si>
    <t>9C06031A15R4FKHFT</t>
  </si>
  <si>
    <t>311-15.8HCT-ND</t>
  </si>
  <si>
    <t>9C06031A15R8FKHFT</t>
  </si>
  <si>
    <t>311-160HCT-ND</t>
  </si>
  <si>
    <t>9C06031A1600FKHFT</t>
  </si>
  <si>
    <t>311-1.60KHCT-ND</t>
  </si>
  <si>
    <t>9C06031A1601FKHFT</t>
  </si>
  <si>
    <t>311-16.0KHCT-ND</t>
  </si>
  <si>
    <t>9C06031A1602FKHFT</t>
  </si>
  <si>
    <t>311-160KHCT-ND</t>
  </si>
  <si>
    <t>9C06031A1603FKHFT</t>
  </si>
  <si>
    <t>311-162HCT-ND</t>
  </si>
  <si>
    <t>9C06031A1620FKHFT</t>
  </si>
  <si>
    <t>311-1.62KHCT-ND</t>
  </si>
  <si>
    <t>9C06031A1621FKHFT</t>
  </si>
  <si>
    <t>311-16.2KHCT-ND</t>
  </si>
  <si>
    <t>9C06031A1622FKHFT</t>
  </si>
  <si>
    <t>311-162KHCT-ND</t>
  </si>
  <si>
    <t>9C06031A1623FKHFT</t>
  </si>
  <si>
    <t>311-165HCT-ND</t>
  </si>
  <si>
    <t>9C06031A1650FKHFT</t>
  </si>
  <si>
    <t>311-1.65KHCT-ND</t>
  </si>
  <si>
    <t>9C06031A1651FKHFT</t>
  </si>
  <si>
    <t>311-16.5KHCT-ND</t>
  </si>
  <si>
    <t>9C06031A1652FKHFT</t>
  </si>
  <si>
    <t>311-165KHCT-ND</t>
  </si>
  <si>
    <t>9C06031A1653FKHFT</t>
  </si>
  <si>
    <t>311-169HCT-ND</t>
  </si>
  <si>
    <t>9C06031A1690FKHFT</t>
  </si>
  <si>
    <t>311-1.69KHCT-ND</t>
  </si>
  <si>
    <t>9C06031A1691FKHFT</t>
  </si>
  <si>
    <t>311-16.9KHCT-ND</t>
  </si>
  <si>
    <t>9C06031A1692FKHFT</t>
  </si>
  <si>
    <t>311-169KHCT-ND</t>
  </si>
  <si>
    <t>9C06031A1693FKHFT</t>
  </si>
  <si>
    <t>311-16.0HCT-ND</t>
  </si>
  <si>
    <t>9C06031A16R0FKHFT</t>
  </si>
  <si>
    <t>311-16.2HCT-ND</t>
  </si>
  <si>
    <t>9C06031A16R2FKHFT</t>
  </si>
  <si>
    <t>311-16.5HCT-ND</t>
  </si>
  <si>
    <t>9C06031A16R5FKHFT</t>
  </si>
  <si>
    <t>311-16.9HCT-ND</t>
  </si>
  <si>
    <t>9C06031A16R9FKHFT</t>
  </si>
  <si>
    <t>311-174HCT-ND</t>
  </si>
  <si>
    <t>9C06031A1740FKHFT</t>
  </si>
  <si>
    <t>311-1.74KHCT-ND</t>
  </si>
  <si>
    <t>9C06031A1741FKHFT</t>
  </si>
  <si>
    <t>311-17.4KHCT-ND</t>
  </si>
  <si>
    <t>9C06031A1742FKHFT</t>
  </si>
  <si>
    <t>311-174KHCT-ND</t>
  </si>
  <si>
    <t>9C06031A1743FKHFT</t>
  </si>
  <si>
    <t>311-178HCT-ND</t>
  </si>
  <si>
    <t>9C06031A1780FKHFT</t>
  </si>
  <si>
    <t>311-1.78KHCT-ND</t>
  </si>
  <si>
    <t>9C06031A1781FKHFT</t>
  </si>
  <si>
    <t>311-17.8KHCT-ND</t>
  </si>
  <si>
    <t>9C06031A1782FKHFT</t>
  </si>
  <si>
    <t>311-178KHCT-ND</t>
  </si>
  <si>
    <t>9C06031A1783FKHFT</t>
  </si>
  <si>
    <t>311-17.4HCT-ND</t>
  </si>
  <si>
    <t>9C06031A17R4FKHFT</t>
  </si>
  <si>
    <t>311-17.8HCT-ND</t>
  </si>
  <si>
    <t>9C06031A17R8FKHFT</t>
  </si>
  <si>
    <t>311-180HCT-ND</t>
  </si>
  <si>
    <t>9C06031A1800FKHFT</t>
  </si>
  <si>
    <t>311-1.80KHCT-ND</t>
  </si>
  <si>
    <t>9C06031A1801FKHFT</t>
  </si>
  <si>
    <t>311-18.0KHCT-ND</t>
  </si>
  <si>
    <t>9C06031A1802FKHFT</t>
  </si>
  <si>
    <t>311-180KHCT-ND</t>
  </si>
  <si>
    <t>9C06031A1803FKHFT</t>
  </si>
  <si>
    <t>311-182HCT-ND</t>
  </si>
  <si>
    <t>9C06031A1820FKHFT</t>
  </si>
  <si>
    <t>311-1.82KHCT-ND</t>
  </si>
  <si>
    <t>9C06031A1821FKHFT</t>
  </si>
  <si>
    <t>311-18.2KHCT-ND</t>
  </si>
  <si>
    <t>9C06031A1822FKHFT</t>
  </si>
  <si>
    <t>311-182KHCT-ND</t>
  </si>
  <si>
    <t>9C06031A1823FKHFT</t>
  </si>
  <si>
    <t>311-187HCT-ND</t>
  </si>
  <si>
    <t>9C06031A1870FKHFT</t>
  </si>
  <si>
    <t>311-1.87KHCT-ND</t>
  </si>
  <si>
    <t>9C06031A1871FKHFT</t>
  </si>
  <si>
    <t>311-18.7KHCT-ND</t>
  </si>
  <si>
    <t>9C06031A1872FKHFT</t>
  </si>
  <si>
    <t>311-187KHCT-ND</t>
  </si>
  <si>
    <t>9C06031A1873FKHFT</t>
  </si>
  <si>
    <t>311-18.0HCT-ND</t>
  </si>
  <si>
    <t>9C06031A18R0FKHFT</t>
  </si>
  <si>
    <t>311-18.2HCT-ND</t>
  </si>
  <si>
    <t>9C06031A18R2FKHFT</t>
  </si>
  <si>
    <t>311-18.7HCT-ND</t>
  </si>
  <si>
    <t>9C06031A18R7FKHFT</t>
  </si>
  <si>
    <t>311-191HCT-ND</t>
  </si>
  <si>
    <t>9C06031A1910FKHFT</t>
  </si>
  <si>
    <t>311-1.91KHCT-ND</t>
  </si>
  <si>
    <t>9C06031A1911FKHFT</t>
  </si>
  <si>
    <t>311-19.1KHCT-ND</t>
  </si>
  <si>
    <t>9C06031A1912FKHFT</t>
  </si>
  <si>
    <t>311-191KHCT-ND</t>
  </si>
  <si>
    <t>9C06031A1913FKHFT</t>
  </si>
  <si>
    <t>311-196HCT-ND</t>
  </si>
  <si>
    <t>9C06031A1960FKHFT</t>
  </si>
  <si>
    <t>311-1.96KHCT-ND</t>
  </si>
  <si>
    <t>9C06031A1961FKHFT</t>
  </si>
  <si>
    <t>311-19.6KHCT-ND</t>
  </si>
  <si>
    <t>9C06031A1962FKHFT</t>
  </si>
  <si>
    <t>311-196KHCT-ND</t>
  </si>
  <si>
    <t>9C06031A1963FKHFT</t>
  </si>
  <si>
    <t>311-19.1HCT-ND</t>
  </si>
  <si>
    <t>9C06031A19R1FKHFT</t>
  </si>
  <si>
    <t>311-19.6HCT-ND</t>
  </si>
  <si>
    <t>9C06031A19R6FKHFT</t>
  </si>
  <si>
    <t>311-1.00HCT-ND</t>
  </si>
  <si>
    <t>9C06031A1R00FGHFT</t>
  </si>
  <si>
    <t>311-200HCT-ND</t>
  </si>
  <si>
    <t>9C06031A2000FKHFT</t>
  </si>
  <si>
    <t>311-2.00KHCT-ND</t>
  </si>
  <si>
    <t>9C06031A2001FKHFT</t>
  </si>
  <si>
    <t>311-20.0KHCT-ND</t>
  </si>
  <si>
    <t>9C06031A2002FKHFT</t>
  </si>
  <si>
    <t>311-200KHCT-ND</t>
  </si>
  <si>
    <t>9C06031A2003FKHFT</t>
  </si>
  <si>
    <t>311-2.00MHCT-ND</t>
  </si>
  <si>
    <t>9C06031A2004FKHFT</t>
  </si>
  <si>
    <t>311-205HCT-ND</t>
  </si>
  <si>
    <t>9C06031A2050FKHFT</t>
  </si>
  <si>
    <t>311-2.05KHCT-ND</t>
  </si>
  <si>
    <t>9C06031A2051FKHFT</t>
  </si>
  <si>
    <t>311-20.5KHCT-ND</t>
  </si>
  <si>
    <t>9C06031A2052FKHFT</t>
  </si>
  <si>
    <t>311-205KHCT-ND</t>
  </si>
  <si>
    <t>9C06031A2053FKHFT</t>
  </si>
  <si>
    <t>311-20.0HCT-ND</t>
  </si>
  <si>
    <t>9C06031A20R0FKHFT</t>
  </si>
  <si>
    <t>311-20.5HCT-ND</t>
  </si>
  <si>
    <t>9C06031A20R5FKHFT</t>
  </si>
  <si>
    <t>311-210HCT-ND</t>
  </si>
  <si>
    <t>9C06031A2100FKHFT</t>
  </si>
  <si>
    <t>311-2.10KHCT-ND</t>
  </si>
  <si>
    <t>9C06031A2101FKHFT</t>
  </si>
  <si>
    <t>311-21.0KHCT-ND</t>
  </si>
  <si>
    <t>9C06031A2102FKHFT</t>
  </si>
  <si>
    <t>311-210KHCT-ND</t>
  </si>
  <si>
    <t>9C06031A2103FKHFT</t>
  </si>
  <si>
    <t>311-215HCT-ND</t>
  </si>
  <si>
    <t>9C06031A2150FKHFT</t>
  </si>
  <si>
    <t>311-2.15KHCT-ND</t>
  </si>
  <si>
    <t>9C06031A2151FKHFT</t>
  </si>
  <si>
    <t>311-21.5KHCT-ND</t>
  </si>
  <si>
    <t>9C06031A2152FKHFT</t>
  </si>
  <si>
    <t>311-215KHCT-ND</t>
  </si>
  <si>
    <t>9C06031A2153FKHFT</t>
  </si>
  <si>
    <t>311-21.0HCT-ND</t>
  </si>
  <si>
    <t>9C06031A21R0FKHFT</t>
  </si>
  <si>
    <t>311-21.5HCT-ND</t>
  </si>
  <si>
    <t>9C06031A21R5FKHFT</t>
  </si>
  <si>
    <t>311-220HCT-ND</t>
  </si>
  <si>
    <t>9C06031A2200FKHFT</t>
  </si>
  <si>
    <t>311-2.20KHCT-ND</t>
  </si>
  <si>
    <t>9C06031A2201FKHFT</t>
  </si>
  <si>
    <t>311-22.0KHCT-ND</t>
  </si>
  <si>
    <t>9C06031A2202FKHFT</t>
  </si>
  <si>
    <t>311-220KHCT-ND</t>
  </si>
  <si>
    <t>9C06031A2203FKHFT</t>
  </si>
  <si>
    <t>311-221HCT-ND</t>
  </si>
  <si>
    <t>9C06031A2210FKHFT</t>
  </si>
  <si>
    <t>311-2.21KHCT-ND</t>
  </si>
  <si>
    <t>9C06031A2211FKHFT</t>
  </si>
  <si>
    <t>311-22.1KHCT-ND</t>
  </si>
  <si>
    <t>9C06031A2212FKHFT</t>
  </si>
  <si>
    <t>311-221KHCT-ND</t>
  </si>
  <si>
    <t>9C06031A2213FKHFT</t>
  </si>
  <si>
    <t>311-2.21MHCT-ND</t>
  </si>
  <si>
    <t>9C06031A2214FKHFT</t>
  </si>
  <si>
    <t>311-226HCT-ND</t>
  </si>
  <si>
    <t>9C06031A2260FKHFT</t>
  </si>
  <si>
    <t>311-2.26KHCT-ND</t>
  </si>
  <si>
    <t>9C06031A2261FKHFT</t>
  </si>
  <si>
    <t>311-22.6KHCT-ND</t>
  </si>
  <si>
    <t>9C06031A2262FKHFT</t>
  </si>
  <si>
    <t>311-226KHCT-ND</t>
  </si>
  <si>
    <t>9C06031A2263FKHFT</t>
  </si>
  <si>
    <t>311-22.0HCT-ND</t>
  </si>
  <si>
    <t>9C06031A22R0FKHFT</t>
  </si>
  <si>
    <t>311-22.1HCT-ND</t>
  </si>
  <si>
    <t>9C06031A22R1FKHFT</t>
  </si>
  <si>
    <t>311-22.6HCT-ND</t>
  </si>
  <si>
    <t>9C06031A22R6FKHFT</t>
  </si>
  <si>
    <t>311-232HCT-ND</t>
  </si>
  <si>
    <t>9C06031A2320FKHFT</t>
  </si>
  <si>
    <t>311-2.32KHCT-ND</t>
  </si>
  <si>
    <t>9C06031A2321FKHFT</t>
  </si>
  <si>
    <t>311-23.2KHCT-ND</t>
  </si>
  <si>
    <t>9C06031A2322FKHFT</t>
  </si>
  <si>
    <t>311-232KHCT-ND</t>
  </si>
  <si>
    <t>9C06031A2323FKHFT</t>
  </si>
  <si>
    <t>311-237HCT-ND</t>
  </si>
  <si>
    <t>9C06031A2370FKHFT</t>
  </si>
  <si>
    <t>311-2.37KHCT-ND</t>
  </si>
  <si>
    <t>9C06031A2371FKHFT</t>
  </si>
  <si>
    <t>311-23.7KHCT-ND</t>
  </si>
  <si>
    <t>9C06031A2372FKHFT</t>
  </si>
  <si>
    <t>311-237KHCT-ND</t>
  </si>
  <si>
    <t>9C06031A2373FKHFT</t>
  </si>
  <si>
    <t>311-23.2HCT-ND</t>
  </si>
  <si>
    <t>9C06031A23R2FKHFT</t>
  </si>
  <si>
    <t>311-23.7HCT-ND</t>
  </si>
  <si>
    <t>9C06031A23R7FKHFT</t>
  </si>
  <si>
    <t>311-240HCT-ND</t>
  </si>
  <si>
    <t>9C06031A2400FKHFT</t>
  </si>
  <si>
    <t>311-2.40KHCT-ND</t>
  </si>
  <si>
    <t>9C06031A2401FKHFT</t>
  </si>
  <si>
    <t>311-24.0KHCT-ND</t>
  </si>
  <si>
    <t>9C06031A2402FKHFT</t>
  </si>
  <si>
    <t>311-240KHCT-ND</t>
  </si>
  <si>
    <t>9C06031A2403FKHFT</t>
  </si>
  <si>
    <t>311-243HCT-ND</t>
  </si>
  <si>
    <t>9C06031A2430FKHFT</t>
  </si>
  <si>
    <t>311-2.43KHCT-ND</t>
  </si>
  <si>
    <t>9C06031A2431FKHFT</t>
  </si>
  <si>
    <t>311-24.3KHCT-ND</t>
  </si>
  <si>
    <t>9C06031A2432FKHFT</t>
  </si>
  <si>
    <t>311-243KHCT-ND</t>
  </si>
  <si>
    <t>9C06031A2433FKHFT</t>
  </si>
  <si>
    <t>311-249HCT-ND</t>
  </si>
  <si>
    <t>9C06031A2490FKHFT</t>
  </si>
  <si>
    <t>311-2.49KHCT-ND</t>
  </si>
  <si>
    <t>9C06031A2491FKHFT</t>
  </si>
  <si>
    <t>311-24.9KHCT-ND</t>
  </si>
  <si>
    <t>9C06031A2492FKHFT</t>
  </si>
  <si>
    <t>311-249KHCT-ND</t>
  </si>
  <si>
    <t>9C06031A2493FKHFT</t>
  </si>
  <si>
    <t>311-2.49MHCT-ND</t>
  </si>
  <si>
    <t>9C06031A2494FKHFT</t>
  </si>
  <si>
    <t>311-24.0HCT-ND</t>
  </si>
  <si>
    <t>9C06031A24R0FKHFT</t>
  </si>
  <si>
    <t>311-24.3HCT-ND</t>
  </si>
  <si>
    <t>9C06031A24R3FKHFT</t>
  </si>
  <si>
    <t>311-24.9HCT-ND</t>
  </si>
  <si>
    <t>9C06031A24R9FKHFT</t>
  </si>
  <si>
    <t>311-255HCT-ND</t>
  </si>
  <si>
    <t>9C06031A2550FKHFT</t>
  </si>
  <si>
    <t>311-2.55KHCT-ND</t>
  </si>
  <si>
    <t>9C06031A2551FKHFT</t>
  </si>
  <si>
    <t>311-25.5KHCT-ND</t>
  </si>
  <si>
    <t>9C06031A2552FKHFT</t>
  </si>
  <si>
    <t>311-255KHCT-ND</t>
  </si>
  <si>
    <t>9C06031A2553FKHFT</t>
  </si>
  <si>
    <t>311-25.5HCT-ND</t>
  </si>
  <si>
    <t>9C06031A25R5FKHFT</t>
  </si>
  <si>
    <t>311-261HCT-ND</t>
  </si>
  <si>
    <t>9C06031A2610FKHFT</t>
  </si>
  <si>
    <t>311-2.61KHCT-ND</t>
  </si>
  <si>
    <t>9C06031A2611FKHFT</t>
  </si>
  <si>
    <t>311-26.1KHCT-ND</t>
  </si>
  <si>
    <t>9C06031A2612FKHFT</t>
  </si>
  <si>
    <t>311-261KHCT-ND</t>
  </si>
  <si>
    <t>9C06031A2613FKHFT</t>
  </si>
  <si>
    <t>311-267HCT-ND</t>
  </si>
  <si>
    <t>9C06031A2670FKHFT</t>
  </si>
  <si>
    <t>311-2.67KHCT-ND</t>
  </si>
  <si>
    <t>9C06031A2671FKHFT</t>
  </si>
  <si>
    <t>311-26.7KHCT-ND</t>
  </si>
  <si>
    <t>9C06031A2672FKHFT</t>
  </si>
  <si>
    <t>311-267KHCT-ND</t>
  </si>
  <si>
    <t>9C06031A2673FKHFT</t>
  </si>
  <si>
    <t>311-26.1HCT-ND</t>
  </si>
  <si>
    <t>9C06031A26R1FKHFT</t>
  </si>
  <si>
    <t>311-26.7HCT-ND</t>
  </si>
  <si>
    <t>9C06031A26R7FKHFT</t>
  </si>
  <si>
    <t>311-270HCT-ND</t>
  </si>
  <si>
    <t>9C06031A2700FKHFT</t>
  </si>
  <si>
    <t>311-2.70KHCT-ND</t>
  </si>
  <si>
    <t>9C06031A2701FKHFT</t>
  </si>
  <si>
    <t>311-27.0KHCT-ND</t>
  </si>
  <si>
    <t>9C06031A2702FKHFT</t>
  </si>
  <si>
    <t>311-270KHCT-ND</t>
  </si>
  <si>
    <t>9C06031A2703FKHFT</t>
  </si>
  <si>
    <t>311-274HCT-ND</t>
  </si>
  <si>
    <t>9C06031A2740FKHFT</t>
  </si>
  <si>
    <t>311-2.74KHCT-ND</t>
  </si>
  <si>
    <t>9C06031A2741FKHFT</t>
  </si>
  <si>
    <t>311-27.4KHCT-ND</t>
  </si>
  <si>
    <t>9C06031A2742FKHFT</t>
  </si>
  <si>
    <t>311-274KHCT-ND</t>
  </si>
  <si>
    <t>9C06031A2743FKHFT</t>
  </si>
  <si>
    <t>311-27.0HCT-ND</t>
  </si>
  <si>
    <t>9C06031A27R0FKHFT</t>
  </si>
  <si>
    <t>311-27.4HCT-ND</t>
  </si>
  <si>
    <t>9C06031A27R4FKHFT</t>
  </si>
  <si>
    <t>311-280HCT-ND</t>
  </si>
  <si>
    <t>9C06031A2800FKHFT</t>
  </si>
  <si>
    <t>311-2.80KHCT-ND</t>
  </si>
  <si>
    <t>9C06031A2801FKHFT</t>
  </si>
  <si>
    <t>311-28.0KHCT-ND</t>
  </si>
  <si>
    <t>9C06031A2802FKHFT</t>
  </si>
  <si>
    <t>311-280KHCT-ND</t>
  </si>
  <si>
    <t>9C06031A2803FKHFT</t>
  </si>
  <si>
    <t>311-287HCT-ND</t>
  </si>
  <si>
    <t>9C06031A2870FKHFT</t>
  </si>
  <si>
    <t>311-2.87KHCT-ND</t>
  </si>
  <si>
    <t>9C06031A2871FKHFT</t>
  </si>
  <si>
    <t>311-28.7KHCT-ND</t>
  </si>
  <si>
    <t>9C06031A2872FKHFT</t>
  </si>
  <si>
    <t>311-287KHCT-ND</t>
  </si>
  <si>
    <t>9C06031A2873FKHFT</t>
  </si>
  <si>
    <t>311-28.0HCT-ND</t>
  </si>
  <si>
    <t>9C06031A28R0FKHFT</t>
  </si>
  <si>
    <t>311-28.7HCT-ND</t>
  </si>
  <si>
    <t>9C06031A28R7FKHFT</t>
  </si>
  <si>
    <t>311-294HCT-ND</t>
  </si>
  <si>
    <t>9C06031A2940FKHFT</t>
  </si>
  <si>
    <t>311-2.94KHCT-ND</t>
  </si>
  <si>
    <t>9C06031A2941FKHFT</t>
  </si>
  <si>
    <t>311-29.4KHCT-ND</t>
  </si>
  <si>
    <t>9C06031A2942FKHFT</t>
  </si>
  <si>
    <t>311-294KHCT-ND</t>
  </si>
  <si>
    <t>9C06031A2943FKHFT</t>
  </si>
  <si>
    <t>311-2.94MHCT-ND</t>
  </si>
  <si>
    <t>9C06031A2944FKHFT</t>
  </si>
  <si>
    <t>311-29.4HCT-ND</t>
  </si>
  <si>
    <t>9C06031A29R4FKHFT</t>
  </si>
  <si>
    <t>311-2.00HCT-ND</t>
  </si>
  <si>
    <t>9C06031A2R00FGHFT</t>
  </si>
  <si>
    <t>311-2.10HCT-ND</t>
  </si>
  <si>
    <t>9C06031A2R10FGHFT</t>
  </si>
  <si>
    <t>311-2.15HCT-ND</t>
  </si>
  <si>
    <t>9C06031A2R15FGHFT</t>
  </si>
  <si>
    <t>311-2.21HCT-ND</t>
  </si>
  <si>
    <t>9C06031A2R21FGHFT</t>
  </si>
  <si>
    <t>311-2.43HCT-ND</t>
  </si>
  <si>
    <t>9C06031A2R43FGHFT</t>
  </si>
  <si>
    <t>311-2.49HCT-ND</t>
  </si>
  <si>
    <t>9C06031A2R49FGHFT</t>
  </si>
  <si>
    <t>311-2.74HCT-ND</t>
  </si>
  <si>
    <t>9C06031A2R74FGHFT</t>
  </si>
  <si>
    <t>311-300HCT-ND</t>
  </si>
  <si>
    <t>9C06031A3000FKHFT</t>
  </si>
  <si>
    <t>311-3.00KHCT-ND</t>
  </si>
  <si>
    <t>9C06031A3001FKHFT</t>
  </si>
  <si>
    <t>311-30.0KHCT-ND</t>
  </si>
  <si>
    <t>9C06031A3002FKHFT</t>
  </si>
  <si>
    <t>311-300KHCT-ND</t>
  </si>
  <si>
    <t>9C06031A3003FKHFT</t>
  </si>
  <si>
    <t>311-301HCT-ND</t>
  </si>
  <si>
    <t>9C06031A3010FKHFT</t>
  </si>
  <si>
    <t>311-3.01KHCT-ND</t>
  </si>
  <si>
    <t>9C06031A3011FKHFT</t>
  </si>
  <si>
    <t>311-30.1KHCT-ND</t>
  </si>
  <si>
    <t>9C06031A3012FKHFT</t>
  </si>
  <si>
    <t>311-301KHCT-ND</t>
  </si>
  <si>
    <t>9C06031A3013FKHFT</t>
  </si>
  <si>
    <t>311-3.01MHCT-ND</t>
  </si>
  <si>
    <t>9C06031A3014FKHFT</t>
  </si>
  <si>
    <t>311-309HCT-ND</t>
  </si>
  <si>
    <t>9C06031A3090FKHFT</t>
  </si>
  <si>
    <t>311-3.09KHCT-ND</t>
  </si>
  <si>
    <t>9C06031A3091FKHFT</t>
  </si>
  <si>
    <t>311-30.9KHCT-ND</t>
  </si>
  <si>
    <t>9C06031A3092FKHFT</t>
  </si>
  <si>
    <t>311-309KHCT-ND</t>
  </si>
  <si>
    <t>9C06031A3093FKHFT</t>
  </si>
  <si>
    <t>311-30.0HCT-ND</t>
  </si>
  <si>
    <t>9C06031A30R0FKHFT</t>
  </si>
  <si>
    <t>311-30.1HCT-ND</t>
  </si>
  <si>
    <t>9C06031A30R1FKHFT</t>
  </si>
  <si>
    <t>311-30.9HCT-ND</t>
  </si>
  <si>
    <t>9C06031A30R9FKHFT</t>
  </si>
  <si>
    <t>311-316HCT-ND</t>
  </si>
  <si>
    <t>9C06031A3160FKHFT</t>
  </si>
  <si>
    <t>311-3.16KHCT-ND</t>
  </si>
  <si>
    <t>9C06031A3161FKHFT</t>
  </si>
  <si>
    <t>311-31.6KHCT-ND</t>
  </si>
  <si>
    <t>9C06031A3162FKHFT</t>
  </si>
  <si>
    <t>311-316KHCT-ND</t>
  </si>
  <si>
    <t>9C06031A3163FKHFT</t>
  </si>
  <si>
    <t>311-31.6HCT-ND</t>
  </si>
  <si>
    <t>9C06031A31R6FKHFT</t>
  </si>
  <si>
    <t>311-324HCT-ND</t>
  </si>
  <si>
    <t>9C06031A3240FKHFT</t>
  </si>
  <si>
    <t>311-3.24KHCT-ND</t>
  </si>
  <si>
    <t>9C06031A3241FKHFT</t>
  </si>
  <si>
    <t>311-32.4KHCT-ND</t>
  </si>
  <si>
    <t>9C06031A3242FKHFT</t>
  </si>
  <si>
    <t>311-324KHCT-ND</t>
  </si>
  <si>
    <t>9C06031A3243FKHFT</t>
  </si>
  <si>
    <t>311-32.4HCT-ND</t>
  </si>
  <si>
    <t>9C06031A32R4FKHFT</t>
  </si>
  <si>
    <t>311-330HCT-ND</t>
  </si>
  <si>
    <t>9C06031A3300FKHFT</t>
  </si>
  <si>
    <t>311-3.30KHCT-ND</t>
  </si>
  <si>
    <t>9C06031A3301FKHFT</t>
  </si>
  <si>
    <t>311-33.0KHCT-ND</t>
  </si>
  <si>
    <t>9C06031A3302FKHFT</t>
  </si>
  <si>
    <t>311-330KHCT-ND</t>
  </si>
  <si>
    <t>9C06031A3303FKHFT</t>
  </si>
  <si>
    <t>311-332HCT-ND</t>
  </si>
  <si>
    <t>9C06031A3320FKHFT</t>
  </si>
  <si>
    <t>311-3.32KHCT-ND</t>
  </si>
  <si>
    <t>9C06031A3321FKHFT</t>
  </si>
  <si>
    <t>311-33.2KHCT-ND</t>
  </si>
  <si>
    <t>9C06031A3322FKHFT</t>
  </si>
  <si>
    <t>311-332KHCT-ND</t>
  </si>
  <si>
    <t>9C06031A3323FKHFT</t>
  </si>
  <si>
    <t>311-33.0HCT-ND</t>
  </si>
  <si>
    <t>9C06031A33R0FKHFT</t>
  </si>
  <si>
    <t>311-33.2HCT-ND</t>
  </si>
  <si>
    <t>9C06031A33R2FKHFT</t>
  </si>
  <si>
    <t>311-340HCT-ND</t>
  </si>
  <si>
    <t>9C06031A3400FKHFT</t>
  </si>
  <si>
    <t>311-3.40KHCT-ND</t>
  </si>
  <si>
    <t>9C06031A3401FKHFT</t>
  </si>
  <si>
    <t>311-34.0KHCT-ND</t>
  </si>
  <si>
    <t>9C06031A3402FKHFT</t>
  </si>
  <si>
    <t>311-340KHCT-ND</t>
  </si>
  <si>
    <t>9C06031A3403FKHFT</t>
  </si>
  <si>
    <t>311-348HCT-ND</t>
  </si>
  <si>
    <t>9C06031A3480FKHFT</t>
  </si>
  <si>
    <t>311-3.48KHCT-ND</t>
  </si>
  <si>
    <t>9C06031A3481FKHFT</t>
  </si>
  <si>
    <t>311-34.8KHCT-ND</t>
  </si>
  <si>
    <t>9C06031A3482FKHFT</t>
  </si>
  <si>
    <t>311-348KHCT-ND</t>
  </si>
  <si>
    <t>9C06031A3483FKHFT</t>
  </si>
  <si>
    <t>311-34.0HCT-ND</t>
  </si>
  <si>
    <t>9C06031A34R0FKHFT</t>
  </si>
  <si>
    <t>311-34.8HCT-ND</t>
  </si>
  <si>
    <t>9C06031A34R8FKHFT</t>
  </si>
  <si>
    <t>311-357HCT-ND</t>
  </si>
  <si>
    <t>9C06031A3570FKHFT</t>
  </si>
  <si>
    <t>311-3.57KHCT-ND</t>
  </si>
  <si>
    <t>9C06031A3571FKHFT</t>
  </si>
  <si>
    <t>311-35.7KHCT-ND</t>
  </si>
  <si>
    <t>9C06031A3572FKHFT</t>
  </si>
  <si>
    <t>311-357KHCT-ND</t>
  </si>
  <si>
    <t>9C06031A3573FKHFT</t>
  </si>
  <si>
    <t>311-35.7HCT-ND</t>
  </si>
  <si>
    <t>9C06031A35R7FKHFT</t>
  </si>
  <si>
    <t>311-360HCT-ND</t>
  </si>
  <si>
    <t>9C06031A3600FKHFT</t>
  </si>
  <si>
    <t>311-3.60KHCT-ND</t>
  </si>
  <si>
    <t>9C06031A3601FKHFT</t>
  </si>
  <si>
    <t>311-36.0KHCT-ND</t>
  </si>
  <si>
    <t>9C06031A3602FKHFT</t>
  </si>
  <si>
    <t>311-360KHCT-ND</t>
  </si>
  <si>
    <t>9C06031A3603FKHFT</t>
  </si>
  <si>
    <t>311-365HCT-ND</t>
  </si>
  <si>
    <t>9C06031A3650FKHFT</t>
  </si>
  <si>
    <t>311-3.65KHCT-ND</t>
  </si>
  <si>
    <t>9C06031A3651FKHFT</t>
  </si>
  <si>
    <t>311-36.5KHCT-ND</t>
  </si>
  <si>
    <t>9C06031A3652FKHFT</t>
  </si>
  <si>
    <t>311-365KHCT-ND</t>
  </si>
  <si>
    <t>9C06031A3653FKHFT</t>
  </si>
  <si>
    <t>311-36.0HCT-ND</t>
  </si>
  <si>
    <t>9C06031A36R0FKHFT</t>
  </si>
  <si>
    <t>311-36.5HCT-ND</t>
  </si>
  <si>
    <t>9C06031A36R5FKHFT</t>
  </si>
  <si>
    <t>311-374HCT-ND</t>
  </si>
  <si>
    <t>9C06031A3740FKHFT</t>
  </si>
  <si>
    <t>311-3.74KHCT-ND</t>
  </si>
  <si>
    <t>9C06031A3741FKHFT</t>
  </si>
  <si>
    <t>311-37.4KHCT-ND</t>
  </si>
  <si>
    <t>9C06031A3742FKHFT</t>
  </si>
  <si>
    <t>311-374KHCT-ND</t>
  </si>
  <si>
    <t>9C06031A3743FKHFT</t>
  </si>
  <si>
    <t>311-37.4HCT-ND</t>
  </si>
  <si>
    <t>9C06031A37R4FKHFT</t>
  </si>
  <si>
    <t>311-383HCT-ND</t>
  </si>
  <si>
    <t>9C06031A3830FKHFT</t>
  </si>
  <si>
    <t>311-3.83KHCT-ND</t>
  </si>
  <si>
    <t>9C06031A3831FKHFT</t>
  </si>
  <si>
    <t>311-38.3KHCT-ND</t>
  </si>
  <si>
    <t>9C06031A3832FKHFT</t>
  </si>
  <si>
    <t>311-383KHCT-ND</t>
  </si>
  <si>
    <t>9C06031A3833FKHFT</t>
  </si>
  <si>
    <t>311-38.3HCT-ND</t>
  </si>
  <si>
    <t>9C06031A38R3FKHFT</t>
  </si>
  <si>
    <t>311-390HCT-ND</t>
  </si>
  <si>
    <t>9C06031A3900FKHFT</t>
  </si>
  <si>
    <t>311-3.90KHCT-ND</t>
  </si>
  <si>
    <t>9C06031A3901FKHFT</t>
  </si>
  <si>
    <t>311-39.0KHCT-ND</t>
  </si>
  <si>
    <t>9C06031A3902FKHFT</t>
  </si>
  <si>
    <t>311-390KHCT-ND</t>
  </si>
  <si>
    <t>9C06031A3903FKHFT</t>
  </si>
  <si>
    <t>311-392HCT-ND</t>
  </si>
  <si>
    <t>9C06031A3920FKHFT</t>
  </si>
  <si>
    <t>311-3.92KHCT-ND</t>
  </si>
  <si>
    <t>9C06031A3921FKHFT</t>
  </si>
  <si>
    <t>311-39.2KHCT-ND</t>
  </si>
  <si>
    <t>9C06031A3922FKHFT</t>
  </si>
  <si>
    <t>311-392KHCT-ND</t>
  </si>
  <si>
    <t>9C06031A3923FKHFT</t>
  </si>
  <si>
    <t>311-39.0HCT-ND</t>
  </si>
  <si>
    <t>9C06031A39R0FKHFT</t>
  </si>
  <si>
    <t>311-39.2HCT-ND</t>
  </si>
  <si>
    <t>9C06031A39R2FKHFT</t>
  </si>
  <si>
    <t>311-3.01HCT-ND</t>
  </si>
  <si>
    <t>9C06031A3R01FGHFT</t>
  </si>
  <si>
    <t>311-3.32HCT-ND</t>
  </si>
  <si>
    <t>9C06031A3R32FGHFT</t>
  </si>
  <si>
    <t>311-3.92HCT-ND</t>
  </si>
  <si>
    <t>9C06031A3R92FGHFT</t>
  </si>
  <si>
    <t>311-400KHCT-ND</t>
  </si>
  <si>
    <t>9C06031A4003FKHFT</t>
  </si>
  <si>
    <t>RES SMD 400K OHM 1% 1/10W 0603</t>
  </si>
  <si>
    <t>400k</t>
  </si>
  <si>
    <t>311-402HCT-ND</t>
  </si>
  <si>
    <t>9C06031A4020FKHFT</t>
  </si>
  <si>
    <t>311-4.02KHCT-ND</t>
  </si>
  <si>
    <t>9C06031A4021FKHFT</t>
  </si>
  <si>
    <t>311-40.2KHCT-ND</t>
  </si>
  <si>
    <t>9C06031A4022FKHFT</t>
  </si>
  <si>
    <t>311-402KHCT-ND</t>
  </si>
  <si>
    <t>9C06031A4023FKHFT</t>
  </si>
  <si>
    <t>311-40.2HCT-ND</t>
  </si>
  <si>
    <t>9C06031A40R2FKHFT</t>
  </si>
  <si>
    <t>311-412HCT-ND</t>
  </si>
  <si>
    <t>9C06031A4120FKHFT</t>
  </si>
  <si>
    <t>311-4.12KHCT-ND</t>
  </si>
  <si>
    <t>9C06031A4121FKHFT</t>
  </si>
  <si>
    <t>311-41.2KHCT-ND</t>
  </si>
  <si>
    <t>9C06031A4122FKHFT</t>
  </si>
  <si>
    <t>311-412KHCT-ND</t>
  </si>
  <si>
    <t>9C06031A4123FKHFT</t>
  </si>
  <si>
    <t>311-41.2HCT-ND</t>
  </si>
  <si>
    <t>9C06031A41R2FKHFT</t>
  </si>
  <si>
    <t>311-422HCT-ND</t>
  </si>
  <si>
    <t>9C06031A4220FKHFT</t>
  </si>
  <si>
    <t>311-4.22KHCT-ND</t>
  </si>
  <si>
    <t>9C06031A4221FKHFT</t>
  </si>
  <si>
    <t>311-42.2KHCT-ND</t>
  </si>
  <si>
    <t>9C06031A4222FKHFT</t>
  </si>
  <si>
    <t>311-422KHCT-ND</t>
  </si>
  <si>
    <t>9C06031A4223FKHFT</t>
  </si>
  <si>
    <t>311-42.2HCT-ND</t>
  </si>
  <si>
    <t>9C06031A42R2FKHFT</t>
  </si>
  <si>
    <t>311-430HCT-ND</t>
  </si>
  <si>
    <t>9C06031A4300FKHFT</t>
  </si>
  <si>
    <t>311-4.30KHCT-ND</t>
  </si>
  <si>
    <t>9C06031A4301FKHFT</t>
  </si>
  <si>
    <t>311-43.0KHCT-ND</t>
  </si>
  <si>
    <t>9C06031A4302FKHFT</t>
  </si>
  <si>
    <t>311-430KHCT-ND</t>
  </si>
  <si>
    <t>9C06031A4303FKHFT</t>
  </si>
  <si>
    <t>311-432HCT-ND</t>
  </si>
  <si>
    <t>9C06031A4320FKHFT</t>
  </si>
  <si>
    <t>311-4.32KHCT-ND</t>
  </si>
  <si>
    <t>9C06031A4321FKHFT</t>
  </si>
  <si>
    <t>311-43.2KHCT-ND</t>
  </si>
  <si>
    <t>9C06031A4322FKHFT</t>
  </si>
  <si>
    <t>311-432KHCT-ND</t>
  </si>
  <si>
    <t>9C06031A4323FKHFT</t>
  </si>
  <si>
    <t>311-43.0HCT-ND</t>
  </si>
  <si>
    <t>9C06031A43R0FKHFT</t>
  </si>
  <si>
    <t>311-43.2HCT-ND</t>
  </si>
  <si>
    <t>9C06031A43R2FKHFT</t>
  </si>
  <si>
    <t>311-442HCT-ND</t>
  </si>
  <si>
    <t>9C06031A4420FKHFT</t>
  </si>
  <si>
    <t>311-4.42KHCT-ND</t>
  </si>
  <si>
    <t>9C06031A4421FKHFT</t>
  </si>
  <si>
    <t>311-44.2KHCT-ND</t>
  </si>
  <si>
    <t>9C06031A4422FKHFT</t>
  </si>
  <si>
    <t>311-442KHCT-ND</t>
  </si>
  <si>
    <t>9C06031A4423FKHFT</t>
  </si>
  <si>
    <t>311-44.2HCT-ND</t>
  </si>
  <si>
    <t>9C06031A44R2FKHFT</t>
  </si>
  <si>
    <t>311-453HCT-ND</t>
  </si>
  <si>
    <t>9C06031A4530FKHFT</t>
  </si>
  <si>
    <t>311-4.53KHCT-ND</t>
  </si>
  <si>
    <t>9C06031A4531FKHFT</t>
  </si>
  <si>
    <t>311-45.3KHCT-ND</t>
  </si>
  <si>
    <t>9C06031A4532FKHFT</t>
  </si>
  <si>
    <t>311-453KHCT-ND</t>
  </si>
  <si>
    <t>9C06031A4533FKHFT</t>
  </si>
  <si>
    <t>311-45.3HCT-ND</t>
  </si>
  <si>
    <t>9C06031A45R3FKHFT</t>
  </si>
  <si>
    <t>311-464HCT-ND</t>
  </si>
  <si>
    <t>9C06031A4640FKHFT</t>
  </si>
  <si>
    <t>311-4.64KHCT-ND</t>
  </si>
  <si>
    <t>9C06031A4641FKHFT</t>
  </si>
  <si>
    <t>311-46.4KHCT-ND</t>
  </si>
  <si>
    <t>9C06031A4642FKHFT</t>
  </si>
  <si>
    <t>311-464KHCT-ND</t>
  </si>
  <si>
    <t>9C06031A4643FKHFT</t>
  </si>
  <si>
    <t>311-46.4HCT-ND</t>
  </si>
  <si>
    <t>9C06031A46R4FKHFT</t>
  </si>
  <si>
    <t>311-470HCT-ND</t>
  </si>
  <si>
    <t>9C06031A4700FKHFT</t>
  </si>
  <si>
    <t>311-4.70KHCT-ND</t>
  </si>
  <si>
    <t>9C06031A4701FKHFT</t>
  </si>
  <si>
    <t>311-47.0KHCT-ND</t>
  </si>
  <si>
    <t>9C06031A4702FKHFT</t>
  </si>
  <si>
    <t>311-470KHCT-ND</t>
  </si>
  <si>
    <t>9C06031A4703FKHFT</t>
  </si>
  <si>
    <t>311-4.70MHCT-ND</t>
  </si>
  <si>
    <t>9C06031A4704FKHFT</t>
  </si>
  <si>
    <t>311-475HCT-ND</t>
  </si>
  <si>
    <t>9C06031A4750FKHFT</t>
  </si>
  <si>
    <t>311-4.75KHCT-ND</t>
  </si>
  <si>
    <t>9C06031A4751FKHFT</t>
  </si>
  <si>
    <t>311-47.5KHCT-ND</t>
  </si>
  <si>
    <t>9C06031A4752FKHFT</t>
  </si>
  <si>
    <t>311-475KHCT-ND</t>
  </si>
  <si>
    <t>9C06031A4753FKHFT</t>
  </si>
  <si>
    <t>311-4.75MHCT-ND</t>
  </si>
  <si>
    <t>9C06031A4754FKHFT</t>
  </si>
  <si>
    <t>311-47.0HCT-ND</t>
  </si>
  <si>
    <t>9C06031A47R0FKHFT</t>
  </si>
  <si>
    <t>311-47.5HCT-ND</t>
  </si>
  <si>
    <t>9C06031A47R5FKHFT</t>
  </si>
  <si>
    <t>311-487HCT-ND</t>
  </si>
  <si>
    <t>9C06031A4870FKHFT</t>
  </si>
  <si>
    <t>311-4.87KHCT-ND</t>
  </si>
  <si>
    <t>9C06031A4871FKHFT</t>
  </si>
  <si>
    <t>311-48.7KHCT-ND</t>
  </si>
  <si>
    <t>9C06031A4872FKHFT</t>
  </si>
  <si>
    <t>311-487KHCT-ND</t>
  </si>
  <si>
    <t>9C06031A4873FKHFT</t>
  </si>
  <si>
    <t>311-48.7HCT-ND</t>
  </si>
  <si>
    <t>9C06031A48R7FKHFT</t>
  </si>
  <si>
    <t>311-499HCT-ND</t>
  </si>
  <si>
    <t>9C06031A4990FKHFT</t>
  </si>
  <si>
    <t>311-4.99KHCT-ND</t>
  </si>
  <si>
    <t>9C06031A4991FKHFT</t>
  </si>
  <si>
    <t>311-49.9KHCT-ND</t>
  </si>
  <si>
    <t>9C06031A4992FKHFT</t>
  </si>
  <si>
    <t>311-499KHCT-ND</t>
  </si>
  <si>
    <t>9C06031A4993FKHFT</t>
  </si>
  <si>
    <t>311-49.9HCT-ND</t>
  </si>
  <si>
    <t>9C06031A49R9FKHFT</t>
  </si>
  <si>
    <t>311-4.02HCT-ND</t>
  </si>
  <si>
    <t>9C06031A4R02FGHFT</t>
  </si>
  <si>
    <t>311-4.42HCT-ND</t>
  </si>
  <si>
    <t>9C06031A4R42FGHFT</t>
  </si>
  <si>
    <t>311-4.75HCT-ND</t>
  </si>
  <si>
    <t>9C06031A4R75FGHFT</t>
  </si>
  <si>
    <t>311-4.99HCT-ND</t>
  </si>
  <si>
    <t>9C06031A4R99FGHFT</t>
  </si>
  <si>
    <t>311-510HCT-ND</t>
  </si>
  <si>
    <t>9C06031A5100FKHFT</t>
  </si>
  <si>
    <t>311-5.10KHCT-ND</t>
  </si>
  <si>
    <t>9C06031A5101FKHFT</t>
  </si>
  <si>
    <t>311-51.0KHCT-ND</t>
  </si>
  <si>
    <t>9C06031A5102FKHFT</t>
  </si>
  <si>
    <t>311-510KHCT-ND</t>
  </si>
  <si>
    <t>9C06031A5103FKHFT</t>
  </si>
  <si>
    <t>311-511HCT-ND</t>
  </si>
  <si>
    <t>9C06031A5110FKHFT</t>
  </si>
  <si>
    <t>311-5.11KHCT-ND</t>
  </si>
  <si>
    <t>9C06031A5111FKHFT</t>
  </si>
  <si>
    <t>311-51.1KHCT-ND</t>
  </si>
  <si>
    <t>9C06031A5112FKHFT</t>
  </si>
  <si>
    <t>311-511KHCT-ND</t>
  </si>
  <si>
    <t>9C06031A5113FKHFT</t>
  </si>
  <si>
    <t>311-51.0HCT-ND</t>
  </si>
  <si>
    <t>9C06031A51R0FKHFT</t>
  </si>
  <si>
    <t>311-51.1HCT-ND</t>
  </si>
  <si>
    <t>9C06031A51R1FKHFT</t>
  </si>
  <si>
    <t>311-523HCT-ND</t>
  </si>
  <si>
    <t>9C06031A5230FKHFT</t>
  </si>
  <si>
    <t>311-5.23KHCT-ND</t>
  </si>
  <si>
    <t>9C06031A5231FKHFT</t>
  </si>
  <si>
    <t>311-52.3KHCT-ND</t>
  </si>
  <si>
    <t>9C06031A5232FKHFT</t>
  </si>
  <si>
    <t>311-523KHCT-ND</t>
  </si>
  <si>
    <t>9C06031A5233FKHFT</t>
  </si>
  <si>
    <t>311-52.3HCT-ND</t>
  </si>
  <si>
    <t>9C06031A52R3FKHFT</t>
  </si>
  <si>
    <t>311-536HCT-ND</t>
  </si>
  <si>
    <t>9C06031A5360FKHFT</t>
  </si>
  <si>
    <t>311-5.36KHCT-ND</t>
  </si>
  <si>
    <t>9C06031A5361FKHFT</t>
  </si>
  <si>
    <t>311-53.6KHCT-ND</t>
  </si>
  <si>
    <t>9C06031A5362FKHFT</t>
  </si>
  <si>
    <t>311-536KHCT-ND</t>
  </si>
  <si>
    <t>9C06031A5363FKHFT</t>
  </si>
  <si>
    <t>311-53.6HCT-ND</t>
  </si>
  <si>
    <t>9C06031A53R6FKHFT</t>
  </si>
  <si>
    <t>311-549HCT-ND</t>
  </si>
  <si>
    <t>9C06031A5490FKHFT</t>
  </si>
  <si>
    <t>311-5.49KHCT-ND</t>
  </si>
  <si>
    <t>9C06031A5491FKHFT</t>
  </si>
  <si>
    <t>311-54.9KHCT-ND</t>
  </si>
  <si>
    <t>9C06031A5492FKHFT</t>
  </si>
  <si>
    <t>311-549KHCT-ND</t>
  </si>
  <si>
    <t>9C06031A5493FKHFT</t>
  </si>
  <si>
    <t>311-54.9HCT-ND</t>
  </si>
  <si>
    <t>9C06031A54R9FKHFT</t>
  </si>
  <si>
    <t>311-560HCT-ND</t>
  </si>
  <si>
    <t>9C06031A5600FKHFT</t>
  </si>
  <si>
    <t>311-5.60KHCT-ND</t>
  </si>
  <si>
    <t>9C06031A5601FKHFT</t>
  </si>
  <si>
    <t>311-560KHCT-ND</t>
  </si>
  <si>
    <t>9C06031A5603FKHFT</t>
  </si>
  <si>
    <t>311-562HCT-ND</t>
  </si>
  <si>
    <t>9C06031A5620FKHFT</t>
  </si>
  <si>
    <t>311-5.62KHCT-ND</t>
  </si>
  <si>
    <t>9C06031A5621FKHFT</t>
  </si>
  <si>
    <t>311-56.2KHCT-ND</t>
  </si>
  <si>
    <t>9C06031A5622FKHFT</t>
  </si>
  <si>
    <t>311-562KHCT-ND</t>
  </si>
  <si>
    <t>9C06031A5623FKHFT</t>
  </si>
  <si>
    <t>311-56.0HCT-ND</t>
  </si>
  <si>
    <t>9C06031A56R0FKHFT</t>
  </si>
  <si>
    <t>311-56.2HCT-ND</t>
  </si>
  <si>
    <t>9C06031A56R2FKHFT</t>
  </si>
  <si>
    <t>311-576HCT-ND</t>
  </si>
  <si>
    <t>9C06031A5760FKHFT</t>
  </si>
  <si>
    <t>311-5.76KHCT-ND</t>
  </si>
  <si>
    <t>9C06031A5761FKHFT</t>
  </si>
  <si>
    <t>311-57.6KHCT-ND</t>
  </si>
  <si>
    <t>9C06031A5762FKHFT</t>
  </si>
  <si>
    <t>311-576KHCT-ND</t>
  </si>
  <si>
    <t>9C06031A5763FKHFT</t>
  </si>
  <si>
    <t>311-57.6HCT-ND</t>
  </si>
  <si>
    <t>9C06031A57R6FKHFT</t>
  </si>
  <si>
    <t>311-590HCT-ND</t>
  </si>
  <si>
    <t>9C06031A5900FKHFT</t>
  </si>
  <si>
    <t>311-5.90KHCT-ND</t>
  </si>
  <si>
    <t>9C06031A5901FKHFT</t>
  </si>
  <si>
    <t>311-59.0KHCT-ND</t>
  </si>
  <si>
    <t>9C06031A5902FKHFT</t>
  </si>
  <si>
    <t>311-590KHCT-ND</t>
  </si>
  <si>
    <t>9C06031A5903FKHFT</t>
  </si>
  <si>
    <t>311-59.0HCT-ND</t>
  </si>
  <si>
    <t>9C06031A59R0FKHFT</t>
  </si>
  <si>
    <t>311-5.11HCT-ND</t>
  </si>
  <si>
    <t>9C06031A5R11FGHFT</t>
  </si>
  <si>
    <t>311-5.23HCT-ND</t>
  </si>
  <si>
    <t>9C06031A5R23FGHFT</t>
  </si>
  <si>
    <t>311-5.62HCT-ND</t>
  </si>
  <si>
    <t>9C06031A5R62FGHFT</t>
  </si>
  <si>
    <t>311-5.76HCT-ND</t>
  </si>
  <si>
    <t>9C06031A5R76FGHFT</t>
  </si>
  <si>
    <t>311-600HCT-ND</t>
  </si>
  <si>
    <t>9C06031A6000FKHFT</t>
  </si>
  <si>
    <t>RES SMD 600 OHM 1% 1/10W 0603</t>
  </si>
  <si>
    <t>311-604HCT-ND</t>
  </si>
  <si>
    <t>9C06031A6040FKHFT</t>
  </si>
  <si>
    <t>311-6.04KHCT-ND</t>
  </si>
  <si>
    <t>9C06031A6041FKHFT</t>
  </si>
  <si>
    <t>311-60.4KHCT-ND</t>
  </si>
  <si>
    <t>9C06031A6042FKHFT</t>
  </si>
  <si>
    <t>311-604KHCT-ND</t>
  </si>
  <si>
    <t>9C06031A6043FKHFT</t>
  </si>
  <si>
    <t>311-60.4HCT-ND</t>
  </si>
  <si>
    <t>9C06031A60R4FKHFT</t>
  </si>
  <si>
    <t>311-619HCT-ND</t>
  </si>
  <si>
    <t>9C06031A6190FKHFT</t>
  </si>
  <si>
    <t>311-6.19KHCT-ND</t>
  </si>
  <si>
    <t>9C06031A6191FKHFT</t>
  </si>
  <si>
    <t>311-61.9KHCT-ND</t>
  </si>
  <si>
    <t>9C06031A6192FKHFT</t>
  </si>
  <si>
    <t>311-619KHCT-ND</t>
  </si>
  <si>
    <t>9C06031A6193FKHFT</t>
  </si>
  <si>
    <t>311-61.9HCT-ND</t>
  </si>
  <si>
    <t>9C06031A61R9FKHFT</t>
  </si>
  <si>
    <t>311-620HCT-ND</t>
  </si>
  <si>
    <t>9C06031A6200FKHFT</t>
  </si>
  <si>
    <t>311-6.20KHCT-ND</t>
  </si>
  <si>
    <t>9C06031A6201FKHFT</t>
  </si>
  <si>
    <t>311-62.0KHCT-ND</t>
  </si>
  <si>
    <t>9C06031A6202FKHFT</t>
  </si>
  <si>
    <t>311-620KHCT-ND</t>
  </si>
  <si>
    <t>9C06031A6203FKHFT</t>
  </si>
  <si>
    <t>311-62.0HCT-ND</t>
  </si>
  <si>
    <t>9C06031A62R0FKHFT</t>
  </si>
  <si>
    <t>311-634HCT-ND</t>
  </si>
  <si>
    <t>9C06031A6340FKHFT</t>
  </si>
  <si>
    <t>311-6.34KHCT-ND</t>
  </si>
  <si>
    <t>9C06031A6341FKHFT</t>
  </si>
  <si>
    <t>311-63.4KHCT-ND</t>
  </si>
  <si>
    <t>9C06031A6342FKHFT</t>
  </si>
  <si>
    <t>311-634KHCT-ND</t>
  </si>
  <si>
    <t>9C06031A6343FKHFT</t>
  </si>
  <si>
    <t>311-63.4HCT-ND</t>
  </si>
  <si>
    <t>9C06031A63R4FKHFT</t>
  </si>
  <si>
    <t>311-649HCT-ND</t>
  </si>
  <si>
    <t>9C06031A6490FKHFT</t>
  </si>
  <si>
    <t>311-6.49KHCT-ND</t>
  </si>
  <si>
    <t>9C06031A6491FKHFT</t>
  </si>
  <si>
    <t>311-64.9KHCT-ND</t>
  </si>
  <si>
    <t>9C06031A6492FKHFT</t>
  </si>
  <si>
    <t>311-649KHCT-ND</t>
  </si>
  <si>
    <t>9C06031A6493FKHFT</t>
  </si>
  <si>
    <t>311-64.9HCT-ND</t>
  </si>
  <si>
    <t>9C06031A64R9FKHFT</t>
  </si>
  <si>
    <t>311-665HCT-ND</t>
  </si>
  <si>
    <t>9C06031A6650FKHFT</t>
  </si>
  <si>
    <t>311-6.65KHCT-ND</t>
  </si>
  <si>
    <t>9C06031A6651FKHFT</t>
  </si>
  <si>
    <t>311-66.5KHCT-ND</t>
  </si>
  <si>
    <t>9C06031A6652FKHFT</t>
  </si>
  <si>
    <t>311-665KHCT-ND</t>
  </si>
  <si>
    <t>9C06031A6653FKHFT</t>
  </si>
  <si>
    <t>311-66.5HCT-ND</t>
  </si>
  <si>
    <t>9C06031A66R5FKHFT</t>
  </si>
  <si>
    <t>311-680HCT-ND</t>
  </si>
  <si>
    <t>9C06031A6800FKHFT</t>
  </si>
  <si>
    <t>311-6.80KHCT-ND</t>
  </si>
  <si>
    <t>9C06031A6801FKHFT</t>
  </si>
  <si>
    <t>311-68.0KHCT-ND</t>
  </si>
  <si>
    <t>9C06031A6802FKHFT</t>
  </si>
  <si>
    <t>311-680KHCT-ND</t>
  </si>
  <si>
    <t>9C06031A6803FKHFT</t>
  </si>
  <si>
    <t>311-681HCT-ND</t>
  </si>
  <si>
    <t>9C06031A6810FKHFT</t>
  </si>
  <si>
    <t>311-6.81KHCT-ND</t>
  </si>
  <si>
    <t>9C06031A6811FKHFT</t>
  </si>
  <si>
    <t>311-68.1KHCT-ND</t>
  </si>
  <si>
    <t>9C06031A6812FKHFT</t>
  </si>
  <si>
    <t>311-681KHCT-ND</t>
  </si>
  <si>
    <t>9C06031A6813FKHFT</t>
  </si>
  <si>
    <t>311-68.0HCT-ND</t>
  </si>
  <si>
    <t>9C06031A68R0FKHFT</t>
  </si>
  <si>
    <t>311-68.1HCT-ND</t>
  </si>
  <si>
    <t>9C06031A68R1FKHFT</t>
  </si>
  <si>
    <t>311-698HCT-ND</t>
  </si>
  <si>
    <t>9C06031A6980FKHFT</t>
  </si>
  <si>
    <t>311-6.98KHCT-ND</t>
  </si>
  <si>
    <t>9C06031A6981FKHFT</t>
  </si>
  <si>
    <t>311-69.8KHCT-ND</t>
  </si>
  <si>
    <t>9C06031A6982FKHFT</t>
  </si>
  <si>
    <t>311-698KHCT-ND</t>
  </si>
  <si>
    <t>9C06031A6983FKHFT</t>
  </si>
  <si>
    <t>311-69.8HCT-ND</t>
  </si>
  <si>
    <t>9C06031A69R8FKHFT</t>
  </si>
  <si>
    <t>311-6.04HCT-ND</t>
  </si>
  <si>
    <t>9C06031A6R04FGHFT</t>
  </si>
  <si>
    <t>311-6.81HCT-ND</t>
  </si>
  <si>
    <t>9C06031A6R81FGHFT</t>
  </si>
  <si>
    <t>311-715HCT-ND</t>
  </si>
  <si>
    <t>9C06031A7150FKHFT</t>
  </si>
  <si>
    <t>311-7.15KHCT-ND</t>
  </si>
  <si>
    <t>9C06031A7151FKHFT</t>
  </si>
  <si>
    <t>311-71.5KHCT-ND</t>
  </si>
  <si>
    <t>9C06031A7152FKHFT</t>
  </si>
  <si>
    <t>311-715KHCT-ND</t>
  </si>
  <si>
    <t>9C06031A7153FKHFT</t>
  </si>
  <si>
    <t>311-71.5HCT-ND</t>
  </si>
  <si>
    <t>9C06031A71R5FKHFT</t>
  </si>
  <si>
    <t>311-732HCT-ND</t>
  </si>
  <si>
    <t>9C06031A7320FKHFT</t>
  </si>
  <si>
    <t>311-7.32KHCT-ND</t>
  </si>
  <si>
    <t>9C06031A7321FKHFT</t>
  </si>
  <si>
    <t>311-73.2KHCT-ND</t>
  </si>
  <si>
    <t>9C06031A7322FKHFT</t>
  </si>
  <si>
    <t>311-732KHCT-ND</t>
  </si>
  <si>
    <t>9C06031A7323FKHFT</t>
  </si>
  <si>
    <t>311-73.2HCT-ND</t>
  </si>
  <si>
    <t>9C06031A73R2FKHFT</t>
  </si>
  <si>
    <t>311-750HCT-ND</t>
  </si>
  <si>
    <t>9C06031A7500FKHFT</t>
  </si>
  <si>
    <t>311-7.50KHCT-ND</t>
  </si>
  <si>
    <t>9C06031A7501FKHFT</t>
  </si>
  <si>
    <t>311-75.0KHCT-ND</t>
  </si>
  <si>
    <t>9C06031A7502FKHFT</t>
  </si>
  <si>
    <t>311-750KHCT-ND</t>
  </si>
  <si>
    <t>9C06031A7503FKHFT</t>
  </si>
  <si>
    <t>311-75.0HCT-ND</t>
  </si>
  <si>
    <t>9C06031A75R0FKHFT</t>
  </si>
  <si>
    <t>311-768HCT-ND</t>
  </si>
  <si>
    <t>9C06031A7680FKHFT</t>
  </si>
  <si>
    <t>311-7.68KHCT-ND</t>
  </si>
  <si>
    <t>9C06031A7681FKHFT</t>
  </si>
  <si>
    <t>311-76.8KHCT-ND</t>
  </si>
  <si>
    <t>9C06031A7682FKHFT</t>
  </si>
  <si>
    <t>311-768KHCT-ND</t>
  </si>
  <si>
    <t>9C06031A7683FKHFT</t>
  </si>
  <si>
    <t>311-76.8HCT-ND</t>
  </si>
  <si>
    <t>9C06031A76R8FKHFT</t>
  </si>
  <si>
    <t>311-787HCT-ND</t>
  </si>
  <si>
    <t>9C06031A7870FKHFT</t>
  </si>
  <si>
    <t>311-7.87KHCT-ND</t>
  </si>
  <si>
    <t>9C06031A7871FKHFT</t>
  </si>
  <si>
    <t>311-78.7KHCT-ND</t>
  </si>
  <si>
    <t>9C06031A7872FKHFT</t>
  </si>
  <si>
    <t>311-787KHCT-ND</t>
  </si>
  <si>
    <t>9C06031A7873FKHFT</t>
  </si>
  <si>
    <t>311-78.7HCT-ND</t>
  </si>
  <si>
    <t>9C06031A78R7FKHFT</t>
  </si>
  <si>
    <t>311-7.50HCT-ND</t>
  </si>
  <si>
    <t>9C06031A7R50FGHFT</t>
  </si>
  <si>
    <t>311-806HCT-ND</t>
  </si>
  <si>
    <t>9C06031A8060FKHFT</t>
  </si>
  <si>
    <t>311-8.06KHCT-ND</t>
  </si>
  <si>
    <t>9C06031A8061FKHFT</t>
  </si>
  <si>
    <t>311-80.6KHCT-ND</t>
  </si>
  <si>
    <t>9C06031A8062FKHFT</t>
  </si>
  <si>
    <t>311-806KHCT-ND</t>
  </si>
  <si>
    <t>9C06031A8063FKHFT</t>
  </si>
  <si>
    <t>311-80.6HCT-ND</t>
  </si>
  <si>
    <t>9C06031A80R6FKHFT</t>
  </si>
  <si>
    <t>311-820HCT-ND</t>
  </si>
  <si>
    <t>9C06031A8200FKHFT</t>
  </si>
  <si>
    <t>311-8.20KHCT-ND</t>
  </si>
  <si>
    <t>9C06031A8201FKHFT</t>
  </si>
  <si>
    <t>311-82.0KHCT-ND</t>
  </si>
  <si>
    <t>9C06031A8202FKHFT</t>
  </si>
  <si>
    <t>311-820KHCT-ND</t>
  </si>
  <si>
    <t>9C06031A8203FKHFT</t>
  </si>
  <si>
    <t>311-825HCT-ND</t>
  </si>
  <si>
    <t>9C06031A8250FKHFT</t>
  </si>
  <si>
    <t>311-8.25KHCT-ND</t>
  </si>
  <si>
    <t>9C06031A8251FKHFT</t>
  </si>
  <si>
    <t>311-82.5KHCT-ND</t>
  </si>
  <si>
    <t>9C06031A8252FKHFT</t>
  </si>
  <si>
    <t>311-825KHCT-ND</t>
  </si>
  <si>
    <t>9C06031A8253FKHFT</t>
  </si>
  <si>
    <t>311-82.0HCT-ND</t>
  </si>
  <si>
    <t>9C06031A82R0FKHFT</t>
  </si>
  <si>
    <t>311-82.5HCT-ND</t>
  </si>
  <si>
    <t>9C06031A82R5FKHFT</t>
  </si>
  <si>
    <t>311-845HCT-ND</t>
  </si>
  <si>
    <t>9C06031A8450FKHFT</t>
  </si>
  <si>
    <t>311-8.45KHCT-ND</t>
  </si>
  <si>
    <t>9C06031A8451FKHFT</t>
  </si>
  <si>
    <t>311-84.5KHCT-ND</t>
  </si>
  <si>
    <t>9C06031A8452FKHFT</t>
  </si>
  <si>
    <t>311-845KHCT-ND</t>
  </si>
  <si>
    <t>9C06031A8453FKHFT</t>
  </si>
  <si>
    <t>311-84.5HCT-ND</t>
  </si>
  <si>
    <t>9C06031A84R5FKHFT</t>
  </si>
  <si>
    <t>311-866HCT-ND</t>
  </si>
  <si>
    <t>9C06031A8660FKHFT</t>
  </si>
  <si>
    <t>311-8.66KHCT-ND</t>
  </si>
  <si>
    <t>9C06031A8661FKHFT</t>
  </si>
  <si>
    <t>311-86.6KHCT-ND</t>
  </si>
  <si>
    <t>9C06031A8662FKHFT</t>
  </si>
  <si>
    <t>311-866KHCT-ND</t>
  </si>
  <si>
    <t>9C06031A8663FKHFT</t>
  </si>
  <si>
    <t>311-887HCT-ND</t>
  </si>
  <si>
    <t>9C06031A8870FKHFT</t>
  </si>
  <si>
    <t>311-8.87KHCT-ND</t>
  </si>
  <si>
    <t>9C06031A8871FKHFT</t>
  </si>
  <si>
    <t>311-88.7KHCT-ND</t>
  </si>
  <si>
    <t>9C06031A8872FKHFT</t>
  </si>
  <si>
    <t>311-887KHCT-ND</t>
  </si>
  <si>
    <t>9C06031A8873FKHFT</t>
  </si>
  <si>
    <t>311-88.7HCT-ND</t>
  </si>
  <si>
    <t>9C06031A88R7FKHFT</t>
  </si>
  <si>
    <t>311-909HCT-ND</t>
  </si>
  <si>
    <t>9C06031A9090FKHFT</t>
  </si>
  <si>
    <t>311-9.09KHCT-ND</t>
  </si>
  <si>
    <t>9C06031A9091FKHFT</t>
  </si>
  <si>
    <t>311-90.9KHCT-ND</t>
  </si>
  <si>
    <t>9C06031A9092FKHFT</t>
  </si>
  <si>
    <t>311-909KHCT-ND</t>
  </si>
  <si>
    <t>9C06031A9093FKHFT</t>
  </si>
  <si>
    <t>311-90.9HCT-ND</t>
  </si>
  <si>
    <t>9C06031A90R9FKHFT</t>
  </si>
  <si>
    <t>311-910HCT-ND</t>
  </si>
  <si>
    <t>9C06031A9100FKHFT</t>
  </si>
  <si>
    <t>311-9.10KHCT-ND</t>
  </si>
  <si>
    <t>9C06031A9101FKHFT</t>
  </si>
  <si>
    <t>311-91.0KHCT-ND</t>
  </si>
  <si>
    <t>9C06031A9102FKHFT</t>
  </si>
  <si>
    <t>311-910KHCT-ND</t>
  </si>
  <si>
    <t>9C06031A9103FKHFT</t>
  </si>
  <si>
    <t>311-91.0HCT-ND</t>
  </si>
  <si>
    <t>9C06031A91R0FKHFT</t>
  </si>
  <si>
    <t>311-931HCT-ND</t>
  </si>
  <si>
    <t>9C06031A9310FKHFT</t>
  </si>
  <si>
    <t>311-9.31KHCT-ND</t>
  </si>
  <si>
    <t>9C06031A9311FKHFT</t>
  </si>
  <si>
    <t>311-93.1KHCT-ND</t>
  </si>
  <si>
    <t>9C06031A9312FKHFT</t>
  </si>
  <si>
    <t>311-931KHCT-ND</t>
  </si>
  <si>
    <t>9C06031A9313FKHFT</t>
  </si>
  <si>
    <t>311-93.1HCT-ND</t>
  </si>
  <si>
    <t>9C06031A93R1FKHFT</t>
  </si>
  <si>
    <t>311-953HCT-ND</t>
  </si>
  <si>
    <t>9C06031A9530FKHFT</t>
  </si>
  <si>
    <t>311-9.53KHCT-ND</t>
  </si>
  <si>
    <t>9C06031A9531FKHFT</t>
  </si>
  <si>
    <t>311-95.3KHCT-ND</t>
  </si>
  <si>
    <t>9C06031A9532FKHFT</t>
  </si>
  <si>
    <t>311-953KHCT-ND</t>
  </si>
  <si>
    <t>9C06031A9533FKHFT</t>
  </si>
  <si>
    <t>311-95.3HCT-ND</t>
  </si>
  <si>
    <t>9C06031A95R3FKHFT</t>
  </si>
  <si>
    <t>311-976HCT-ND</t>
  </si>
  <si>
    <t>9C06031A9760FKHFT</t>
  </si>
  <si>
    <t>311-9.76KHCT-ND</t>
  </si>
  <si>
    <t>9C06031A9761FKHFT</t>
  </si>
  <si>
    <t>311-97.6KHCT-ND</t>
  </si>
  <si>
    <t>9C06031A9762FKHFT</t>
  </si>
  <si>
    <t>311-976KHCT-ND</t>
  </si>
  <si>
    <t>9C06031A9763FKHFT</t>
  </si>
  <si>
    <t>311-97.6HCT-ND</t>
  </si>
  <si>
    <t>9C06031A97R6FKHFT</t>
  </si>
  <si>
    <t>311-100GCT-ND</t>
  </si>
  <si>
    <t>9C06031A1000JLHFT</t>
  </si>
  <si>
    <t>311-1.0KGCT-ND</t>
  </si>
  <si>
    <t>9C06031A1001JLHFT</t>
  </si>
  <si>
    <t>311-10KGCT-ND</t>
  </si>
  <si>
    <t>9C06031A1002JLHFT</t>
  </si>
  <si>
    <t>311-100KGCT-ND</t>
  </si>
  <si>
    <t>9C06031A1003JLHFT</t>
  </si>
  <si>
    <t>311-1.0MGCT-ND</t>
  </si>
  <si>
    <t>9C06031A1004JLHFT</t>
  </si>
  <si>
    <t>311-10MGCT-ND</t>
  </si>
  <si>
    <t>9C06031A1005JLHFT</t>
  </si>
  <si>
    <t>311-10GCT-ND</t>
  </si>
  <si>
    <t>9C06031A10R0JLHFT</t>
  </si>
  <si>
    <t>311-110GCT-ND</t>
  </si>
  <si>
    <t>9C06031A1100JLHFT</t>
  </si>
  <si>
    <t>311-1.1KGCT-ND</t>
  </si>
  <si>
    <t>9C06031A1101JLHFT</t>
  </si>
  <si>
    <t>311-11KGCT-ND</t>
  </si>
  <si>
    <t>9C06031A1102JLHFT</t>
  </si>
  <si>
    <t>311-110KGCT-ND</t>
  </si>
  <si>
    <t>9C06031A1103JLHFT</t>
  </si>
  <si>
    <t>311-1.1MGCT-ND</t>
  </si>
  <si>
    <t>9C06031A1104JLHFT</t>
  </si>
  <si>
    <t>311-11GCT-ND</t>
  </si>
  <si>
    <t>9C06031A11R0JLHFT</t>
  </si>
  <si>
    <t>311-120GCT-ND</t>
  </si>
  <si>
    <t>9C06031A1200JLHFT</t>
  </si>
  <si>
    <t>311-1.2KGCT-ND</t>
  </si>
  <si>
    <t>9C06031A1201JLHFT</t>
  </si>
  <si>
    <t>311-12KGCT-ND</t>
  </si>
  <si>
    <t>9C06031A1202JLHFT</t>
  </si>
  <si>
    <t>311-120KGCT-ND</t>
  </si>
  <si>
    <t>9C06031A1203JLHFT</t>
  </si>
  <si>
    <t>311-1.2MGCT-ND</t>
  </si>
  <si>
    <t>9C06031A1204JLHFT</t>
  </si>
  <si>
    <t>311-12GCT-ND</t>
  </si>
  <si>
    <t>9C06031A12R0JLHFT</t>
  </si>
  <si>
    <t>311-130GCT-ND</t>
  </si>
  <si>
    <t>9C06031A1300JLHFT</t>
  </si>
  <si>
    <t>311-1.3KGCT-ND</t>
  </si>
  <si>
    <t>9C06031A1301JLHFT</t>
  </si>
  <si>
    <t>311-13KGCT-ND</t>
  </si>
  <si>
    <t>9C06031A1302JLHFT</t>
  </si>
  <si>
    <t>311-130KGCT-ND</t>
  </si>
  <si>
    <t>9C06031A1303JLHFT</t>
  </si>
  <si>
    <t>311-1.3MGCT-ND</t>
  </si>
  <si>
    <t>9C06031A1304JLHFT</t>
  </si>
  <si>
    <t>311-13GCT-ND</t>
  </si>
  <si>
    <t>9C06031A13R0JLHFT</t>
  </si>
  <si>
    <t>311-150GCT-ND</t>
  </si>
  <si>
    <t>9C06031A1500JLHFT</t>
  </si>
  <si>
    <t>311-1.5KGCT-ND</t>
  </si>
  <si>
    <t>9C06031A1501JLHFT</t>
  </si>
  <si>
    <t>311-15KGCT-ND</t>
  </si>
  <si>
    <t>9C06031A1502JLHFT</t>
  </si>
  <si>
    <t>311-150KGCT-ND</t>
  </si>
  <si>
    <t>9C06031A1503JLHFT</t>
  </si>
  <si>
    <t>311-1.5MGCT-ND</t>
  </si>
  <si>
    <t>9C06031A1504JLHFT</t>
  </si>
  <si>
    <t>311-15GCT-ND</t>
  </si>
  <si>
    <t>9C06031A15R0JLHFT</t>
  </si>
  <si>
    <t>311-160GCT-ND</t>
  </si>
  <si>
    <t>9C06031A1600JLHFT</t>
  </si>
  <si>
    <t>311-1.6KGCT-ND</t>
  </si>
  <si>
    <t>9C06031A1601JLHFT</t>
  </si>
  <si>
    <t>311-16KGCT-ND</t>
  </si>
  <si>
    <t>9C06031A1602JLHFT</t>
  </si>
  <si>
    <t>311-160KGCT-ND</t>
  </si>
  <si>
    <t>9C06031A1603JLHFT</t>
  </si>
  <si>
    <t>311-1.6MGCT-ND</t>
  </si>
  <si>
    <t>9C06031A1604JLHFT</t>
  </si>
  <si>
    <t>311-16GCT-ND</t>
  </si>
  <si>
    <t>9C06031A16R0JLHFT</t>
  </si>
  <si>
    <t>311-180GCT-ND</t>
  </si>
  <si>
    <t>9C06031A1800JLHFT</t>
  </si>
  <si>
    <t>311-1.8KGCT-ND</t>
  </si>
  <si>
    <t>9C06031A1801JLHFT</t>
  </si>
  <si>
    <t>311-18KGCT-ND</t>
  </si>
  <si>
    <t>9C06031A1802JLHFT</t>
  </si>
  <si>
    <t>311-180KGCT-ND</t>
  </si>
  <si>
    <t>9C06031A1803JLHFT</t>
  </si>
  <si>
    <t>311-1.8MGCT-ND</t>
  </si>
  <si>
    <t>9C06031A1804JLHFT</t>
  </si>
  <si>
    <t>311-18GCT-ND</t>
  </si>
  <si>
    <t>9C06031A18R0JLHFT</t>
  </si>
  <si>
    <t>311-1.0GCT-ND</t>
  </si>
  <si>
    <t>9C06031A1R00JGHFT</t>
  </si>
  <si>
    <t>311-1.1GCT-ND</t>
  </si>
  <si>
    <t>9C06031A1R10JGHFT</t>
  </si>
  <si>
    <t>311-1.2GCT-ND</t>
  </si>
  <si>
    <t>9C06031A1R20JGHFT</t>
  </si>
  <si>
    <t>311-1.3GCT-ND</t>
  </si>
  <si>
    <t>9C06031A1R30JGHFT</t>
  </si>
  <si>
    <t>311-1.5GCT-ND</t>
  </si>
  <si>
    <t>9C06031A1R50JGHFT</t>
  </si>
  <si>
    <t>311-1.6GCT-ND</t>
  </si>
  <si>
    <t>9C06031A1R60JGHFT</t>
  </si>
  <si>
    <t>311-1.8GCT-ND</t>
  </si>
  <si>
    <t>9C06031A1R80JGHFT</t>
  </si>
  <si>
    <t>311-200GCT-ND</t>
  </si>
  <si>
    <t>9C06031A2000JLHFT</t>
  </si>
  <si>
    <t>311-2.0KGCT-ND</t>
  </si>
  <si>
    <t>9C06031A2001JLHFT</t>
  </si>
  <si>
    <t>311-20KGCT-ND</t>
  </si>
  <si>
    <t>9C06031A2002JLHFT</t>
  </si>
  <si>
    <t>311-200KGCT-ND</t>
  </si>
  <si>
    <t>9C06031A2003JLHFT</t>
  </si>
  <si>
    <t>311-2.0MGCT-ND</t>
  </si>
  <si>
    <t>9C06031A2004JLHFT</t>
  </si>
  <si>
    <t>311-20GCT-ND</t>
  </si>
  <si>
    <t>9C06031A20R0JLHFT</t>
  </si>
  <si>
    <t>311-220GCT-ND</t>
  </si>
  <si>
    <t>9C06031A2200JLHFT</t>
  </si>
  <si>
    <t>311-2.2KGCT-ND</t>
  </si>
  <si>
    <t>9C06031A2201JLHFT</t>
  </si>
  <si>
    <t>311-22KGCT-ND</t>
  </si>
  <si>
    <t>9C06031A2202JLHFT</t>
  </si>
  <si>
    <t>311-220KGCT-ND</t>
  </si>
  <si>
    <t>9C06031A2203JLHFT</t>
  </si>
  <si>
    <t>311-2.2MGCT-ND</t>
  </si>
  <si>
    <t>9C06031A2204JLHFT</t>
  </si>
  <si>
    <t>311-22GCT-ND</t>
  </si>
  <si>
    <t>9C06031A22R0JLHFT</t>
  </si>
  <si>
    <t>311-240GCT-ND</t>
  </si>
  <si>
    <t>9C06031A2400JLHFT</t>
  </si>
  <si>
    <t>311-2.4KGCT-ND</t>
  </si>
  <si>
    <t>9C06031A2401JLHFT</t>
  </si>
  <si>
    <t>311-24KGCT-ND</t>
  </si>
  <si>
    <t>9C06031A2402JLHFT</t>
  </si>
  <si>
    <t>311-240KGCT-ND</t>
  </si>
  <si>
    <t>9C06031A2403JLHFT</t>
  </si>
  <si>
    <t>311-2.4MGCT-ND</t>
  </si>
  <si>
    <t>9C06031A2404JLHFT</t>
  </si>
  <si>
    <t>311-24GCT-ND</t>
  </si>
  <si>
    <t>9C06031A24R0JLHFT</t>
  </si>
  <si>
    <t>311-270GCT-ND</t>
  </si>
  <si>
    <t>9C06031A2700JLHFT</t>
  </si>
  <si>
    <t>311-2.7KGCT-ND</t>
  </si>
  <si>
    <t>9C06031A2701JLHFT</t>
  </si>
  <si>
    <t>311-27KGCT-ND</t>
  </si>
  <si>
    <t>9C06031A2702JLHFT</t>
  </si>
  <si>
    <t>311-270KGCT-ND</t>
  </si>
  <si>
    <t>9C06031A2703JLHFT</t>
  </si>
  <si>
    <t>311-2.7MGCT-ND</t>
  </si>
  <si>
    <t>9C06031A2704JLHFT</t>
  </si>
  <si>
    <t>311-27GCT-ND</t>
  </si>
  <si>
    <t>9C06031A27R0JLHFT</t>
  </si>
  <si>
    <t>311-2.2GCT-ND</t>
  </si>
  <si>
    <t>9C06031A2R20JGHFT</t>
  </si>
  <si>
    <t>311-2.4GCT-ND</t>
  </si>
  <si>
    <t>9C06031A2R40JGHFT</t>
  </si>
  <si>
    <t>311-2.7GCT-ND</t>
  </si>
  <si>
    <t>9C06031A2R70JGHFT</t>
  </si>
  <si>
    <t>311-300GCT-ND</t>
  </si>
  <si>
    <t>9C06031A3000JLHFT</t>
  </si>
  <si>
    <t>311-3.0KGCT-ND</t>
  </si>
  <si>
    <t>9C06031A3001JLHFT</t>
  </si>
  <si>
    <t>311-30KGCT-ND</t>
  </si>
  <si>
    <t>9C06031A3002JLHFT</t>
  </si>
  <si>
    <t>311-300KGCT-ND</t>
  </si>
  <si>
    <t>9C06031A3003JLHFT</t>
  </si>
  <si>
    <t>311-3.0MGCT-ND</t>
  </si>
  <si>
    <t>9C06031A3004JLHFT</t>
  </si>
  <si>
    <t>311-30GCT-ND</t>
  </si>
  <si>
    <t>9C06031A30R0JLHFT</t>
  </si>
  <si>
    <t>311-330GCT-ND</t>
  </si>
  <si>
    <t>9C06031A3300JLHFT</t>
  </si>
  <si>
    <t>311-3.3KGCT-ND</t>
  </si>
  <si>
    <t>9C06031A3301JLHFT</t>
  </si>
  <si>
    <t>311-33KGCT-ND</t>
  </si>
  <si>
    <t>9C06031A3302JLHFT</t>
  </si>
  <si>
    <t>311-330KGCT-ND</t>
  </si>
  <si>
    <t>9C06031A3303JLHFT</t>
  </si>
  <si>
    <t>311-3.3MGCT-ND</t>
  </si>
  <si>
    <t>9C06031A3304JLHFT</t>
  </si>
  <si>
    <t>311-33GCT-ND</t>
  </si>
  <si>
    <t>9C06031A33R0JLHFT</t>
  </si>
  <si>
    <t>311-360GCT-ND</t>
  </si>
  <si>
    <t>9C06031A3600JLHFT</t>
  </si>
  <si>
    <t>311-3.6KGCT-ND</t>
  </si>
  <si>
    <t>9C06031A3601JLHFT</t>
  </si>
  <si>
    <t>311-36KGCT-ND</t>
  </si>
  <si>
    <t>9C06031A3602JLHFT</t>
  </si>
  <si>
    <t>311-360KGCT-ND</t>
  </si>
  <si>
    <t>9C06031A3603JLHFT</t>
  </si>
  <si>
    <t>311-3.6MGCT-ND</t>
  </si>
  <si>
    <t>9C06031A3604JLHFT</t>
  </si>
  <si>
    <t>311-36GCT-ND</t>
  </si>
  <si>
    <t>9C06031A36R0JLHFT</t>
  </si>
  <si>
    <t>311-390GCT-ND</t>
  </si>
  <si>
    <t>9C06031A3900JLHFT</t>
  </si>
  <si>
    <t>311-3.9KGCT-ND</t>
  </si>
  <si>
    <t>9C06031A3901JLHFT</t>
  </si>
  <si>
    <t>311-39KGCT-ND</t>
  </si>
  <si>
    <t>9C06031A3902JLHFT</t>
  </si>
  <si>
    <t>311-390KGCT-ND</t>
  </si>
  <si>
    <t>9C06031A3903JLHFT</t>
  </si>
  <si>
    <t>311-3.9MGCT-ND</t>
  </si>
  <si>
    <t>9C06031A3904JLHFT</t>
  </si>
  <si>
    <t>311-39GCT-ND</t>
  </si>
  <si>
    <t>9C06031A39R0JLHFT</t>
  </si>
  <si>
    <t>311-3.0GCT-ND</t>
  </si>
  <si>
    <t>9C06031A3R00JGHFT</t>
  </si>
  <si>
    <t>311-3.3GCT-ND</t>
  </si>
  <si>
    <t>9C06031A3R30JGHFT</t>
  </si>
  <si>
    <t>311-3.6GCT-ND</t>
  </si>
  <si>
    <t>9C06031A3R60JGHFT</t>
  </si>
  <si>
    <t>311-3.9GCT-ND</t>
  </si>
  <si>
    <t>9C06031A3R90JGHFT</t>
  </si>
  <si>
    <t>311-430GCT-ND</t>
  </si>
  <si>
    <t>9C06031A4300JLHFT</t>
  </si>
  <si>
    <t>311-4.3KGCT-ND</t>
  </si>
  <si>
    <t>9C06031A4301JLHFT</t>
  </si>
  <si>
    <t>311-43KGCT-ND</t>
  </si>
  <si>
    <t>9C06031A4302JLHFT</t>
  </si>
  <si>
    <t>311-430KGCT-ND</t>
  </si>
  <si>
    <t>9C06031A4303JLHFT</t>
  </si>
  <si>
    <t>311-4.3MGCT-ND</t>
  </si>
  <si>
    <t>9C06031A4304JLHFT</t>
  </si>
  <si>
    <t>311-43GCT-ND</t>
  </si>
  <si>
    <t>9C06031A43R0JLHFT</t>
  </si>
  <si>
    <t>311-470GCT-ND</t>
  </si>
  <si>
    <t>9C06031A4700JLHFT</t>
  </si>
  <si>
    <t>311-4.7KGCT-ND</t>
  </si>
  <si>
    <t>9C06031A4701JLHFT</t>
  </si>
  <si>
    <t>311-47KGCT-ND</t>
  </si>
  <si>
    <t>9C06031A4702JLHFT</t>
  </si>
  <si>
    <t>311-470KGCT-ND</t>
  </si>
  <si>
    <t>9C06031A4703JLHFT</t>
  </si>
  <si>
    <t>311-4.7MGCT-ND</t>
  </si>
  <si>
    <t>9C06031A4704JLHFT</t>
  </si>
  <si>
    <t>311-47GCT-ND</t>
  </si>
  <si>
    <t>9C06031A47R0JLHFT</t>
  </si>
  <si>
    <t>311-4.3GCT-ND</t>
  </si>
  <si>
    <t>9C06031A4R30JGHFT</t>
  </si>
  <si>
    <t>311-4.7GCT-ND</t>
  </si>
  <si>
    <t>9C06031A4R70JGHFT</t>
  </si>
  <si>
    <t>311-510GCT-ND</t>
  </si>
  <si>
    <t>9C06031A5100JLHFT</t>
  </si>
  <si>
    <t>311-5.1KGCT-ND</t>
  </si>
  <si>
    <t>9C06031A5101JLHFT</t>
  </si>
  <si>
    <t>311-51KGCT-ND</t>
  </si>
  <si>
    <t>9C06031A5102JLHFT</t>
  </si>
  <si>
    <t>311-510KGCT-ND</t>
  </si>
  <si>
    <t>9C06031A5103JLHFT</t>
  </si>
  <si>
    <t>311-5.1MGCT-ND</t>
  </si>
  <si>
    <t>9C06031A5104JLHFT</t>
  </si>
  <si>
    <t>311-51GCT-ND</t>
  </si>
  <si>
    <t>9C06031A51R0JLHFT</t>
  </si>
  <si>
    <t>311-560GCT-ND</t>
  </si>
  <si>
    <t>9C06031A5600JLHFT</t>
  </si>
  <si>
    <t>311-5.6KGCT-ND</t>
  </si>
  <si>
    <t>9C06031A5601JLHFT</t>
  </si>
  <si>
    <t>311-56KGCT-ND</t>
  </si>
  <si>
    <t>9C06031A5602JLHFT</t>
  </si>
  <si>
    <t>311-560KGCT-ND</t>
  </si>
  <si>
    <t>9C06031A5603JLHFT</t>
  </si>
  <si>
    <t>311-5.6MGCT-ND</t>
  </si>
  <si>
    <t>9C06031A5604JLHFT</t>
  </si>
  <si>
    <t>311-56GCT-ND</t>
  </si>
  <si>
    <t>9C06031A56R0JLHFT</t>
  </si>
  <si>
    <t>311-5.1GCT-ND</t>
  </si>
  <si>
    <t>9C06031A5R10JGHFT</t>
  </si>
  <si>
    <t>311-5.6GCT-ND</t>
  </si>
  <si>
    <t>9C06031A5R60JGHFT</t>
  </si>
  <si>
    <t>311-620GCT-ND</t>
  </si>
  <si>
    <t>9C06031A6200JLHFT</t>
  </si>
  <si>
    <t>311-6.2KGCT-ND</t>
  </si>
  <si>
    <t>9C06031A6201JLHFT</t>
  </si>
  <si>
    <t>311-62KGCT-ND</t>
  </si>
  <si>
    <t>9C06031A6202JLHFT</t>
  </si>
  <si>
    <t>311-620KGCT-ND</t>
  </si>
  <si>
    <t>9C06031A6203JLHFT</t>
  </si>
  <si>
    <t>311-6.2MGCT-ND</t>
  </si>
  <si>
    <t>9C06031A6204JLHFT</t>
  </si>
  <si>
    <t>311-62GCT-ND</t>
  </si>
  <si>
    <t>9C06031A62R0JLHFT</t>
  </si>
  <si>
    <t>311-680GCT-ND</t>
  </si>
  <si>
    <t>9C06031A6800JLHFT</t>
  </si>
  <si>
    <t>311-6.8KGCT-ND</t>
  </si>
  <si>
    <t>9C06031A6801JLHFT</t>
  </si>
  <si>
    <t>311-68KGCT-ND</t>
  </si>
  <si>
    <t>9C06031A6802JLHFT</t>
  </si>
  <si>
    <t>311-680KGCT-ND</t>
  </si>
  <si>
    <t>9C06031A6803JLHFT</t>
  </si>
  <si>
    <t>311-6.8MGCT-ND</t>
  </si>
  <si>
    <t>9C06031A6804JLHFT</t>
  </si>
  <si>
    <t>311-68GCT-ND</t>
  </si>
  <si>
    <t>9C06031A68R0JLHFT</t>
  </si>
  <si>
    <t>311-6.2GCT-ND</t>
  </si>
  <si>
    <t>9C06031A6R20JGHFT</t>
  </si>
  <si>
    <t>311-6.8GCT-ND</t>
  </si>
  <si>
    <t>9C06031A6R80JGHFT</t>
  </si>
  <si>
    <t>311-750GCT-ND</t>
  </si>
  <si>
    <t>9C06031A7500JLHFT</t>
  </si>
  <si>
    <t>311-7.5KGCT-ND</t>
  </si>
  <si>
    <t>9C06031A7501JLHFT</t>
  </si>
  <si>
    <t>311-75KGCT-ND</t>
  </si>
  <si>
    <t>9C06031A7502JLHFT</t>
  </si>
  <si>
    <t>311-750KGCT-ND</t>
  </si>
  <si>
    <t>9C06031A7503JLHFT</t>
  </si>
  <si>
    <t>311-75GCT-ND</t>
  </si>
  <si>
    <t>9C06031A75R0JLHFT</t>
  </si>
  <si>
    <t>311-7.5GCT-ND</t>
  </si>
  <si>
    <t>9C06031A7R50JGHFT</t>
  </si>
  <si>
    <t>311-820GCT-ND</t>
  </si>
  <si>
    <t>9C06031A8200JLHFT</t>
  </si>
  <si>
    <t>311-8.2KGCT-ND</t>
  </si>
  <si>
    <t>9C06031A8201JLHFT</t>
  </si>
  <si>
    <t>311-82KGCT-ND</t>
  </si>
  <si>
    <t>9C06031A8202JLHFT</t>
  </si>
  <si>
    <t>311-820KGCT-ND</t>
  </si>
  <si>
    <t>9C06031A8203JLHFT</t>
  </si>
  <si>
    <t>311-8.2MGCT-ND</t>
  </si>
  <si>
    <t>9C06031A8204JLHFT</t>
  </si>
  <si>
    <t>311-82GCT-ND</t>
  </si>
  <si>
    <t>9C06031A82R0JLHFT</t>
  </si>
  <si>
    <t>311-8.2GCT-ND</t>
  </si>
  <si>
    <t>9C06031A8R20JGHFT</t>
  </si>
  <si>
    <t>311-910GCT-ND</t>
  </si>
  <si>
    <t>9C06031A9100JLHFT</t>
  </si>
  <si>
    <t>311-9.1KGCT-ND</t>
  </si>
  <si>
    <t>9C06031A9101JLHFT</t>
  </si>
  <si>
    <t>311-91KGCT-ND</t>
  </si>
  <si>
    <t>9C06031A9102JLHFT</t>
  </si>
  <si>
    <t>311-910KGCT-ND</t>
  </si>
  <si>
    <t>9C06031A9103JLHFT</t>
  </si>
  <si>
    <t>311-91GCT-ND</t>
  </si>
  <si>
    <t>9C06031A91R0JLHFT</t>
  </si>
  <si>
    <t>311-9.1GCT-ND</t>
  </si>
  <si>
    <t>9C06031A9R10JGHFT</t>
  </si>
  <si>
    <t>0603 Status</t>
  </si>
  <si>
    <t>Stock Resistance</t>
  </si>
  <si>
    <t>http://www.digikey.com/product-search/en?pv2=814&amp;FV=ffec373c%2Cfff40001%2Cfff80482%2C1c0003&amp;mnonly=0&amp;newproducts=0&amp;ColumnSort=0&amp;page=1&amp;quantity=0&amp;ptm=0&amp;fid=0&amp;pageSize=500</t>
  </si>
  <si>
    <t>http://www.digikey.com/product-search/en?FV=ffec3740%2Cfff40001%2Cfff800e9%2Cc0001%2Cc0002%2C1c0002%2C400005&amp;k=Yageo++0603&amp;mnonly=0&amp;newproducts=0&amp;ColumnSort=0&amp;page=4&amp;stock=0&amp;pbfree=0&amp;rohs=0&amp;quantity=&amp;ptm=0&amp;fid=0&amp;pageSize=500</t>
  </si>
  <si>
    <t>0603</t>
  </si>
  <si>
    <t>http://www.yageo.com/NewPortal/yageodocoutput?fileName=/pdf/throughhole/Yageo_LR_CFR_2013.pdf</t>
  </si>
  <si>
    <t>http://media.digikey.com/Renders/Yageo%20Renders/CFR-12JR-1K0.jpg</t>
  </si>
  <si>
    <t>1.0KEBK-ND</t>
  </si>
  <si>
    <t>CFR-12JB-52-1K</t>
  </si>
  <si>
    <t>RES 1K OHM 1/6W 5% AXIAL</t>
  </si>
  <si>
    <t>CFR</t>
  </si>
  <si>
    <t>0.167W, 1/6W</t>
  </si>
  <si>
    <t>Carbon Film</t>
  </si>
  <si>
    <t>350ppm/Â°C</t>
  </si>
  <si>
    <t>Axial</t>
  </si>
  <si>
    <t>0.075" Dia x 0.134" L (1.90mm x 3.40mm)</t>
  </si>
  <si>
    <t>http://media.digikey.com/Renders/Yageo%20Renders/CFN-25JR-52-390R.jpg</t>
  </si>
  <si>
    <t>390EBK-ND</t>
  </si>
  <si>
    <t>CFR-12JB-52-390R</t>
  </si>
  <si>
    <t>RES 390 OHM 1/6W 5% AXIAL</t>
  </si>
  <si>
    <t>http://media.digikey.com/Renders/Yageo%20Renders/CFR-12JR-100K.jpg</t>
  </si>
  <si>
    <t>100KEBK-ND</t>
  </si>
  <si>
    <t>CFR-12JB-52-100K</t>
  </si>
  <si>
    <t>RES 100K OHM 1/6W 5% AXIAL</t>
  </si>
  <si>
    <t>-700ppm/Â°C</t>
  </si>
  <si>
    <t>http://media.digikey.com/Renders/Yageo%20Renders/CFR-12JR-10K.jpg</t>
  </si>
  <si>
    <t>10KEBK-ND</t>
  </si>
  <si>
    <t>CFR-12JB-52-10K</t>
  </si>
  <si>
    <t>RES 10K OHM 1/6W 5% AXIAL</t>
  </si>
  <si>
    <t>http://media.digikey.com/Renders/Yageo%20Renders/CFR-12JR-100R.jpg</t>
  </si>
  <si>
    <t>100EBK-ND</t>
  </si>
  <si>
    <t>CFR-12JB-52-100R</t>
  </si>
  <si>
    <t>RES 100 OHM 1/6W 5% AXIAL</t>
  </si>
  <si>
    <t>http://media.digikey.com/Renders/Yageo%20Renders/CFR-12JR-330R.jpg</t>
  </si>
  <si>
    <t>330EBK-ND</t>
  </si>
  <si>
    <t>CFR-12JB-52-330R</t>
  </si>
  <si>
    <t>RES 330 OHM 1/6W 5% AXIAL</t>
  </si>
  <si>
    <t>http://media.digikey.com/Renders/Yageo%20Renders/CFN-25JR-52-270R.jpg</t>
  </si>
  <si>
    <t>270EBK-ND</t>
  </si>
  <si>
    <t>CFR-12JB-52-270R</t>
  </si>
  <si>
    <t>RES 270 OHM 1/6W 5% AXIAL</t>
  </si>
  <si>
    <t>http://media.digikey.com/Renders/Yageo%20Renders/CFN-25JR-52-220R.jpg</t>
  </si>
  <si>
    <t>220EBK-ND</t>
  </si>
  <si>
    <t>CFR-12JB-52-220R</t>
  </si>
  <si>
    <t>RES 220 OHM 1/6W 5% AXIAL</t>
  </si>
  <si>
    <t>http://media.digikey.com/Renders/Yageo%20Renders/CFR-12JR-47K.jpg</t>
  </si>
  <si>
    <t>47KEBK-ND</t>
  </si>
  <si>
    <t>CFR-12JB-52-47K</t>
  </si>
  <si>
    <t>RES 47K OHM 1/6W 5% AXIAL</t>
  </si>
  <si>
    <t>http://media.digikey.com/Renders/Yageo%20Renders/CFR-12JR-1M0.jpg</t>
  </si>
  <si>
    <t>1.0MEBK-ND</t>
  </si>
  <si>
    <t>CFR-12JB-52-1M</t>
  </si>
  <si>
    <t>RES 1M OHM 1/6W 5% AXIAL</t>
  </si>
  <si>
    <t>-1500ppm/Â°C</t>
  </si>
  <si>
    <t>http://media.digikey.com/Renders/Yageo%20Renders/CFN-25JR-52-510R.jpg</t>
  </si>
  <si>
    <t>510EBK-ND</t>
  </si>
  <si>
    <t>CFR-12JB-52-510R</t>
  </si>
  <si>
    <t>RES 510 OHM 1/6W 5% AXIAL</t>
  </si>
  <si>
    <t>http://media.digikey.com/Renders/Yageo%20Renders/CFR-12JR-27K.jpg</t>
  </si>
  <si>
    <t>27KEBK-ND</t>
  </si>
  <si>
    <t>CFR-12JB-52-27K</t>
  </si>
  <si>
    <t>RES 27K OHM 1/6W 5% AXIAL</t>
  </si>
  <si>
    <t>http://media.digikey.com/Renders/Yageo%20Renders/CFR-12JR-22K.jpg</t>
  </si>
  <si>
    <t>22KEBK-ND</t>
  </si>
  <si>
    <t>CFR-12JB-52-22K</t>
  </si>
  <si>
    <t>RES 22K OHM 1/6W 5% AXIAL</t>
  </si>
  <si>
    <t>http://media.digikey.com/Renders/Yageo%20Renders/CFR-12JR-2K2.jpg</t>
  </si>
  <si>
    <t>2.2KEBK-ND</t>
  </si>
  <si>
    <t>CFR-12JB-52-2K2</t>
  </si>
  <si>
    <t>RES 2.2K OHM 1/6W 5% AXIAL</t>
  </si>
  <si>
    <t>http://media.digikey.com/Renders/Yageo%20Renders/CFR-12JR-5K1.jpg</t>
  </si>
  <si>
    <t>5.1KEBK-ND</t>
  </si>
  <si>
    <t>CFR-12JB-52-5K1</t>
  </si>
  <si>
    <t>RES 5.1K OHM 1/6W 5% AXIAL</t>
  </si>
  <si>
    <t>http://media.digikey.com/Renders/Yageo%20Renders/CFN-25JR-52-10R.jpg</t>
  </si>
  <si>
    <t>10EBK-ND</t>
  </si>
  <si>
    <t>CFR-12JB-52-10R</t>
  </si>
  <si>
    <t>RES 10 OHM 1/6W 5% AXIAL</t>
  </si>
  <si>
    <t>http://media.digikey.com/Renders/Yageo%20Renders/CFR-12JR-2K7.jpg</t>
  </si>
  <si>
    <t>2.7KEBK-ND</t>
  </si>
  <si>
    <t>CFR-12JB-52-2K7</t>
  </si>
  <si>
    <t>RES 2.7K OHM 1/6W 5% AXIAL</t>
  </si>
  <si>
    <t>http://media.digikey.com/Renders/Yageo%20Renders/CFR-12JR-24K.jpg</t>
  </si>
  <si>
    <t>24KEBK-ND</t>
  </si>
  <si>
    <t>CFR-12JB-52-24K</t>
  </si>
  <si>
    <t>RES 24K OHM 1/6W 5% AXIAL</t>
  </si>
  <si>
    <t>CFR-12JB-52-2K4</t>
  </si>
  <si>
    <t>CFR-12JB-52-5K6</t>
  </si>
  <si>
    <t>http://media.digikey.com/Renders/Yageo%20Renders/CFR-12JR-8M2.jpg</t>
  </si>
  <si>
    <t>8.2MEBK-ND</t>
  </si>
  <si>
    <t>CFR-12JB-52-8M2</t>
  </si>
  <si>
    <t>RES 8.2M OHM 1/6W 5% AXIAL</t>
  </si>
  <si>
    <t>http://media.digikey.com/Renders/Yageo%20Renders/CFR-12JR-360R.jpg</t>
  </si>
  <si>
    <t>360EBK-ND</t>
  </si>
  <si>
    <t>CFR-12JB-52-360R</t>
  </si>
  <si>
    <t>RES 360 OHM 1/6W 5% AXIAL</t>
  </si>
  <si>
    <t>http://media.digikey.com/Renders/Yageo%20Renders/CFN-25JR-52-4K7.jpg</t>
  </si>
  <si>
    <t>4.7KEBK-ND</t>
  </si>
  <si>
    <t>CFR-12JB-52-4K7</t>
  </si>
  <si>
    <t>RES 4.7K OHM 1/6W 5% AXIAL</t>
  </si>
  <si>
    <t>http://media.digikey.com/Renders/Yageo%20Renders/CFR-12JR-1K2.jpg</t>
  </si>
  <si>
    <t>1.2KEBK-ND</t>
  </si>
  <si>
    <t>CFR-12JB-52-1K2</t>
  </si>
  <si>
    <t>RES 1.2K OHM 1/6W 5% AXIAL</t>
  </si>
  <si>
    <t>http://media.digikey.com/Renders/Yageo%20Renders/CFR-12JR-3K9.jpg</t>
  </si>
  <si>
    <t>3.9KEBK-ND</t>
  </si>
  <si>
    <t>CFR-12JB-52-3K9</t>
  </si>
  <si>
    <t>RES 3.9K OHM 1/6W 5% AXIAL</t>
  </si>
  <si>
    <t>http://media.digikey.com/Renders/Yageo%20Renders/CFR-12JR-3K3.jpg</t>
  </si>
  <si>
    <t>3.3KEBK-ND</t>
  </si>
  <si>
    <t>CFR-12JB-52-3K3</t>
  </si>
  <si>
    <t>RES 3.3K OHM 1/6W 5% AXIAL</t>
  </si>
  <si>
    <t>http://media.digikey.com/Renders/Yageo%20Renders/CFN-25JR-52-33R.jpg</t>
  </si>
  <si>
    <t>33EBK-ND</t>
  </si>
  <si>
    <t>CFR-12JB-52-33R</t>
  </si>
  <si>
    <t>RES 33 OHM 1/6W 5% AXIAL</t>
  </si>
  <si>
    <t>http://media.digikey.com/Renders/Yageo%20Renders/CFN-25JR-52-750R.jpg</t>
  </si>
  <si>
    <t>750EBK-ND</t>
  </si>
  <si>
    <t>CFR-12JB-52-750R</t>
  </si>
  <si>
    <t>RES 750 OHM 1/6W 5% AXIAL</t>
  </si>
  <si>
    <t>http://media.digikey.com/Renders/Yageo%20Renders/CFR-12JR-820R.jpg</t>
  </si>
  <si>
    <t>820EBK-ND</t>
  </si>
  <si>
    <t>CFR-12JB-52-820R</t>
  </si>
  <si>
    <t>RES 820 OHM 1/6W 5% AXIAL</t>
  </si>
  <si>
    <t>http://media.digikey.com/Renders/Yageo%20Renders/CFR-12JR-4M7.jpg</t>
  </si>
  <si>
    <t>4.7MEBK-ND</t>
  </si>
  <si>
    <t>CFR-12JB-52-4M7</t>
  </si>
  <si>
    <t>RES 4.7M OHM 1/6W 5% AXIAL</t>
  </si>
  <si>
    <t>http://media.digikey.com/Renders/Yageo%20Renders/CFR-12JR-1K8.jpg</t>
  </si>
  <si>
    <t>1.8KEBK-ND</t>
  </si>
  <si>
    <t>CFR-12JB-52-1K8</t>
  </si>
  <si>
    <t>RES 1.8K OHM 1/6W 5% AXIAL</t>
  </si>
  <si>
    <t>http://media.digikey.com/Renders/Yageo%20Renders/CFR-12JR-2K0.jpg</t>
  </si>
  <si>
    <t>2.0KEBK-ND</t>
  </si>
  <si>
    <t>CFR-12JB-52-2K</t>
  </si>
  <si>
    <t>RES 2K OHM 1/6W 5% AXIAL</t>
  </si>
  <si>
    <t>http://media.digikey.com/Renders/Yageo%20Renders/CFR-12JR-220K.jpg</t>
  </si>
  <si>
    <t>220KEBK-ND</t>
  </si>
  <si>
    <t>CFR-12JB-52-220K</t>
  </si>
  <si>
    <t>RES 220K OHM 1/6W 5% AXIAL</t>
  </si>
  <si>
    <t>http://media.digikey.com/Renders/Yageo%20Renders/CFR-12JR-68K.jpg</t>
  </si>
  <si>
    <t>68KEBK-ND</t>
  </si>
  <si>
    <t>CFR-12JB-52-68K</t>
  </si>
  <si>
    <t>RES 68K OHM 1/6W 5% AXIAL</t>
  </si>
  <si>
    <t>http://media.digikey.com/Renders/Yageo%20Renders/CFR-25JR-300R.jpg</t>
  </si>
  <si>
    <t>300EBK-ND</t>
  </si>
  <si>
    <t>CFR-12JB-52-300R</t>
  </si>
  <si>
    <t>RES 300 OHM 1/6W 5% AXIAL</t>
  </si>
  <si>
    <t>http://media.digikey.com/Renders/Yageo%20Renders/CFN-25JR-52-33K.jpg</t>
  </si>
  <si>
    <t>33KEBK-ND</t>
  </si>
  <si>
    <t>CFR-12JB-52-33K</t>
  </si>
  <si>
    <t>RES 33K OHM 1/6W 5% AXIAL</t>
  </si>
  <si>
    <t>http://media.digikey.com/Renders/Yageo%20Renders/CFR-25JR-4R7.jpg</t>
  </si>
  <si>
    <t>4.7EBK-ND</t>
  </si>
  <si>
    <t>CFR-12JB-52-4R7</t>
  </si>
  <si>
    <t>RES 4.7 OHM 1/6W 5% AXIAL</t>
  </si>
  <si>
    <t>http://media.digikey.com/Renders/Yageo%20Renders/CFN-25JR-52-22R.jpg</t>
  </si>
  <si>
    <t>22EBK-ND</t>
  </si>
  <si>
    <t>CFR-12JB-52-22R</t>
  </si>
  <si>
    <t>RES 22 OHM 1/6W 5% AXIAL</t>
  </si>
  <si>
    <t>http://media.digikey.com/Renders/Yageo%20Renders/CFR-12JR-1K5.jpg</t>
  </si>
  <si>
    <t>1.5KEBK-ND</t>
  </si>
  <si>
    <t>CFR-12JB-52-1K5</t>
  </si>
  <si>
    <t>RES 1.5K OHM 1/6W 5% AXIAL</t>
  </si>
  <si>
    <t>http://media.digikey.com/Renders/Yageo%20Renders/CFR-12JR-200K.jpg</t>
  </si>
  <si>
    <t>200KEBK-ND</t>
  </si>
  <si>
    <t>CFR-12JB-52-200K</t>
  </si>
  <si>
    <t>RES 200K OHM 1/6W 5% AXIAL</t>
  </si>
  <si>
    <t>http://media.digikey.com/Renders/Yageo%20Renders/CFR-12JR-12K.jpg</t>
  </si>
  <si>
    <t>12KEBK-ND</t>
  </si>
  <si>
    <t>CFR-12JB-52-12K</t>
  </si>
  <si>
    <t>RES 12K OHM 1/6W 5% AXIAL</t>
  </si>
  <si>
    <t>http://media.digikey.com/Renders/Yageo%20Renders/CFR-12JR-470K.jpg</t>
  </si>
  <si>
    <t>470KEBK-ND</t>
  </si>
  <si>
    <t>CFR-12JB-52-470K</t>
  </si>
  <si>
    <t>RES 470K OHM 1/6W 5% AXIAL</t>
  </si>
  <si>
    <t>http://media.digikey.com/Renders/Yageo%20Renders/CFR-12JR-6K8.jpg</t>
  </si>
  <si>
    <t>6.8KEBK-ND</t>
  </si>
  <si>
    <t>CFR-12JB-52-6K8</t>
  </si>
  <si>
    <t>RES 6.8K OHM 1/6W 5% AXIAL</t>
  </si>
  <si>
    <t>http://media.digikey.com/Renders/Yageo%20Renders/CFR-12JR-330K.jpg</t>
  </si>
  <si>
    <t>330KEBK-ND</t>
  </si>
  <si>
    <t>CFR-12JB-52-330K</t>
  </si>
  <si>
    <t>RES 330K OHM 1/6W 5% AXIAL</t>
  </si>
  <si>
    <t>http://media.digikey.com/Renders/Yageo%20Renders/CFR-12JR-20K.jpg</t>
  </si>
  <si>
    <t>20KEBK-ND</t>
  </si>
  <si>
    <t>CFR-12JB-52-20K</t>
  </si>
  <si>
    <t>RES 20K OHM 1/6W 5% AXIAL</t>
  </si>
  <si>
    <t>http://media.digikey.com/Renders/Yageo%20Renders/CFR-12JR-470R.jpg</t>
  </si>
  <si>
    <t>470EBK-ND</t>
  </si>
  <si>
    <t>CFR-12JB-52-470R</t>
  </si>
  <si>
    <t>RES 470 OHM 1/6W 5% AXIAL</t>
  </si>
  <si>
    <t>http://media.digikey.com/Renders/Yageo%20Renders/CFR-12JR-3K0.jpg</t>
  </si>
  <si>
    <t>3.0KEBK-ND</t>
  </si>
  <si>
    <t>CFR-12JB-52-3K</t>
  </si>
  <si>
    <t>RES 3K OHM 1/6W 5% AXIAL</t>
  </si>
  <si>
    <t>http://media.digikey.com/Renders/Yageo%20Renders/CFR-12JR-51R.jpg</t>
  </si>
  <si>
    <t>51EBK-ND</t>
  </si>
  <si>
    <t>CFR-12JB-52-51R</t>
  </si>
  <si>
    <t>RES 51 OHM 1/6W 5% AXIAL</t>
  </si>
  <si>
    <t>http://media.digikey.com/Renders/Yageo%20Renders/CFR-25JR-200R.jpg</t>
  </si>
  <si>
    <t>200EBK-ND</t>
  </si>
  <si>
    <t>CFR-12JB-52-200R</t>
  </si>
  <si>
    <t>RES 200 OHM 1/6W 5% AXIAL</t>
  </si>
  <si>
    <t>http://media.digikey.com/Renders/Yageo%20Renders/CFN-25JR-52-56K.jpg</t>
  </si>
  <si>
    <t>56KEBK-ND</t>
  </si>
  <si>
    <t>CFR-12JB-52-56K</t>
  </si>
  <si>
    <t>RES 56K OHM 1/6W 5% AXIAL</t>
  </si>
  <si>
    <t>http://media.digikey.com/Renders/Yageo%20Renders/CFR-12JR-10M.jpg</t>
  </si>
  <si>
    <t>10MEBK-ND</t>
  </si>
  <si>
    <t>CFR-12JB-52-10M</t>
  </si>
  <si>
    <t>RES 10M OHM 1/6W 5% AXIAL</t>
  </si>
  <si>
    <t>http://media.digikey.com/Renders/Yageo%20Renders/CFR-12JR-39K.jpg</t>
  </si>
  <si>
    <t>39KEBK-ND</t>
  </si>
  <si>
    <t>CFR-12JB-52-39K</t>
  </si>
  <si>
    <t>RES 39K OHM 1/6W 5% AXIAL</t>
  </si>
  <si>
    <t>http://media.digikey.com/Renders/Yageo%20Renders/CFR-12JR-150K.jpg</t>
  </si>
  <si>
    <t>150KEBK-ND</t>
  </si>
  <si>
    <t>CFR-12JB-52-150K</t>
  </si>
  <si>
    <t>RES 150K OHM 1/6W 5% AXIAL</t>
  </si>
  <si>
    <t>http://media.digikey.com/Renders/Yageo%20Renders/CFR-12JR-150R.jpg</t>
  </si>
  <si>
    <t>150EBK-ND</t>
  </si>
  <si>
    <t>CFR-12JB-52-150R</t>
  </si>
  <si>
    <t>RES 150 OHM 1/6W 5% AXIAL</t>
  </si>
  <si>
    <t>http://media.digikey.com/Renders/Yageo%20Renders/CFR-12JR-18K.jpg</t>
  </si>
  <si>
    <t>18KEBK-ND</t>
  </si>
  <si>
    <t>CFR-12JB-52-18K</t>
  </si>
  <si>
    <t>RES 18K OHM 1/6W 5% AXIAL</t>
  </si>
  <si>
    <t>http://media.digikey.com/Renders/Yageo%20Renders/CFR-25JR-1R0.jpg</t>
  </si>
  <si>
    <t>1.0EBK-ND</t>
  </si>
  <si>
    <t>CFR-12JB-52-1R</t>
  </si>
  <si>
    <t>RES 1 OHM 1/6W 5% AXIAL</t>
  </si>
  <si>
    <t>http://media.digikey.com/Renders/Yageo%20Renders/CFN-25JR-52-120R.jpg</t>
  </si>
  <si>
    <t>120EBK-ND</t>
  </si>
  <si>
    <t>CFR-12JB-52-120R</t>
  </si>
  <si>
    <t>RES 120 OHM 1/6W 5% AXIAL</t>
  </si>
  <si>
    <t>http://media.digikey.com/Renders/Yageo%20Renders/CFR-12JR-240R.jpg</t>
  </si>
  <si>
    <t>240EBK-ND</t>
  </si>
  <si>
    <t>CFR-12JB-52-240R</t>
  </si>
  <si>
    <t>RES 240 OHM 1/6W 5% AXIAL</t>
  </si>
  <si>
    <t>http://media.digikey.com/Renders/Yageo%20Renders/CFN-25JR-52-5K6.jpg</t>
  </si>
  <si>
    <t>5.6KEBK-ND</t>
  </si>
  <si>
    <t>RES 5.6K OHM 1/6W 5% AXIAL</t>
  </si>
  <si>
    <t>http://media.digikey.com/Renders/Yageo%20Renders/CFR-12JR-680R.jpg</t>
  </si>
  <si>
    <t>680EBK-ND</t>
  </si>
  <si>
    <t>CFR-12JB-52-680R</t>
  </si>
  <si>
    <t>RES 680 OHM 1/6W 5% AXIAL</t>
  </si>
  <si>
    <t>http://media.digikey.com/Renders/Yageo%20Renders/CFR-12JR-15K.jpg</t>
  </si>
  <si>
    <t>15KEBK-ND</t>
  </si>
  <si>
    <t>CFR-12JB-52-15K</t>
  </si>
  <si>
    <t>RES 15K OHM 1/6W 5% AXIAL</t>
  </si>
  <si>
    <t>http://media.digikey.com/Renders/Yageo%20Renders/CFN-25JR-52-47R.jpg</t>
  </si>
  <si>
    <t>47EBK-ND</t>
  </si>
  <si>
    <t>CFR-12JB-52-47R</t>
  </si>
  <si>
    <t>RES 47 OHM 1/6W 5% AXIAL</t>
  </si>
  <si>
    <t>http://media.digikey.com/Renders/Yageo%20Renders/CFR-12JR-11K.jpg</t>
  </si>
  <si>
    <t>11KEBK-ND</t>
  </si>
  <si>
    <t>CFR-12JB-52-11K</t>
  </si>
  <si>
    <t>RES 11K OHM 1/6W 5% AXIAL</t>
  </si>
  <si>
    <t>http://media.digikey.com/Renders/Yageo%20Renders/CFN-25JR-52-56R.jpg</t>
  </si>
  <si>
    <t>56EBK-ND</t>
  </si>
  <si>
    <t>CFR-12JB-52-56R</t>
  </si>
  <si>
    <t>RES 56 OHM 1/6W 5% AXIAL</t>
  </si>
  <si>
    <t>http://media.digikey.com/Renders/Yageo%20Renders/CFR-25JR-20R.jpg</t>
  </si>
  <si>
    <t>20EBK-ND</t>
  </si>
  <si>
    <t>CFR-12JB-52-20R</t>
  </si>
  <si>
    <t>RES 20 OHM 1/6W 5% AXIAL</t>
  </si>
  <si>
    <t>http://media.digikey.com/Renders/Yageo%20Renders/CFR-12JR-2M7.jpg</t>
  </si>
  <si>
    <t>2.7MEBK-ND</t>
  </si>
  <si>
    <t>CFR-12JB-52-2M7</t>
  </si>
  <si>
    <t>RES 2.7M OHM 1/6W 5% AXIAL</t>
  </si>
  <si>
    <t>http://media.digikey.com/Renders/Yageo%20Renders/CFR-12JR-620R.jpg</t>
  </si>
  <si>
    <t>620EBK-ND</t>
  </si>
  <si>
    <t>CFR-12JB-52-620R</t>
  </si>
  <si>
    <t>RES 620 OHM 1/6W 5% AXIAL</t>
  </si>
  <si>
    <t>http://media.digikey.com/Renders/Yageo%20Renders/CFR-12JR-430R.jpg</t>
  </si>
  <si>
    <t>430EBK-ND</t>
  </si>
  <si>
    <t>CFR-12JB-52-430R</t>
  </si>
  <si>
    <t>RES 430 OHM 1/6W 5% AXIAL</t>
  </si>
  <si>
    <t>http://media.digikey.com/Renders/Yageo%20Renders/CFR-25JR-2R0.jpg</t>
  </si>
  <si>
    <t>2.0EBK-ND</t>
  </si>
  <si>
    <t>CFR-12JB-52-2R</t>
  </si>
  <si>
    <t>RES 2 OHM 1/6W 5% AXIAL</t>
  </si>
  <si>
    <t>http://media.digikey.com/Renders/Yageo%20Renders/CFR-25JR-5R1.jpg</t>
  </si>
  <si>
    <t>5.1EBK-ND</t>
  </si>
  <si>
    <t>CFR-12JB-52-5R1</t>
  </si>
  <si>
    <t>RES 5.1 OHM 1/6W 5% AXIAL</t>
  </si>
  <si>
    <t>http://media.digikey.com/Renders/Yageo%20Renders/CFR-12JR-6K2.jpg</t>
  </si>
  <si>
    <t>6.2KEBK-ND</t>
  </si>
  <si>
    <t>CFR-12JB-52-6K2</t>
  </si>
  <si>
    <t>RES 6.2K OHM 1/6W 5% AXIAL</t>
  </si>
  <si>
    <t>http://media.digikey.com/Renders/Yageo%20Renders/CFR-25JR-5R6.jpg</t>
  </si>
  <si>
    <t>5.6EBK-ND</t>
  </si>
  <si>
    <t>CFR-12JB-52-5R6</t>
  </si>
  <si>
    <t>RES 5.6 OHM 1/6W 5% AXIAL</t>
  </si>
  <si>
    <t>http://media.digikey.com/Renders/Yageo%20Renders/CFR-12JR-8K2.jpg</t>
  </si>
  <si>
    <t>8.2KEBK-ND</t>
  </si>
  <si>
    <t>CFR-12JB-52-8K2</t>
  </si>
  <si>
    <t>RES 8.2K OHM 1/6W 5% AXIAL</t>
  </si>
  <si>
    <t>http://media.digikey.com/Renders/Yageo%20Renders/CFR-25JR-3R3.jpg</t>
  </si>
  <si>
    <t>3.3EBK-ND</t>
  </si>
  <si>
    <t>CFR-12JB-52-3R3</t>
  </si>
  <si>
    <t>RES 3.3 OHM 1/6W 5% AXIAL</t>
  </si>
  <si>
    <t>http://media.digikey.com/Renders/Yageo%20Renders/CFR-12JR-390K.jpg</t>
  </si>
  <si>
    <t>390KEBK-ND</t>
  </si>
  <si>
    <t>CFR-12JB-52-390K</t>
  </si>
  <si>
    <t>RES 390K OHM 1/6W 5% AXIAL</t>
  </si>
  <si>
    <t>http://media.digikey.com/Renders/Yageo%20Renders/CFR-12JR-1K6.jpg</t>
  </si>
  <si>
    <t>1.6KEBK-ND</t>
  </si>
  <si>
    <t>CFR-12JB-52-1K6</t>
  </si>
  <si>
    <t>RES 1.6K OHM 1/6W 5% AXIAL</t>
  </si>
  <si>
    <t>http://media.digikey.com/Renders/Yageo%20Renders/CFR-12JR-2M0.jpg</t>
  </si>
  <si>
    <t>2.0MEBK-ND</t>
  </si>
  <si>
    <t>CFR-12JB-52-2M</t>
  </si>
  <si>
    <t>RES 2M OHM 1/6W 5% AXIAL</t>
  </si>
  <si>
    <t>http://media.digikey.com/Renders/Yageo%20Renders/CFR-12JR-1M8.jpg</t>
  </si>
  <si>
    <t>1.8MEBK-ND</t>
  </si>
  <si>
    <t>CFR-12JB-52-1M8</t>
  </si>
  <si>
    <t>RES 1.8M OHM 1/6W 5% AXIAL</t>
  </si>
  <si>
    <t>http://media.digikey.com/Renders/Yageo%20Renders/CFR-12JR-3K6.jpg</t>
  </si>
  <si>
    <t>3.6KEBK-ND</t>
  </si>
  <si>
    <t>CFR-12JB-52-3K6</t>
  </si>
  <si>
    <t>RES 3.6K OHM 1/6W 5% AXIAL</t>
  </si>
  <si>
    <t>http://media.digikey.com/Renders/Yageo%20Renders/CFR-12JR-82R.jpg</t>
  </si>
  <si>
    <t>82EBK-ND</t>
  </si>
  <si>
    <t>CFR-12JB-52-82R</t>
  </si>
  <si>
    <t>RES 82 OHM 1/6W 5% AXIAL</t>
  </si>
  <si>
    <t>http://media.digikey.com/Renders/Yageo%20Renders/CFR-12JR-820K.jpg</t>
  </si>
  <si>
    <t>820KEBK-ND</t>
  </si>
  <si>
    <t>CFR-12JB-52-820K</t>
  </si>
  <si>
    <t>RES 820K OHM 1/6W 5% AXIAL</t>
  </si>
  <si>
    <t>http://media.digikey.com/Renders/Yageo%20Renders/CFR-25JR-8R2.jpg</t>
  </si>
  <si>
    <t>8.2EBK-ND</t>
  </si>
  <si>
    <t>CFR-12JB-52-8R2</t>
  </si>
  <si>
    <t>RES 8.2 OHM 1/6W 5% AXIAL</t>
  </si>
  <si>
    <t>http://media.digikey.com/Renders/Yageo%20Renders/CFR-12JR-43K.jpg</t>
  </si>
  <si>
    <t>43KEBK-ND</t>
  </si>
  <si>
    <t>CFR-12JB-52-43K</t>
  </si>
  <si>
    <t>RES 43K OHM 1/6W 5% AXIAL</t>
  </si>
  <si>
    <t>http://media.digikey.com/Renders/Yageo%20Renders/CFN-25JR-52-7K5.jpg</t>
  </si>
  <si>
    <t>7.5KEBK-ND</t>
  </si>
  <si>
    <t>CFR-12JB-52-7K5</t>
  </si>
  <si>
    <t>RES 7.5K OHM 1/6W 5% AXIAL</t>
  </si>
  <si>
    <t>http://media.digikey.com/Renders/Yageo%20Renders/CFR-12JR-300K.jpg</t>
  </si>
  <si>
    <t>300KEBK-ND</t>
  </si>
  <si>
    <t>CFR-12JB-52-300K</t>
  </si>
  <si>
    <t>RES 300K OHM 1/6W 5% AXIAL</t>
  </si>
  <si>
    <t>http://media.digikey.com/Renders/Yageo%20Renders/CFN-25JR-52-91R.jpg</t>
  </si>
  <si>
    <t>91EBK-ND</t>
  </si>
  <si>
    <t>CFR-12JB-52-91R</t>
  </si>
  <si>
    <t>RES 91 OHM 1/6W 5% AXIAL</t>
  </si>
  <si>
    <t>http://media.digikey.com/Renders/Yageo%20Renders/CFR-12JR-180R.jpg</t>
  </si>
  <si>
    <t>180EBK-ND</t>
  </si>
  <si>
    <t>CFR-12JB-52-180R</t>
  </si>
  <si>
    <t>RES 180 OHM 1/6W 5% AXIAL</t>
  </si>
  <si>
    <t>http://media.digikey.com/Renders/Yageo%20Renders/CFR-12JR-120K.jpg</t>
  </si>
  <si>
    <t>120KEBK-ND</t>
  </si>
  <si>
    <t>CFR-12JB-52-120K</t>
  </si>
  <si>
    <t>RES 120K OHM 1/6W 5% AXIAL</t>
  </si>
  <si>
    <t>http://media.digikey.com/Renders/Yageo%20Renders/CFR-12JR-1K1.jpg</t>
  </si>
  <si>
    <t>1.1KEBK-ND</t>
  </si>
  <si>
    <t>CFR-12JB-52-1K1</t>
  </si>
  <si>
    <t>RES 1.1K OHM 1/6W 5% AXIAL</t>
  </si>
  <si>
    <t>http://media.digikey.com/Renders/Yageo%20Renders/CFN-25JR-52-12R.jpg</t>
  </si>
  <si>
    <t>12EBK-ND</t>
  </si>
  <si>
    <t>CFR-12JB-52-12R</t>
  </si>
  <si>
    <t>RES 12 OHM 1/6W 5% AXIAL</t>
  </si>
  <si>
    <t>http://media.digikey.com/Renders/Yageo%20Renders/CFN-25JR-52-39R.jpg</t>
  </si>
  <si>
    <t>39EBK-ND</t>
  </si>
  <si>
    <t>CFR-12JB-52-39R</t>
  </si>
  <si>
    <t>RES 39 OHM 1/6W 5% AXIAL</t>
  </si>
  <si>
    <t>http://media.digikey.com/Renders/Yageo%20Renders/CFR-25JR-2R2.jpg</t>
  </si>
  <si>
    <t>2.2EBK-ND</t>
  </si>
  <si>
    <t>CFR-12JB-52-2R2</t>
  </si>
  <si>
    <t>RES 2.2 OHM 1/6W 5% AXIAL</t>
  </si>
  <si>
    <t>http://media.digikey.com/Renders/Yageo%20Renders/CFN-25JR-52-75K.jpg</t>
  </si>
  <si>
    <t>75KEBK-ND</t>
  </si>
  <si>
    <t>CFR-12JB-52-75K</t>
  </si>
  <si>
    <t>RES 75K OHM 1/6W 5% AXIAL</t>
  </si>
  <si>
    <t>http://media.digikey.com/Renders/Yageo%20Renders/CFR-12JR-36K.jpg</t>
  </si>
  <si>
    <t>36KEBK-ND</t>
  </si>
  <si>
    <t>CFR-12JB-52-36K</t>
  </si>
  <si>
    <t>RES 36K OHM 1/6W 5% AXIAL</t>
  </si>
  <si>
    <t>http://media.digikey.com/Renders/Yageo%20Renders/CFR-12JR-5M1.jpg</t>
  </si>
  <si>
    <t>5.1MEBK-ND</t>
  </si>
  <si>
    <t>CFR-12JB-52-5M1</t>
  </si>
  <si>
    <t>RES 5.1M OHM 1/6W 5% AXIAL</t>
  </si>
  <si>
    <t>http://media.digikey.com/Renders/Yageo%20Renders/CFR-12JR-30K.jpg</t>
  </si>
  <si>
    <t>30KEBK-ND</t>
  </si>
  <si>
    <t>CFR-12JB-52-30K</t>
  </si>
  <si>
    <t>RES 30K OHM 1/6W 5% AXIAL</t>
  </si>
  <si>
    <t>http://media.digikey.com/Renders/Yageo%20Renders/CFR-12JR-1M5.jpg</t>
  </si>
  <si>
    <t>1.5MEBK-ND</t>
  </si>
  <si>
    <t>CFR-12JB-52-1M5</t>
  </si>
  <si>
    <t>RES 1.5M OHM 1/6W 5% AXIAL</t>
  </si>
  <si>
    <t>http://media.digikey.com/Renders/Yageo%20Renders/CFR-12JR-3M3.jpg</t>
  </si>
  <si>
    <t>3.3MEBK-ND</t>
  </si>
  <si>
    <t>CFR-12JB-52-3M3</t>
  </si>
  <si>
    <t>RES 3.3M OHM 1/6W 5% AXIAL</t>
  </si>
  <si>
    <t>http://media.digikey.com/Renders/Yageo%20Renders/CFR-12JR-68R.jpg</t>
  </si>
  <si>
    <t>68EBK-ND</t>
  </si>
  <si>
    <t>CFR-12JB-52-68R</t>
  </si>
  <si>
    <t>RES 68 OHM 1/6W 5% AXIAL</t>
  </si>
  <si>
    <t>http://media.digikey.com/Renders/Yageo%20Renders/CFR-12JR-680K.jpg</t>
  </si>
  <si>
    <t>680KEBK-ND</t>
  </si>
  <si>
    <t>CFR-12JB-52-680K</t>
  </si>
  <si>
    <t>RES 680K OHM 1/6W 5% AXIAL</t>
  </si>
  <si>
    <t>http://media.digikey.com/Renders/Yageo%20Renders/CFR-12JR-2K4.jpg</t>
  </si>
  <si>
    <t>2.4KEBK-ND</t>
  </si>
  <si>
    <t>RES 2.4K OHM 1/6W 5% AXIAL</t>
  </si>
  <si>
    <t>http://media.digikey.com/Renders/Yageo%20Renders/CFR-12JR-1K3.jpg</t>
  </si>
  <si>
    <t>1.3KEBK-ND</t>
  </si>
  <si>
    <t>CFR-12JB-52-1K3</t>
  </si>
  <si>
    <t>RES 1.3K OHM 1/6W 5% AXIAL</t>
  </si>
  <si>
    <t>http://media.digikey.com/Renders/Yageo%20Renders/CFR-25JR-6R2.jpg</t>
  </si>
  <si>
    <t>6.2EBK-ND</t>
  </si>
  <si>
    <t>CFR-12JB-52-6R2</t>
  </si>
  <si>
    <t>RES 6.2 OHM 1/6W 5% AXIAL</t>
  </si>
  <si>
    <t>http://media.digikey.com/Renders/Yageo%20Renders/CFR-12JR-62K.jpg</t>
  </si>
  <si>
    <t>62KEBK-ND</t>
  </si>
  <si>
    <t>CFR-12JB-52-62K</t>
  </si>
  <si>
    <t>RES 62K OHM 1/6W 5% AXIAL</t>
  </si>
  <si>
    <t>http://media.digikey.com/Renders/Yageo%20Renders/CFR-12JR-82K.jpg</t>
  </si>
  <si>
    <t>82KEBK-ND</t>
  </si>
  <si>
    <t>CFR-12JB-52-82K</t>
  </si>
  <si>
    <t>RES 82K OHM 1/6W 5% AXIAL</t>
  </si>
  <si>
    <t>http://media.digikey.com/Renders/Yageo%20Renders/CFR-25JR-6R8.jpg</t>
  </si>
  <si>
    <t>6.8EBK-ND</t>
  </si>
  <si>
    <t>CFR-12JB-52-6R8</t>
  </si>
  <si>
    <t>RES 6.8 OHM 1/6W 5% AXIAL</t>
  </si>
  <si>
    <t>http://media.digikey.com/Renders/Yageo%20Renders/CFR-12JR-13K.jpg</t>
  </si>
  <si>
    <t>13KEBK-ND</t>
  </si>
  <si>
    <t>CFR-12JB-52-13K</t>
  </si>
  <si>
    <t>RES 13K OHM 1/6W 5% AXIAL</t>
  </si>
  <si>
    <t>http://media.digikey.com/Renders/Yageo%20Renders/CFN-25JR-52-9K1.jpg</t>
  </si>
  <si>
    <t>9.1KEBK-ND</t>
  </si>
  <si>
    <t>CFR-12JB-52-9K1</t>
  </si>
  <si>
    <t>RES 9.1K OHM 1/6W 5% AXIAL</t>
  </si>
  <si>
    <t>http://media.digikey.com/Renders/Yageo%20Renders/CFR-12JR-750K.jpg</t>
  </si>
  <si>
    <t>750KEBK-ND</t>
  </si>
  <si>
    <t>CFR-12JB-52-750K</t>
  </si>
  <si>
    <t>RES 750K OHM 1/6W 5% AXIAL</t>
  </si>
  <si>
    <t>http://media.digikey.com/Renders/Yageo%20Renders/CFN-25JR-52-15R.jpg</t>
  </si>
  <si>
    <t>15EBK-ND</t>
  </si>
  <si>
    <t>CFR-12JB-52-15R</t>
  </si>
  <si>
    <t>RES 15 OHM 1/6W 5% AXIAL</t>
  </si>
  <si>
    <t>http://media.digikey.com/Renders/Yageo%20Renders/CFR-12JR-1M2.jpg</t>
  </si>
  <si>
    <t>1.2MEBK-ND</t>
  </si>
  <si>
    <t>CFR-12JB-52-1M2</t>
  </si>
  <si>
    <t>RES 1.2M OHM 1/6W 5% AXIAL</t>
  </si>
  <si>
    <t>http://media.digikey.com/Renders/Yageo%20Renders/CFR-12JR-240K.jpg</t>
  </si>
  <si>
    <t>240KEBK-ND</t>
  </si>
  <si>
    <t>CFR-12JB-52-240K</t>
  </si>
  <si>
    <t>RES 240K OHM 1/6W 5% AXIAL</t>
  </si>
  <si>
    <t>http://media.digikey.com/Renders/Yageo%20Renders/CFR-12JR-270K.jpg</t>
  </si>
  <si>
    <t>270KEBK-ND</t>
  </si>
  <si>
    <t>CFR-12JB-52-270K</t>
  </si>
  <si>
    <t>RES 270K OHM 1/6W 5% AXIAL</t>
  </si>
  <si>
    <t>http://media.digikey.com/Renders/Yageo%20Renders/CFR-12JR-510K.jpg</t>
  </si>
  <si>
    <t>510KEBK-ND</t>
  </si>
  <si>
    <t>CFR-12JB-52-510K</t>
  </si>
  <si>
    <t>RES 510K OHM 1/6W 5% AXIAL</t>
  </si>
  <si>
    <t>http://media.digikey.com/Renders/Yageo%20Renders/CFR-12JR-560K.jpg</t>
  </si>
  <si>
    <t>560KEBK-ND</t>
  </si>
  <si>
    <t>CFR-12JB-52-560K</t>
  </si>
  <si>
    <t>RES 560K OHM 1/6W 5% AXIAL</t>
  </si>
  <si>
    <t>http://media.digikey.com/Renders/Yageo%20Renders/CFN-25JR-52-75R.jpg</t>
  </si>
  <si>
    <t>75EBK-ND</t>
  </si>
  <si>
    <t>CFR-12JB-52-75R</t>
  </si>
  <si>
    <t>RES 75 OHM 1/6W 5% AXIAL</t>
  </si>
  <si>
    <t>http://media.digikey.com/Renders/Yageo%20Renders/CFR-12JR-3M0.jpg</t>
  </si>
  <si>
    <t>3.0MEBK-ND</t>
  </si>
  <si>
    <t>CFR-12JB-52-3M</t>
  </si>
  <si>
    <t>RES 3M OHM 1/6W 5% AXIAL</t>
  </si>
  <si>
    <t>http://media.digikey.com/Renders/Yageo%20Renders/CFR-12JR-5M6.jpg</t>
  </si>
  <si>
    <t>5.6MEBK-ND</t>
  </si>
  <si>
    <t>CFR-12JB-52-5M6</t>
  </si>
  <si>
    <t>RES 5.6M OHM 1/6W 5% AXIAL</t>
  </si>
  <si>
    <t>http://media.digikey.com/Renders/Yageo%20Renders/CFR-12JR-180K.jpg</t>
  </si>
  <si>
    <t>180KEBK-ND</t>
  </si>
  <si>
    <t>CFR-12JB-52-180K</t>
  </si>
  <si>
    <t>RES 180K OHM 1/6W 5% AXIAL</t>
  </si>
  <si>
    <t>http://media.digikey.com/Renders/Yageo%20Renders/CFN-25JR-52-27R.jpg</t>
  </si>
  <si>
    <t>27EBK-ND</t>
  </si>
  <si>
    <t>CFR-12JB-52-27R</t>
  </si>
  <si>
    <t>RES 27 OHM 1/6W 5% AXIAL</t>
  </si>
  <si>
    <t>http://media.digikey.com/Renders/Yageo%20Renders/CFR-12JR-3M9.jpg</t>
  </si>
  <si>
    <t>3.9MEBK-ND</t>
  </si>
  <si>
    <t>CFR-12JB-52-3M9</t>
  </si>
  <si>
    <t>RES 3.9M OHM 1/6W 5% AXIAL</t>
  </si>
  <si>
    <t>http://media.digikey.com/Renders/Yageo%20Renders/CFR-25JR-110R.jpg</t>
  </si>
  <si>
    <t>110EBK-ND</t>
  </si>
  <si>
    <t>CFR-12JB-52-110R</t>
  </si>
  <si>
    <t>RES 110 OHM 1/6W 5% AXIAL</t>
  </si>
  <si>
    <t>http://media.digikey.com/Renders/Yageo%20Renders/CFR-12JR-160K.jpg</t>
  </si>
  <si>
    <t>160KEBK-ND</t>
  </si>
  <si>
    <t>CFR-12JB-52-160K</t>
  </si>
  <si>
    <t>RES 160K OHM 1/6W 5% AXIAL</t>
  </si>
  <si>
    <t>http://media.digikey.com/Renders/Yageo%20Renders/CFR-12JR-9M1.jpg</t>
  </si>
  <si>
    <t>9.1MEBK-ND</t>
  </si>
  <si>
    <t>CFR-12JB-52-9M1</t>
  </si>
  <si>
    <t>RES 9.1M OHM 1/6W 5% AXIAL</t>
  </si>
  <si>
    <t>http://media.digikey.com/Renders/Yageo%20Renders/CFN-25JR-52-910R.jpg</t>
  </si>
  <si>
    <t>910EBK-ND</t>
  </si>
  <si>
    <t>CFR-12JB-52-910R</t>
  </si>
  <si>
    <t>RES 910 OHM 1/6W 5% AXIAL</t>
  </si>
  <si>
    <t>http://media.digikey.com/Renders/Yageo%20Renders/CFR-12JR-4M3.jpg</t>
  </si>
  <si>
    <t>4.3MEBK-ND</t>
  </si>
  <si>
    <t>CFR-12JB-52-4M3</t>
  </si>
  <si>
    <t>RES 4.3M OHM 1/6W 5% AXIAL</t>
  </si>
  <si>
    <t>http://media.digikey.com/Renders/Yageo%20Renders/CFN-25JR-52-91K.jpg</t>
  </si>
  <si>
    <t>91KEBK-ND</t>
  </si>
  <si>
    <t>CFR-12JB-52-91K</t>
  </si>
  <si>
    <t>RES 91K OHM 1/6W 5% AXIAL</t>
  </si>
  <si>
    <t>http://media.digikey.com/Renders/Yageo%20Renders/CFR-25JR-1R1.jpg</t>
  </si>
  <si>
    <t>1.1EBK-ND</t>
  </si>
  <si>
    <t>CFR-12JB-52-1R1</t>
  </si>
  <si>
    <t>RES 1.1 OHM 1/6W 5% AXIAL</t>
  </si>
  <si>
    <t>http://media.digikey.com/Renders/Yageo%20Renders/CFR-12JR-360K.jpg</t>
  </si>
  <si>
    <t>360KEBK-ND</t>
  </si>
  <si>
    <t>CFR-12JB-52-360K</t>
  </si>
  <si>
    <t>RES 360K OHM 1/6W 5% AXIAL</t>
  </si>
  <si>
    <t>http://media.digikey.com/Renders/Yageo%20Renders/CFN-25JR-52-18R.jpg</t>
  </si>
  <si>
    <t>18EBK-ND</t>
  </si>
  <si>
    <t>CFR-12JB-52-18R</t>
  </si>
  <si>
    <t>RES 18 OHM 1/6W 5% AXIAL</t>
  </si>
  <si>
    <t>http://media.digikey.com/Renders/Yageo%20Renders/CFR-25JR-3R6.jpg</t>
  </si>
  <si>
    <t>3.6EBK-ND</t>
  </si>
  <si>
    <t>CFR-12JB-52-3R6</t>
  </si>
  <si>
    <t>RES 3.6 OHM 1/6W 5% AXIAL</t>
  </si>
  <si>
    <t>http://media.digikey.com/Renders/Yageo%20Renders/CFR-12JR-110K.jpg</t>
  </si>
  <si>
    <t>110KEBK-ND</t>
  </si>
  <si>
    <t>CFR-12JB-52-110K</t>
  </si>
  <si>
    <t>RES 110K OHM 1/6W 5% AXIAL</t>
  </si>
  <si>
    <t>http://media.digikey.com/Renders/Yageo%20Renders/CFR-25JR-2R7.jpg</t>
  </si>
  <si>
    <t>2.7EBK-ND</t>
  </si>
  <si>
    <t>CFR-12JB-52-2R7</t>
  </si>
  <si>
    <t>RES 2.7 OHM 1/6W 5% AXIAL</t>
  </si>
  <si>
    <t>http://media.digikey.com/Renders/Yageo%20Renders/CFR-12JR-62R.jpg</t>
  </si>
  <si>
    <t>62EBK-ND</t>
  </si>
  <si>
    <t>CFR-12JB-52-62R</t>
  </si>
  <si>
    <t>RES 62 OHM 1/6W 5% AXIAL</t>
  </si>
  <si>
    <t>http://media.digikey.com/Renders/Yageo%20Renders/CFR-25JR-1R8.jpg</t>
  </si>
  <si>
    <t>1.8EBK-ND</t>
  </si>
  <si>
    <t>CFR-12JB-52-1R8</t>
  </si>
  <si>
    <t>RES 1.8 OHM 1/6W 5% AXIAL</t>
  </si>
  <si>
    <t>http://media.digikey.com/Renders/Yageo%20Renders/CFR-12JR-4K3.jpg</t>
  </si>
  <si>
    <t>4.3KEBK-ND</t>
  </si>
  <si>
    <t>CFR-12JB-52-4K3</t>
  </si>
  <si>
    <t>RES 4.3K OHM 1/6W 5% AXIAL</t>
  </si>
  <si>
    <t>http://media.digikey.com/Renders/Yageo%20Renders/CFR-12JR-3M6.jpg</t>
  </si>
  <si>
    <t>3.6MEBK-ND</t>
  </si>
  <si>
    <t>CFR-12JB-52-3M6</t>
  </si>
  <si>
    <t>RES 3.6M OHM 1/6W 5% AXIAL</t>
  </si>
  <si>
    <t>http://media.digikey.com/Renders/Yageo%20Renders/CFR-25JR-1R5.jpg</t>
  </si>
  <si>
    <t>1.5EBK-ND</t>
  </si>
  <si>
    <t>CFR-12JB-52-1R5</t>
  </si>
  <si>
    <t>RES 1.5 OHM 1/6W 5% AXIAL</t>
  </si>
  <si>
    <t>http://media.digikey.com/Renders/Yageo%20Renders/CFR-25JR-1R2.jpg</t>
  </si>
  <si>
    <t>1.2EBK-ND</t>
  </si>
  <si>
    <t>CFR-12JB-52-1R2</t>
  </si>
  <si>
    <t>RES 1.2 OHM 1/6W 5% AXIAL</t>
  </si>
  <si>
    <t>http://media.digikey.com/Renders/Yageo%20Renders/CFR-25JR-11R.jpg</t>
  </si>
  <si>
    <t>11EBK-ND</t>
  </si>
  <si>
    <t>CFR-12JB-52-11R</t>
  </si>
  <si>
    <t>RES 11 OHM 1/6W 5% AXIAL</t>
  </si>
  <si>
    <t>http://media.digikey.com/Renders/Yageo%20Renders/CFR-12JR-1M6.jpg</t>
  </si>
  <si>
    <t>1.6MEBK-ND</t>
  </si>
  <si>
    <t>CFR-12JB-52-1M6</t>
  </si>
  <si>
    <t>RES 1.6M OHM 1/6W 5% AXIAL</t>
  </si>
  <si>
    <t>http://media.digikey.com/Renders/Yageo%20Renders/CFR-25JR-6M8.jpg</t>
  </si>
  <si>
    <t>6.8MEBK-ND</t>
  </si>
  <si>
    <t>CFR-12JB-52-6M8</t>
  </si>
  <si>
    <t>RES 6.8M OHM 1/6W 5% AXIAL</t>
  </si>
  <si>
    <t>http://media.digikey.com/Renders/Yageo%20Renders/CFR-25JR-3R9.jpg</t>
  </si>
  <si>
    <t>3.9EBK-ND</t>
  </si>
  <si>
    <t>CFR-12JB-52-3R9</t>
  </si>
  <si>
    <t>RES 3.9 OHM 1/6W 5% AXIAL</t>
  </si>
  <si>
    <t>http://media.digikey.com/Renders/Yageo%20Renders/CFR-25JR-16R.jpg</t>
  </si>
  <si>
    <t>16EBK-ND</t>
  </si>
  <si>
    <t>CFR-12JB-52-16R</t>
  </si>
  <si>
    <t>RES 16 OHM 1/6W 5% AXIAL</t>
  </si>
  <si>
    <t>http://media.digikey.com/Renders/Yageo%20Renders/CFR-12JR-910K.jpg</t>
  </si>
  <si>
    <t>910KEBK-ND</t>
  </si>
  <si>
    <t>CFR-12JB-52-910K</t>
  </si>
  <si>
    <t>RES 910K OHM 1/6W 5% AXIAL</t>
  </si>
  <si>
    <t>http://media.digikey.com/Renders/Yageo%20Renders/CFR-25JR-30R.jpg</t>
  </si>
  <si>
    <t>30EBK-ND</t>
  </si>
  <si>
    <t>CFR-12JB-52-30R</t>
  </si>
  <si>
    <t>RES 30 OHM 1/6W 5% AXIAL</t>
  </si>
  <si>
    <t>http://media.digikey.com/Renders/Yageo%20Renders/CFR-25JR-130R.jpg</t>
  </si>
  <si>
    <t>130EBK-ND</t>
  </si>
  <si>
    <t>CFR-12JB-52-130R</t>
  </si>
  <si>
    <t>RES 130 OHM 1/6W 5% AXIAL</t>
  </si>
  <si>
    <t>http://media.digikey.com/Renders/Yageo%20Renders/CFR-25JR-36R.jpg</t>
  </si>
  <si>
    <t>36EBK-ND</t>
  </si>
  <si>
    <t>CFR-12JB-52-36R</t>
  </si>
  <si>
    <t>RES 36 OHM 1/6W 5% AXIAL</t>
  </si>
  <si>
    <t>http://media.digikey.com/Renders/Yageo%20Renders/CFR-25JR-4R3.jpg</t>
  </si>
  <si>
    <t>4.3EBK-ND</t>
  </si>
  <si>
    <t>CFR-12JB-52-4R3</t>
  </si>
  <si>
    <t>RES 4.3 OHM 1/6W 5% AXIAL</t>
  </si>
  <si>
    <t>http://media.digikey.com/Renders/Yageo%20Renders/CFR-12JR-2M4.jpg</t>
  </si>
  <si>
    <t>2.4MEBK-ND</t>
  </si>
  <si>
    <t>CFR-12JB-52-2M4</t>
  </si>
  <si>
    <t>RES 2.4M OHM 1/6W 5% AXIAL</t>
  </si>
  <si>
    <t>http://media.digikey.com/Renders/Yageo%20Renders/CFR-25JR-1R6.jpg</t>
  </si>
  <si>
    <t>1.6EBK-ND</t>
  </si>
  <si>
    <t>CFR-12JB-52-1R6</t>
  </si>
  <si>
    <t>RES 1.6 OHM 1/6W 5% AXIAL</t>
  </si>
  <si>
    <t>http://media.digikey.com/Renders/Yageo%20Renders/CFR-12JR-130K.jpg</t>
  </si>
  <si>
    <t>130KEBK-ND</t>
  </si>
  <si>
    <t>CFR-12JB-52-130K</t>
  </si>
  <si>
    <t>RES 130K OHM 1/6W 5% AXIAL</t>
  </si>
  <si>
    <t>http://media.digikey.com/Renders/Yageo%20Renders/CFR-12JR-1M1.jpg</t>
  </si>
  <si>
    <t>1.1MEBK-ND</t>
  </si>
  <si>
    <t>CFR-12JB-52-1M1</t>
  </si>
  <si>
    <t>RES 1.1M OHM 1/6W 5% AXIAL</t>
  </si>
  <si>
    <t>http://media.digikey.com/Renders/Yageo%20Renders/CFR-12JR-620K.jpg</t>
  </si>
  <si>
    <t>620KEBK-ND</t>
  </si>
  <si>
    <t>CFR-12JB-52-620K</t>
  </si>
  <si>
    <t>RES 620K OHM 1/6W 5% AXIAL</t>
  </si>
  <si>
    <t>http://media.digikey.com/Renders/Yageo%20Renders/CFR-12JR-16K.jpg</t>
  </si>
  <si>
    <t>16KEBK-ND</t>
  </si>
  <si>
    <t>CFR-12JB-52-16K</t>
  </si>
  <si>
    <t>RES 16K OHM 1/6W 5% AXIAL</t>
  </si>
  <si>
    <t>http://media.digikey.com/Renders/Yageo%20Renders/CFR-25JR-24R.jpg</t>
  </si>
  <si>
    <t>24EBK-ND</t>
  </si>
  <si>
    <t>CFR-12JB-52-24R</t>
  </si>
  <si>
    <t>RES 24 OHM 1/6W 5% AXIAL</t>
  </si>
  <si>
    <t>http://media.digikey.com/Renders/Yageo%20Renders/CFR-12JR-160R.jpg</t>
  </si>
  <si>
    <t>160EBK-ND</t>
  </si>
  <si>
    <t>CFR-12JB-52-160R</t>
  </si>
  <si>
    <t>RES 160 OHM 1/6W 5% AXIAL</t>
  </si>
  <si>
    <t>http://media.digikey.com/Renders/Yageo%20Renders/CFR-12JR-6M2.jpg</t>
  </si>
  <si>
    <t>6.2MEBK-ND</t>
  </si>
  <si>
    <t>CFR-12JB-52-6M2</t>
  </si>
  <si>
    <t>RES 6.2M OHM 1/6W 5% AXIAL</t>
  </si>
  <si>
    <t>http://media.digikey.com/Renders/Yageo%20Renders/CFR-12JR-7M5.jpg</t>
  </si>
  <si>
    <t>7.5MEBK-ND</t>
  </si>
  <si>
    <t>CFR-12JB-52-7M5</t>
  </si>
  <si>
    <t>RES 7.5M OHM 1/6W 5% AXIAL</t>
  </si>
  <si>
    <t>http://media.digikey.com/Renders/Yageo%20Renders/CFR-25JR-13R.jpg</t>
  </si>
  <si>
    <t>13EBK-ND</t>
  </si>
  <si>
    <t>CFR-12JB-52-13R</t>
  </si>
  <si>
    <t>RES 13 OHM 1/6W 5% AXIAL</t>
  </si>
  <si>
    <t>http://media.digikey.com/Renders/Yageo%20Renders/CFR-25JR-3R0.jpg</t>
  </si>
  <si>
    <t>3.0EBK-ND</t>
  </si>
  <si>
    <t>CFR-12JB-52-3R</t>
  </si>
  <si>
    <t>RES 3 OHM 1/6W 5% AXIAL</t>
  </si>
  <si>
    <t>http://media.digikey.com/Renders/Yageo%20Renders/CFR-25JR-43R.jpg</t>
  </si>
  <si>
    <t>43EBK-ND</t>
  </si>
  <si>
    <t>CFR-12JB-52-43R</t>
  </si>
  <si>
    <t>RES 43 OHM 1/6W 5% AXIAL</t>
  </si>
  <si>
    <t>http://media.digikey.com/Renders/Yageo%20Renders/CFR-25JR-9R1.jpg</t>
  </si>
  <si>
    <t>9.1EBK-ND</t>
  </si>
  <si>
    <t>CFR-12JB-52-9R1</t>
  </si>
  <si>
    <t>RES 9.1 OHM 1/6W 5% AXIAL</t>
  </si>
  <si>
    <t>http://media.digikey.com/Renders/Yageo%20Renders/CFR-12JR-1M3.jpg</t>
  </si>
  <si>
    <t>1.3MEBK-ND</t>
  </si>
  <si>
    <t>CFR-12JB-52-1M3</t>
  </si>
  <si>
    <t>RES 1.3M OHM 1/6W 5% AXIAL</t>
  </si>
  <si>
    <t>http://media.digikey.com/Renders/Yageo%20Renders/CFR-12JR-430K.jpg</t>
  </si>
  <si>
    <t>430KEBK-ND</t>
  </si>
  <si>
    <t>CFR-12JB-52-430K</t>
  </si>
  <si>
    <t>RES 430K OHM 1/6W 5% AXIAL</t>
  </si>
  <si>
    <t>http://media.digikey.com/Renders/Yageo%20Renders/CFR-12JR-2M2.jpg</t>
  </si>
  <si>
    <t>2.2MEBK-ND</t>
  </si>
  <si>
    <t>CFR-12JB-52-2M2</t>
  </si>
  <si>
    <t>RES 2.2M OHM 1/6W 5% AXIAL</t>
  </si>
  <si>
    <t>http://media.digikey.com/Renders/Yageo%20Renders/CFR-12JR-51K.jpg</t>
  </si>
  <si>
    <t>51KEBK-ND</t>
  </si>
  <si>
    <t>CFR-12JB-52-51K</t>
  </si>
  <si>
    <t>RES 51K OHM 1/6W 5% AXIAL</t>
  </si>
  <si>
    <t>http://media.digikey.com/Renders/Yageo%20Renders/CFR-12JR-560R.jpg</t>
  </si>
  <si>
    <t>560EBK-ND</t>
  </si>
  <si>
    <t>CFR-12JB-52-560R</t>
  </si>
  <si>
    <t>RES 560 OHM 1/6W 5% AXIAL</t>
  </si>
  <si>
    <t>http://media.digikey.com/Renders/Yageo%20Renders/CFR-25JR-7R5.jpg</t>
  </si>
  <si>
    <t>7.5EBK-ND</t>
  </si>
  <si>
    <t>CFR-12JB-52-7R5</t>
  </si>
  <si>
    <t>RES 7.5 OHM 1/6W 5% AXIAL</t>
  </si>
  <si>
    <t>http://media.digikey.com/Renders/Yageo%20Renders/CFR-25JR-1R3.jpg</t>
  </si>
  <si>
    <t>1.3EBK-ND</t>
  </si>
  <si>
    <t>CFR-12JB-52-1R3</t>
  </si>
  <si>
    <t>RES 1.3 OHM 1/6W 5% AXIAL</t>
  </si>
  <si>
    <t>http://media.digikey.com/Renders/Yageo%20Renders/CFR-25JR-2R4.jpg</t>
  </si>
  <si>
    <t>2.4EBK-ND</t>
  </si>
  <si>
    <t>CFR-12JB-52-2R4</t>
  </si>
  <si>
    <t>RES 2.4 OHM 1/6W 5% AXIAL</t>
  </si>
  <si>
    <t>http://www.digikey.com/product-search/en?pv7=2&amp;FV=ffec3741%2Cfff40001%2Cfff800e9%2C80003&amp;k=Yageo++0805&amp;mnonly=0&amp;newproducts=0&amp;ColumnSort=0&amp;page=1&amp;quantity=0&amp;ptm=0&amp;fid=0&amp;pageSize=25</t>
  </si>
  <si>
    <t>http://www.yageo.com/NewPortal/yageodocoutput?fileName=/pdf/throughhole/Yageo_LR_ZOR_2013.pdf</t>
  </si>
  <si>
    <t>http://media.digikey.com/Renders/Yageo%20Renders/ZOR.jpg</t>
  </si>
  <si>
    <t>0.0EBK-ND</t>
  </si>
  <si>
    <t>ZOR-12-B-52-0R</t>
  </si>
  <si>
    <t>RES 0.0 OHM 1/6W JUMP AXIAL</t>
  </si>
  <si>
    <t>ZOR</t>
  </si>
  <si>
    <t>0.071" Dia x 0.130" L (1.80mm x 3.30mm)</t>
  </si>
  <si>
    <t>0805</t>
  </si>
  <si>
    <t>174K</t>
  </si>
  <si>
    <t>143K</t>
  </si>
  <si>
    <t>http://www.digikey.com/product-search/en?s=14142&amp;FV=fff40001%2Cfff80482%2Cfffc000d%2C80004%2Cc0001%2C1c0002%2C1c0003%2C400001&amp;mnonly=0&amp;newproducts=0&amp;ColumnSort=0&amp;page=1&amp;quantity=0&amp;ptm=0&amp;fid=0&amp;pageSize=500</t>
  </si>
  <si>
    <t>http://www.yageo.com/NewPortal/yageodocoutput?fileName=/pdf/throughhole/Yageo_LR_MFR_2013.pdf</t>
  </si>
  <si>
    <t>http://media.digikey.com/Renders/Yageo%20Renders/MFR-25FRF-5K11.jpg</t>
  </si>
  <si>
    <t>10.0KXBK-ND</t>
  </si>
  <si>
    <t>MFR-25FBF52-10K</t>
  </si>
  <si>
    <t>RES 10K OHM 1/4W 1% AXIAL</t>
  </si>
  <si>
    <t>MFR</t>
  </si>
  <si>
    <t>0.25W, 1/4W</t>
  </si>
  <si>
    <t>Metal Film</t>
  </si>
  <si>
    <t>0.094" Dia x 0.248" L (2.40mm x 6.30mm)</t>
  </si>
  <si>
    <t>http://media.digikey.com/Photos/Yageo%20Photos/MFR-25FBF-1K00.jpg</t>
  </si>
  <si>
    <t>1.00KXBK-ND</t>
  </si>
  <si>
    <t>MFR-25FBF52-1K</t>
  </si>
  <si>
    <t>RES 1K OHM 1/4W 1% AXIAL</t>
  </si>
  <si>
    <t>100KXBK-ND</t>
  </si>
  <si>
    <t>MFR-25FBF52-100K</t>
  </si>
  <si>
    <t>RES 100K OHM 1/4W 1% AXIAL</t>
  </si>
  <si>
    <t>100XBK-ND</t>
  </si>
  <si>
    <t>MFR-25FBF52-100R</t>
  </si>
  <si>
    <t>RES 100 OHM 1/4W 1% AXIAL</t>
  </si>
  <si>
    <t>15.0KXBK-ND</t>
  </si>
  <si>
    <t>MFR-25FBF52-15K</t>
  </si>
  <si>
    <t>RES 15K OHM 1/4W 1% AXIAL</t>
  </si>
  <si>
    <t>2.00KXBK-ND</t>
  </si>
  <si>
    <t>MFR-25FBF52-2K</t>
  </si>
  <si>
    <t>RES 2K OHM 1/4W 1% AXIAL</t>
  </si>
  <si>
    <t>4.99KXBK-ND</t>
  </si>
  <si>
    <t>MFR-25FBF52-4K99</t>
  </si>
  <si>
    <t>RES 4.99K OHM 1/4W 1% AXIAL</t>
  </si>
  <si>
    <t>1.00MXBK-ND</t>
  </si>
  <si>
    <t>MFR-25FBF52-1M</t>
  </si>
  <si>
    <t>RES 1M OHM 1/4W 1% AXIAL</t>
  </si>
  <si>
    <t>681XBK-ND</t>
  </si>
  <si>
    <t>MFR-25FBF52-681R</t>
  </si>
  <si>
    <t>RES 681 OHM 1/4W 1% AXIAL</t>
  </si>
  <si>
    <t>http://media.digikey.com/Renders/Yageo%20Renders/MFR-25FBF52-121R.jpg</t>
  </si>
  <si>
    <t>121XBK-ND</t>
  </si>
  <si>
    <t>MFR-25FBF52-121R</t>
  </si>
  <si>
    <t>RES 121 OHM 1/4W 1% AXIAL</t>
  </si>
  <si>
    <t>301KXBK-ND</t>
  </si>
  <si>
    <t>MFR-25FBF52-301K</t>
  </si>
  <si>
    <t>RES 301K OHM 1/4W 1% AXIAL</t>
  </si>
  <si>
    <t>30.1KXBK-ND</t>
  </si>
  <si>
    <t>MFR-25FBF52-30K1</t>
  </si>
  <si>
    <t>RES 30.1K OHM 1/4W 1% AXIAL</t>
  </si>
  <si>
    <t>3.32KXBK-ND</t>
  </si>
  <si>
    <t>MFR-25FBF52-3K32</t>
  </si>
  <si>
    <t>RES 3.32K OHM 1/4W 1% AXIAL</t>
  </si>
  <si>
    <t>20.0KXBK-ND</t>
  </si>
  <si>
    <t>MFR-25FBF52-20K</t>
  </si>
  <si>
    <t>RES 20K OHM 1/4W 1% AXIAL</t>
  </si>
  <si>
    <t>499XBK-ND</t>
  </si>
  <si>
    <t>MFR-25FBF52-499R</t>
  </si>
  <si>
    <t>RES 499 OHM 1/4W 1% AXIAL</t>
  </si>
  <si>
    <t>7.50KXBK-ND</t>
  </si>
  <si>
    <t>MFR-25FBF52-7K5</t>
  </si>
  <si>
    <t>RES 7.5K OHM 1/4W 1% AXIAL</t>
  </si>
  <si>
    <t>3.01KXBK-ND</t>
  </si>
  <si>
    <t>MFR-25FBF52-3K01</t>
  </si>
  <si>
    <t>RES 3.01K OHM 1/4W 1% AXIAL</t>
  </si>
  <si>
    <t>2.21KXBK-ND</t>
  </si>
  <si>
    <t>MFR-25FBF52-2K21</t>
  </si>
  <si>
    <t>RES 2.21K OHM 1/4W 1% AXIAL</t>
  </si>
  <si>
    <t>10.0XBK-ND</t>
  </si>
  <si>
    <t>MFR-25FBF52-10R</t>
  </si>
  <si>
    <t>RES 10 OHM 1/4W 1% AXIAL</t>
  </si>
  <si>
    <t>200XBK-ND</t>
  </si>
  <si>
    <t>MFR-25FBF52-200R</t>
  </si>
  <si>
    <t>RES 200 OHM 1/4W 1% AXIAL</t>
  </si>
  <si>
    <t>12.1KXBK-ND</t>
  </si>
  <si>
    <t>MFR-25FBF52-12K1</t>
  </si>
  <si>
    <t>RES 12.1K OHM 1/4W 1% AXIAL</t>
  </si>
  <si>
    <t>150XBK-ND</t>
  </si>
  <si>
    <t>MFR-25FBF52-150R</t>
  </si>
  <si>
    <t>RES 150 OHM 1/4W 1% AXIAL</t>
  </si>
  <si>
    <t>49.9KXBK-ND</t>
  </si>
  <si>
    <t>MFR-25FBF52-49K9</t>
  </si>
  <si>
    <t>RES 49.9K OHM 1/4W 1% AXIAL</t>
  </si>
  <si>
    <t>221XBK-ND</t>
  </si>
  <si>
    <t>MFR-25FBF52-221R</t>
  </si>
  <si>
    <t>RES 221 OHM 1/4W 1% AXIAL</t>
  </si>
  <si>
    <t>1.50KXBK-ND</t>
  </si>
  <si>
    <t>MFR-25FBF52-1K5</t>
  </si>
  <si>
    <t>RES 1.5K OHM 1/4W 1% AXIAL</t>
  </si>
  <si>
    <t>8.06KXBK-ND</t>
  </si>
  <si>
    <t>MFR-25FBF52-8K06</t>
  </si>
  <si>
    <t>RES 8.06K OHM 1/4W 1% AXIAL</t>
  </si>
  <si>
    <t>249XBK-ND</t>
  </si>
  <si>
    <t>MFR-25FBF52-249R</t>
  </si>
  <si>
    <t>RES 249 OHM 1/4W 1% AXIAL</t>
  </si>
  <si>
    <t>4.75KXBK-ND</t>
  </si>
  <si>
    <t>MFR-25FBF52-4K75</t>
  </si>
  <si>
    <t>RES 4.75K OHM 1/4W 1% AXIAL</t>
  </si>
  <si>
    <t>68.1XBK-ND</t>
  </si>
  <si>
    <t>MFR-25FBF52-68R1</t>
  </si>
  <si>
    <t>RES 68.1 OHM 1/4W 1% AXIAL</t>
  </si>
  <si>
    <t>825XBK-ND</t>
  </si>
  <si>
    <t>MFR-25FBF52-825R</t>
  </si>
  <si>
    <t>RES 825 OHM 1/4W 1% AXIAL</t>
  </si>
  <si>
    <t>49.9XBK-ND</t>
  </si>
  <si>
    <t>MFR-25FBF52-49R9</t>
  </si>
  <si>
    <t>RES 49.9 OHM 1/4W 1% AXIAL</t>
  </si>
  <si>
    <t>39.2XBK-ND</t>
  </si>
  <si>
    <t>MFR-25FBF52-39R2</t>
  </si>
  <si>
    <t>RES 39.2 OHM 1/4W 1% AXIAL</t>
  </si>
  <si>
    <t>13.7KXBK-ND</t>
  </si>
  <si>
    <t>MFR-25FBF52-13K7</t>
  </si>
  <si>
    <t>RES 13.7K OHM 1/4W 1% AXIAL</t>
  </si>
  <si>
    <t>274XBK-ND</t>
  </si>
  <si>
    <t>MFR-25FBF52-274R</t>
  </si>
  <si>
    <t>RES 274 OHM 1/4W 1% AXIAL</t>
  </si>
  <si>
    <t>6.81KXBK-ND</t>
  </si>
  <si>
    <t>MFR-25FBF52-6K81</t>
  </si>
  <si>
    <t>RES 6.81K OHM 1/4W 1% AXIAL</t>
  </si>
  <si>
    <t>4.22KXBK-ND</t>
  </si>
  <si>
    <t>MFR-25FBF52-4K22</t>
  </si>
  <si>
    <t>RES 4.22K OHM 1/4W 1% AXIAL</t>
  </si>
  <si>
    <t>5.62KXBK-ND</t>
  </si>
  <si>
    <t>MFR-25FBF52-5K62</t>
  </si>
  <si>
    <t>RES 5.62K OHM 1/4W 1% AXIAL</t>
  </si>
  <si>
    <t>953XBK-ND</t>
  </si>
  <si>
    <t>MFR-25FBF52-953R</t>
  </si>
  <si>
    <t>RES 953 OHM 1/4W 1% AXIAL</t>
  </si>
  <si>
    <t>499KXBK-ND</t>
  </si>
  <si>
    <t>MFR-25FBF52-499K</t>
  </si>
  <si>
    <t>RES 499K OHM 1/4W 1% AXIAL</t>
  </si>
  <si>
    <t>24.3KXBK-ND</t>
  </si>
  <si>
    <t>MFR-25FBF52-24K3</t>
  </si>
  <si>
    <t>RES 24.3K OHM 1/4W 1% AXIAL</t>
  </si>
  <si>
    <t>200KXBK-ND</t>
  </si>
  <si>
    <t>MFR-25FBF52-200K</t>
  </si>
  <si>
    <t>RES 200K OHM 1/4W 1% AXIAL</t>
  </si>
  <si>
    <t>511XBK-ND</t>
  </si>
  <si>
    <t>MFR-25FBF52-511R</t>
  </si>
  <si>
    <t>RES 511 OHM 1/4W 1% AXIAL</t>
  </si>
  <si>
    <t>6.19KXBK-ND</t>
  </si>
  <si>
    <t>MFR-25FBF52-6K19</t>
  </si>
  <si>
    <t>RES 6.19K OHM 1/4W 1% AXIAL</t>
  </si>
  <si>
    <t>1.10KXBK-ND</t>
  </si>
  <si>
    <t>MFR-25FBF52-1K1</t>
  </si>
  <si>
    <t>RES 1.1K OHM 1/4W 1% AXIAL</t>
  </si>
  <si>
    <t>750XBK-ND</t>
  </si>
  <si>
    <t>MFR-25FBF52-750R</t>
  </si>
  <si>
    <t>RES 750 OHM 1/4W 1% AXIAL</t>
  </si>
  <si>
    <t>20.0XBK-ND</t>
  </si>
  <si>
    <t>MFR-25FBF52-20R</t>
  </si>
  <si>
    <t>RES 20 OHM 1/4W 1% AXIAL</t>
  </si>
  <si>
    <t>22.1XBK-ND</t>
  </si>
  <si>
    <t>MFR-25FBF52-22R1</t>
  </si>
  <si>
    <t>RES 22.1 OHM 1/4W 1% AXIAL</t>
  </si>
  <si>
    <t>78.7KXBK-ND</t>
  </si>
  <si>
    <t>MFR-25FBF52-78K7</t>
  </si>
  <si>
    <t>RES 78.7K OHM 1/4W 1% AXIAL</t>
  </si>
  <si>
    <t>301XBK-ND</t>
  </si>
  <si>
    <t>MFR-25FBF52-301R</t>
  </si>
  <si>
    <t>RES 301 OHM 1/4W 1% AXIAL</t>
  </si>
  <si>
    <t>332XBK-ND</t>
  </si>
  <si>
    <t>MFR-25FBF52-332R</t>
  </si>
  <si>
    <t>RES 332 OHM 1/4W 1% AXIAL</t>
  </si>
  <si>
    <t>182XBK-ND</t>
  </si>
  <si>
    <t>MFR-25FBF52-182R</t>
  </si>
  <si>
    <t>RES 182 OHM 1/4W 1% AXIAL</t>
  </si>
  <si>
    <t>95.3XBK-ND</t>
  </si>
  <si>
    <t>MFR-25FBF52-95R3</t>
  </si>
  <si>
    <t>RES 95.3 OHM 1/4W 1% AXIAL</t>
  </si>
  <si>
    <t>267XBK-ND</t>
  </si>
  <si>
    <t>MFR-25FBF52-267R</t>
  </si>
  <si>
    <t>RES 267 OHM 1/4W 1% AXIAL</t>
  </si>
  <si>
    <t>27.4XBK-ND</t>
  </si>
  <si>
    <t>MFR-25FBF52-27R4</t>
  </si>
  <si>
    <t>RES 27.4 OHM 1/4W 1% AXIAL</t>
  </si>
  <si>
    <t>11.0KXBK-ND</t>
  </si>
  <si>
    <t>MFR-25FBF52-11K</t>
  </si>
  <si>
    <t>RES 11K OHM 1/4W 1% AXIAL</t>
  </si>
  <si>
    <t>562XBK-ND</t>
  </si>
  <si>
    <t>MFR-25FBF52-562R</t>
  </si>
  <si>
    <t>RES 562 OHM 1/4W 1% AXIAL</t>
  </si>
  <si>
    <t>22.1KXBK-ND</t>
  </si>
  <si>
    <t>MFR-25FBF52-22K1</t>
  </si>
  <si>
    <t>RES 22.1K OHM 1/4W 1% AXIAL</t>
  </si>
  <si>
    <t>19.1KXBK-ND</t>
  </si>
  <si>
    <t>MFR-25FBF52-19K1</t>
  </si>
  <si>
    <t>RES 19.1K OHM 1/4W 1% AXIAL</t>
  </si>
  <si>
    <t>32.4KXBK-ND</t>
  </si>
  <si>
    <t>MFR-25FBF52-32K4</t>
  </si>
  <si>
    <t>RES 32.4K OHM 1/4W 1% AXIAL</t>
  </si>
  <si>
    <t>2.43KXBK-ND</t>
  </si>
  <si>
    <t>MFR-25FBF52-2K43</t>
  </si>
  <si>
    <t>RES 2.43K OHM 1/4W 1% AXIAL</t>
  </si>
  <si>
    <t>1.40KXBK-ND</t>
  </si>
  <si>
    <t>MFR-25FBF52-1K4</t>
  </si>
  <si>
    <t>RES 1.4K OHM 1/4W 1% AXIAL</t>
  </si>
  <si>
    <t>61.9KXBK-ND</t>
  </si>
  <si>
    <t>MFR-25FBF52-61K9</t>
  </si>
  <si>
    <t>RES 61.9K OHM 1/4W 1% AXIAL</t>
  </si>
  <si>
    <t>13.0XBK-ND</t>
  </si>
  <si>
    <t>MFR-25FBF52-13R</t>
  </si>
  <si>
    <t>RES 13 OHM 1/4W 1% AXIAL</t>
  </si>
  <si>
    <t>5.11KXBK-ND</t>
  </si>
  <si>
    <t>MFR-25FBF52-5K11</t>
  </si>
  <si>
    <t>RES 5.11K OHM 1/4W 1% AXIAL</t>
  </si>
  <si>
    <t>348XBK-ND</t>
  </si>
  <si>
    <t>MFR-25FBF52-348R</t>
  </si>
  <si>
    <t>RES 348 OHM 1/4W 1% AXIAL</t>
  </si>
  <si>
    <t>124XBK-ND</t>
  </si>
  <si>
    <t>MFR-25FBF52-124R</t>
  </si>
  <si>
    <t>RES 124 OHM 1/4W 1% AXIAL</t>
  </si>
  <si>
    <t>221KXBK-ND</t>
  </si>
  <si>
    <t>MFR-25FBF52-221K</t>
  </si>
  <si>
    <t>RES 221K OHM 1/4W 1% AXIAL</t>
  </si>
  <si>
    <t>18.2KXBK-ND</t>
  </si>
  <si>
    <t>MFR-25FBF52-18K2</t>
  </si>
  <si>
    <t>RES 18.2K OHM 1/4W 1% AXIAL</t>
  </si>
  <si>
    <t>80.6KXBK-ND</t>
  </si>
  <si>
    <t>MFR-25FBF52-80K6</t>
  </si>
  <si>
    <t>RES 80.6K OHM 1/4W 1% AXIAL</t>
  </si>
  <si>
    <t>249KXBK-ND</t>
  </si>
  <si>
    <t>MFR-25FBF52-249K</t>
  </si>
  <si>
    <t>RES 249K OHM 1/4W 1% AXIAL</t>
  </si>
  <si>
    <t>90.9KXBK-ND</t>
  </si>
  <si>
    <t>MFR-25FBF52-90K9</t>
  </si>
  <si>
    <t>RES 90.9K OHM 1/4W 1% AXIAL</t>
  </si>
  <si>
    <t>75.0XBK-ND</t>
  </si>
  <si>
    <t>MFR-25FBF52-75R</t>
  </si>
  <si>
    <t>RES 75 OHM 1/4W 1% AXIAL</t>
  </si>
  <si>
    <t>243KXBK-ND</t>
  </si>
  <si>
    <t>MFR-25FBF52-243K</t>
  </si>
  <si>
    <t>RES 243K OHM 1/4W 1% AXIAL</t>
  </si>
  <si>
    <t>1.21KXBK-ND</t>
  </si>
  <si>
    <t>MFR-25FBF52-1K21</t>
  </si>
  <si>
    <t>RES 1.21K OHM 1/4W 1% AXIAL</t>
  </si>
  <si>
    <t>2.74KXBK-ND</t>
  </si>
  <si>
    <t>MFR-25FBF52-2K74</t>
  </si>
  <si>
    <t>RES 2.74K OHM 1/4W 1% AXIAL</t>
  </si>
  <si>
    <t>243XBK-ND</t>
  </si>
  <si>
    <t>MFR-25FBF52-243R</t>
  </si>
  <si>
    <t>RES 243 OHM 1/4W 1% AXIAL</t>
  </si>
  <si>
    <t>4.02KXBK-ND</t>
  </si>
  <si>
    <t>MFR-25FBF52-4K02</t>
  </si>
  <si>
    <t>RES 4.02K OHM 1/4W 1% AXIAL</t>
  </si>
  <si>
    <t>1.37KXBK-ND</t>
  </si>
  <si>
    <t>MFR-25FBF52-1K37</t>
  </si>
  <si>
    <t>RES 1.37K OHM 1/4W 1% AXIAL</t>
  </si>
  <si>
    <t>3.40KXBK-ND</t>
  </si>
  <si>
    <t>MFR-25FBF52-3K4</t>
  </si>
  <si>
    <t>RES 3.4K OHM 1/4W 1% AXIAL</t>
  </si>
  <si>
    <t>6.34KXBK-ND</t>
  </si>
  <si>
    <t>MFR-25FBF52-6K34</t>
  </si>
  <si>
    <t>RES 6.34K OHM 1/4W 1% AXIAL</t>
  </si>
  <si>
    <t>909KXBK-ND</t>
  </si>
  <si>
    <t>MFR-25FBF52-909K</t>
  </si>
  <si>
    <t>RES 909K OHM 1/4W 1% AXIAL</t>
  </si>
  <si>
    <t>634XBK-ND</t>
  </si>
  <si>
    <t>MFR-25FBF52-634R</t>
  </si>
  <si>
    <t>RES 634 OHM 1/4W 1% AXIAL</t>
  </si>
  <si>
    <t>19.6KXBK-ND</t>
  </si>
  <si>
    <t>MFR-25FBF52-19K6</t>
  </si>
  <si>
    <t>RES 19.6K OHM 1/4W 1% AXIAL</t>
  </si>
  <si>
    <t>60.4KXBK-ND</t>
  </si>
  <si>
    <t>MFR-25FBF52-60K4</t>
  </si>
  <si>
    <t>RES 60.4K OHM 1/4W 1% AXIAL</t>
  </si>
  <si>
    <t>44.2KXBK-ND</t>
  </si>
  <si>
    <t>MFR-25FBF52-44K2</t>
  </si>
  <si>
    <t>RES 44.2K OHM 1/4W 1% AXIAL</t>
  </si>
  <si>
    <t>13.0KXBK-ND</t>
  </si>
  <si>
    <t>MFR-25FBF52-13K</t>
  </si>
  <si>
    <t>RES 13K OHM 1/4W 1% AXIAL</t>
  </si>
  <si>
    <t>732XBK-ND</t>
  </si>
  <si>
    <t>MFR-25FBF52-732R</t>
  </si>
  <si>
    <t>RES 732 OHM 1/4W 1% AXIAL</t>
  </si>
  <si>
    <t>38.3KXBK-ND</t>
  </si>
  <si>
    <t>MFR-25FBF52-38K3</t>
  </si>
  <si>
    <t>RES 38.3K OHM 1/4W 1% AXIAL</t>
  </si>
  <si>
    <t>31.6KXBK-ND</t>
  </si>
  <si>
    <t>MFR-25FBF52-31K6</t>
  </si>
  <si>
    <t>RES 31.6K OHM 1/4W 1% AXIAL</t>
  </si>
  <si>
    <t>1.30KXBK-ND</t>
  </si>
  <si>
    <t>MFR-25FBF52-1K3</t>
  </si>
  <si>
    <t>RES 1.3K OHM 1/4W 1% AXIAL</t>
  </si>
  <si>
    <t>12.4KXBK-ND</t>
  </si>
  <si>
    <t>MFR-25FBF52-12K4</t>
  </si>
  <si>
    <t>RES 12.4K OHM 1/4W 1% AXIAL</t>
  </si>
  <si>
    <t>113KXBK-ND</t>
  </si>
  <si>
    <t>MFR-25FBF52-113K</t>
  </si>
  <si>
    <t>RES 113K OHM 1/4W 1% AXIAL</t>
  </si>
  <si>
    <t>1.24KXBK-ND</t>
  </si>
  <si>
    <t>MFR-25FBF52-1K24</t>
  </si>
  <si>
    <t>RES 1.24K OHM 1/4W 1% AXIAL</t>
  </si>
  <si>
    <t>88.7KXBK-ND</t>
  </si>
  <si>
    <t>MFR-25FBF52-88K7</t>
  </si>
  <si>
    <t>RES 88.7K OHM 1/4W 1% AXIAL</t>
  </si>
  <si>
    <t>56.2XBK-ND</t>
  </si>
  <si>
    <t>MFR-25FBF52-56R2</t>
  </si>
  <si>
    <t>RES 56.2 OHM 1/4W 1% AXIAL</t>
  </si>
  <si>
    <t>332KXBK-ND</t>
  </si>
  <si>
    <t>MFR-25FBF52-332K</t>
  </si>
  <si>
    <t>RES 332K OHM 1/4W 1% AXIAL</t>
  </si>
  <si>
    <t>75.0KXBK-ND</t>
  </si>
  <si>
    <t>MFR-25FBF52-75K</t>
  </si>
  <si>
    <t>RES 75K OHM 1/4W 1% AXIAL</t>
  </si>
  <si>
    <t>118XBK-ND</t>
  </si>
  <si>
    <t>MFR-25FBF52-118R</t>
  </si>
  <si>
    <t>RES 118 OHM 1/4W 1% AXIAL</t>
  </si>
  <si>
    <t>3.65KXBK-ND</t>
  </si>
  <si>
    <t>MFR-25FBF52-3K65</t>
  </si>
  <si>
    <t>RES 3.65K OHM 1/4W 1% AXIAL</t>
  </si>
  <si>
    <t>1.74KXBK-ND</t>
  </si>
  <si>
    <t>MFR-25FBF52-1K74</t>
  </si>
  <si>
    <t>RES 1.74K OHM 1/4W 1% AXIAL</t>
  </si>
  <si>
    <t>1.13KXBK-ND</t>
  </si>
  <si>
    <t>MFR-25FBF52-1K13</t>
  </si>
  <si>
    <t>RES 1.13K OHM 1/4W 1% AXIAL</t>
  </si>
  <si>
    <t>340XBK-ND</t>
  </si>
  <si>
    <t>MFR-25FBF52-340R</t>
  </si>
  <si>
    <t>RES 340 OHM 1/4W 1% AXIAL</t>
  </si>
  <si>
    <t>909XBK-ND</t>
  </si>
  <si>
    <t>MFR-25FBF52-909R</t>
  </si>
  <si>
    <t>RES 909 OHM 1/4W 1% AXIAL</t>
  </si>
  <si>
    <t>1.02KXBK-ND</t>
  </si>
  <si>
    <t>MFR-25FBF52-1K02</t>
  </si>
  <si>
    <t>RES 1.02K OHM 1/4W 1% AXIAL</t>
  </si>
  <si>
    <t>1.47KXBK-ND</t>
  </si>
  <si>
    <t>MFR-25FBF52-1K47</t>
  </si>
  <si>
    <t>RES 1.47K OHM 1/4W 1% AXIAL</t>
  </si>
  <si>
    <t>576KXBK-ND</t>
  </si>
  <si>
    <t>MFR-25FBF52-576K</t>
  </si>
  <si>
    <t>RES 576K OHM 1/4W 1% AXIAL</t>
  </si>
  <si>
    <t>107KXBK-ND</t>
  </si>
  <si>
    <t>MFR-25FBF52-107K</t>
  </si>
  <si>
    <t>RES 107K OHM 1/4W 1% AXIAL</t>
  </si>
  <si>
    <t>39.2KXBK-ND</t>
  </si>
  <si>
    <t>MFR-25FBF52-39K2</t>
  </si>
  <si>
    <t>RES 39.2K OHM 1/4W 1% AXIAL</t>
  </si>
  <si>
    <t>14.0KXBK-ND</t>
  </si>
  <si>
    <t>MFR-25FBF52-14K</t>
  </si>
  <si>
    <t>RES 14K OHM 1/4W 1% AXIAL</t>
  </si>
  <si>
    <t>422KXBK-ND</t>
  </si>
  <si>
    <t>MFR-25FBF52-422K</t>
  </si>
  <si>
    <t>RES 422K OHM 1/4W 1% AXIAL</t>
  </si>
  <si>
    <t>169XBK-ND</t>
  </si>
  <si>
    <t>MFR-25FBF52-169R</t>
  </si>
  <si>
    <t>RES 169 OHM 1/4W 1% AXIAL</t>
  </si>
  <si>
    <t>36.5KXBK-ND</t>
  </si>
  <si>
    <t>MFR-25FBF52-36K5</t>
  </si>
  <si>
    <t>RES 36.5K OHM 1/4W 1% AXIAL</t>
  </si>
  <si>
    <t>33.2XBK-ND</t>
  </si>
  <si>
    <t>MFR-25FBF52-33R2</t>
  </si>
  <si>
    <t>RES 33.2 OHM 1/4W 1% AXIAL</t>
  </si>
  <si>
    <t>3.48KXBK-ND</t>
  </si>
  <si>
    <t>MFR-25FBF52-3K48</t>
  </si>
  <si>
    <t>RES 3.48K OHM 1/4W 1% AXIAL</t>
  </si>
  <si>
    <t>174KXBK-ND</t>
  </si>
  <si>
    <t>MFR-25FBF52-174K</t>
  </si>
  <si>
    <t>RES 174K OHM 1/4W 1% AXIAL</t>
  </si>
  <si>
    <t>536XBK-ND</t>
  </si>
  <si>
    <t>MFR-25FBF52-536R</t>
  </si>
  <si>
    <t>RES 536 OHM 1/4W 1% AXIAL</t>
  </si>
  <si>
    <t>80.6XBK-ND</t>
  </si>
  <si>
    <t>MFR-25FBF52-80R6</t>
  </si>
  <si>
    <t>RES 80.6 OHM 1/4W 1% AXIAL</t>
  </si>
  <si>
    <t>22.6KXBK-ND</t>
  </si>
  <si>
    <t>MFR-25FBF52-22K6</t>
  </si>
  <si>
    <t>RES 22.6K OHM 1/4W 1% AXIAL</t>
  </si>
  <si>
    <t>16.2KXBK-ND</t>
  </si>
  <si>
    <t>MFR-25FBF52-16K2</t>
  </si>
  <si>
    <t>RES 16.2K OHM 1/4W 1% AXIAL</t>
  </si>
  <si>
    <t>21.5KXBK-ND</t>
  </si>
  <si>
    <t>MFR-25FBF52-21K5</t>
  </si>
  <si>
    <t>RES 21.5K OHM 1/4W 1% AXIAL</t>
  </si>
  <si>
    <t>274KXBK-ND</t>
  </si>
  <si>
    <t>MFR-25FBF52-274K</t>
  </si>
  <si>
    <t>RES 274K OHM 1/4W 1% AXIAL</t>
  </si>
  <si>
    <t>24.9XBK-ND</t>
  </si>
  <si>
    <t>MFR-25FBF52-24R9</t>
  </si>
  <si>
    <t>RES 24.9 OHM 1/4W 1% AXIAL</t>
  </si>
  <si>
    <t>45.3KXBK-ND</t>
  </si>
  <si>
    <t>MFR-25FBF52-45K3</t>
  </si>
  <si>
    <t>RES 45.3K OHM 1/4W 1% AXIAL</t>
  </si>
  <si>
    <t>1.54KXBK-ND</t>
  </si>
  <si>
    <t>MFR-25FBF52-1K54</t>
  </si>
  <si>
    <t>RES 1.54K OHM 1/4W 1% AXIAL</t>
  </si>
  <si>
    <t>37.4KXBK-ND</t>
  </si>
  <si>
    <t>MFR-25FBF52-37K4</t>
  </si>
  <si>
    <t>RES 37.4K OHM 1/4W 1% AXIAL</t>
  </si>
  <si>
    <t>34.0KXBK-ND</t>
  </si>
  <si>
    <t>MFR-25FBF52-34K</t>
  </si>
  <si>
    <t>RES 34K OHM 1/4W 1% AXIAL</t>
  </si>
  <si>
    <t>2.37KXBK-ND</t>
  </si>
  <si>
    <t>MFR-25FBF52-2K37</t>
  </si>
  <si>
    <t>RES 2.37K OHM 1/4W 1% AXIAL</t>
  </si>
  <si>
    <t>127XBK-ND</t>
  </si>
  <si>
    <t>MFR-25FBF52-127R</t>
  </si>
  <si>
    <t>RES 127 OHM 1/4W 1% AXIAL</t>
  </si>
  <si>
    <t>25.5KXBK-ND</t>
  </si>
  <si>
    <t>MFR-25FBF52-25K5</t>
  </si>
  <si>
    <t>RES 25.5K OHM 1/4W 1% AXIAL</t>
  </si>
  <si>
    <t>69.8KXBK-ND</t>
  </si>
  <si>
    <t>MFR-25FBF52-69K8</t>
  </si>
  <si>
    <t>RES 69.8K OHM 1/4W 1% AXIAL</t>
  </si>
  <si>
    <t>14.7KXBK-ND</t>
  </si>
  <si>
    <t>MFR-25FBF52-14K7</t>
  </si>
  <si>
    <t>RES 14.7K OHM 1/4W 1% AXIAL</t>
  </si>
  <si>
    <t>3.74KXBK-ND</t>
  </si>
  <si>
    <t>MFR-25FBF52-3K74</t>
  </si>
  <si>
    <t>RES 3.74K OHM 1/4W 1% AXIAL</t>
  </si>
  <si>
    <t>4.12KXBK-ND</t>
  </si>
  <si>
    <t>MFR-25FBF52-4K12</t>
  </si>
  <si>
    <t>RES 4.12K OHM 1/4W 1% AXIAL</t>
  </si>
  <si>
    <t>8.66KXBK-ND</t>
  </si>
  <si>
    <t>MFR-25FBF52-8K66</t>
  </si>
  <si>
    <t>RES 8.66K OHM 1/4W 1% AXIAL</t>
  </si>
  <si>
    <t>768XBK-ND</t>
  </si>
  <si>
    <t>MFR-25FBF52-768R</t>
  </si>
  <si>
    <t>RES 768 OHM 1/4W 1% AXIAL</t>
  </si>
  <si>
    <t>27.4KXBK-ND</t>
  </si>
  <si>
    <t>MFR-25FBF52-27K4</t>
  </si>
  <si>
    <t>RES 27.4K OHM 1/4W 1% AXIAL</t>
  </si>
  <si>
    <t>4.32KXBK-ND</t>
  </si>
  <si>
    <t>MFR-25FBF52-4K32</t>
  </si>
  <si>
    <t>RES 4.32K OHM 1/4W 1% AXIAL</t>
  </si>
  <si>
    <t>8.25KXBK-ND</t>
  </si>
  <si>
    <t>MFR-25FBF52-8K25</t>
  </si>
  <si>
    <t>RES 8.25K OHM 1/4W 1% AXIAL</t>
  </si>
  <si>
    <t>2.15KXBK-ND</t>
  </si>
  <si>
    <t>MFR-25FBF52-2K15</t>
  </si>
  <si>
    <t>RES 2.15K OHM 1/4W 1% AXIAL</t>
  </si>
  <si>
    <t>28.0KXBK-ND</t>
  </si>
  <si>
    <t>MFR-25FBF52-28K</t>
  </si>
  <si>
    <t>RES 28K OHM 1/4W 1% AXIAL</t>
  </si>
  <si>
    <t>392XBK-ND</t>
  </si>
  <si>
    <t>MFR-25FBF52-392R</t>
  </si>
  <si>
    <t>RES 392 OHM 1/4W 1% AXIAL</t>
  </si>
  <si>
    <t>1.05KXBK-ND</t>
  </si>
  <si>
    <t>MFR-25FBF52-1K05</t>
  </si>
  <si>
    <t>RES 1.05K OHM 1/4W 1% AXIAL</t>
  </si>
  <si>
    <t>7.87KXBK-ND</t>
  </si>
  <si>
    <t>MFR-25FBF52-7K87</t>
  </si>
  <si>
    <t>RES 7.87K OHM 1/4W 1% AXIAL</t>
  </si>
  <si>
    <t>806XBK-ND</t>
  </si>
  <si>
    <t>MFR-25FBF52-806R</t>
  </si>
  <si>
    <t>RES 806 OHM 1/4W 1% AXIAL</t>
  </si>
  <si>
    <t>14.3KXBK-ND</t>
  </si>
  <si>
    <t>MFR-25FBF52-14K3</t>
  </si>
  <si>
    <t>RES 14.3K OHM 1/4W 1% AXIAL</t>
  </si>
  <si>
    <t>7.15KXBK-ND</t>
  </si>
  <si>
    <t>MFR-25FBF52-7K15</t>
  </si>
  <si>
    <t>RES 7.15K OHM 1/4W 1% AXIAL</t>
  </si>
  <si>
    <t>113XBK-ND</t>
  </si>
  <si>
    <t>MFR-25FBF52-113R</t>
  </si>
  <si>
    <t>RES 113 OHM 1/4W 1% AXIAL</t>
  </si>
  <si>
    <t>309KXBK-ND</t>
  </si>
  <si>
    <t>MFR-25FBF52-309K</t>
  </si>
  <si>
    <t>RES 309K OHM 1/4W 1% AXIAL</t>
  </si>
  <si>
    <t>226XBK-ND</t>
  </si>
  <si>
    <t>MFR-25FBF52-226R</t>
  </si>
  <si>
    <t>RES 226 OHM 1/4W 1% AXIAL</t>
  </si>
  <si>
    <t>1.43KXBK-ND</t>
  </si>
  <si>
    <t>MFR-25FBF52-1K43</t>
  </si>
  <si>
    <t>RES 1.43K OHM 1/4W 1% AXIAL</t>
  </si>
  <si>
    <t>2.94KXBK-ND</t>
  </si>
  <si>
    <t>MFR-25FBF52-2K94</t>
  </si>
  <si>
    <t>RES 2.94K OHM 1/4W 1% AXIAL</t>
  </si>
  <si>
    <t>715XBK-ND</t>
  </si>
  <si>
    <t>MFR-25FBF52-715R</t>
  </si>
  <si>
    <t>RES 715 OHM 1/4W 1% AXIAL</t>
  </si>
  <si>
    <t>82.5KXBK-ND</t>
  </si>
  <si>
    <t>MFR-25FBF52-82K5</t>
  </si>
  <si>
    <t>RES 82.5K OHM 1/4W 1% AXIAL</t>
  </si>
  <si>
    <t>29.4KXBK-ND</t>
  </si>
  <si>
    <t>MFR-25FBF52-29K4</t>
  </si>
  <si>
    <t>RES 29.4K OHM 1/4W 1% AXIAL</t>
  </si>
  <si>
    <t>33.2KXBK-ND</t>
  </si>
  <si>
    <t>MFR-25FBF52-33K2</t>
  </si>
  <si>
    <t>RES 33.2K OHM 1/4W 1% AXIAL</t>
  </si>
  <si>
    <t>665KXBK-ND</t>
  </si>
  <si>
    <t>MFR-25FBF52-665K</t>
  </si>
  <si>
    <t>RES 665K OHM 1/4W 1% AXIAL</t>
  </si>
  <si>
    <t>40.2KXBK-ND</t>
  </si>
  <si>
    <t>MFR-25FBF52-40K2</t>
  </si>
  <si>
    <t>RES 40.2K OHM 1/4W 1% AXIAL</t>
  </si>
  <si>
    <t>649XBK-ND</t>
  </si>
  <si>
    <t>MFR-25FBF52-649R</t>
  </si>
  <si>
    <t>RES 649 OHM 1/4W 1% AXIAL</t>
  </si>
  <si>
    <t>51.1KXBK-ND</t>
  </si>
  <si>
    <t>MFR-25FBF52-51K1</t>
  </si>
  <si>
    <t>RES 51.1K OHM 1/4W 1% AXIAL</t>
  </si>
  <si>
    <t>887KXBK-ND</t>
  </si>
  <si>
    <t>MFR-25FBF52-887K</t>
  </si>
  <si>
    <t>RES 887K OHM 1/4W 1% AXIAL</t>
  </si>
  <si>
    <t>124KXBK-ND</t>
  </si>
  <si>
    <t>MFR-25FBF52-124K</t>
  </si>
  <si>
    <t>RES 124K OHM 1/4W 1% AXIAL</t>
  </si>
  <si>
    <t>23.2KXBK-ND</t>
  </si>
  <si>
    <t>MFR-25FBF52-23K2</t>
  </si>
  <si>
    <t>RES 23.2K OHM 1/4W 1% AXIAL</t>
  </si>
  <si>
    <t>316XBK-ND</t>
  </si>
  <si>
    <t>MFR-25FBF52-316R</t>
  </si>
  <si>
    <t>RES 316 OHM 1/4W 1% AXIAL</t>
  </si>
  <si>
    <t>187KXBK-ND</t>
  </si>
  <si>
    <t>MFR-25FBF52-187K</t>
  </si>
  <si>
    <t>RES 187K OHM 1/4W 1% AXIAL</t>
  </si>
  <si>
    <t>16.5KXBK-ND</t>
  </si>
  <si>
    <t>MFR-25FBF52-16K5</t>
  </si>
  <si>
    <t>RES 16.5K OHM 1/4W 1% AXIAL</t>
  </si>
  <si>
    <t>17.4KXBK-ND</t>
  </si>
  <si>
    <t>MFR-25FBF52-17K4</t>
  </si>
  <si>
    <t>RES 17.4K OHM 1/4W 1% AXIAL</t>
  </si>
  <si>
    <t>191XBK-ND</t>
  </si>
  <si>
    <t>MFR-25FBF52-191R</t>
  </si>
  <si>
    <t>RES 191 OHM 1/4W 1% AXIAL</t>
  </si>
  <si>
    <t>698XBK-ND</t>
  </si>
  <si>
    <t>MFR-25FBF52-698R</t>
  </si>
  <si>
    <t>RES 698 OHM 1/4W 1% AXIAL</t>
  </si>
  <si>
    <t>9.09KXBK-ND</t>
  </si>
  <si>
    <t>MFR-25FBF52-9K09</t>
  </si>
  <si>
    <t>RES 9.09K OHM 1/4W 1% AXIAL</t>
  </si>
  <si>
    <t>845XBK-ND</t>
  </si>
  <si>
    <t>MFR-25FBF52-845R</t>
  </si>
  <si>
    <t>RES 845 OHM 1/4W 1% AXIAL</t>
  </si>
  <si>
    <t>133KXBK-ND</t>
  </si>
  <si>
    <t>MFR-25FBF52-133K</t>
  </si>
  <si>
    <t>RES 133K OHM 1/4W 1% AXIAL</t>
  </si>
  <si>
    <t>2.49KXBK-ND</t>
  </si>
  <si>
    <t>MFR-25FBF52-2K49</t>
  </si>
  <si>
    <t>RES 2.49K OHM 1/4W 1% AXIAL</t>
  </si>
  <si>
    <t>57.6KXBK-ND</t>
  </si>
  <si>
    <t>MFR-25FBF52-57K6</t>
  </si>
  <si>
    <t>RES 57.6K OHM 1/4W 1% AXIAL</t>
  </si>
  <si>
    <t>267KXBK-ND</t>
  </si>
  <si>
    <t>MFR-25FBF52-267K</t>
  </si>
  <si>
    <t>RES 267K OHM 1/4W 1% AXIAL</t>
  </si>
  <si>
    <t>26.7XBK-ND</t>
  </si>
  <si>
    <t>MFR-25FBF-52-26R7</t>
  </si>
  <si>
    <t>RES 26.7 OHM 1/4W 1% AXIAL</t>
  </si>
  <si>
    <t>1.65KXBK-ND</t>
  </si>
  <si>
    <t>MFR-25FBF52-1K65</t>
  </si>
  <si>
    <t>RES 1.65K OHM 1/4W 1% AXIAL</t>
  </si>
  <si>
    <t>158XBK-ND</t>
  </si>
  <si>
    <t>MFR-25FBF52-158R</t>
  </si>
  <si>
    <t>RES 158 OHM 1/4W 1% AXIAL</t>
  </si>
  <si>
    <t>9.31KXBK-ND</t>
  </si>
  <si>
    <t>MFR-25FBF52-9K31</t>
  </si>
  <si>
    <t>RES 9.31K OHM 1/4W 1% AXIAL</t>
  </si>
  <si>
    <t>93.1KXBK-ND</t>
  </si>
  <si>
    <t>MFR-25FBF52-93K1</t>
  </si>
  <si>
    <t>RES 93.1K OHM 1/4W 1% AXIAL</t>
  </si>
  <si>
    <t>43.2KXBK-ND</t>
  </si>
  <si>
    <t>MFR-25FBF52-43K2</t>
  </si>
  <si>
    <t>RES 43.2K OHM 1/4W 1% AXIAL</t>
  </si>
  <si>
    <t>604KXBK-ND</t>
  </si>
  <si>
    <t>MFR-25FBF52-604K</t>
  </si>
  <si>
    <t>RES 604K OHM 1/4W 1% AXIAL</t>
  </si>
  <si>
    <t>147KXBK-ND</t>
  </si>
  <si>
    <t>MFR-25FBF52-147K</t>
  </si>
  <si>
    <t>RES 147K OHM 1/4W 1% AXIAL</t>
  </si>
  <si>
    <t>18.7KXBK-ND</t>
  </si>
  <si>
    <t>MFR-25FBF52-18K7</t>
  </si>
  <si>
    <t>RES 18.7K OHM 1/4W 1% AXIAL</t>
  </si>
  <si>
    <t>3.83KXBK-ND</t>
  </si>
  <si>
    <t>MFR-25FBF52-3K83</t>
  </si>
  <si>
    <t>RES 3.83K OHM 1/4W 1% AXIAL</t>
  </si>
  <si>
    <t>422XBK-ND</t>
  </si>
  <si>
    <t>MFR-25FBF52-422R</t>
  </si>
  <si>
    <t>RES 422 OHM 1/4W 1% AXIAL</t>
  </si>
  <si>
    <t>76.8XBK-ND</t>
  </si>
  <si>
    <t>MFR-25FBF52-76R8</t>
  </si>
  <si>
    <t>RES 76.8 OHM 1/4W 1% AXIAL</t>
  </si>
  <si>
    <t>1.62KXBK-ND</t>
  </si>
  <si>
    <t>MFR-25FBF52-1K62</t>
  </si>
  <si>
    <t>RES 1.62K OHM 1/4W 1% AXIAL</t>
  </si>
  <si>
    <t>475KXBK-ND</t>
  </si>
  <si>
    <t>MFR-25FBF52-475K</t>
  </si>
  <si>
    <t>RES 475K OHM 1/4W 1% AXIAL</t>
  </si>
  <si>
    <t>11.8KXBK-ND</t>
  </si>
  <si>
    <t>MFR-25FBF52-11K8</t>
  </si>
  <si>
    <t>RES 11.8K OHM 1/4W 1% AXIAL</t>
  </si>
  <si>
    <t>5.90KXBK-ND</t>
  </si>
  <si>
    <t>MFR-25FBF52-5K9</t>
  </si>
  <si>
    <t>RES 5.9K OHM 1/4W 1% AXIAL</t>
  </si>
  <si>
    <t>1.27KXBK-ND</t>
  </si>
  <si>
    <t>MFR-25FBF52-1K27</t>
  </si>
  <si>
    <t>RES 1.27K OHM 1/4W 1% AXIAL</t>
  </si>
  <si>
    <t>5.76KXBK-ND</t>
  </si>
  <si>
    <t>MFR-25FBF52-5K76</t>
  </si>
  <si>
    <t>RES 5.76K OHM 1/4W 1% AXIAL</t>
  </si>
  <si>
    <t>34.8XBK-ND</t>
  </si>
  <si>
    <t>MFR-25FBF52-34R8</t>
  </si>
  <si>
    <t>RES 34.8 OHM 1/4W 1% AXIAL</t>
  </si>
  <si>
    <t>715KXBK-ND</t>
  </si>
  <si>
    <t>MFR-25FBF52-715K</t>
  </si>
  <si>
    <t>RES 715K OHM 1/4W 1% AXIAL</t>
  </si>
  <si>
    <t>9.76KXBK-ND</t>
  </si>
  <si>
    <t>MFR-25FBF52-9K76</t>
  </si>
  <si>
    <t>RES 9.76K OHM 1/4W 1% AXIAL</t>
  </si>
  <si>
    <t>11.3KXBK-ND</t>
  </si>
  <si>
    <t>MFR-25FBF52-11K3</t>
  </si>
  <si>
    <t>RES 11.3K OHM 1/4W 1% AXIAL</t>
  </si>
  <si>
    <t>26.7KXBK-ND</t>
  </si>
  <si>
    <t>MFR-25FBF52-26K7</t>
  </si>
  <si>
    <t>RES 26.7K OHM 1/4W 1% AXIAL</t>
  </si>
  <si>
    <t>76.8KXBK-ND</t>
  </si>
  <si>
    <t>MFR-25FBF52-76K8</t>
  </si>
  <si>
    <t>RES 76.8K OHM 1/4W 1% AXIAL</t>
  </si>
  <si>
    <t>154XBK-ND</t>
  </si>
  <si>
    <t>MFR-25FBF52-154R</t>
  </si>
  <si>
    <t>RES 154 OHM 1/4W 1% AXIAL</t>
  </si>
  <si>
    <t>2.87KXBK-ND</t>
  </si>
  <si>
    <t>MFR-25FBF52-2K87</t>
  </si>
  <si>
    <t>RES 2.87K OHM 1/4W 1% AXIAL</t>
  </si>
  <si>
    <t>523XBK-ND</t>
  </si>
  <si>
    <t>MFR-25FBF52-523R</t>
  </si>
  <si>
    <t>RES 523 OHM 1/4W 1% AXIAL</t>
  </si>
  <si>
    <t>294KXBK-ND</t>
  </si>
  <si>
    <t>MFR-25FBF52-294K</t>
  </si>
  <si>
    <t>RES 294K OHM 1/4W 1% AXIAL</t>
  </si>
  <si>
    <t>121KXBK-ND</t>
  </si>
  <si>
    <t>MFR-25FBF52-121K</t>
  </si>
  <si>
    <t>RES 121K OHM 1/4W 1% AXIAL</t>
  </si>
  <si>
    <t>174XBK-ND</t>
  </si>
  <si>
    <t>MFR-25FBF52-174R</t>
  </si>
  <si>
    <t>RES 174 OHM 1/4W 1% AXIAL</t>
  </si>
  <si>
    <t>5.36KXBK-ND</t>
  </si>
  <si>
    <t>MFR-25FBF52-5K36</t>
  </si>
  <si>
    <t>RES 5.36K OHM 1/4W 1% AXIAL</t>
  </si>
  <si>
    <t>59.0XBK-ND</t>
  </si>
  <si>
    <t>MFR-25FBF52-59R</t>
  </si>
  <si>
    <t>RES 59 OHM 1/4W 1% AXIAL</t>
  </si>
  <si>
    <t>12.7KXBK-ND</t>
  </si>
  <si>
    <t>MFR-25FBF52-12K7</t>
  </si>
  <si>
    <t>RES 12.7K OHM 1/4W 1% AXIAL</t>
  </si>
  <si>
    <t>4.87KXBK-ND</t>
  </si>
  <si>
    <t>MFR-25FBF52-4K87</t>
  </si>
  <si>
    <t>RES 4.87K OHM 1/4W 1% AXIAL</t>
  </si>
  <si>
    <t>6.49KXBK-ND</t>
  </si>
  <si>
    <t>MFR-25FBF52-6K49</t>
  </si>
  <si>
    <t>RES 6.49K OHM 1/4W 1% AXIAL</t>
  </si>
  <si>
    <t>210XBK-ND</t>
  </si>
  <si>
    <t>MFR-25FBF52-210R</t>
  </si>
  <si>
    <t>RES 210 OHM 1/4W 1% AXIAL</t>
  </si>
  <si>
    <t>232KXBK-ND</t>
  </si>
  <si>
    <t>MFR-25FBF52-232K</t>
  </si>
  <si>
    <t>RES 232K OHM 1/4W 1% AXIAL</t>
  </si>
  <si>
    <t>549XBK-ND</t>
  </si>
  <si>
    <t>MFR-25FBF52-549R</t>
  </si>
  <si>
    <t>RES 549 OHM 1/4W 1% AXIAL</t>
  </si>
  <si>
    <t>178XBK-ND</t>
  </si>
  <si>
    <t>MFR-25FBF52-178R</t>
  </si>
  <si>
    <t>RES 178 OHM 1/4W 1% AXIAL</t>
  </si>
  <si>
    <t>357KXBK-ND</t>
  </si>
  <si>
    <t>MFR-25FBF52-357K</t>
  </si>
  <si>
    <t>RES 357K OHM 1/4W 1% AXIAL</t>
  </si>
  <si>
    <t>237KXBK-ND</t>
  </si>
  <si>
    <t>MFR-25FBF52-237K</t>
  </si>
  <si>
    <t>RES 237K OHM 1/4W 1% AXIAL</t>
  </si>
  <si>
    <t>165XBK-ND</t>
  </si>
  <si>
    <t>MFR-25FBF52-165R</t>
  </si>
  <si>
    <t>RES 165 OHM 1/4W 1% AXIAL</t>
  </si>
  <si>
    <t>357XBK-ND</t>
  </si>
  <si>
    <t>MFR-25FBF52-357R</t>
  </si>
  <si>
    <t>RES 357 OHM 1/4W 1% AXIAL</t>
  </si>
  <si>
    <t>374XBK-ND</t>
  </si>
  <si>
    <t>MFR-25FBF52-374R</t>
  </si>
  <si>
    <t>RES 374 OHM 1/4W 1% AXIAL</t>
  </si>
  <si>
    <t>115XBK-ND</t>
  </si>
  <si>
    <t>MFR-25FBF52-115R</t>
  </si>
  <si>
    <t>RES 115 OHM 1/4W 1% AXIAL</t>
  </si>
  <si>
    <t>11.5KXBK-ND</t>
  </si>
  <si>
    <t>MFR-25FBF52-11K5</t>
  </si>
  <si>
    <t>RES 11.5K OHM 1/4W 1% AXIAL</t>
  </si>
  <si>
    <t>1.78KXBK-ND</t>
  </si>
  <si>
    <t>MFR-25FBF52-1K78</t>
  </si>
  <si>
    <t>RES 1.78K OHM 1/4W 1% AXIAL</t>
  </si>
  <si>
    <t>11.0XBK-ND</t>
  </si>
  <si>
    <t>MFR-25FBF52-11R</t>
  </si>
  <si>
    <t>RES 11 OHM 1/4W 1% AXIAL</t>
  </si>
  <si>
    <t>280XBK-ND</t>
  </si>
  <si>
    <t>MFR-25FBF52-280R</t>
  </si>
  <si>
    <t>RES 280 OHM 1/4W 1% AXIAL</t>
  </si>
  <si>
    <t>73.2KXBK-ND</t>
  </si>
  <si>
    <t>MFR-25FBF52-73K2</t>
  </si>
  <si>
    <t>RES 73.2K OHM 1/4W 1% AXIAL</t>
  </si>
  <si>
    <t>324XBK-ND</t>
  </si>
  <si>
    <t>MFR-25FBF52-324R</t>
  </si>
  <si>
    <t>RES 324 OHM 1/4W 1% AXIAL</t>
  </si>
  <si>
    <t>7.68KXBK-ND</t>
  </si>
  <si>
    <t>MFR-25FBF52-7K68</t>
  </si>
  <si>
    <t>RES 7.68K OHM 1/4W 1% AXIAL</t>
  </si>
  <si>
    <t>825KXBK-ND</t>
  </si>
  <si>
    <t>MFR-25FBF52-825K</t>
  </si>
  <si>
    <t>RES 825K OHM 1/4W 1% AXIAL</t>
  </si>
  <si>
    <t>147XBK-ND</t>
  </si>
  <si>
    <t>MFR-25FBF52-147R</t>
  </si>
  <si>
    <t>RES 147 OHM 1/4W 1% AXIAL</t>
  </si>
  <si>
    <t>432XBK-ND</t>
  </si>
  <si>
    <t>MFR-25FBF52-432R</t>
  </si>
  <si>
    <t>RES 432 OHM 1/4W 1% AXIAL</t>
  </si>
  <si>
    <t>84.5XBK-ND</t>
  </si>
  <si>
    <t>MFR-25FBF52-84R5</t>
  </si>
  <si>
    <t>RES 84.5 OHM 1/4W 1% AXIAL</t>
  </si>
  <si>
    <t>294XBK-ND</t>
  </si>
  <si>
    <t>MFR-25FBF52-294R</t>
  </si>
  <si>
    <t>RES 294 OHM 1/4W 1% AXIAL</t>
  </si>
  <si>
    <t>316KXBK-ND</t>
  </si>
  <si>
    <t>MFR-25FBF52-316K</t>
  </si>
  <si>
    <t>RES 316K OHM 1/4W 1% AXIAL</t>
  </si>
  <si>
    <t>10.5KXBK-ND</t>
  </si>
  <si>
    <t>MFR-25FBF52-10K5</t>
  </si>
  <si>
    <t>RES 10.5K OHM 1/4W 1% AXIAL</t>
  </si>
  <si>
    <t>866KXBK-ND</t>
  </si>
  <si>
    <t>MFR-25FBF52-866K</t>
  </si>
  <si>
    <t>RES 866K OHM 1/4W 1% AXIAL</t>
  </si>
  <si>
    <t>9.53KXBK-ND</t>
  </si>
  <si>
    <t>MFR-25FBF52-9K53</t>
  </si>
  <si>
    <t>RES 9.53K OHM 1/4W 1% AXIAL</t>
  </si>
  <si>
    <t>402XBK-ND</t>
  </si>
  <si>
    <t>MFR-25FBF52-402R</t>
  </si>
  <si>
    <t>RES 402 OHM 1/4W 1% AXIAL</t>
  </si>
  <si>
    <t>59.0KXBK-ND</t>
  </si>
  <si>
    <t>MFR-25FBF52-59K</t>
  </si>
  <si>
    <t>RES 59K OHM 1/4W 1% AXIAL</t>
  </si>
  <si>
    <t>215XBK-ND</t>
  </si>
  <si>
    <t>MFR-25FBF52-215R</t>
  </si>
  <si>
    <t>RES 215 OHM 1/4W 1% AXIAL</t>
  </si>
  <si>
    <t>4.64KXBK-ND</t>
  </si>
  <si>
    <t>MFR-25FBF52-4K64</t>
  </si>
  <si>
    <t>RES 4.64K OHM 1/4W 1% AXIAL</t>
  </si>
  <si>
    <t>15.0XBK-ND</t>
  </si>
  <si>
    <t>MFR-25FBF52-15R</t>
  </si>
  <si>
    <t>RES 15 OHM 1/4W 1% AXIAL</t>
  </si>
  <si>
    <t>681KXBK-ND</t>
  </si>
  <si>
    <t>MFR-25FBF52-681K</t>
  </si>
  <si>
    <t>RES 681K OHM 1/4W 1% AXIAL</t>
  </si>
  <si>
    <t>137XBK-ND</t>
  </si>
  <si>
    <t>MFR-25FBF52-137R</t>
  </si>
  <si>
    <t>RES 137 OHM 1/4W 1% AXIAL</t>
  </si>
  <si>
    <t>107XBK-ND</t>
  </si>
  <si>
    <t>MFR-25FBF52-107R</t>
  </si>
  <si>
    <t>RES 107 OHM 1/4W 1% AXIAL</t>
  </si>
  <si>
    <t>787KXBK-ND</t>
  </si>
  <si>
    <t>MFR-25FBF52-787K</t>
  </si>
  <si>
    <t>RES 787K OHM 1/4W 1% AXIAL</t>
  </si>
  <si>
    <t>3.16KXBK-ND</t>
  </si>
  <si>
    <t>MFR-25FBF52-3K16</t>
  </si>
  <si>
    <t>RES 3.16K OHM 1/4W 1% AXIAL</t>
  </si>
  <si>
    <t>54.9KXBK-ND</t>
  </si>
  <si>
    <t>MFR-25FBF52-54K9</t>
  </si>
  <si>
    <t>RES 54.9K OHM 1/4W 1% AXIAL</t>
  </si>
  <si>
    <t>162KXBK-ND</t>
  </si>
  <si>
    <t>MFR-25FBF52-162K</t>
  </si>
  <si>
    <t>RES 162K OHM 1/4W 1% AXIAL</t>
  </si>
  <si>
    <t>110XBK-ND</t>
  </si>
  <si>
    <t>MFR-25FBF52-110R</t>
  </si>
  <si>
    <t>RES 110 OHM 1/4W 1% AXIAL</t>
  </si>
  <si>
    <t>3.09KXBK-ND</t>
  </si>
  <si>
    <t>MFR-25FBF52-3K09</t>
  </si>
  <si>
    <t>RES 3.09K OHM 1/4W 1% AXIAL</t>
  </si>
  <si>
    <t>23.7KXBK-ND</t>
  </si>
  <si>
    <t>MFR-25FBF52-23K7</t>
  </si>
  <si>
    <t>RES 23.7K OHM 1/4W 1% AXIAL</t>
  </si>
  <si>
    <t>28.7XBK-ND</t>
  </si>
  <si>
    <t>MFR-25FBF52-28R7</t>
  </si>
  <si>
    <t>RES 28.7 OHM 1/4W 1% AXIAL</t>
  </si>
  <si>
    <t>866XBK-ND</t>
  </si>
  <si>
    <t>MFR-25FBF52-866R</t>
  </si>
  <si>
    <t>RES 866 OHM 1/4W 1% AXIAL</t>
  </si>
  <si>
    <t>191KXBK-ND</t>
  </si>
  <si>
    <t>MFR-25FBF52-191K</t>
  </si>
  <si>
    <t>RES 191K OHM 1/4W 1% AXIAL</t>
  </si>
  <si>
    <t>http://media.digikey.com/Renders/Yageo%20Renders/MFR-25FRF-68K1.jpg</t>
  </si>
  <si>
    <t>68.1KXBK-ND</t>
  </si>
  <si>
    <t>MFR-25FBF52-68K1</t>
  </si>
  <si>
    <t>RES 68.1K OHM 1/4W 1% AXIAL</t>
  </si>
  <si>
    <t>750KXBK-ND</t>
  </si>
  <si>
    <t>MFR-25FBF52-750K</t>
  </si>
  <si>
    <t>RES 750K OHM 1/4W 1% AXIAL</t>
  </si>
  <si>
    <t>61.9XBK-ND</t>
  </si>
  <si>
    <t>MFR-25FBF52-61R9</t>
  </si>
  <si>
    <t>RES 61.9 OHM 1/4W 1% AXIAL</t>
  </si>
  <si>
    <t>536KXBK-ND</t>
  </si>
  <si>
    <t>MFR-25FBF52-536K</t>
  </si>
  <si>
    <t>RES 536K OHM 1/4W 1% AXIAL</t>
  </si>
  <si>
    <t>2.61KXBK-ND</t>
  </si>
  <si>
    <t>MFR-25FBF52-2K61</t>
  </si>
  <si>
    <t>RES 2.61K OHM 1/4W 1% AXIAL</t>
  </si>
  <si>
    <t>34.8KXBK-ND</t>
  </si>
  <si>
    <t>MFR-25FBF52-34K8</t>
  </si>
  <si>
    <t>RES 34.8K OHM 1/4W 1% AXIAL</t>
  </si>
  <si>
    <t>487KXBK-ND</t>
  </si>
  <si>
    <t>MFR-25FBF52-487K</t>
  </si>
  <si>
    <t>RES 487K OHM 1/4W 1% AXIAL</t>
  </si>
  <si>
    <t>154KXBK-ND</t>
  </si>
  <si>
    <t>MFR-25FBF52-154K</t>
  </si>
  <si>
    <t>RES 154K OHM 1/4W 1% AXIAL</t>
  </si>
  <si>
    <t>374KXBK-ND</t>
  </si>
  <si>
    <t>MFR-25FBF52-374K</t>
  </si>
  <si>
    <t>RES 374K OHM 1/4W 1% AXIAL</t>
  </si>
  <si>
    <t>287KXBK-ND</t>
  </si>
  <si>
    <t>MFR-25FBF52-287K</t>
  </si>
  <si>
    <t>RES 287K OHM 1/4W 1% AXIAL</t>
  </si>
  <si>
    <t>14.0XBK-ND</t>
  </si>
  <si>
    <t>MFR-25FBF52-14R</t>
  </si>
  <si>
    <t>RES 14 OHM 1/4W 1% AXIAL</t>
  </si>
  <si>
    <t>162XBK-ND</t>
  </si>
  <si>
    <t>MFR-25FBF52-162R</t>
  </si>
  <si>
    <t>RES 162 OHM 1/4W 1% AXIAL</t>
  </si>
  <si>
    <t>604XBK-ND</t>
  </si>
  <si>
    <t>MFR-25FBF52-604R</t>
  </si>
  <si>
    <t>RES 604 OHM 1/4W 1% AXIAL</t>
  </si>
  <si>
    <t>35.7XBK-ND</t>
  </si>
  <si>
    <t>MFR-25FBF52-35R7</t>
  </si>
  <si>
    <t>RES 35.7 OHM 1/4W 1% AXIAL</t>
  </si>
  <si>
    <t>15.4KXBK-ND</t>
  </si>
  <si>
    <t>MFR-25FBF52-15K4</t>
  </si>
  <si>
    <t>RES 15.4K OHM 1/4W 1% AXIAL</t>
  </si>
  <si>
    <t>8.45KXBK-ND</t>
  </si>
  <si>
    <t>MFR-25FBF52-8K45</t>
  </si>
  <si>
    <t>RES 8.45K OHM 1/4W 1% AXIAL</t>
  </si>
  <si>
    <t>232XBK-ND</t>
  </si>
  <si>
    <t>MFR-25FBF52-232R</t>
  </si>
  <si>
    <t>RES 232 OHM 1/4W 1% AXIAL</t>
  </si>
  <si>
    <t>6.65KXBK-ND</t>
  </si>
  <si>
    <t>MFR-25FBF52-6K65</t>
  </si>
  <si>
    <t>RES 6.65K OHM 1/4W 1% AXIAL</t>
  </si>
  <si>
    <t>442KXBK-ND</t>
  </si>
  <si>
    <t>MFR-25FBF52-442K</t>
  </si>
  <si>
    <t>RES 442K OHM 1/4W 1% AXIAL</t>
  </si>
  <si>
    <t>71.5XBK-ND</t>
  </si>
  <si>
    <t>MFR-25FBF52-71R5</t>
  </si>
  <si>
    <t>RES 71.5 OHM 1/4W 1% AXIAL</t>
  </si>
  <si>
    <t>60.4XBK-ND</t>
  </si>
  <si>
    <t>MFR-25FBF52-60R4</t>
  </si>
  <si>
    <t>RES 60.4 OHM 1/4W 1% AXIAL</t>
  </si>
  <si>
    <t>102KXBK-ND</t>
  </si>
  <si>
    <t>MFR-25FBF52-102K</t>
  </si>
  <si>
    <t>RES 102K OHM 1/4W 1% AXIAL</t>
  </si>
  <si>
    <t>http://media.digikey.com/Renders/Yageo%20Renders/MFR-25FBF52-2K55.jpg</t>
  </si>
  <si>
    <t>2.55KXBK-ND</t>
  </si>
  <si>
    <t>MFR-25FBF52-2K55</t>
  </si>
  <si>
    <t>RES 2.55K OHM 1/4W 1% AXIAL</t>
  </si>
  <si>
    <t>16.9XBK-ND</t>
  </si>
  <si>
    <t>MFR-25FBF52-16R9</t>
  </si>
  <si>
    <t>RES 16.9 OHM 1/4W 1% AXIAL</t>
  </si>
  <si>
    <t>12.1XBK-ND</t>
  </si>
  <si>
    <t>MFR-25FBF52-12R1</t>
  </si>
  <si>
    <t>RES 12.1 OHM 1/4W 1% AXIAL</t>
  </si>
  <si>
    <t>16.9KXBK-ND</t>
  </si>
  <si>
    <t>MFR-25FBF52-16K9</t>
  </si>
  <si>
    <t>RES 16.9K OHM 1/4W 1% AXIAL</t>
  </si>
  <si>
    <t>383XBK-ND</t>
  </si>
  <si>
    <t>MFR-25FBF52-383R</t>
  </si>
  <si>
    <t>RES 383 OHM 1/4W 1% AXIAL</t>
  </si>
  <si>
    <t>35.7KXBK-ND</t>
  </si>
  <si>
    <t>MFR-25FBF52-35K7</t>
  </si>
  <si>
    <t>RES 35.7K OHM 1/4W 1% AXIAL</t>
  </si>
  <si>
    <t>196XBK-ND</t>
  </si>
  <si>
    <t>MFR-25FBF52-196R</t>
  </si>
  <si>
    <t>RES 196 OHM 1/4W 1% AXIAL</t>
  </si>
  <si>
    <t>5.23KXBK-ND</t>
  </si>
  <si>
    <t>MFR-25FBF52-5K23</t>
  </si>
  <si>
    <t>RES 5.23K OHM 1/4W 1% AXIAL</t>
  </si>
  <si>
    <t>24.3XBK-ND</t>
  </si>
  <si>
    <t>MFR-25FBF52-24R3</t>
  </si>
  <si>
    <t>RES 24.3 OHM 1/4W 1% AXIAL</t>
  </si>
  <si>
    <t>42.2KXBK-ND</t>
  </si>
  <si>
    <t>MFR-25FBF52-42K2</t>
  </si>
  <si>
    <t>RES 42.2K OHM 1/4W 1% AXIAL</t>
  </si>
  <si>
    <t>140XBK-ND</t>
  </si>
  <si>
    <t>MFR-25FBF52-140R</t>
  </si>
  <si>
    <t>RES 140 OHM 1/4W 1% AXIAL</t>
  </si>
  <si>
    <t>133XBK-ND</t>
  </si>
  <si>
    <t>MFR-25FBF52-133R</t>
  </si>
  <si>
    <t>RES 133 OHM 1/4W 1% AXIAL</t>
  </si>
  <si>
    <t>1.07KXBK-ND</t>
  </si>
  <si>
    <t>MFR-25FBF52-1K07</t>
  </si>
  <si>
    <t>RES 1.07K OHM 1/4W 1% AXIAL</t>
  </si>
  <si>
    <t>http://media.digikey.com/Renders/Yageo%20Renders/MFR-25FBF52-24K9.jpg</t>
  </si>
  <si>
    <t>24.9KXBK-ND</t>
  </si>
  <si>
    <t>MFR-25FBF52-24K9</t>
  </si>
  <si>
    <t>RES 24.9K OHM 1/4W 1% AXIAL</t>
  </si>
  <si>
    <t>215KXBK-ND</t>
  </si>
  <si>
    <t>MFR-25FBF52-215K</t>
  </si>
  <si>
    <t>RES 215K OHM 1/4W 1% AXIAL</t>
  </si>
  <si>
    <t>48.7XBK-ND</t>
  </si>
  <si>
    <t>MFR-25FBF52-48R7</t>
  </si>
  <si>
    <t>RES 48.7 OHM 1/4W 1% AXIAL</t>
  </si>
  <si>
    <t>6.98KXBK-ND</t>
  </si>
  <si>
    <t>MFR-25FBF52-6K98</t>
  </si>
  <si>
    <t>RES 6.98K OHM 1/4W 1% AXIAL</t>
  </si>
  <si>
    <t>309XBK-ND</t>
  </si>
  <si>
    <t>MFR-25FBF52-309R</t>
  </si>
  <si>
    <t>RES 309 OHM 1/4W 1% AXIAL</t>
  </si>
  <si>
    <t>52.3KXBK-ND</t>
  </si>
  <si>
    <t>MFR-25FBF52-52K3</t>
  </si>
  <si>
    <t>RES 52.3K OHM 1/4W 1% AXIAL</t>
  </si>
  <si>
    <t>196KXBK-ND</t>
  </si>
  <si>
    <t>MFR-25FBF52-196K</t>
  </si>
  <si>
    <t>RES 196K OHM 1/4W 1% AXIAL</t>
  </si>
  <si>
    <t>19.1XBK-ND</t>
  </si>
  <si>
    <t>MFR-25FBF52-19R1</t>
  </si>
  <si>
    <t>RES 19.1 OHM 1/4W 1% AXIAL</t>
  </si>
  <si>
    <t>1.91KXBK-ND</t>
  </si>
  <si>
    <t>MFR-25FBF52-1K91</t>
  </si>
  <si>
    <t>RES 1.91K OHM 1/4W 1% AXIAL</t>
  </si>
  <si>
    <t>82.5XBK-ND</t>
  </si>
  <si>
    <t>MFR-25FBF52-82R5</t>
  </si>
  <si>
    <t>RES 82.5 OHM 1/4W 1% AXIAL</t>
  </si>
  <si>
    <t>20.5KXBK-ND</t>
  </si>
  <si>
    <t>MFR-25FBF52-20K5</t>
  </si>
  <si>
    <t>RES 20.5K OHM 1/4W 1% AXIAL</t>
  </si>
  <si>
    <t>1.82KXBK-ND</t>
  </si>
  <si>
    <t>MFR-25FBF52-1K82</t>
  </si>
  <si>
    <t>RES 1.82K OHM 1/4W 1% AXIAL</t>
  </si>
  <si>
    <t>21.0KXBK-ND</t>
  </si>
  <si>
    <t>MFR-25FBF52-21K</t>
  </si>
  <si>
    <t>RES 21K OHM 1/4W 1% AXIAL</t>
  </si>
  <si>
    <t>130KXBK-ND</t>
  </si>
  <si>
    <t>MFR-25FBF52-130K</t>
  </si>
  <si>
    <t>RES 130K OHM 1/4W 1% AXIAL</t>
  </si>
  <si>
    <t>649KXBK-ND</t>
  </si>
  <si>
    <t>MFR-25FBF52-649K</t>
  </si>
  <si>
    <t>RES 649K OHM 1/4W 1% AXIAL</t>
  </si>
  <si>
    <t>412XBK-ND</t>
  </si>
  <si>
    <t>MFR-25FBF52-412R</t>
  </si>
  <si>
    <t>RES 412 OHM 1/4W 1% AXIAL</t>
  </si>
  <si>
    <t>2.80KXBK-ND</t>
  </si>
  <si>
    <t>MFR-25FBF52-2K8</t>
  </si>
  <si>
    <t>RES 2.8K OHM 1/4W 1% AXIAL</t>
  </si>
  <si>
    <t>158KXBK-ND</t>
  </si>
  <si>
    <t>MFR-25FBF52-158K</t>
  </si>
  <si>
    <t>RES 158K OHM 1/4W 1% AXIAL</t>
  </si>
  <si>
    <t>84.5KXBK-ND</t>
  </si>
  <si>
    <t>MFR-25FBF52-84K5</t>
  </si>
  <si>
    <t>RES 84.5K OHM 1/4W 1% AXIAL</t>
  </si>
  <si>
    <t>402KXBK-ND</t>
  </si>
  <si>
    <t>MFR-25FBF52-402K</t>
  </si>
  <si>
    <t>RES 402K OHM 1/4W 1% AXIAL</t>
  </si>
  <si>
    <t>15.8KXBK-ND</t>
  </si>
  <si>
    <t>MFR-25FBF52-15K8</t>
  </si>
  <si>
    <t>RES 15.8K OHM 1/4W 1% AXIAL</t>
  </si>
  <si>
    <t>1.15KXBK-ND</t>
  </si>
  <si>
    <t>MFR-25FBF52-1K15</t>
  </si>
  <si>
    <t>RES 1.15K OHM 1/4W 1% AXIAL</t>
  </si>
  <si>
    <t>30.9KXBK-ND</t>
  </si>
  <si>
    <t>MFR-25FBF52-30K9</t>
  </si>
  <si>
    <t>RES 30.9K OHM 1/4W 1% AXIAL</t>
  </si>
  <si>
    <t>66.5KXBK-ND</t>
  </si>
  <si>
    <t>MFR-25FBF52-66K5</t>
  </si>
  <si>
    <t>RES 66.5K OHM 1/4W 1% AXIAL</t>
  </si>
  <si>
    <t>45.3XBK-ND</t>
  </si>
  <si>
    <t>MFR-25FBF52-45R3</t>
  </si>
  <si>
    <t>RES 45.3 OHM 1/4W 1% AXIAL</t>
  </si>
  <si>
    <t>118KXBK-ND</t>
  </si>
  <si>
    <t>MFR-25FBF52-118K</t>
  </si>
  <si>
    <t>RES 118K OHM 1/4W 1% AXIAL</t>
  </si>
  <si>
    <t>365XBK-ND</t>
  </si>
  <si>
    <t>MFR-25FBF52-365R</t>
  </si>
  <si>
    <t>RES 365 OHM 1/4W 1% AXIAL</t>
  </si>
  <si>
    <t>28.0XBK-ND</t>
  </si>
  <si>
    <t>MFR-25FBF52-28R</t>
  </si>
  <si>
    <t>RES 28 OHM 1/4W 1% AXIAL</t>
  </si>
  <si>
    <t>3.92KXBK-ND</t>
  </si>
  <si>
    <t>MFR-25FBF52-3K92</t>
  </si>
  <si>
    <t>RES 3.92K OHM 1/4W 1% AXIAL</t>
  </si>
  <si>
    <t>1.69KXBK-ND</t>
  </si>
  <si>
    <t>MFR-25FBF52-1K69</t>
  </si>
  <si>
    <t>RES 1.69K OHM 1/4W 1% AXIAL</t>
  </si>
  <si>
    <t>28.7KXBK-ND</t>
  </si>
  <si>
    <t>MFR-25FBF52-28K7</t>
  </si>
  <si>
    <t>RES 28.7K OHM 1/4W 1% AXIAL</t>
  </si>
  <si>
    <t>2.32KXBK-ND</t>
  </si>
  <si>
    <t>MFR-25FBF52-2K32</t>
  </si>
  <si>
    <t>RES 2.32K OHM 1/4W 1% AXIAL</t>
  </si>
  <si>
    <t>453XBK-ND</t>
  </si>
  <si>
    <t>MFR-25FBF52-453R</t>
  </si>
  <si>
    <t>RES 453 OHM 1/4W 1% AXIAL</t>
  </si>
  <si>
    <t>86.6KXBK-ND</t>
  </si>
  <si>
    <t>MFR-25FBF52-86K6</t>
  </si>
  <si>
    <t>RES 86.6K OHM 1/4W 1% AXIAL</t>
  </si>
  <si>
    <t>31.6XBK-ND</t>
  </si>
  <si>
    <t>MFR-25FBF52-31R6</t>
  </si>
  <si>
    <t>RES 31.6 OHM 1/4W 1% AXIAL</t>
  </si>
  <si>
    <t>51.1XBK-ND</t>
  </si>
  <si>
    <t>MFR-25FBF52-51R1</t>
  </si>
  <si>
    <t>RES 51.1 OHM 1/4W 1% AXIAL</t>
  </si>
  <si>
    <t>392KXBK-ND</t>
  </si>
  <si>
    <t>MFR-25FBF52-392K</t>
  </si>
  <si>
    <t>RES 392K OHM 1/4W 1% AXIAL</t>
  </si>
  <si>
    <t>205KXBK-ND</t>
  </si>
  <si>
    <t>MFR-25FBF52-205K</t>
  </si>
  <si>
    <t>RES 205K OHM 1/4W 1% AXIAL</t>
  </si>
  <si>
    <t>7.32KXBK-ND</t>
  </si>
  <si>
    <t>MFR-25FBF52-7K32</t>
  </si>
  <si>
    <t>RES 7.32K OHM 1/4W 1% AXIAL</t>
  </si>
  <si>
    <t>1.58KXBK-ND</t>
  </si>
  <si>
    <t>MFR-25FBF52-1K58</t>
  </si>
  <si>
    <t>RES 1.58K OHM 1/4W 1% AXIAL</t>
  </si>
  <si>
    <t>2.05KXBK-ND</t>
  </si>
  <si>
    <t>MFR-25FBF52-2K05</t>
  </si>
  <si>
    <t>RES 2.05K OHM 1/4W 1% AXIAL</t>
  </si>
  <si>
    <t>4.53KXBK-ND</t>
  </si>
  <si>
    <t>MFR-25FBF52-4K53</t>
  </si>
  <si>
    <t>RES 4.53K OHM 1/4W 1% AXIAL</t>
  </si>
  <si>
    <t>2.10KXBK-ND</t>
  </si>
  <si>
    <t>MFR-25FBF52-2K1</t>
  </si>
  <si>
    <t>RES 2.1K OHM 1/4W 1% AXIAL</t>
  </si>
  <si>
    <t>46.4KXBK-ND</t>
  </si>
  <si>
    <t>MFR-25FBF52-46K4</t>
  </si>
  <si>
    <t>RES 46.4K OHM 1/4W 1% AXIAL</t>
  </si>
  <si>
    <t>562KXBK-ND</t>
  </si>
  <si>
    <t>MFR-25FBF52-562K</t>
  </si>
  <si>
    <t>RES 562K OHM 1/4W 1% AXIAL</t>
  </si>
  <si>
    <t>287XBK-ND</t>
  </si>
  <si>
    <t>MFR-25FBF52-287R</t>
  </si>
  <si>
    <t>RES 287 OHM 1/4W 1% AXIAL</t>
  </si>
  <si>
    <t>53.6XBK-ND</t>
  </si>
  <si>
    <t>MFR-25FBF52-53R6</t>
  </si>
  <si>
    <t>RES 53.6 OHM 1/4W 1% AXIAL</t>
  </si>
  <si>
    <t>210KXBK-ND</t>
  </si>
  <si>
    <t>MFR-25FBF52-210K</t>
  </si>
  <si>
    <t>RES 210K OHM 1/4W 1% AXIAL</t>
  </si>
  <si>
    <t>105KXBK-ND</t>
  </si>
  <si>
    <t>MFR-25FBF52-105K</t>
  </si>
  <si>
    <t>RES 105K OHM 1/4W 1% AXIAL</t>
  </si>
  <si>
    <t>365KXBK-ND</t>
  </si>
  <si>
    <t>MFR-25FBF52-365K</t>
  </si>
  <si>
    <t>RES 365K OHM 1/4W 1% AXIAL</t>
  </si>
  <si>
    <t>2.67KXBK-ND</t>
  </si>
  <si>
    <t>MFR-25FBF52-2K67</t>
  </si>
  <si>
    <t>RES 2.67K OHM 1/4W 1% AXIAL</t>
  </si>
  <si>
    <t>105XBK-ND</t>
  </si>
  <si>
    <t>MFR-25FBF52-105R</t>
  </si>
  <si>
    <t>RES 105 OHM 1/4W 1% AXIAL</t>
  </si>
  <si>
    <t>261KXBK-ND</t>
  </si>
  <si>
    <t>MFR-25FBF52-261K</t>
  </si>
  <si>
    <t>RES 261K OHM 1/4W 1% AXIAL</t>
  </si>
  <si>
    <t>42.2XBK-ND</t>
  </si>
  <si>
    <t>MFR-25FBF52-42R2</t>
  </si>
  <si>
    <t>RES 42.2 OHM 1/4W 1% AXIAL</t>
  </si>
  <si>
    <t>383KXBK-ND</t>
  </si>
  <si>
    <t>MFR-25FBF52-383K</t>
  </si>
  <si>
    <t>RES 383K OHM 1/4W 1% AXIAL</t>
  </si>
  <si>
    <t>64.9KXBK-ND</t>
  </si>
  <si>
    <t>MFR-25FBF52-64K9</t>
  </si>
  <si>
    <t>RES 64.9K OHM 1/4W 1% AXIAL</t>
  </si>
  <si>
    <t>102XBK-ND</t>
  </si>
  <si>
    <t>MFR-25FBF52-102R</t>
  </si>
  <si>
    <t>RES 102 OHM 1/4W 1% AXIAL</t>
  </si>
  <si>
    <t>34.0XBK-ND</t>
  </si>
  <si>
    <t>MFR-25FBF52-34R</t>
  </si>
  <si>
    <t>RES 34 OHM 1/4W 1% AXIAL</t>
  </si>
  <si>
    <t>47.5XBK-ND</t>
  </si>
  <si>
    <t>MFR-25FBF52-47R5</t>
  </si>
  <si>
    <t>RES 47.5 OHM 1/4W 1% AXIAL</t>
  </si>
  <si>
    <t>25.5XBK-ND</t>
  </si>
  <si>
    <t>MFR-25FBF52-25R5</t>
  </si>
  <si>
    <t>RES 25.5 OHM 1/4W 1% AXIAL</t>
  </si>
  <si>
    <t>43.2XBK-ND</t>
  </si>
  <si>
    <t>MFR-25FBF52-43R2</t>
  </si>
  <si>
    <t>RES 43.2 OHM 1/4W 1% AXIAL</t>
  </si>
  <si>
    <t>71.5KXBK-ND</t>
  </si>
  <si>
    <t>MFR-25FBF52-71K5</t>
  </si>
  <si>
    <t>RES 71.5K OHM 1/4W 1% AXIAL</t>
  </si>
  <si>
    <t>976XBK-ND</t>
  </si>
  <si>
    <t>MFR-25FBF52-976R</t>
  </si>
  <si>
    <t>RES 976 OHM 1/4W 1% AXIAL</t>
  </si>
  <si>
    <t>88.7XBK-ND</t>
  </si>
  <si>
    <t>MFR-25FBF52-88R7</t>
  </si>
  <si>
    <t>RES 88.7 OHM 1/4W 1% AXIAL</t>
  </si>
  <si>
    <t>806KXBK-ND</t>
  </si>
  <si>
    <t>MFR-25FBF52-806K</t>
  </si>
  <si>
    <t>RES 806K OHM 1/4W 1% AXIAL</t>
  </si>
  <si>
    <t>90.9XBK-ND</t>
  </si>
  <si>
    <t>MFR-25FBF52-90R9</t>
  </si>
  <si>
    <t>RES 90.9 OHM 1/4W 1% AXIAL</t>
  </si>
  <si>
    <t>226KXBK-ND</t>
  </si>
  <si>
    <t>MFR-25FBF52-226K</t>
  </si>
  <si>
    <t>RES 226K OHM 1/4W 1% AXIAL</t>
  </si>
  <si>
    <t>576XBK-ND</t>
  </si>
  <si>
    <t>MFR-25FBF52-576R</t>
  </si>
  <si>
    <t>RES 576 OHM 1/4W 1% AXIAL</t>
  </si>
  <si>
    <t>165KXBK-ND</t>
  </si>
  <si>
    <t>MFR-25FBF52-165K</t>
  </si>
  <si>
    <t>RES 165K OHM 1/4W 1% AXIAL</t>
  </si>
  <si>
    <t>5.49KXBK-ND</t>
  </si>
  <si>
    <t>MFR-25FBF52-5K49</t>
  </si>
  <si>
    <t>RES 5.49K OHM 1/4W 1% AXIAL</t>
  </si>
  <si>
    <t>619KXBK-ND</t>
  </si>
  <si>
    <t>MFR-25FBF52-619K</t>
  </si>
  <si>
    <t>RES 619K OHM 1/4W 1% AXIAL</t>
  </si>
  <si>
    <t>17.8KXBK-ND</t>
  </si>
  <si>
    <t>MFR-25FBF52-17K8</t>
  </si>
  <si>
    <t>RES 17.8K OHM 1/4W 1% AXIAL</t>
  </si>
  <si>
    <t>280KXBK-ND</t>
  </si>
  <si>
    <t>MFR-25FBF52-280K</t>
  </si>
  <si>
    <t>RES 280K OHM 1/4W 1% AXIAL</t>
  </si>
  <si>
    <t>665XBK-ND</t>
  </si>
  <si>
    <t>MFR-25FBF52-665R</t>
  </si>
  <si>
    <t>RES 665 OHM 1/4W 1% AXIAL</t>
  </si>
  <si>
    <t>453KXBK-ND</t>
  </si>
  <si>
    <t>MFR-25FBF52-453K</t>
  </si>
  <si>
    <t>RES 453K OHM 1/4W 1% AXIAL</t>
  </si>
  <si>
    <t>13.3KXBK-ND</t>
  </si>
  <si>
    <t>MFR-25FBF52-13K3</t>
  </si>
  <si>
    <t>RES 13.3K OHM 1/4W 1% AXIAL</t>
  </si>
  <si>
    <t>41.2XBK-ND</t>
  </si>
  <si>
    <t>MFR-25FBF52-41R2</t>
  </si>
  <si>
    <t>RES 41.2 OHM 1/4W 1% AXIAL</t>
  </si>
  <si>
    <t>205XBK-ND</t>
  </si>
  <si>
    <t>MFR-25FBF52-205R</t>
  </si>
  <si>
    <t>RES 205 OHM 1/4W 1% AXIAL</t>
  </si>
  <si>
    <t>511KXBK-ND</t>
  </si>
  <si>
    <t>MFR-25FBF52-511K</t>
  </si>
  <si>
    <t>RES 511K OHM 1/4W 1% AXIAL</t>
  </si>
  <si>
    <t>18.2XBK-ND</t>
  </si>
  <si>
    <t>MFR-25FBF52-18R2</t>
  </si>
  <si>
    <t>RES 18.2 OHM 1/4W 1% AXIAL</t>
  </si>
  <si>
    <t>348KXBK-ND</t>
  </si>
  <si>
    <t>MFR-25FBF52-348K</t>
  </si>
  <si>
    <t>RES 348K OHM 1/4W 1% AXIAL</t>
  </si>
  <si>
    <t>95.3KXBK-ND</t>
  </si>
  <si>
    <t>MFR-25FBF52-95K3</t>
  </si>
  <si>
    <t>RES 95.3K OHM 1/4W 1% AXIAL</t>
  </si>
  <si>
    <t>931XBK-ND</t>
  </si>
  <si>
    <t>MFR-25FBF52-931R</t>
  </si>
  <si>
    <t>RES 931 OHM 1/4W 1% AXIAL</t>
  </si>
  <si>
    <t>237XBK-ND</t>
  </si>
  <si>
    <t>MFR-25FBF52-237R</t>
  </si>
  <si>
    <t>RES 237 OHM 1/4W 1% AXIAL</t>
  </si>
  <si>
    <t>97.6XBK-ND</t>
  </si>
  <si>
    <t>MFR-25FBF52-97R6</t>
  </si>
  <si>
    <t>RES 97.6 OHM 1/4W 1% AXIAL</t>
  </si>
  <si>
    <t>732KXBK-ND</t>
  </si>
  <si>
    <t>MFR-25FBF52-732K</t>
  </si>
  <si>
    <t>RES 732K OHM 1/4W 1% AXIAL</t>
  </si>
  <si>
    <t>255KXBK-ND</t>
  </si>
  <si>
    <t>MFR-25FBF52-255K</t>
  </si>
  <si>
    <t>RES 255K OHM 1/4W 1% AXIAL</t>
  </si>
  <si>
    <t>93.1XBK-ND</t>
  </si>
  <si>
    <t>MFR-25FBF52-93R1</t>
  </si>
  <si>
    <t>RES 93.1 OHM 1/4W 1% AXIAL</t>
  </si>
  <si>
    <t>115KXBK-ND</t>
  </si>
  <si>
    <t>MFR-25FBF52-115K</t>
  </si>
  <si>
    <t>RES 115K OHM 1/4W 1% AXIAL</t>
  </si>
  <si>
    <t>21.0XBK-ND</t>
  </si>
  <si>
    <t>MFR-25FBF52-21R</t>
  </si>
  <si>
    <t>RES 21 OHM 1/4W 1% AXIAL</t>
  </si>
  <si>
    <t>887XBK-ND</t>
  </si>
  <si>
    <t>MFR-25FBF52-887R</t>
  </si>
  <si>
    <t>RES 887 OHM 1/4W 1% AXIAL</t>
  </si>
  <si>
    <t>10.7KXBK-ND</t>
  </si>
  <si>
    <t>MFR-25FBF52-10K7</t>
  </si>
  <si>
    <t>RES 10.7K OHM 1/4W 1% AXIAL</t>
  </si>
  <si>
    <t>464XBK-ND</t>
  </si>
  <si>
    <t>MFR-25FBF52-464R</t>
  </si>
  <si>
    <t>RES 464 OHM 1/4W 1% AXIAL</t>
  </si>
  <si>
    <t>432KXBK-ND</t>
  </si>
  <si>
    <t>MFR-25FBF52-432K</t>
  </si>
  <si>
    <t>RES 432K OHM 1/4W 1% AXIAL</t>
  </si>
  <si>
    <t>178KXBK-ND</t>
  </si>
  <si>
    <t>MFR-25FBF52-178K</t>
  </si>
  <si>
    <t>RES 178K OHM 1/4W 1% AXIAL</t>
  </si>
  <si>
    <t>3.57KXBK-ND</t>
  </si>
  <si>
    <t>MFR-25FBF52-3K57</t>
  </si>
  <si>
    <t>RES 3.57K OHM 1/4W 1% AXIAL</t>
  </si>
  <si>
    <t>12.4XBK-ND</t>
  </si>
  <si>
    <t>MFR-25FBF52-12R4</t>
  </si>
  <si>
    <t>RES 12.4 OHM 1/4W 1% AXIAL</t>
  </si>
  <si>
    <t>17.4XBK-ND</t>
  </si>
  <si>
    <t>MFR-25FBF52-17R4</t>
  </si>
  <si>
    <t>RES 17.4 OHM 1/4W 1% AXIAL</t>
  </si>
  <si>
    <t>590KXBK-ND</t>
  </si>
  <si>
    <t>MFR-25FBF52-590K</t>
  </si>
  <si>
    <t>RES 590K OHM 1/4W 1% AXIAL</t>
  </si>
  <si>
    <t>56.2KXBK-ND</t>
  </si>
  <si>
    <t>MFR-25FBF52-56K2</t>
  </si>
  <si>
    <t>RES 56.2K OHM 1/4W 1% AXIAL</t>
  </si>
  <si>
    <t>41.2KXBK-ND</t>
  </si>
  <si>
    <t>MFR-25FBF52-41K2</t>
  </si>
  <si>
    <t>RES 41.2K OHM 1/4W 1% AXIAL</t>
  </si>
  <si>
    <t>549KXBK-ND</t>
  </si>
  <si>
    <t>MFR-25FBF52-549K</t>
  </si>
  <si>
    <t>RES 549K OHM 1/4W 1% AXIAL</t>
  </si>
  <si>
    <t>787XBK-ND</t>
  </si>
  <si>
    <t>MFR-25FBF52-787R</t>
  </si>
  <si>
    <t>RES 787 OHM 1/4W 1% AXIAL</t>
  </si>
  <si>
    <t>63.4KXBK-ND</t>
  </si>
  <si>
    <t>MFR-25FBF52-63K4</t>
  </si>
  <si>
    <t>RES 63.4K OHM 1/4W 1% AXIAL</t>
  </si>
  <si>
    <t>255XBK-ND</t>
  </si>
  <si>
    <t>MFR-25FBF52-255R</t>
  </si>
  <si>
    <t>RES 255 OHM 1/4W 1% AXIAL</t>
  </si>
  <si>
    <t>324KXBK-ND</t>
  </si>
  <si>
    <t>MFR-25FBF52-324K</t>
  </si>
  <si>
    <t>RES 324K OHM 1/4W 1% AXIAL</t>
  </si>
  <si>
    <t>17.8XBK-ND</t>
  </si>
  <si>
    <t>MFR-25FBF52-17R8</t>
  </si>
  <si>
    <t>RES 17.8 OHM 1/4W 1% AXIAL</t>
  </si>
  <si>
    <t>6.04KXBK-ND</t>
  </si>
  <si>
    <t>MFR-25FBF52-6K04</t>
  </si>
  <si>
    <t>RES 6.04K OHM 1/4W 1% AXIAL</t>
  </si>
  <si>
    <t>53.6KXBK-ND</t>
  </si>
  <si>
    <t>MFR-25FBF52-53K6</t>
  </si>
  <si>
    <t>RES 53.6K OHM 1/4W 1% AXIAL</t>
  </si>
  <si>
    <t>40.2XBK-ND</t>
  </si>
  <si>
    <t>MFR-25FBF52-40R2</t>
  </si>
  <si>
    <t>RES 40.2 OHM 1/4W 1% AXIAL</t>
  </si>
  <si>
    <t>130XBK-ND</t>
  </si>
  <si>
    <t>MFR-25FBF52-130R</t>
  </si>
  <si>
    <t>RES 130 OHM 1/4W 1% AXIAL</t>
  </si>
  <si>
    <t>698KXBK-ND</t>
  </si>
  <si>
    <t>MFR-25FBF52-698K</t>
  </si>
  <si>
    <t>RES 698K OHM 1/4W 1% AXIAL</t>
  </si>
  <si>
    <t>10.2KXBK-ND</t>
  </si>
  <si>
    <t>MFR-25FBF52-10K2</t>
  </si>
  <si>
    <t>RES 10.2K OHM 1/4W 1% AXIAL</t>
  </si>
  <si>
    <t>32.4XBK-ND</t>
  </si>
  <si>
    <t>MFR-25FBF52-32R4</t>
  </si>
  <si>
    <t>RES 32.4 OHM 1/4W 1% AXIAL</t>
  </si>
  <si>
    <t>69.8XBK-ND</t>
  </si>
  <si>
    <t>MFR-25FBF52-69R8</t>
  </si>
  <si>
    <t>RES 69.8 OHM 1/4W 1% AXIAL</t>
  </si>
  <si>
    <t>1.87KXBK-ND</t>
  </si>
  <si>
    <t>MFR-25FBF52-1K87</t>
  </si>
  <si>
    <t>RES 1.87K OHM 1/4W 1% AXIAL</t>
  </si>
  <si>
    <t>127KXBK-ND</t>
  </si>
  <si>
    <t>MFR-25FBF52-127K</t>
  </si>
  <si>
    <t>RES 127K OHM 1/4W 1% AXIAL</t>
  </si>
  <si>
    <t>64.9XBK-ND</t>
  </si>
  <si>
    <t>MFR-25FBF52-64R9</t>
  </si>
  <si>
    <t>RES 64.9 OHM 1/4W 1% AXIAL</t>
  </si>
  <si>
    <t>523KXBK-ND</t>
  </si>
  <si>
    <t>MFR-25FBF52-523K</t>
  </si>
  <si>
    <t>RES 523K OHM 1/4W 1% AXIAL</t>
  </si>
  <si>
    <t>1.33KXBK-ND</t>
  </si>
  <si>
    <t>MFR-25FBF52-1K33</t>
  </si>
  <si>
    <t>RES 1.33K OHM 1/4W 1% AXIAL</t>
  </si>
  <si>
    <t>57.6XBK-ND</t>
  </si>
  <si>
    <t>MFR-25FBF52-57R6</t>
  </si>
  <si>
    <t>RES 57.6 OHM 1/4W 1% AXIAL</t>
  </si>
  <si>
    <t>73.2XBK-ND</t>
  </si>
  <si>
    <t>MFR-25FBF52-73R2</t>
  </si>
  <si>
    <t>RES 73.2 OHM 1/4W 1% AXIAL</t>
  </si>
  <si>
    <t>66.5XBK-ND</t>
  </si>
  <si>
    <t>MFR-25FBF52-66R5</t>
  </si>
  <si>
    <t>RES 66.5 OHM 1/4W 1% AXIAL</t>
  </si>
  <si>
    <t>44.2XBK-ND</t>
  </si>
  <si>
    <t>MFR-25FBF52-44R2</t>
  </si>
  <si>
    <t>RES 44.2 OHM 1/4W 1% AXIAL</t>
  </si>
  <si>
    <t>187XBK-ND</t>
  </si>
  <si>
    <t>MFR-25FBF52-187R</t>
  </si>
  <si>
    <t>RES 187 OHM 1/4W 1% AXIAL</t>
  </si>
  <si>
    <t>1.96KXBK-ND</t>
  </si>
  <si>
    <t>MFR-25FBF52-1K96</t>
  </si>
  <si>
    <t>RES 1.96K OHM 1/4W 1% AXIAL</t>
  </si>
  <si>
    <t>143XBK-ND</t>
  </si>
  <si>
    <t>MFR-25FBF52-143R</t>
  </si>
  <si>
    <t>RES 143 OHM 1/4W 1% AXIAL</t>
  </si>
  <si>
    <t>182KXBK-ND</t>
  </si>
  <si>
    <t>MFR-25FBF52-182K</t>
  </si>
  <si>
    <t>RES 182K OHM 1/4W 1% AXIAL</t>
  </si>
  <si>
    <t>3.24KXBK-ND</t>
  </si>
  <si>
    <t>MFR-25FBF52-3K24</t>
  </si>
  <si>
    <t>RES 3.24K OHM 1/4W 1% AXIAL</t>
  </si>
  <si>
    <t>140KXBK-ND</t>
  </si>
  <si>
    <t>MFR-25FBF52-140K</t>
  </si>
  <si>
    <t>RES 140K OHM 1/4W 1% AXIAL</t>
  </si>
  <si>
    <t>487XBK-ND</t>
  </si>
  <si>
    <t>MFR-25FBF52-487R</t>
  </si>
  <si>
    <t>RES 487 OHM 1/4W 1% AXIAL</t>
  </si>
  <si>
    <t>97.6KXBK-ND</t>
  </si>
  <si>
    <t>MFR-25FBF52-97K6</t>
  </si>
  <si>
    <t>RES 97.6K OHM 1/4W 1% AXIAL</t>
  </si>
  <si>
    <t>54.9XBK-ND</t>
  </si>
  <si>
    <t>MFR-25FBF52-54R9</t>
  </si>
  <si>
    <t>RES 54.9 OHM 1/4W 1% AXIAL</t>
  </si>
  <si>
    <t>340KXBK-ND</t>
  </si>
  <si>
    <t>MFR-25FBF52-340K</t>
  </si>
  <si>
    <t>RES 340K OHM 1/4W 1% AXIAL</t>
  </si>
  <si>
    <t>590XBK-ND</t>
  </si>
  <si>
    <t>MFR-25FBF52-590R</t>
  </si>
  <si>
    <t>RES 590 OHM 1/4W 1% AXIAL</t>
  </si>
  <si>
    <t>2.26KXBK-ND</t>
  </si>
  <si>
    <t>MFR-25FBF52-2K26</t>
  </si>
  <si>
    <t>RES 2.26K OHM 1/4W 1% AXIAL</t>
  </si>
  <si>
    <t>1.18KXBK-ND</t>
  </si>
  <si>
    <t>MFR-25FBF52-1K18</t>
  </si>
  <si>
    <t>RES 1.18K OHM 1/4W 1% AXIAL</t>
  </si>
  <si>
    <t>261XBK-ND</t>
  </si>
  <si>
    <t>MFR-25FBF52-261R</t>
  </si>
  <si>
    <t>RES 261 OHM 1/4W 1% AXIAL</t>
  </si>
  <si>
    <t>169KXBK-ND</t>
  </si>
  <si>
    <t>MFR-25FBF52-169K</t>
  </si>
  <si>
    <t>RES 169K OHM 1/4W 1% AXIAL</t>
  </si>
  <si>
    <t>475XBK-ND</t>
  </si>
  <si>
    <t>MFR-25FBF52-475R</t>
  </si>
  <si>
    <t>RES 475 OHM 1/4W 1% AXIAL</t>
  </si>
  <si>
    <t>976KXBK-ND</t>
  </si>
  <si>
    <t>MFR-25FBF52-976K</t>
  </si>
  <si>
    <t>RES 976K OHM 1/4W 1% AXIAL</t>
  </si>
  <si>
    <t>37.4XBK-ND</t>
  </si>
  <si>
    <t>MFR-25FBF52-37R4</t>
  </si>
  <si>
    <t>RES 37.4 OHM 1/4W 1% AXIAL</t>
  </si>
  <si>
    <t>11.3XBK-ND</t>
  </si>
  <si>
    <t>MFR-25FBF52-11R3</t>
  </si>
  <si>
    <t>RES 11.3 OHM 1/4W 1% AXIAL</t>
  </si>
  <si>
    <t>19.6XBK-ND</t>
  </si>
  <si>
    <t>MFR-25FBF52-19R6</t>
  </si>
  <si>
    <t>RES 19.6 OHM 1/4W 1% AXIAL</t>
  </si>
  <si>
    <t>13.7XBK-ND</t>
  </si>
  <si>
    <t>MFR-25FBF52-13R7</t>
  </si>
  <si>
    <t>RES 13.7 OHM 1/4W 1% AXIAL</t>
  </si>
  <si>
    <t>16.2XBK-ND</t>
  </si>
  <si>
    <t>MFR-25FBF52-16R2</t>
  </si>
  <si>
    <t>RES 16.2 OHM 1/4W 1% AXIAL</t>
  </si>
  <si>
    <t>634KXBK-ND</t>
  </si>
  <si>
    <t>MFR-25FBF52-634K</t>
  </si>
  <si>
    <t>RES 634K OHM 1/4W 1% AXIAL</t>
  </si>
  <si>
    <t>931KXBK-ND</t>
  </si>
  <si>
    <t>MFR-25FBF52-931K</t>
  </si>
  <si>
    <t>RES 931K OHM 1/4W 1% AXIAL</t>
  </si>
  <si>
    <t>768KXBK-ND</t>
  </si>
  <si>
    <t>MFR-25FBF52-768K</t>
  </si>
  <si>
    <t>RES 768K OHM 1/4W 1% AXIAL</t>
  </si>
  <si>
    <t>11.5XBK-ND</t>
  </si>
  <si>
    <t>MFR-25FBF52-11R5</t>
  </si>
  <si>
    <t>RES 11.5 OHM 1/4W 1% AXIAL</t>
  </si>
  <si>
    <t>10.5XBK-ND</t>
  </si>
  <si>
    <t>MFR-25FBF52-10R5</t>
  </si>
  <si>
    <t>RES 10.5 OHM 1/4W 1% AXIAL</t>
  </si>
  <si>
    <t>15.4XBK-ND</t>
  </si>
  <si>
    <t>MFR-25FBF52-15R4</t>
  </si>
  <si>
    <t>RES 15.4 OHM 1/4W 1% AXIAL</t>
  </si>
  <si>
    <t>26.1XBK-ND</t>
  </si>
  <si>
    <t>MFR-25FBF52-26R1</t>
  </si>
  <si>
    <t>RES 26.1 OHM 1/4W 1% AXIAL</t>
  </si>
  <si>
    <t>30.9XBK-ND</t>
  </si>
  <si>
    <t>MFR-25FBF52-30R9</t>
  </si>
  <si>
    <t>RES 30.9 OHM 1/4W 1% AXIAL</t>
  </si>
  <si>
    <t>14.7XBK-ND</t>
  </si>
  <si>
    <t>MFR-25FBF52-14R7</t>
  </si>
  <si>
    <t>RES 14.7 OHM 1/4W 1% AXIAL</t>
  </si>
  <si>
    <t>15.8XBK-ND</t>
  </si>
  <si>
    <t>MFR-25FBF52-15R8</t>
  </si>
  <si>
    <t>RES 15.8 OHM 1/4W 1% AXIAL</t>
  </si>
  <si>
    <t>21.5XBK-ND</t>
  </si>
  <si>
    <t>MFR-25FBF52-21R5</t>
  </si>
  <si>
    <t>RES 21.5 OHM 1/4W 1% AXIAL</t>
  </si>
  <si>
    <t>10.2XBK-ND</t>
  </si>
  <si>
    <t>MFR-25FBF52-10R2</t>
  </si>
  <si>
    <t>RES 10.2 OHM 1/4W 1% AXIAL</t>
  </si>
  <si>
    <t>953KXBK-ND</t>
  </si>
  <si>
    <t>MFR-25FBF52-953K</t>
  </si>
  <si>
    <t>RES 953K OHM 1/4W 1% AXIAL</t>
  </si>
  <si>
    <t>14.3XBK-ND</t>
  </si>
  <si>
    <t>MFR-25FBF52-14R3</t>
  </si>
  <si>
    <t>RES 14.3 OHM 1/4W 1% AXIAL</t>
  </si>
  <si>
    <t>12.7XBK-ND</t>
  </si>
  <si>
    <t>MFR-25FBF52-12R7</t>
  </si>
  <si>
    <t>RES 12.7 OHM 1/4W 1% AXIAL</t>
  </si>
  <si>
    <t>22.6XBK-ND</t>
  </si>
  <si>
    <t>MFR-25FBF52-22R6</t>
  </si>
  <si>
    <t>RES 22.6 OHM 1/4W 1% AXIAL</t>
  </si>
  <si>
    <t>46.4XBK-ND</t>
  </si>
  <si>
    <t>MFR-25FBF52-46R4</t>
  </si>
  <si>
    <t>RES 46.4 OHM 1/4W 1% AXIAL</t>
  </si>
  <si>
    <t>38.3XBK-ND</t>
  </si>
  <si>
    <t>MFR-25FBF52-38R3</t>
  </si>
  <si>
    <t>RES 38.3 OHM 1/4W 1% AXIAL</t>
  </si>
  <si>
    <t>16.5XBK-ND</t>
  </si>
  <si>
    <t>MFR-25FBF52-16R5</t>
  </si>
  <si>
    <t>RES 16.5 OHM 1/4W 1% AXIAL</t>
  </si>
  <si>
    <t>29.4XBK-ND</t>
  </si>
  <si>
    <t>MFR-25FBF52-29R4</t>
  </si>
  <si>
    <t>RES 29.4 OHM 1/4W 1% AXIAL</t>
  </si>
  <si>
    <t>845KXBK-ND</t>
  </si>
  <si>
    <t>MFR-25FBF52-845K</t>
  </si>
  <si>
    <t>RES 845K OHM 1/4W 1% AXIAL</t>
  </si>
  <si>
    <t>23.7XBK-ND</t>
  </si>
  <si>
    <t>MFR-25FBF52-23R7</t>
  </si>
  <si>
    <t>RES 23.7 OHM 1/4W 1% AXIAL</t>
  </si>
  <si>
    <t>36.5XBK-ND</t>
  </si>
  <si>
    <t>MFR-25FBF52-36R5</t>
  </si>
  <si>
    <t>RES 36.5 OHM 1/4W 1% AXIAL</t>
  </si>
  <si>
    <t>18.7XBK-ND</t>
  </si>
  <si>
    <t>MFR-25FBF52-18R7</t>
  </si>
  <si>
    <t>RES 18.7 OHM 1/4W 1% AXIAL</t>
  </si>
  <si>
    <t>10.7XBK-ND</t>
  </si>
  <si>
    <t>MFR-25FBF52-10R7</t>
  </si>
  <si>
    <t>RES 10.7 OHM 1/4W 1% AXIAL</t>
  </si>
  <si>
    <t>13.3XBK-ND</t>
  </si>
  <si>
    <t>MFR-25FBF52-13R3</t>
  </si>
  <si>
    <t>RES 13.3 OHM 1/4W 1% AXIAL</t>
  </si>
  <si>
    <t>63.4XBK-ND</t>
  </si>
  <si>
    <t>MFR-25FBF52-63R4</t>
  </si>
  <si>
    <t>RES 63.4 OHM 1/4W 1% AXIAL</t>
  </si>
  <si>
    <t>26.1KXBK-ND</t>
  </si>
  <si>
    <t>MFR-25FBF52-26K1</t>
  </si>
  <si>
    <t>RES 26.1K OHM 1/4W 1% AXIAL</t>
  </si>
  <si>
    <t>20.5XBK-ND</t>
  </si>
  <si>
    <t>MFR-25FBF52-20R5</t>
  </si>
  <si>
    <t>RES 20.5 OHM 1/4W 1% AXIAL</t>
  </si>
  <si>
    <t>30.1XBK-ND</t>
  </si>
  <si>
    <t>MFR-25FBF52-30R1</t>
  </si>
  <si>
    <t>RES 30.1 OHM 1/4W 1% AXIAL</t>
  </si>
  <si>
    <t>52.3XBK-ND</t>
  </si>
  <si>
    <t>MFR-25FBF52-52R3</t>
  </si>
  <si>
    <t>RES 52.3 OHM 1/4W 1% AXIAL</t>
  </si>
  <si>
    <t>78.7XBK-ND</t>
  </si>
  <si>
    <t>MFR-25FBF52-78R7</t>
  </si>
  <si>
    <t>RES 78.7 OHM 1/4W 1% AXIAL</t>
  </si>
  <si>
    <t>86.6XBK-ND</t>
  </si>
  <si>
    <t>MFR-25FBF52-86R6</t>
  </si>
  <si>
    <t>RES 86.6 OHM 1/4W 1% AXIAL</t>
  </si>
  <si>
    <t>442XBK-ND</t>
  </si>
  <si>
    <t>MFR-25FBF52-442R</t>
  </si>
  <si>
    <t>RES 442 OHM 1/4W 1% AXIAL</t>
  </si>
  <si>
    <t>619XBK-ND</t>
  </si>
  <si>
    <t>MFR-25FBF52-619R</t>
  </si>
  <si>
    <t>RES 619 OHM 1/4W 1% AXIAL</t>
  </si>
  <si>
    <t>4.42KXBK-ND</t>
  </si>
  <si>
    <t>MFR-25FBF52-4K42</t>
  </si>
  <si>
    <t>RES 4.42K OHM 1/4W 1% AXIAL</t>
  </si>
  <si>
    <t>8.87KXBK-ND</t>
  </si>
  <si>
    <t>MFR-25FBF52-8K87</t>
  </si>
  <si>
    <t>RES 8.87K OHM 1/4W 1% AXIAL</t>
  </si>
  <si>
    <t>47.5KXBK-ND</t>
  </si>
  <si>
    <t>MFR-25FBF52-47K5</t>
  </si>
  <si>
    <t>RES 47.5K OHM 1/4W 1% AXIAL</t>
  </si>
  <si>
    <t>48.7KXBK-ND</t>
  </si>
  <si>
    <t>MFR-25FBF52-48K7</t>
  </si>
  <si>
    <t>RES 48.7K OHM 1/4W 1% AXIAL</t>
  </si>
  <si>
    <t>110KXBK-ND</t>
  </si>
  <si>
    <t>MFR-25FBF52-110K</t>
  </si>
  <si>
    <t>RES 110K OHM 1/4W 1% AXIAL</t>
  </si>
  <si>
    <t>137KXBK-ND</t>
  </si>
  <si>
    <t>MFR-25FBF52-137K</t>
  </si>
  <si>
    <t>RES 137K OHM 1/4W 1% AXIAL</t>
  </si>
  <si>
    <t>143KXBK-ND</t>
  </si>
  <si>
    <t>MFR-25FBF52-143K</t>
  </si>
  <si>
    <t>RES 143K OHM 1/4W 1% AXIAL</t>
  </si>
  <si>
    <t>150KXBK-ND</t>
  </si>
  <si>
    <t>MFR-25FBF52-150K</t>
  </si>
  <si>
    <t>RES 150K OHM 1/4W 1% AXIAL</t>
  </si>
  <si>
    <t>412KXBK-ND</t>
  </si>
  <si>
    <t>MFR-25FBF52-412K</t>
  </si>
  <si>
    <t>RES 412K OHM 1/4W 1% AXIAL</t>
  </si>
  <si>
    <t>464KXBK-ND</t>
  </si>
  <si>
    <t>MFR-25FBF52-464K</t>
  </si>
  <si>
    <t>RES 464K OHM 1/4W 1% AXIAL</t>
  </si>
  <si>
    <t>11.8XBK-ND</t>
  </si>
  <si>
    <t>MFR-25FBF52-11R8</t>
  </si>
  <si>
    <t>RES 11.8 OHM 1/4W 1% AXIAL</t>
  </si>
  <si>
    <t>23.2XBK-ND</t>
  </si>
  <si>
    <t>MFR-25FBF52-23R2</t>
  </si>
  <si>
    <t>RES 23.2 OHM 1/4W 1% AXIAL</t>
  </si>
  <si>
    <t>RESC2012X60_HS</t>
  </si>
  <si>
    <t>RESC1608X55_HS</t>
  </si>
  <si>
    <t>Device</t>
  </si>
  <si>
    <t>RESAD1160W55L680D260_HS</t>
  </si>
  <si>
    <t>RESAD770W45L370D210_HS</t>
  </si>
  <si>
    <t>TH-1/6W-CARBON</t>
  </si>
  <si>
    <t>SMD-1608-0603</t>
  </si>
  <si>
    <t>TH-1/4W-CARBON</t>
  </si>
  <si>
    <t>SMD-2012-0805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</si>
</sst>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quotePrefix="1"/>
    <xf numFmtId="0" fontId="3" fillId="0" borderId="0" xfId="0" applyFont="1"/>
    <xf numFmtId="0" fontId="3" fillId="0" borderId="0" xfId="0" applyFont="1" applyBorder="1"/>
    <xf numFmtId="0" fontId="3" fillId="3" borderId="3" xfId="0" applyFont="1" applyFill="1" applyBorder="1"/>
    <xf numFmtId="0" fontId="0" fillId="0" borderId="0" xfId="0" applyAlignment="1">
      <alignment vertical="center"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1:G92" totalsRowShown="0">
  <autoFilter ref="A11:G92"/>
  <sortState ref="A8:H44">
    <sortCondition ref="A7:A44"/>
  </sortState>
  <tableColumns count="7">
    <tableColumn id="1" name="Target Value" dataDxfId="17"/>
    <tableColumn id="9" name="Tolerance" dataDxfId="16"/>
    <tableColumn id="2" name="Stock"/>
    <tableColumn id="6" name="Query" dataDxfId="15">
      <calculatedColumnFormula>CONCATENATE(Table4[[#This Row],[Target Value]],Table4[[#This Row],[Tolerance]],Table4[[#This Row],[Stock]])</calculatedColumnFormula>
    </tableColumn>
    <tableColumn id="3" name="0805 Status" dataDxfId="14">
      <calculatedColumnFormula>VLOOKUP(Table4[[#This Row],[Query]],'0805'!AG$2:'0805'!$AG$1500,1,0)</calculatedColumnFormula>
    </tableColumn>
    <tableColumn id="4" name="0603 Status" dataDxfId="13">
      <calculatedColumnFormula>VLOOKUP(Table4[[#This Row],[Query]],'0603'!AG$2:'0603'!$AG$2157,1,0)</calculatedColumnFormula>
    </tableColumn>
    <tableColumn id="5" name="TH Status" dataDxfId="12">
      <calculatedColumnFormula>VLOOKUP(Table4[[#This Row],[Query]],TH!AG$2:'TH'!$AG$2500,1,0)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9" name="Table1" displayName="Table1" ref="A1:AL1905" totalsRowShown="0">
  <autoFilter ref="A1:AL1905">
    <filterColumn colId="31">
      <customFilters>
        <customFilter operator="notEqual" val=" "/>
      </customFilters>
    </filterColumn>
  </autoFilter>
  <sortState ref="A2:Z894">
    <sortCondition ref="O1:O1908"/>
  </sortState>
  <tableColumns count="38">
    <tableColumn id="1" name="ï»¿&quot;Datasheets&quot;"/>
    <tableColumn id="2" name="Image"/>
    <tableColumn id="3" name="Digi-Key Part Number"/>
    <tableColumn id="37" name="Distribut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sistance (Ohms)"/>
    <tableColumn id="15" name="Tolerance"/>
    <tableColumn id="16" name="Power (Watts)"/>
    <tableColumn id="17" name="Composition"/>
    <tableColumn id="18" name="Features"/>
    <tableColumn id="19" name="Temperature Coefficient"/>
    <tableColumn id="20" name="Operating Temperature"/>
    <tableColumn id="21" name="Package / Case"/>
    <tableColumn id="22" name="Supplier Device Package"/>
    <tableColumn id="23" name="Size / Dimension"/>
    <tableColumn id="24" name="Height"/>
    <tableColumn id="25" name="Number of Terminations"/>
    <tableColumn id="26" name="In Adafruit Kit"/>
    <tableColumn id="27" name="Common part"/>
    <tableColumn id="30" name="Stock Part" dataDxfId="11">
      <calculatedColumnFormula>IF(Table1[[#This Row],[In Adafruit Kit]]+Table1[[#This Row],[Common part]]&gt;0,1,"")</calculatedColumnFormula>
    </tableColumn>
    <tableColumn id="28" name="5% Rohs Part"/>
    <tableColumn id="29" name="1% Rohs Part"/>
    <tableColumn id="31" name="Stock" dataDxfId="10">
      <calculatedColumnFormula>IF(Table1[[#This Row],[Stock Part]]=1,"STOCK",IF(Table1[[#This Row],[5% Rohs Part]]+Table1[[#This Row],[1% Rohs Part]],"SPECIAL-ORDER",""))</calculatedColumnFormula>
    </tableColumn>
    <tableColumn id="38" name="Query" dataDxfId="9">
      <calculatedColumnFormula>CONCATENATE(Table1[[#This Row],[Resistance (Ohms)]],Table1[[#This Row],[Tolerance]],Table1[[#This Row],[Stock]])</calculatedColumnFormula>
    </tableColumn>
    <tableColumn id="32" name="Package"/>
    <tableColumn id="33" name="Device"/>
    <tableColumn id="34" name="Column4"/>
    <tableColumn id="35" name="Column5"/>
    <tableColumn id="36" name="Column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0" name="Table111" displayName="Table111" ref="A1:AL1569" totalsRowShown="0">
  <autoFilter ref="A1:AL1569"/>
  <sortState ref="A2:AL1912">
    <sortCondition ref="N1:N1912"/>
  </sortState>
  <tableColumns count="38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sistance (Ohms)"/>
    <tableColumn id="15" name="Tolerance"/>
    <tableColumn id="16" name="Power (Watts)"/>
    <tableColumn id="17" name="Composition"/>
    <tableColumn id="18" name="Features"/>
    <tableColumn id="19" name="Temperature Coefficient"/>
    <tableColumn id="20" name="Operating Temperature"/>
    <tableColumn id="21" name="Package / Case"/>
    <tableColumn id="22" name="Supplier Device Package"/>
    <tableColumn id="23" name="Size / Dimension"/>
    <tableColumn id="24" name="Height"/>
    <tableColumn id="25" name="Number of Terminations"/>
    <tableColumn id="26" name="In Adafruit Kit"/>
    <tableColumn id="27" name="Common part"/>
    <tableColumn id="30" name="Stock Part" dataDxfId="8">
      <calculatedColumnFormula>IF(Table111[[#This Row],[In Adafruit Kit]]+Table111[[#This Row],[Common part]]&gt;0,1,"")</calculatedColumnFormula>
    </tableColumn>
    <tableColumn id="28" name="5% Rohs Part"/>
    <tableColumn id="29" name="1% Rohs Part"/>
    <tableColumn id="40" name="Stock Resistance" dataDxfId="7">
      <calculatedColumnFormula>VLOOKUP(Table111[[#This Row],[Resistance (Ohms)]],Values!$A$12:'Values'!D$88,3,0)</calculatedColumnFormula>
    </tableColumn>
    <tableColumn id="31" name="Stock" dataDxfId="6"/>
    <tableColumn id="38" name="Query" dataDxfId="5">
      <calculatedColumnFormula>CONCATENATE(Table111[[#This Row],[Resistance (Ohms)]],Table111[[#This Row],[Tolerance]],Table111[[#This Row],[Stock]])</calculatedColumnFormula>
    </tableColumn>
    <tableColumn id="32" name="Package"/>
    <tableColumn id="33" name="Device" dataDxfId="4">
      <calculatedColumnFormula>-SMD-603</calculatedColumnFormula>
    </tableColumn>
    <tableColumn id="34" name="Column4"/>
    <tableColumn id="35" name="Column5"/>
    <tableColumn id="36" name="Column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1" name="Table11112" displayName="Table11112" ref="A1:AL652" totalsRowShown="0">
  <autoFilter ref="A1:AL652"/>
  <sortState ref="A2:AL160">
    <sortCondition ref="N1:N170"/>
  </sortState>
  <tableColumns count="38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sistance (Ohms)"/>
    <tableColumn id="15" name="Tolerance"/>
    <tableColumn id="16" name="Power (Watts)"/>
    <tableColumn id="17" name="Composition"/>
    <tableColumn id="18" name="Features"/>
    <tableColumn id="19" name="Temperature Coefficient"/>
    <tableColumn id="20" name="Operating Temperature"/>
    <tableColumn id="21" name="Package / Case"/>
    <tableColumn id="22" name="Supplier Device Package"/>
    <tableColumn id="23" name="Size / Dimension"/>
    <tableColumn id="24" name="Height"/>
    <tableColumn id="25" name="Number of Terminations"/>
    <tableColumn id="26" name="In Adafruit Kit"/>
    <tableColumn id="27" name="Common part"/>
    <tableColumn id="30" name="Stock Part" dataDxfId="3">
      <calculatedColumnFormula>IF(Table11112[[#This Row],[In Adafruit Kit]]+Table11112[[#This Row],[Common part]]&gt;0,1,"")</calculatedColumnFormula>
    </tableColumn>
    <tableColumn id="28" name="5% Rohs Part"/>
    <tableColumn id="29" name="1% Rohs Part"/>
    <tableColumn id="40" name="Stock Resistance" dataDxfId="2">
      <calculatedColumnFormula>VLOOKUP(Table11112[[#This Row],[Resistance (Ohms)]],Values!$A$12:'Values'!D$88,3,0)</calculatedColumnFormula>
    </tableColumn>
    <tableColumn id="31" name="Stock" dataDxfId="1"/>
    <tableColumn id="38" name="Query" dataDxfId="0">
      <calculatedColumnFormula>CONCATENATE(Table11112[[#This Row],[Resistance (Ohms)]],Table11112[[#This Row],[Tolerance]],Table11112[[#This Row],[Stock]])</calculatedColumnFormula>
    </tableColumn>
    <tableColumn id="32" name="Package"/>
    <tableColumn id="33" name="Device"/>
    <tableColumn id="34" name="Column4"/>
    <tableColumn id="35" name="Column5"/>
    <tableColumn id="3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9" workbookViewId="0">
      <selection activeCell="B93" sqref="B93"/>
    </sheetView>
  </sheetViews>
  <sheetFormatPr baseColWidth="10" defaultColWidth="11" defaultRowHeight="15" x14ac:dyDescent="0"/>
  <cols>
    <col min="1" max="1" width="14" customWidth="1"/>
    <col min="3" max="3" width="18.83203125" customWidth="1"/>
    <col min="4" max="5" width="13.33203125" customWidth="1"/>
    <col min="6" max="6" width="11.5" customWidth="1"/>
  </cols>
  <sheetData>
    <row r="1" spans="1:7">
      <c r="A1" t="s">
        <v>42</v>
      </c>
    </row>
    <row r="2" spans="1:7">
      <c r="A2" s="6" t="s">
        <v>9192</v>
      </c>
      <c r="B2" t="s">
        <v>9191</v>
      </c>
    </row>
    <row r="3" spans="1:7">
      <c r="A3" s="6" t="s">
        <v>41</v>
      </c>
      <c r="B3" t="s">
        <v>9190</v>
      </c>
    </row>
    <row r="4" spans="1:7">
      <c r="A4" s="6"/>
      <c r="B4" t="s">
        <v>9889</v>
      </c>
    </row>
    <row r="5" spans="1:7">
      <c r="A5" s="6" t="s">
        <v>9886</v>
      </c>
      <c r="B5" t="s">
        <v>9878</v>
      </c>
    </row>
    <row r="11" spans="1:7">
      <c r="A11" t="s">
        <v>31</v>
      </c>
      <c r="B11" t="s">
        <v>13</v>
      </c>
      <c r="C11" t="s">
        <v>29</v>
      </c>
      <c r="D11" t="s">
        <v>34</v>
      </c>
      <c r="E11" t="s">
        <v>32</v>
      </c>
      <c r="F11" t="s">
        <v>9188</v>
      </c>
      <c r="G11" t="s">
        <v>33</v>
      </c>
    </row>
    <row r="12" spans="1:7">
      <c r="A12">
        <v>0</v>
      </c>
      <c r="B12" t="s">
        <v>63</v>
      </c>
      <c r="C12" t="s">
        <v>27</v>
      </c>
      <c r="D12" t="str">
        <f>CONCATENATE(Table4[[#This Row],[Target Value]],Table4[[#This Row],[Tolerance]],Table4[[#This Row],[Stock]])</f>
        <v>0JumperSTOCK</v>
      </c>
      <c r="E12" t="str">
        <f>VLOOKUP(Table4[[#This Row],[Query]],'0805'!AG$2:'0805'!$AG$1500,1,0)</f>
        <v>0JumperSTOCK</v>
      </c>
      <c r="F12" t="e">
        <f>VLOOKUP(Table4[[#This Row],[Query]],'0603'!AG$2:'0603'!$AG$2157,1,0)</f>
        <v>#N/A</v>
      </c>
      <c r="G12" t="str">
        <f>VLOOKUP(Table4[[#This Row],[Query]],TH!AG$2:'TH'!$AG$2500,1,0)</f>
        <v>0JumperStock</v>
      </c>
    </row>
    <row r="13" spans="1:7">
      <c r="A13">
        <v>1</v>
      </c>
      <c r="B13" t="s">
        <v>23</v>
      </c>
      <c r="C13" t="s">
        <v>27</v>
      </c>
      <c r="D13" t="str">
        <f>CONCATENATE(Table4[[#This Row],[Target Value]],Table4[[#This Row],[Tolerance]],Table4[[#This Row],[Stock]])</f>
        <v>1Â±5%STOCK</v>
      </c>
      <c r="E13" t="str">
        <f>VLOOKUP(Table4[[#This Row],[Query]],'0805'!AG$2:'0805'!$AG$1500,1,0)</f>
        <v>1Â±5%STOCK</v>
      </c>
      <c r="F13" t="str">
        <f>VLOOKUP(Table4[[#This Row],[Query]],'0603'!AG$2:'0603'!$AG$2157,1,0)</f>
        <v>1Â±5%Stock</v>
      </c>
      <c r="G13" t="str">
        <f>VLOOKUP(Table4[[#This Row],[Query]],TH!AG$2:'TH'!$AG$2500,1,0)</f>
        <v>1Â±5%Stock</v>
      </c>
    </row>
    <row r="14" spans="1:7">
      <c r="A14">
        <v>1.2</v>
      </c>
      <c r="B14" t="s">
        <v>23</v>
      </c>
      <c r="C14" t="s">
        <v>27</v>
      </c>
      <c r="D14" t="str">
        <f>CONCATENATE(Table4[[#This Row],[Target Value]],Table4[[#This Row],[Tolerance]],Table4[[#This Row],[Stock]])</f>
        <v>1.2Â±5%STOCK</v>
      </c>
      <c r="E14" t="str">
        <f>VLOOKUP(Table4[[#This Row],[Query]],'0805'!AG$2:'0805'!$AG$1500,1,0)</f>
        <v>1.2Â±5%STOCK</v>
      </c>
      <c r="F14" t="str">
        <f>VLOOKUP(Table4[[#This Row],[Query]],'0603'!AG$2:'0603'!$AG$2157,1,0)</f>
        <v>1.2Â±5%Stock</v>
      </c>
      <c r="G14" t="str">
        <f>VLOOKUP(Table4[[#This Row],[Query]],TH!AG$2:'TH'!$AG$2500,1,0)</f>
        <v>1.2Â±5%Stock</v>
      </c>
    </row>
    <row r="15" spans="1:7">
      <c r="A15">
        <v>1.5</v>
      </c>
      <c r="B15" t="s">
        <v>23</v>
      </c>
      <c r="C15" t="s">
        <v>27</v>
      </c>
      <c r="D15" t="str">
        <f>CONCATENATE(Table4[[#This Row],[Target Value]],Table4[[#This Row],[Tolerance]],Table4[[#This Row],[Stock]])</f>
        <v>1.5Â±5%STOCK</v>
      </c>
      <c r="E15" t="str">
        <f>VLOOKUP(Table4[[#This Row],[Query]],'0805'!AG$2:'0805'!$AG$1500,1,0)</f>
        <v>1.5Â±5%STOCK</v>
      </c>
      <c r="F15" t="str">
        <f>VLOOKUP(Table4[[#This Row],[Query]],'0603'!AG$2:'0603'!$AG$2157,1,0)</f>
        <v>1.5Â±5%Stock</v>
      </c>
      <c r="G15" t="str">
        <f>VLOOKUP(Table4[[#This Row],[Query]],TH!AG$2:'TH'!$AG$2500,1,0)</f>
        <v>1.5Â±5%Stock</v>
      </c>
    </row>
    <row r="16" spans="1:7">
      <c r="A16">
        <v>2</v>
      </c>
      <c r="B16" t="s">
        <v>24</v>
      </c>
      <c r="C16" t="s">
        <v>27</v>
      </c>
      <c r="D16" t="str">
        <f>CONCATENATE(Table4[[#This Row],[Target Value]],Table4[[#This Row],[Tolerance]],Table4[[#This Row],[Stock]])</f>
        <v>2Â±1%STOCK</v>
      </c>
      <c r="E16" t="e">
        <f>VLOOKUP(Table4[[#This Row],[Query]],'0805'!AG$2:'0805'!$AG$1500,1,0)</f>
        <v>#N/A</v>
      </c>
      <c r="F16" t="str">
        <f>VLOOKUP(Table4[[#This Row],[Query]],'0603'!AG$2:'0603'!$AG$2157,1,0)</f>
        <v>2Â±1%Stock</v>
      </c>
      <c r="G16" t="e">
        <f>VLOOKUP(Table4[[#This Row],[Query]],TH!AG$2:'TH'!$AG$2500,1,0)</f>
        <v>#N/A</v>
      </c>
    </row>
    <row r="17" spans="1:7">
      <c r="A17">
        <v>2.7</v>
      </c>
      <c r="B17" t="s">
        <v>23</v>
      </c>
      <c r="C17" t="s">
        <v>27</v>
      </c>
      <c r="D17" t="str">
        <f>CONCATENATE(Table4[[#This Row],[Target Value]],Table4[[#This Row],[Tolerance]],Table4[[#This Row],[Stock]])</f>
        <v>2.7Â±5%STOCK</v>
      </c>
      <c r="E17" t="str">
        <f>VLOOKUP(Table4[[#This Row],[Query]],'0805'!AG$2:'0805'!$AG$1500,1,0)</f>
        <v>2.7Â±5%STOCK</v>
      </c>
      <c r="F17" t="str">
        <f>VLOOKUP(Table4[[#This Row],[Query]],'0603'!AG$2:'0603'!$AG$2157,1,0)</f>
        <v>2.7Â±5%Stock</v>
      </c>
      <c r="G17" t="str">
        <f>VLOOKUP(Table4[[#This Row],[Query]],TH!AG$2:'TH'!$AG$2500,1,0)</f>
        <v>2.7Â±5%Stock</v>
      </c>
    </row>
    <row r="18" spans="1:7">
      <c r="A18">
        <v>3.3</v>
      </c>
      <c r="B18" t="s">
        <v>23</v>
      </c>
      <c r="C18" t="s">
        <v>27</v>
      </c>
      <c r="D18" s="5" t="str">
        <f>CONCATENATE(Table4[[#This Row],[Target Value]],Table4[[#This Row],[Tolerance]],Table4[[#This Row],[Stock]])</f>
        <v>3.3Â±5%STOCK</v>
      </c>
      <c r="E18" t="str">
        <f>VLOOKUP(Table4[[#This Row],[Query]],'0805'!AG$2:'0805'!$AG$1500,1,0)</f>
        <v>3.3Â±5%STOCK</v>
      </c>
      <c r="F18" t="str">
        <f>VLOOKUP(Table4[[#This Row],[Query]],'0603'!AG$2:'0603'!$AG$2157,1,0)</f>
        <v>3.3Â±5%Stock</v>
      </c>
      <c r="G18" s="5" t="str">
        <f>VLOOKUP(Table4[[#This Row],[Query]],TH!AG$2:'TH'!$AG$2500,1,0)</f>
        <v>3.3Â±5%Stock</v>
      </c>
    </row>
    <row r="19" spans="1:7">
      <c r="A19">
        <v>4.3</v>
      </c>
      <c r="B19" t="s">
        <v>23</v>
      </c>
      <c r="C19" t="s">
        <v>27</v>
      </c>
      <c r="D19" t="str">
        <f>CONCATENATE(Table4[[#This Row],[Target Value]],Table4[[#This Row],[Tolerance]],Table4[[#This Row],[Stock]])</f>
        <v>4.3Â±5%STOCK</v>
      </c>
      <c r="E19" t="str">
        <f>VLOOKUP(Table4[[#This Row],[Query]],'0805'!AG$2:'0805'!$AG$1500,1,0)</f>
        <v>4.3Â±5%STOCK</v>
      </c>
      <c r="F19" t="str">
        <f>VLOOKUP(Table4[[#This Row],[Query]],'0603'!AG$2:'0603'!$AG$2157,1,0)</f>
        <v>4.3Â±5%Stock</v>
      </c>
      <c r="G19" t="str">
        <f>VLOOKUP(Table4[[#This Row],[Query]],TH!AG$2:'TH'!$AG$2500,1,0)</f>
        <v>4.3Â±5%Stock</v>
      </c>
    </row>
    <row r="20" spans="1:7">
      <c r="A20">
        <v>5.0999999999999996</v>
      </c>
      <c r="B20" t="s">
        <v>23</v>
      </c>
      <c r="C20" t="s">
        <v>27</v>
      </c>
      <c r="D20" s="5" t="str">
        <f>CONCATENATE(Table4[[#This Row],[Target Value]],Table4[[#This Row],[Tolerance]],Table4[[#This Row],[Stock]])</f>
        <v>5.1Â±5%STOCK</v>
      </c>
      <c r="E20" t="str">
        <f>VLOOKUP(Table4[[#This Row],[Query]],'0805'!AG$2:'0805'!$AG$1500,1,0)</f>
        <v>5.1Â±5%STOCK</v>
      </c>
      <c r="F20" t="str">
        <f>VLOOKUP(Table4[[#This Row],[Query]],'0603'!AG$2:'0603'!$AG$2157,1,0)</f>
        <v>5.1Â±5%Stock</v>
      </c>
      <c r="G20" s="5" t="str">
        <f>VLOOKUP(Table4[[#This Row],[Query]],TH!AG$2:'TH'!$AG$2500,1,0)</f>
        <v>5.1Â±5%Stock</v>
      </c>
    </row>
    <row r="21" spans="1:7">
      <c r="A21">
        <v>6.8</v>
      </c>
      <c r="B21" t="s">
        <v>23</v>
      </c>
      <c r="C21" t="s">
        <v>27</v>
      </c>
      <c r="D21" t="str">
        <f>CONCATENATE(Table4[[#This Row],[Target Value]],Table4[[#This Row],[Tolerance]],Table4[[#This Row],[Stock]])</f>
        <v>6.8Â±5%STOCK</v>
      </c>
      <c r="E21" t="str">
        <f>VLOOKUP(Table4[[#This Row],[Query]],'0805'!AG$2:'0805'!$AG$1500,1,0)</f>
        <v>6.8Â±5%STOCK</v>
      </c>
      <c r="F21" t="str">
        <f>VLOOKUP(Table4[[#This Row],[Query]],'0603'!AG$2:'0603'!$AG$2157,1,0)</f>
        <v>6.8Â±5%Stock</v>
      </c>
      <c r="G21" t="str">
        <f>VLOOKUP(Table4[[#This Row],[Query]],TH!AG$2:'TH'!$AG$2500,1,0)</f>
        <v>6.8Â±5%Stock</v>
      </c>
    </row>
    <row r="22" spans="1:7">
      <c r="A22">
        <v>8.1999999999999993</v>
      </c>
      <c r="B22" t="s">
        <v>23</v>
      </c>
      <c r="C22" t="s">
        <v>27</v>
      </c>
      <c r="D22" t="str">
        <f>CONCATENATE(Table4[[#This Row],[Target Value]],Table4[[#This Row],[Tolerance]],Table4[[#This Row],[Stock]])</f>
        <v>8.2Â±5%STOCK</v>
      </c>
      <c r="E22" t="str">
        <f>VLOOKUP(Table4[[#This Row],[Query]],'0805'!AG$2:'0805'!$AG$1500,1,0)</f>
        <v>8.2Â±5%STOCK</v>
      </c>
      <c r="F22" t="str">
        <f>VLOOKUP(Table4[[#This Row],[Query]],'0603'!AG$2:'0603'!$AG$2157,1,0)</f>
        <v>8.2Â±5%Stock</v>
      </c>
      <c r="G22" t="str">
        <f>VLOOKUP(Table4[[#This Row],[Query]],TH!AG$2:'TH'!$AG$2500,1,0)</f>
        <v>8.2Â±5%Stock</v>
      </c>
    </row>
    <row r="23" spans="1:7">
      <c r="A23">
        <v>10</v>
      </c>
      <c r="B23" t="s">
        <v>23</v>
      </c>
      <c r="C23" t="s">
        <v>27</v>
      </c>
      <c r="D23" t="str">
        <f>CONCATENATE(Table4[[#This Row],[Target Value]],Table4[[#This Row],[Tolerance]],Table4[[#This Row],[Stock]])</f>
        <v>10Â±5%STOCK</v>
      </c>
      <c r="E23" t="str">
        <f>VLOOKUP(Table4[[#This Row],[Query]],'0805'!AG$2:'0805'!$AG$1500,1,0)</f>
        <v>10Â±5%STOCK</v>
      </c>
      <c r="F23" t="str">
        <f>VLOOKUP(Table4[[#This Row],[Query]],'0603'!AG$2:'0603'!$AG$2157,1,0)</f>
        <v>10Â±5%Stock</v>
      </c>
      <c r="G23" t="str">
        <f>VLOOKUP(Table4[[#This Row],[Query]],TH!AG$2:'TH'!$AG$2500,1,0)</f>
        <v>10Â±5%Stock</v>
      </c>
    </row>
    <row r="24" spans="1:7">
      <c r="A24">
        <v>12</v>
      </c>
      <c r="B24" t="s">
        <v>23</v>
      </c>
      <c r="C24" t="s">
        <v>27</v>
      </c>
      <c r="D24" s="5" t="str">
        <f>CONCATENATE(Table4[[#This Row],[Target Value]],Table4[[#This Row],[Tolerance]],Table4[[#This Row],[Stock]])</f>
        <v>12Â±5%STOCK</v>
      </c>
      <c r="E24" t="str">
        <f>VLOOKUP(Table4[[#This Row],[Query]],'0805'!AG$2:'0805'!$AG$1500,1,0)</f>
        <v>12Â±5%STOCK</v>
      </c>
      <c r="F24" t="str">
        <f>VLOOKUP(Table4[[#This Row],[Query]],'0603'!AG$2:'0603'!$AG$2157,1,0)</f>
        <v>12Â±5%Stock</v>
      </c>
      <c r="G24" s="5" t="str">
        <f>VLOOKUP(Table4[[#This Row],[Query]],TH!AG$2:'TH'!$AG$2500,1,0)</f>
        <v>12Â±5%Stock</v>
      </c>
    </row>
    <row r="25" spans="1:7">
      <c r="A25">
        <v>15</v>
      </c>
      <c r="B25" t="s">
        <v>23</v>
      </c>
      <c r="C25" t="s">
        <v>27</v>
      </c>
      <c r="D25" s="5" t="str">
        <f>CONCATENATE(Table4[[#This Row],[Target Value]],Table4[[#This Row],[Tolerance]],Table4[[#This Row],[Stock]])</f>
        <v>15Â±5%STOCK</v>
      </c>
      <c r="E25" t="str">
        <f>VLOOKUP(Table4[[#This Row],[Query]],'0805'!AG$2:'0805'!$AG$1500,1,0)</f>
        <v>15Â±5%STOCK</v>
      </c>
      <c r="F25" t="str">
        <f>VLOOKUP(Table4[[#This Row],[Query]],'0603'!AG$2:'0603'!$AG$2157,1,0)</f>
        <v>15Â±5%Stock</v>
      </c>
      <c r="G25" s="5" t="str">
        <f>VLOOKUP(Table4[[#This Row],[Query]],TH!AG$2:'TH'!$AG$2500,1,0)</f>
        <v>15Â±5%Stock</v>
      </c>
    </row>
    <row r="26" spans="1:7">
      <c r="A26">
        <v>20</v>
      </c>
      <c r="B26" t="s">
        <v>23</v>
      </c>
      <c r="C26" t="s">
        <v>27</v>
      </c>
      <c r="D26" s="5" t="str">
        <f>CONCATENATE(Table4[[#This Row],[Target Value]],Table4[[#This Row],[Tolerance]],Table4[[#This Row],[Stock]])</f>
        <v>20Â±5%STOCK</v>
      </c>
      <c r="E26" t="str">
        <f>VLOOKUP(Table4[[#This Row],[Query]],'0805'!AG$2:'0805'!$AG$1500,1,0)</f>
        <v>20Â±5%STOCK</v>
      </c>
      <c r="F26" t="str">
        <f>VLOOKUP(Table4[[#This Row],[Query]],'0603'!AG$2:'0603'!$AG$2157,1,0)</f>
        <v>20Â±5%Stock</v>
      </c>
      <c r="G26" s="5" t="str">
        <f>VLOOKUP(Table4[[#This Row],[Query]],TH!AG$2:'TH'!$AG$2500,1,0)</f>
        <v>20Â±5%Stock</v>
      </c>
    </row>
    <row r="27" spans="1:7">
      <c r="A27">
        <v>22</v>
      </c>
      <c r="B27" t="s">
        <v>23</v>
      </c>
      <c r="C27" t="s">
        <v>27</v>
      </c>
      <c r="D27" t="str">
        <f>CONCATENATE(Table4[[#This Row],[Target Value]],Table4[[#This Row],[Tolerance]],Table4[[#This Row],[Stock]])</f>
        <v>22Â±5%STOCK</v>
      </c>
      <c r="E27" t="str">
        <f>VLOOKUP(Table4[[#This Row],[Query]],'0805'!AG$2:'0805'!$AG$1500,1,0)</f>
        <v>22Â±5%STOCK</v>
      </c>
      <c r="F27" t="str">
        <f>VLOOKUP(Table4[[#This Row],[Query]],'0603'!AG$2:'0603'!$AG$2157,1,0)</f>
        <v>22Â±5%Stock</v>
      </c>
      <c r="G27" t="str">
        <f>VLOOKUP(Table4[[#This Row],[Query]],TH!AG$2:'TH'!$AG$2500,1,0)</f>
        <v>22Â±5%Stock</v>
      </c>
    </row>
    <row r="28" spans="1:7">
      <c r="A28">
        <v>27</v>
      </c>
      <c r="B28" t="s">
        <v>23</v>
      </c>
      <c r="C28" t="s">
        <v>27</v>
      </c>
      <c r="D28" t="str">
        <f>CONCATENATE(Table4[[#This Row],[Target Value]],Table4[[#This Row],[Tolerance]],Table4[[#This Row],[Stock]])</f>
        <v>27Â±5%STOCK</v>
      </c>
      <c r="E28" t="str">
        <f>VLOOKUP(Table4[[#This Row],[Query]],'0805'!AG$2:'0805'!$AG$1500,1,0)</f>
        <v>27Â±5%STOCK</v>
      </c>
      <c r="F28" t="str">
        <f>VLOOKUP(Table4[[#This Row],[Query]],'0603'!AG$2:'0603'!$AG$2157,1,0)</f>
        <v>27Â±5%Stock</v>
      </c>
      <c r="G28" t="str">
        <f>VLOOKUP(Table4[[#This Row],[Query]],TH!AG$2:'TH'!$AG$2500,1,0)</f>
        <v>27Â±5%Stock</v>
      </c>
    </row>
    <row r="29" spans="1:7">
      <c r="A29">
        <v>33</v>
      </c>
      <c r="B29" t="s">
        <v>23</v>
      </c>
      <c r="C29" t="s">
        <v>27</v>
      </c>
      <c r="D29" t="str">
        <f>CONCATENATE(Table4[[#This Row],[Target Value]],Table4[[#This Row],[Tolerance]],Table4[[#This Row],[Stock]])</f>
        <v>33Â±5%STOCK</v>
      </c>
      <c r="E29" t="str">
        <f>VLOOKUP(Table4[[#This Row],[Query]],'0805'!AG$2:'0805'!$AG$1500,1,0)</f>
        <v>33Â±5%STOCK</v>
      </c>
      <c r="F29" t="str">
        <f>VLOOKUP(Table4[[#This Row],[Query]],'0603'!AG$2:'0603'!$AG$2157,1,0)</f>
        <v>33Â±5%Stock</v>
      </c>
      <c r="G29" t="str">
        <f>VLOOKUP(Table4[[#This Row],[Query]],TH!AG$2:'TH'!$AG$2500,1,0)</f>
        <v>33Â±5%Stock</v>
      </c>
    </row>
    <row r="30" spans="1:7">
      <c r="A30">
        <v>43</v>
      </c>
      <c r="B30" t="s">
        <v>23</v>
      </c>
      <c r="C30" t="s">
        <v>27</v>
      </c>
      <c r="D30" t="str">
        <f>CONCATENATE(Table4[[#This Row],[Target Value]],Table4[[#This Row],[Tolerance]],Table4[[#This Row],[Stock]])</f>
        <v>43Â±5%STOCK</v>
      </c>
      <c r="E30" t="str">
        <f>VLOOKUP(Table4[[#This Row],[Query]],'0805'!AG$2:'0805'!$AG$1500,1,0)</f>
        <v>43Â±5%STOCK</v>
      </c>
      <c r="F30" t="str">
        <f>VLOOKUP(Table4[[#This Row],[Query]],'0603'!AG$2:'0603'!$AG$2157,1,0)</f>
        <v>43Â±5%Stock</v>
      </c>
      <c r="G30" t="str">
        <f>VLOOKUP(Table4[[#This Row],[Query]],TH!AG$2:'TH'!$AG$2500,1,0)</f>
        <v>43Â±5%Stock</v>
      </c>
    </row>
    <row r="31" spans="1:7">
      <c r="A31">
        <v>51</v>
      </c>
      <c r="B31" t="s">
        <v>23</v>
      </c>
      <c r="C31" t="s">
        <v>27</v>
      </c>
      <c r="D31" t="str">
        <f>CONCATENATE(Table4[[#This Row],[Target Value]],Table4[[#This Row],[Tolerance]],Table4[[#This Row],[Stock]])</f>
        <v>51Â±5%STOCK</v>
      </c>
      <c r="E31" t="str">
        <f>VLOOKUP(Table4[[#This Row],[Query]],'0805'!AG$2:'0805'!$AG$1500,1,0)</f>
        <v>51Â±5%STOCK</v>
      </c>
      <c r="F31" t="str">
        <f>VLOOKUP(Table4[[#This Row],[Query]],'0603'!AG$2:'0603'!$AG$2157,1,0)</f>
        <v>51Â±5%Stock</v>
      </c>
      <c r="G31" t="str">
        <f>VLOOKUP(Table4[[#This Row],[Query]],TH!AG$2:'TH'!$AG$2500,1,0)</f>
        <v>51Â±5%Stock</v>
      </c>
    </row>
    <row r="32" spans="1:7">
      <c r="A32">
        <v>68</v>
      </c>
      <c r="B32" t="s">
        <v>23</v>
      </c>
      <c r="C32" t="s">
        <v>27</v>
      </c>
      <c r="D32" s="5" t="str">
        <f>CONCATENATE(Table4[[#This Row],[Target Value]],Table4[[#This Row],[Tolerance]],Table4[[#This Row],[Stock]])</f>
        <v>68Â±5%STOCK</v>
      </c>
      <c r="E32" t="str">
        <f>VLOOKUP(Table4[[#This Row],[Query]],'0805'!AG$2:'0805'!$AG$1500,1,0)</f>
        <v>68Â±5%STOCK</v>
      </c>
      <c r="F32" t="str">
        <f>VLOOKUP(Table4[[#This Row],[Query]],'0603'!AG$2:'0603'!$AG$2157,1,0)</f>
        <v>68Â±5%Stock</v>
      </c>
      <c r="G32" s="5" t="str">
        <f>VLOOKUP(Table4[[#This Row],[Query]],TH!AG$2:'TH'!$AG$2500,1,0)</f>
        <v>68Â±5%Stock</v>
      </c>
    </row>
    <row r="33" spans="1:7">
      <c r="A33">
        <v>82</v>
      </c>
      <c r="B33" t="s">
        <v>23</v>
      </c>
      <c r="C33" t="s">
        <v>27</v>
      </c>
      <c r="D33" t="str">
        <f>CONCATENATE(Table4[[#This Row],[Target Value]],Table4[[#This Row],[Tolerance]],Table4[[#This Row],[Stock]])</f>
        <v>82Â±5%STOCK</v>
      </c>
      <c r="E33" t="str">
        <f>VLOOKUP(Table4[[#This Row],[Query]],'0805'!AG$2:'0805'!$AG$1500,1,0)</f>
        <v>82Â±5%STOCK</v>
      </c>
      <c r="F33" t="str">
        <f>VLOOKUP(Table4[[#This Row],[Query]],'0603'!AG$2:'0603'!$AG$2157,1,0)</f>
        <v>82Â±5%Stock</v>
      </c>
      <c r="G33" t="str">
        <f>VLOOKUP(Table4[[#This Row],[Query]],TH!AG$2:'TH'!$AG$2500,1,0)</f>
        <v>82Â±5%Stock</v>
      </c>
    </row>
    <row r="34" spans="1:7">
      <c r="A34">
        <v>100</v>
      </c>
      <c r="B34" t="s">
        <v>23</v>
      </c>
      <c r="C34" t="s">
        <v>27</v>
      </c>
      <c r="D34" t="str">
        <f>CONCATENATE(Table4[[#This Row],[Target Value]],Table4[[#This Row],[Tolerance]],Table4[[#This Row],[Stock]])</f>
        <v>100Â±5%STOCK</v>
      </c>
      <c r="E34" t="str">
        <f>VLOOKUP(Table4[[#This Row],[Query]],'0805'!AG$2:'0805'!$AG$1500,1,0)</f>
        <v>100Â±5%STOCK</v>
      </c>
      <c r="F34" t="str">
        <f>VLOOKUP(Table4[[#This Row],[Query]],'0603'!AG$2:'0603'!$AG$2157,1,0)</f>
        <v>100Â±5%Stock</v>
      </c>
      <c r="G34" t="str">
        <f>VLOOKUP(Table4[[#This Row],[Query]],TH!AG$2:'TH'!$AG$2500,1,0)</f>
        <v>100Â±5%Stock</v>
      </c>
    </row>
    <row r="35" spans="1:7">
      <c r="A35">
        <v>120</v>
      </c>
      <c r="B35" t="s">
        <v>23</v>
      </c>
      <c r="C35" t="s">
        <v>27</v>
      </c>
      <c r="D35" t="str">
        <f>CONCATENATE(Table4[[#This Row],[Target Value]],Table4[[#This Row],[Tolerance]],Table4[[#This Row],[Stock]])</f>
        <v>120Â±5%STOCK</v>
      </c>
      <c r="E35" t="str">
        <f>VLOOKUP(Table4[[#This Row],[Query]],'0805'!AG$2:'0805'!$AG$1500,1,0)</f>
        <v>120Â±5%STOCK</v>
      </c>
      <c r="F35" t="str">
        <f>VLOOKUP(Table4[[#This Row],[Query]],'0603'!AG$2:'0603'!$AG$2157,1,0)</f>
        <v>120Â±5%Stock</v>
      </c>
      <c r="G35" t="str">
        <f>VLOOKUP(Table4[[#This Row],[Query]],TH!AG$2:'TH'!$AG$2500,1,0)</f>
        <v>120Â±5%Stock</v>
      </c>
    </row>
    <row r="36" spans="1:7">
      <c r="A36">
        <v>150</v>
      </c>
      <c r="B36" t="s">
        <v>23</v>
      </c>
      <c r="C36" t="s">
        <v>27</v>
      </c>
      <c r="D36" s="5" t="str">
        <f>CONCATENATE(Table4[[#This Row],[Target Value]],Table4[[#This Row],[Tolerance]],Table4[[#This Row],[Stock]])</f>
        <v>150Â±5%STOCK</v>
      </c>
      <c r="E36" t="str">
        <f>VLOOKUP(Table4[[#This Row],[Query]],'0805'!AG$2:'0805'!$AG$1500,1,0)</f>
        <v>150Â±5%STOCK</v>
      </c>
      <c r="F36" t="str">
        <f>VLOOKUP(Table4[[#This Row],[Query]],'0603'!AG$2:'0603'!$AG$2157,1,0)</f>
        <v>150Â±5%Stock</v>
      </c>
      <c r="G36" s="5" t="str">
        <f>VLOOKUP(Table4[[#This Row],[Query]],TH!AG$2:'TH'!$AG$2500,1,0)</f>
        <v>150Â±5%Stock</v>
      </c>
    </row>
    <row r="37" spans="1:7">
      <c r="A37">
        <v>180</v>
      </c>
      <c r="B37" t="s">
        <v>23</v>
      </c>
      <c r="C37" t="s">
        <v>27</v>
      </c>
      <c r="D37" s="5" t="str">
        <f>CONCATENATE(Table4[[#This Row],[Target Value]],Table4[[#This Row],[Tolerance]],Table4[[#This Row],[Stock]])</f>
        <v>180Â±5%STOCK</v>
      </c>
      <c r="E37" t="str">
        <f>VLOOKUP(Table4[[#This Row],[Query]],'0805'!AG$2:'0805'!$AG$1500,1,0)</f>
        <v>180Â±5%STOCK</v>
      </c>
      <c r="F37" t="str">
        <f>VLOOKUP(Table4[[#This Row],[Query]],'0603'!AG$2:'0603'!$AG$2157,1,0)</f>
        <v>180Â±5%Stock</v>
      </c>
      <c r="G37" s="5" t="str">
        <f>VLOOKUP(Table4[[#This Row],[Query]],TH!AG$2:'TH'!$AG$2500,1,0)</f>
        <v>180Â±5%Stock</v>
      </c>
    </row>
    <row r="38" spans="1:7">
      <c r="A38">
        <v>200</v>
      </c>
      <c r="B38" t="s">
        <v>23</v>
      </c>
      <c r="C38" t="s">
        <v>27</v>
      </c>
      <c r="D38" s="5" t="str">
        <f>CONCATENATE(Table4[[#This Row],[Target Value]],Table4[[#This Row],[Tolerance]],Table4[[#This Row],[Stock]])</f>
        <v>200Â±5%STOCK</v>
      </c>
      <c r="E38" t="str">
        <f>VLOOKUP(Table4[[#This Row],[Query]],'0805'!AG$2:'0805'!$AG$1500,1,0)</f>
        <v>200Â±5%STOCK</v>
      </c>
      <c r="F38" t="str">
        <f>VLOOKUP(Table4[[#This Row],[Query]],'0603'!AG$2:'0603'!$AG$2157,1,0)</f>
        <v>200Â±5%Stock</v>
      </c>
      <c r="G38" s="5" t="str">
        <f>VLOOKUP(Table4[[#This Row],[Query]],TH!AG$2:'TH'!$AG$2500,1,0)</f>
        <v>200Â±5%Stock</v>
      </c>
    </row>
    <row r="39" spans="1:7">
      <c r="A39">
        <v>220</v>
      </c>
      <c r="B39" t="s">
        <v>23</v>
      </c>
      <c r="C39" t="s">
        <v>27</v>
      </c>
      <c r="D39" t="str">
        <f>CONCATENATE(Table4[[#This Row],[Target Value]],Table4[[#This Row],[Tolerance]],Table4[[#This Row],[Stock]])</f>
        <v>220Â±5%STOCK</v>
      </c>
      <c r="E39" t="str">
        <f>VLOOKUP(Table4[[#This Row],[Query]],'0805'!AG$2:'0805'!$AG$1500,1,0)</f>
        <v>220Â±5%STOCK</v>
      </c>
      <c r="F39" t="str">
        <f>VLOOKUP(Table4[[#This Row],[Query]],'0603'!AG$2:'0603'!$AG$2157,1,0)</f>
        <v>220Â±5%Stock</v>
      </c>
      <c r="G39" t="str">
        <f>VLOOKUP(Table4[[#This Row],[Query]],TH!AG$2:'TH'!$AG$2500,1,0)</f>
        <v>220Â±5%Stock</v>
      </c>
    </row>
    <row r="40" spans="1:7">
      <c r="A40">
        <v>240</v>
      </c>
      <c r="B40" t="s">
        <v>23</v>
      </c>
      <c r="C40" t="s">
        <v>27</v>
      </c>
      <c r="D40" t="str">
        <f>CONCATENATE(Table4[[#This Row],[Target Value]],Table4[[#This Row],[Tolerance]],Table4[[#This Row],[Stock]])</f>
        <v>240Â±5%STOCK</v>
      </c>
      <c r="E40" t="str">
        <f>VLOOKUP(Table4[[#This Row],[Query]],'0805'!AG$2:'0805'!$AG$1500,1,0)</f>
        <v>240Â±5%STOCK</v>
      </c>
      <c r="F40" t="str">
        <f>VLOOKUP(Table4[[#This Row],[Query]],'0603'!AG$2:'0603'!$AG$2157,1,0)</f>
        <v>240Â±5%Stock</v>
      </c>
      <c r="G40" t="str">
        <f>VLOOKUP(Table4[[#This Row],[Query]],TH!AG$2:'TH'!$AG$2500,1,0)</f>
        <v>240Â±5%Stock</v>
      </c>
    </row>
    <row r="41" spans="1:7">
      <c r="A41">
        <v>270</v>
      </c>
      <c r="B41" t="s">
        <v>23</v>
      </c>
      <c r="C41" t="s">
        <v>27</v>
      </c>
      <c r="D41" s="5" t="str">
        <f>CONCATENATE(Table4[[#This Row],[Target Value]],Table4[[#This Row],[Tolerance]],Table4[[#This Row],[Stock]])</f>
        <v>270Â±5%STOCK</v>
      </c>
      <c r="E41" t="str">
        <f>VLOOKUP(Table4[[#This Row],[Query]],'0805'!AG$2:'0805'!$AG$1500,1,0)</f>
        <v>270Â±5%STOCK</v>
      </c>
      <c r="F41" t="str">
        <f>VLOOKUP(Table4[[#This Row],[Query]],'0603'!AG$2:'0603'!$AG$2157,1,0)</f>
        <v>270Â±5%Stock</v>
      </c>
      <c r="G41" s="5" t="str">
        <f>VLOOKUP(Table4[[#This Row],[Query]],TH!AG$2:'TH'!$AG$2500,1,0)</f>
        <v>270Â±5%Stock</v>
      </c>
    </row>
    <row r="42" spans="1:7">
      <c r="A42">
        <v>300</v>
      </c>
      <c r="B42" t="s">
        <v>23</v>
      </c>
      <c r="C42" t="s">
        <v>27</v>
      </c>
      <c r="D42" t="str">
        <f>CONCATENATE(Table4[[#This Row],[Target Value]],Table4[[#This Row],[Tolerance]],Table4[[#This Row],[Stock]])</f>
        <v>300Â±5%STOCK</v>
      </c>
      <c r="E42" t="str">
        <f>VLOOKUP(Table4[[#This Row],[Query]],'0805'!AG$2:'0805'!$AG$1500,1,0)</f>
        <v>300Â±5%STOCK</v>
      </c>
      <c r="F42" t="str">
        <f>VLOOKUP(Table4[[#This Row],[Query]],'0603'!AG$2:'0603'!$AG$2157,1,0)</f>
        <v>300Â±5%Stock</v>
      </c>
      <c r="G42" t="str">
        <f>VLOOKUP(Table4[[#This Row],[Query]],TH!AG$2:'TH'!$AG$2500,1,0)</f>
        <v>300Â±5%Stock</v>
      </c>
    </row>
    <row r="43" spans="1:7">
      <c r="A43">
        <v>330</v>
      </c>
      <c r="B43" t="s">
        <v>23</v>
      </c>
      <c r="C43" t="s">
        <v>27</v>
      </c>
      <c r="D43" s="5" t="str">
        <f>CONCATENATE(Table4[[#This Row],[Target Value]],Table4[[#This Row],[Tolerance]],Table4[[#This Row],[Stock]])</f>
        <v>330Â±5%STOCK</v>
      </c>
      <c r="E43" t="str">
        <f>VLOOKUP(Table4[[#This Row],[Query]],'0805'!AG$2:'0805'!$AG$1500,1,0)</f>
        <v>330Â±5%STOCK</v>
      </c>
      <c r="F43" t="str">
        <f>VLOOKUP(Table4[[#This Row],[Query]],'0603'!AG$2:'0603'!$AG$2157,1,0)</f>
        <v>330Â±5%Stock</v>
      </c>
      <c r="G43" s="5" t="str">
        <f>VLOOKUP(Table4[[#This Row],[Query]],TH!AG$2:'TH'!$AG$2500,1,0)</f>
        <v>330Â±5%Stock</v>
      </c>
    </row>
    <row r="44" spans="1:7">
      <c r="A44">
        <v>390</v>
      </c>
      <c r="B44" t="s">
        <v>23</v>
      </c>
      <c r="C44" t="s">
        <v>27</v>
      </c>
      <c r="D44" s="5" t="str">
        <f>CONCATENATE(Table4[[#This Row],[Target Value]],Table4[[#This Row],[Tolerance]],Table4[[#This Row],[Stock]])</f>
        <v>390Â±5%STOCK</v>
      </c>
      <c r="E44" t="str">
        <f>VLOOKUP(Table4[[#This Row],[Query]],'0805'!AG$2:'0805'!$AG$1500,1,0)</f>
        <v>390Â±5%STOCK</v>
      </c>
      <c r="F44" t="str">
        <f>VLOOKUP(Table4[[#This Row],[Query]],'0603'!AG$2:'0603'!$AG$2157,1,0)</f>
        <v>390Â±5%Stock</v>
      </c>
      <c r="G44" s="5" t="str">
        <f>VLOOKUP(Table4[[#This Row],[Query]],TH!AG$2:'TH'!$AG$2500,1,0)</f>
        <v>390Â±5%Stock</v>
      </c>
    </row>
    <row r="45" spans="1:7">
      <c r="A45">
        <v>430</v>
      </c>
      <c r="B45" t="s">
        <v>23</v>
      </c>
      <c r="C45" t="s">
        <v>27</v>
      </c>
      <c r="D45" t="str">
        <f>CONCATENATE(Table4[[#This Row],[Target Value]],Table4[[#This Row],[Tolerance]],Table4[[#This Row],[Stock]])</f>
        <v>430Â±5%STOCK</v>
      </c>
      <c r="E45" t="str">
        <f>VLOOKUP(Table4[[#This Row],[Query]],'0805'!AG$2:'0805'!$AG$1500,1,0)</f>
        <v>430Â±5%STOCK</v>
      </c>
      <c r="F45" t="str">
        <f>VLOOKUP(Table4[[#This Row],[Query]],'0603'!AG$2:'0603'!$AG$2157,1,0)</f>
        <v>430Â±5%Stock</v>
      </c>
      <c r="G45" t="str">
        <f>VLOOKUP(Table4[[#This Row],[Query]],TH!AG$2:'TH'!$AG$2500,1,0)</f>
        <v>430Â±5%Stock</v>
      </c>
    </row>
    <row r="46" spans="1:7">
      <c r="A46">
        <v>470</v>
      </c>
      <c r="B46" t="s">
        <v>23</v>
      </c>
      <c r="C46" t="s">
        <v>27</v>
      </c>
      <c r="D46" t="str">
        <f>CONCATENATE(Table4[[#This Row],[Target Value]],Table4[[#This Row],[Tolerance]],Table4[[#This Row],[Stock]])</f>
        <v>470Â±5%STOCK</v>
      </c>
      <c r="E46" t="str">
        <f>VLOOKUP(Table4[[#This Row],[Query]],'0805'!AG$2:'0805'!$AG$1500,1,0)</f>
        <v>470Â±5%STOCK</v>
      </c>
      <c r="F46" t="str">
        <f>VLOOKUP(Table4[[#This Row],[Query]],'0603'!AG$2:'0603'!$AG$2157,1,0)</f>
        <v>470Â±5%Stock</v>
      </c>
      <c r="G46" t="str">
        <f>VLOOKUP(Table4[[#This Row],[Query]],TH!AG$2:'TH'!$AG$2500,1,0)</f>
        <v>470Â±5%Stock</v>
      </c>
    </row>
    <row r="47" spans="1:7">
      <c r="A47">
        <v>510</v>
      </c>
      <c r="B47" t="s">
        <v>23</v>
      </c>
      <c r="C47" t="s">
        <v>27</v>
      </c>
      <c r="D47" s="3" t="str">
        <f>CONCATENATE(Table4[[#This Row],[Target Value]],Table4[[#This Row],[Tolerance]],Table4[[#This Row],[Stock]])</f>
        <v>510Â±5%STOCK</v>
      </c>
      <c r="E47" t="str">
        <f>VLOOKUP(Table4[[#This Row],[Query]],'0805'!AG$2:'0805'!$AG$1500,1,0)</f>
        <v>510Â±5%STOCK</v>
      </c>
      <c r="F47" t="str">
        <f>VLOOKUP(Table4[[#This Row],[Query]],'0603'!AG$2:'0603'!$AG$2157,1,0)</f>
        <v>510Â±5%Stock</v>
      </c>
      <c r="G47" s="3" t="str">
        <f>VLOOKUP(Table4[[#This Row],[Query]],TH!AG$2:'TH'!$AG$2500,1,0)</f>
        <v>510Â±5%Stock</v>
      </c>
    </row>
    <row r="48" spans="1:7">
      <c r="A48">
        <v>680</v>
      </c>
      <c r="B48" t="s">
        <v>23</v>
      </c>
      <c r="C48" t="s">
        <v>27</v>
      </c>
      <c r="D48" s="5" t="str">
        <f>CONCATENATE(Table4[[#This Row],[Target Value]],Table4[[#This Row],[Tolerance]],Table4[[#This Row],[Stock]])</f>
        <v>680Â±5%STOCK</v>
      </c>
      <c r="E48" t="str">
        <f>VLOOKUP(Table4[[#This Row],[Query]],'0805'!AG$2:'0805'!$AG$1500,1,0)</f>
        <v>680Â±5%STOCK</v>
      </c>
      <c r="F48" t="str">
        <f>VLOOKUP(Table4[[#This Row],[Query]],'0603'!AG$2:'0603'!$AG$2157,1,0)</f>
        <v>680Â±5%Stock</v>
      </c>
      <c r="G48" s="5" t="str">
        <f>VLOOKUP(Table4[[#This Row],[Query]],TH!AG$2:'TH'!$AG$2500,1,0)</f>
        <v>680Â±5%Stock</v>
      </c>
    </row>
    <row r="49" spans="1:7">
      <c r="A49" s="2">
        <v>820</v>
      </c>
      <c r="B49" t="s">
        <v>23</v>
      </c>
      <c r="C49" t="s">
        <v>27</v>
      </c>
      <c r="D49" s="5" t="str">
        <f>CONCATENATE(Table4[[#This Row],[Target Value]],Table4[[#This Row],[Tolerance]],Table4[[#This Row],[Stock]])</f>
        <v>820Â±5%STOCK</v>
      </c>
      <c r="E49" t="str">
        <f>VLOOKUP(Table4[[#This Row],[Query]],'0805'!AG$2:'0805'!$AG$1500,1,0)</f>
        <v>820Â±5%STOCK</v>
      </c>
      <c r="F49" t="str">
        <f>VLOOKUP(Table4[[#This Row],[Query]],'0603'!AG$2:'0603'!$AG$2157,1,0)</f>
        <v>820Â±5%Stock</v>
      </c>
      <c r="G49" s="5" t="str">
        <f>VLOOKUP(Table4[[#This Row],[Query]],TH!AG$2:'TH'!$AG$2500,1,0)</f>
        <v>820Â±5%Stock</v>
      </c>
    </row>
    <row r="50" spans="1:7">
      <c r="A50" s="2" t="s">
        <v>184</v>
      </c>
      <c r="B50" t="s">
        <v>23</v>
      </c>
      <c r="C50" t="s">
        <v>27</v>
      </c>
      <c r="D50" s="5" t="str">
        <f>CONCATENATE(Table4[[#This Row],[Target Value]],Table4[[#This Row],[Tolerance]],Table4[[#This Row],[Stock]])</f>
        <v>1.2kÂ±5%STOCK</v>
      </c>
      <c r="E50" t="str">
        <f>VLOOKUP(Table4[[#This Row],[Query]],'0805'!AG$2:'0805'!$AG$1500,1,0)</f>
        <v>1.2kÂ±5%STOCK</v>
      </c>
      <c r="F50" t="str">
        <f>VLOOKUP(Table4[[#This Row],[Query]],'0603'!AG$2:'0603'!$AG$2157,1,0)</f>
        <v>1.2kÂ±5%Stock</v>
      </c>
      <c r="G50" s="5" t="str">
        <f>VLOOKUP(Table4[[#This Row],[Query]],TH!AG$2:'TH'!$AG$2500,1,0)</f>
        <v>1.2kÂ±5%Stock</v>
      </c>
    </row>
    <row r="51" spans="1:7">
      <c r="A51" s="2" t="s">
        <v>188</v>
      </c>
      <c r="B51" t="s">
        <v>23</v>
      </c>
      <c r="C51" t="s">
        <v>27</v>
      </c>
      <c r="D51" s="5" t="str">
        <f>CONCATENATE(Table4[[#This Row],[Target Value]],Table4[[#This Row],[Tolerance]],Table4[[#This Row],[Stock]])</f>
        <v>1.5kÂ±5%STOCK</v>
      </c>
      <c r="E51" t="str">
        <f>VLOOKUP(Table4[[#This Row],[Query]],'0805'!AG$2:'0805'!$AG$1500,1,0)</f>
        <v>1.5kÂ±5%STOCK</v>
      </c>
      <c r="F51" t="str">
        <f>VLOOKUP(Table4[[#This Row],[Query]],'0603'!AG$2:'0603'!$AG$2157,1,0)</f>
        <v>1.5kÂ±5%Stock</v>
      </c>
      <c r="G51" s="5" t="str">
        <f>VLOOKUP(Table4[[#This Row],[Query]],TH!AG$2:'TH'!$AG$2500,1,0)</f>
        <v>1.5kÂ±5%Stock</v>
      </c>
    </row>
    <row r="52" spans="1:7">
      <c r="A52" s="1" t="s">
        <v>192</v>
      </c>
      <c r="B52" t="s">
        <v>23</v>
      </c>
      <c r="C52" t="s">
        <v>27</v>
      </c>
      <c r="D52" s="5" t="str">
        <f>CONCATENATE(Table4[[#This Row],[Target Value]],Table4[[#This Row],[Tolerance]],Table4[[#This Row],[Stock]])</f>
        <v>100kÂ±5%STOCK</v>
      </c>
      <c r="E52" t="str">
        <f>VLOOKUP(Table4[[#This Row],[Query]],'0805'!AG$2:'0805'!$AG$1500,1,0)</f>
        <v>100kÂ±5%STOCK</v>
      </c>
      <c r="F52" t="str">
        <f>VLOOKUP(Table4[[#This Row],[Query]],'0603'!AG$2:'0603'!$AG$2157,1,0)</f>
        <v>100kÂ±5%Stock</v>
      </c>
      <c r="G52" s="3" t="str">
        <f>VLOOKUP(Table4[[#This Row],[Query]],TH!AG$2:'TH'!$AG$2500,1,0)</f>
        <v>100kÂ±5%Stock</v>
      </c>
    </row>
    <row r="53" spans="1:7">
      <c r="A53" s="2" t="s">
        <v>196</v>
      </c>
      <c r="B53" t="s">
        <v>23</v>
      </c>
      <c r="C53" t="s">
        <v>27</v>
      </c>
      <c r="D53" s="5" t="str">
        <f>CONCATENATE(Table4[[#This Row],[Target Value]],Table4[[#This Row],[Tolerance]],Table4[[#This Row],[Stock]])</f>
        <v>10kÂ±5%STOCK</v>
      </c>
      <c r="E53" t="str">
        <f>VLOOKUP(Table4[[#This Row],[Query]],'0805'!AG$2:'0805'!$AG$1500,1,0)</f>
        <v>10kÂ±5%STOCK</v>
      </c>
      <c r="F53" t="str">
        <f>VLOOKUP(Table4[[#This Row],[Query]],'0603'!AG$2:'0603'!$AG$2157,1,0)</f>
        <v>10kÂ±5%Stock</v>
      </c>
      <c r="G53" s="5" t="str">
        <f>VLOOKUP(Table4[[#This Row],[Query]],TH!AG$2:'TH'!$AG$2500,1,0)</f>
        <v>10kÂ±5%Stock</v>
      </c>
    </row>
    <row r="54" spans="1:7">
      <c r="A54" s="2" t="s">
        <v>200</v>
      </c>
      <c r="B54" t="s">
        <v>23</v>
      </c>
      <c r="C54" t="s">
        <v>27</v>
      </c>
      <c r="D54" s="5" t="str">
        <f>CONCATENATE(Table4[[#This Row],[Target Value]],Table4[[#This Row],[Tolerance]],Table4[[#This Row],[Stock]])</f>
        <v>10MÂ±5%STOCK</v>
      </c>
      <c r="E54" t="str">
        <f>VLOOKUP(Table4[[#This Row],[Query]],'0805'!AG$2:'0805'!$AG$1500,1,0)</f>
        <v>10MÂ±5%STOCK</v>
      </c>
      <c r="F54" t="str">
        <f>VLOOKUP(Table4[[#This Row],[Query]],'0603'!AG$2:'0603'!$AG$2157,1,0)</f>
        <v>10MÂ±5%Stock</v>
      </c>
      <c r="G54" s="5" t="str">
        <f>VLOOKUP(Table4[[#This Row],[Query]],TH!AG$2:'TH'!$AG$2500,1,0)</f>
        <v>10MÂ±5%Stock</v>
      </c>
    </row>
    <row r="55" spans="1:7">
      <c r="A55" s="1" t="s">
        <v>204</v>
      </c>
      <c r="B55" t="s">
        <v>23</v>
      </c>
      <c r="C55" t="s">
        <v>27</v>
      </c>
      <c r="D55" s="5" t="str">
        <f>CONCATENATE(Table4[[#This Row],[Target Value]],Table4[[#This Row],[Tolerance]],Table4[[#This Row],[Stock]])</f>
        <v>120kÂ±5%STOCK</v>
      </c>
      <c r="E55" t="str">
        <f>VLOOKUP(Table4[[#This Row],[Query]],'0805'!AG$2:'0805'!$AG$1500,1,0)</f>
        <v>120kÂ±5%STOCK</v>
      </c>
      <c r="F55" t="str">
        <f>VLOOKUP(Table4[[#This Row],[Query]],'0603'!AG$2:'0603'!$AG$2157,1,0)</f>
        <v>120kÂ±5%Stock</v>
      </c>
      <c r="G55" s="3" t="str">
        <f>VLOOKUP(Table4[[#This Row],[Query]],TH!AG$2:'TH'!$AG$2500,1,0)</f>
        <v>120kÂ±5%Stock</v>
      </c>
    </row>
    <row r="56" spans="1:7">
      <c r="A56" s="2" t="s">
        <v>208</v>
      </c>
      <c r="B56" t="s">
        <v>23</v>
      </c>
      <c r="C56" t="s">
        <v>27</v>
      </c>
      <c r="D56" s="5" t="str">
        <f>CONCATENATE(Table4[[#This Row],[Target Value]],Table4[[#This Row],[Tolerance]],Table4[[#This Row],[Stock]])</f>
        <v>12kÂ±5%STOCK</v>
      </c>
      <c r="E56" t="str">
        <f>VLOOKUP(Table4[[#This Row],[Query]],'0805'!AG$2:'0805'!$AG$1500,1,0)</f>
        <v>12kÂ±5%STOCK</v>
      </c>
      <c r="F56" t="str">
        <f>VLOOKUP(Table4[[#This Row],[Query]],'0603'!AG$2:'0603'!$AG$2157,1,0)</f>
        <v>12kÂ±5%Stock</v>
      </c>
      <c r="G56" s="5" t="str">
        <f>VLOOKUP(Table4[[#This Row],[Query]],TH!AG$2:'TH'!$AG$2500,1,0)</f>
        <v>12kÂ±5%Stock</v>
      </c>
    </row>
    <row r="57" spans="1:7">
      <c r="A57" s="1" t="s">
        <v>212</v>
      </c>
      <c r="B57" t="s">
        <v>23</v>
      </c>
      <c r="C57" t="s">
        <v>27</v>
      </c>
      <c r="D57" s="5" t="str">
        <f>CONCATENATE(Table4[[#This Row],[Target Value]],Table4[[#This Row],[Tolerance]],Table4[[#This Row],[Stock]])</f>
        <v>150kÂ±5%STOCK</v>
      </c>
      <c r="E57" t="str">
        <f>VLOOKUP(Table4[[#This Row],[Query]],'0805'!AG$2:'0805'!$AG$1500,1,0)</f>
        <v>150kÂ±5%STOCK</v>
      </c>
      <c r="F57" t="str">
        <f>VLOOKUP(Table4[[#This Row],[Query]],'0603'!AG$2:'0603'!$AG$2157,1,0)</f>
        <v>150kÂ±5%Stock</v>
      </c>
      <c r="G57" s="3" t="str">
        <f>VLOOKUP(Table4[[#This Row],[Query]],TH!AG$2:'TH'!$AG$2500,1,0)</f>
        <v>150kÂ±5%Stock</v>
      </c>
    </row>
    <row r="58" spans="1:7">
      <c r="A58" s="2" t="s">
        <v>216</v>
      </c>
      <c r="B58" t="s">
        <v>23</v>
      </c>
      <c r="C58" t="s">
        <v>27</v>
      </c>
      <c r="D58" s="5" t="str">
        <f>CONCATENATE(Table4[[#This Row],[Target Value]],Table4[[#This Row],[Tolerance]],Table4[[#This Row],[Stock]])</f>
        <v>15kÂ±5%STOCK</v>
      </c>
      <c r="E58" t="str">
        <f>VLOOKUP(Table4[[#This Row],[Query]],'0805'!AG$2:'0805'!$AG$1500,1,0)</f>
        <v>15kÂ±5%STOCK</v>
      </c>
      <c r="F58" t="str">
        <f>VLOOKUP(Table4[[#This Row],[Query]],'0603'!AG$2:'0603'!$AG$2157,1,0)</f>
        <v>15kÂ±5%Stock</v>
      </c>
      <c r="G58" s="5" t="str">
        <f>VLOOKUP(Table4[[#This Row],[Query]],TH!AG$2:'TH'!$AG$2500,1,0)</f>
        <v>15kÂ±5%Stock</v>
      </c>
    </row>
    <row r="59" spans="1:7">
      <c r="A59" s="2" t="s">
        <v>220</v>
      </c>
      <c r="B59" t="s">
        <v>23</v>
      </c>
      <c r="C59" t="s">
        <v>27</v>
      </c>
      <c r="D59" s="5" t="str">
        <f>CONCATENATE(Table4[[#This Row],[Target Value]],Table4[[#This Row],[Tolerance]],Table4[[#This Row],[Stock]])</f>
        <v>180kÂ±5%STOCK</v>
      </c>
      <c r="E59" t="str">
        <f>VLOOKUP(Table4[[#This Row],[Query]],'0805'!AG$2:'0805'!$AG$1500,1,0)</f>
        <v>180kÂ±5%STOCK</v>
      </c>
      <c r="F59" t="str">
        <f>VLOOKUP(Table4[[#This Row],[Query]],'0603'!AG$2:'0603'!$AG$2157,1,0)</f>
        <v>180kÂ±5%Stock</v>
      </c>
      <c r="G59" s="5" t="str">
        <f>VLOOKUP(Table4[[#This Row],[Query]],TH!AG$2:'TH'!$AG$2500,1,0)</f>
        <v>180kÂ±5%Stock</v>
      </c>
    </row>
    <row r="60" spans="1:7">
      <c r="A60" s="2" t="s">
        <v>224</v>
      </c>
      <c r="B60" t="s">
        <v>23</v>
      </c>
      <c r="C60" t="s">
        <v>27</v>
      </c>
      <c r="D60" s="5" t="str">
        <f>CONCATENATE(Table4[[#This Row],[Target Value]],Table4[[#This Row],[Tolerance]],Table4[[#This Row],[Stock]])</f>
        <v>1kÂ±5%STOCK</v>
      </c>
      <c r="E60" t="str">
        <f>VLOOKUP(Table4[[#This Row],[Query]],'0805'!AG$2:'0805'!$AG$1500,1,0)</f>
        <v>1kÂ±5%STOCK</v>
      </c>
      <c r="F60" t="str">
        <f>VLOOKUP(Table4[[#This Row],[Query]],'0603'!AG$2:'0603'!$AG$2157,1,0)</f>
        <v>1kÂ±5%Stock</v>
      </c>
      <c r="G60" s="5" t="str">
        <f>VLOOKUP(Table4[[#This Row],[Query]],TH!AG$2:'TH'!$AG$2500,1,0)</f>
        <v>1kÂ±5%Stock</v>
      </c>
    </row>
    <row r="61" spans="1:7">
      <c r="A61" s="1" t="s">
        <v>228</v>
      </c>
      <c r="B61" t="s">
        <v>23</v>
      </c>
      <c r="C61" t="s">
        <v>27</v>
      </c>
      <c r="D61" s="5" t="str">
        <f>CONCATENATE(Table4[[#This Row],[Target Value]],Table4[[#This Row],[Tolerance]],Table4[[#This Row],[Stock]])</f>
        <v>1MÂ±5%STOCK</v>
      </c>
      <c r="E61" t="str">
        <f>VLOOKUP(Table4[[#This Row],[Query]],'0805'!AG$2:'0805'!$AG$1500,1,0)</f>
        <v>1MÂ±5%STOCK</v>
      </c>
      <c r="F61" t="str">
        <f>VLOOKUP(Table4[[#This Row],[Query]],'0603'!AG$2:'0603'!$AG$2157,1,0)</f>
        <v>1MÂ±5%Stock</v>
      </c>
      <c r="G61" s="3" t="str">
        <f>VLOOKUP(Table4[[#This Row],[Query]],TH!AG$2:'TH'!$AG$2500,1,0)</f>
        <v>1MÂ±5%Stock</v>
      </c>
    </row>
    <row r="62" spans="1:7">
      <c r="A62" s="2" t="s">
        <v>232</v>
      </c>
      <c r="B62" t="s">
        <v>23</v>
      </c>
      <c r="C62" t="s">
        <v>27</v>
      </c>
      <c r="D62" s="5" t="str">
        <f>CONCATENATE(Table4[[#This Row],[Target Value]],Table4[[#This Row],[Tolerance]],Table4[[#This Row],[Stock]])</f>
        <v>2.2kÂ±5%STOCK</v>
      </c>
      <c r="E62" t="str">
        <f>VLOOKUP(Table4[[#This Row],[Query]],'0805'!AG$2:'0805'!$AG$1500,1,0)</f>
        <v>2.2kÂ±5%STOCK</v>
      </c>
      <c r="F62" t="str">
        <f>VLOOKUP(Table4[[#This Row],[Query]],'0603'!AG$2:'0603'!$AG$2157,1,0)</f>
        <v>2.2kÂ±5%Stock</v>
      </c>
      <c r="G62" s="5" t="str">
        <f>VLOOKUP(Table4[[#This Row],[Query]],TH!AG$2:'TH'!$AG$2500,1,0)</f>
        <v>2.2kÂ±5%Stock</v>
      </c>
    </row>
    <row r="63" spans="1:7">
      <c r="A63" s="2" t="s">
        <v>236</v>
      </c>
      <c r="B63" t="s">
        <v>23</v>
      </c>
      <c r="C63" t="s">
        <v>27</v>
      </c>
      <c r="D63" s="5" t="str">
        <f>CONCATENATE(Table4[[#This Row],[Target Value]],Table4[[#This Row],[Tolerance]],Table4[[#This Row],[Stock]])</f>
        <v>2.7kÂ±5%STOCK</v>
      </c>
      <c r="E63" t="str">
        <f>VLOOKUP(Table4[[#This Row],[Query]],'0805'!AG$2:'0805'!$AG$1500,1,0)</f>
        <v>2.7kÂ±5%STOCK</v>
      </c>
      <c r="F63" t="str">
        <f>VLOOKUP(Table4[[#This Row],[Query]],'0603'!AG$2:'0603'!$AG$2157,1,0)</f>
        <v>2.7kÂ±5%Stock</v>
      </c>
      <c r="G63" s="5" t="str">
        <f>VLOOKUP(Table4[[#This Row],[Query]],TH!AG$2:'TH'!$AG$2500,1,0)</f>
        <v>2.7kÂ±5%Stock</v>
      </c>
    </row>
    <row r="64" spans="1:7">
      <c r="A64" s="1" t="s">
        <v>240</v>
      </c>
      <c r="B64" t="s">
        <v>23</v>
      </c>
      <c r="C64" t="s">
        <v>27</v>
      </c>
      <c r="D64" s="5" t="str">
        <f>CONCATENATE(Table4[[#This Row],[Target Value]],Table4[[#This Row],[Tolerance]],Table4[[#This Row],[Stock]])</f>
        <v>200kÂ±5%STOCK</v>
      </c>
      <c r="E64" t="str">
        <f>VLOOKUP(Table4[[#This Row],[Query]],'0805'!AG$2:'0805'!$AG$1500,1,0)</f>
        <v>200kÂ±5%STOCK</v>
      </c>
      <c r="F64" t="str">
        <f>VLOOKUP(Table4[[#This Row],[Query]],'0603'!AG$2:'0603'!$AG$2157,1,0)</f>
        <v>200kÂ±5%Stock</v>
      </c>
      <c r="G64" s="3" t="str">
        <f>VLOOKUP(Table4[[#This Row],[Query]],TH!AG$2:'TH'!$AG$2500,1,0)</f>
        <v>200kÂ±5%Stock</v>
      </c>
    </row>
    <row r="65" spans="1:7">
      <c r="A65" s="1" t="s">
        <v>244</v>
      </c>
      <c r="B65" t="s">
        <v>23</v>
      </c>
      <c r="C65" t="s">
        <v>27</v>
      </c>
      <c r="D65" s="5" t="str">
        <f>CONCATENATE(Table4[[#This Row],[Target Value]],Table4[[#This Row],[Tolerance]],Table4[[#This Row],[Stock]])</f>
        <v>20kÂ±5%STOCK</v>
      </c>
      <c r="E65" t="str">
        <f>VLOOKUP(Table4[[#This Row],[Query]],'0805'!AG$2:'0805'!$AG$1500,1,0)</f>
        <v>20kÂ±5%STOCK</v>
      </c>
      <c r="F65" t="str">
        <f>VLOOKUP(Table4[[#This Row],[Query]],'0603'!AG$2:'0603'!$AG$2157,1,0)</f>
        <v>20kÂ±5%Stock</v>
      </c>
      <c r="G65" s="3" t="str">
        <f>VLOOKUP(Table4[[#This Row],[Query]],TH!AG$2:'TH'!$AG$2500,1,0)</f>
        <v>20kÂ±5%Stock</v>
      </c>
    </row>
    <row r="66" spans="1:7">
      <c r="A66" s="1" t="s">
        <v>248</v>
      </c>
      <c r="B66" t="s">
        <v>23</v>
      </c>
      <c r="C66" t="s">
        <v>27</v>
      </c>
      <c r="D66" s="5" t="str">
        <f>CONCATENATE(Table4[[#This Row],[Target Value]],Table4[[#This Row],[Tolerance]],Table4[[#This Row],[Stock]])</f>
        <v>220kÂ±5%STOCK</v>
      </c>
      <c r="E66" t="str">
        <f>VLOOKUP(Table4[[#This Row],[Query]],'0805'!AG$2:'0805'!$AG$1500,1,0)</f>
        <v>220kÂ±5%STOCK</v>
      </c>
      <c r="F66" t="str">
        <f>VLOOKUP(Table4[[#This Row],[Query]],'0603'!AG$2:'0603'!$AG$2157,1,0)</f>
        <v>220kÂ±5%Stock</v>
      </c>
      <c r="G66" s="3" t="str">
        <f>VLOOKUP(Table4[[#This Row],[Query]],TH!AG$2:'TH'!$AG$2500,1,0)</f>
        <v>220kÂ±5%Stock</v>
      </c>
    </row>
    <row r="67" spans="1:7">
      <c r="A67" s="2" t="s">
        <v>252</v>
      </c>
      <c r="B67" t="s">
        <v>23</v>
      </c>
      <c r="C67" t="s">
        <v>27</v>
      </c>
      <c r="D67" s="5" t="str">
        <f>CONCATENATE(Table4[[#This Row],[Target Value]],Table4[[#This Row],[Tolerance]],Table4[[#This Row],[Stock]])</f>
        <v>22kÂ±5%STOCK</v>
      </c>
      <c r="E67" t="str">
        <f>VLOOKUP(Table4[[#This Row],[Query]],'0805'!AG$2:'0805'!$AG$1500,1,0)</f>
        <v>22kÂ±5%STOCK</v>
      </c>
      <c r="F67" t="str">
        <f>VLOOKUP(Table4[[#This Row],[Query]],'0603'!AG$2:'0603'!$AG$2157,1,0)</f>
        <v>22kÂ±5%Stock</v>
      </c>
      <c r="G67" s="5" t="str">
        <f>VLOOKUP(Table4[[#This Row],[Query]],TH!AG$2:'TH'!$AG$2500,1,0)</f>
        <v>22kÂ±5%Stock</v>
      </c>
    </row>
    <row r="68" spans="1:7">
      <c r="A68" s="1" t="s">
        <v>256</v>
      </c>
      <c r="B68" t="s">
        <v>23</v>
      </c>
      <c r="C68" t="s">
        <v>27</v>
      </c>
      <c r="D68" s="3" t="str">
        <f>CONCATENATE(Table4[[#This Row],[Target Value]],Table4[[#This Row],[Tolerance]],Table4[[#This Row],[Stock]])</f>
        <v>270kÂ±5%STOCK</v>
      </c>
      <c r="E68" t="str">
        <f>VLOOKUP(Table4[[#This Row],[Query]],'0805'!AG$2:'0805'!$AG$1500,1,0)</f>
        <v>270kÂ±5%STOCK</v>
      </c>
      <c r="F68" t="str">
        <f>VLOOKUP(Table4[[#This Row],[Query]],'0603'!AG$2:'0603'!$AG$2157,1,0)</f>
        <v>270kÂ±5%Stock</v>
      </c>
      <c r="G68" s="3" t="str">
        <f>VLOOKUP(Table4[[#This Row],[Query]],TH!AG$2:'TH'!$AG$2500,1,0)</f>
        <v>270kÂ±5%Stock</v>
      </c>
    </row>
    <row r="69" spans="1:7">
      <c r="A69" s="1" t="s">
        <v>260</v>
      </c>
      <c r="B69" t="s">
        <v>23</v>
      </c>
      <c r="C69" t="s">
        <v>27</v>
      </c>
      <c r="D69" s="3" t="str">
        <f>CONCATENATE(Table4[[#This Row],[Target Value]],Table4[[#This Row],[Tolerance]],Table4[[#This Row],[Stock]])</f>
        <v>27kÂ±5%STOCK</v>
      </c>
      <c r="E69" t="str">
        <f>VLOOKUP(Table4[[#This Row],[Query]],'0805'!AG$2:'0805'!$AG$1500,1,0)</f>
        <v>27kÂ±5%STOCK</v>
      </c>
      <c r="F69" t="str">
        <f>VLOOKUP(Table4[[#This Row],[Query]],'0603'!AG$2:'0603'!$AG$2157,1,0)</f>
        <v>27kÂ±5%Stock</v>
      </c>
      <c r="G69" s="3" t="str">
        <f>VLOOKUP(Table4[[#This Row],[Query]],TH!AG$2:'TH'!$AG$2500,1,0)</f>
        <v>27kÂ±5%Stock</v>
      </c>
    </row>
    <row r="70" spans="1:7">
      <c r="A70" s="1" t="s">
        <v>264</v>
      </c>
      <c r="B70" t="s">
        <v>23</v>
      </c>
      <c r="C70" t="s">
        <v>27</v>
      </c>
      <c r="D70" s="3" t="str">
        <f>CONCATENATE(Table4[[#This Row],[Target Value]],Table4[[#This Row],[Tolerance]],Table4[[#This Row],[Stock]])</f>
        <v>2kÂ±5%STOCK</v>
      </c>
      <c r="E70" t="str">
        <f>VLOOKUP(Table4[[#This Row],[Query]],'0805'!AG$2:'0805'!$AG$1500,1,0)</f>
        <v>2kÂ±5%STOCK</v>
      </c>
      <c r="F70" t="str">
        <f>VLOOKUP(Table4[[#This Row],[Query]],'0603'!AG$2:'0603'!$AG$2157,1,0)</f>
        <v>2kÂ±5%Stock</v>
      </c>
      <c r="G70" s="3" t="str">
        <f>VLOOKUP(Table4[[#This Row],[Query]],TH!AG$2:'TH'!$AG$2500,1,0)</f>
        <v>2kÂ±5%Stock</v>
      </c>
    </row>
    <row r="71" spans="1:7">
      <c r="A71" s="1" t="s">
        <v>268</v>
      </c>
      <c r="B71" t="s">
        <v>23</v>
      </c>
      <c r="C71" t="s">
        <v>27</v>
      </c>
      <c r="D71" s="3" t="str">
        <f>CONCATENATE(Table4[[#This Row],[Target Value]],Table4[[#This Row],[Tolerance]],Table4[[#This Row],[Stock]])</f>
        <v>2MÂ±5%STOCK</v>
      </c>
      <c r="E71" t="str">
        <f>VLOOKUP(Table4[[#This Row],[Query]],'0805'!AG$2:'0805'!$AG$1500,1,0)</f>
        <v>2MÂ±5%STOCK</v>
      </c>
      <c r="F71" t="str">
        <f>VLOOKUP(Table4[[#This Row],[Query]],'0603'!AG$2:'0603'!$AG$2157,1,0)</f>
        <v>2MÂ±5%Stock</v>
      </c>
      <c r="G71" s="3" t="str">
        <f>VLOOKUP(Table4[[#This Row],[Query]],TH!AG$2:'TH'!$AG$2500,1,0)</f>
        <v>2MÂ±5%Stock</v>
      </c>
    </row>
    <row r="72" spans="1:7">
      <c r="A72" s="2" t="s">
        <v>272</v>
      </c>
      <c r="B72" t="s">
        <v>23</v>
      </c>
      <c r="C72" t="s">
        <v>27</v>
      </c>
      <c r="D72" s="5" t="str">
        <f>CONCATENATE(Table4[[#This Row],[Target Value]],Table4[[#This Row],[Tolerance]],Table4[[#This Row],[Stock]])</f>
        <v>3.3kÂ±5%STOCK</v>
      </c>
      <c r="E72" t="str">
        <f>VLOOKUP(Table4[[#This Row],[Query]],'0805'!AG$2:'0805'!$AG$1500,1,0)</f>
        <v>3.3kÂ±5%STOCK</v>
      </c>
      <c r="F72" t="str">
        <f>VLOOKUP(Table4[[#This Row],[Query]],'0603'!AG$2:'0603'!$AG$2157,1,0)</f>
        <v>3.3kÂ±5%Stock</v>
      </c>
      <c r="G72" s="5" t="str">
        <f>VLOOKUP(Table4[[#This Row],[Query]],TH!AG$2:'TH'!$AG$2500,1,0)</f>
        <v>3.3kÂ±5%Stock</v>
      </c>
    </row>
    <row r="73" spans="1:7">
      <c r="A73" s="1" t="s">
        <v>276</v>
      </c>
      <c r="B73" t="s">
        <v>23</v>
      </c>
      <c r="C73" t="s">
        <v>27</v>
      </c>
      <c r="D73" s="3" t="str">
        <f>CONCATENATE(Table4[[#This Row],[Target Value]],Table4[[#This Row],[Tolerance]],Table4[[#This Row],[Stock]])</f>
        <v>330kÂ±5%STOCK</v>
      </c>
      <c r="E73" t="str">
        <f>VLOOKUP(Table4[[#This Row],[Query]],'0805'!AG$2:'0805'!$AG$1500,1,0)</f>
        <v>330kÂ±5%STOCK</v>
      </c>
      <c r="F73" t="str">
        <f>VLOOKUP(Table4[[#This Row],[Query]],'0603'!AG$2:'0603'!$AG$2157,1,0)</f>
        <v>330kÂ±5%Stock</v>
      </c>
      <c r="G73" s="3" t="str">
        <f>VLOOKUP(Table4[[#This Row],[Query]],TH!AG$2:'TH'!$AG$2500,1,0)</f>
        <v>330kÂ±5%Stock</v>
      </c>
    </row>
    <row r="74" spans="1:7">
      <c r="A74" s="2" t="s">
        <v>280</v>
      </c>
      <c r="B74" t="s">
        <v>23</v>
      </c>
      <c r="C74" t="s">
        <v>27</v>
      </c>
      <c r="D74" s="5" t="str">
        <f>CONCATENATE(Table4[[#This Row],[Target Value]],Table4[[#This Row],[Tolerance]],Table4[[#This Row],[Stock]])</f>
        <v>33kÂ±5%STOCK</v>
      </c>
      <c r="E74" t="str">
        <f>VLOOKUP(Table4[[#This Row],[Query]],'0805'!AG$2:'0805'!$AG$1500,1,0)</f>
        <v>33kÂ±5%STOCK</v>
      </c>
      <c r="F74" t="str">
        <f>VLOOKUP(Table4[[#This Row],[Query]],'0603'!AG$2:'0603'!$AG$2157,1,0)</f>
        <v>33kÂ±5%Stock</v>
      </c>
      <c r="G74" s="5" t="str">
        <f>VLOOKUP(Table4[[#This Row],[Query]],TH!AG$2:'TH'!$AG$2500,1,0)</f>
        <v>33kÂ±5%Stock</v>
      </c>
    </row>
    <row r="75" spans="1:7">
      <c r="A75" s="2" t="s">
        <v>284</v>
      </c>
      <c r="B75" t="s">
        <v>23</v>
      </c>
      <c r="C75" t="s">
        <v>27</v>
      </c>
      <c r="D75" s="5" t="str">
        <f>CONCATENATE(Table4[[#This Row],[Target Value]],Table4[[#This Row],[Tolerance]],Table4[[#This Row],[Stock]])</f>
        <v>4.3kÂ±5%STOCK</v>
      </c>
      <c r="E75" t="str">
        <f>VLOOKUP(Table4[[#This Row],[Query]],'0805'!AG$2:'0805'!$AG$1500,1,0)</f>
        <v>4.3kÂ±5%STOCK</v>
      </c>
      <c r="F75" t="str">
        <f>VLOOKUP(Table4[[#This Row],[Query]],'0603'!AG$2:'0603'!$AG$2157,1,0)</f>
        <v>4.3kÂ±5%Stock</v>
      </c>
      <c r="G75" s="5" t="str">
        <f>VLOOKUP(Table4[[#This Row],[Query]],TH!AG$2:'TH'!$AG$2500,1,0)</f>
        <v>4.3kÂ±5%Stock</v>
      </c>
    </row>
    <row r="76" spans="1:7">
      <c r="A76" s="2" t="s">
        <v>288</v>
      </c>
      <c r="B76" t="s">
        <v>23</v>
      </c>
      <c r="C76" t="s">
        <v>27</v>
      </c>
      <c r="D76" s="5" t="str">
        <f>CONCATENATE(Table4[[#This Row],[Target Value]],Table4[[#This Row],[Tolerance]],Table4[[#This Row],[Stock]])</f>
        <v>4.7kÂ±5%STOCK</v>
      </c>
      <c r="E76" t="str">
        <f>VLOOKUP(Table4[[#This Row],[Query]],'0805'!AG$2:'0805'!$AG$1500,1,0)</f>
        <v>4.7kÂ±5%STOCK</v>
      </c>
      <c r="F76" t="str">
        <f>VLOOKUP(Table4[[#This Row],[Query]],'0603'!AG$2:'0603'!$AG$2157,1,0)</f>
        <v>4.7kÂ±5%Stock</v>
      </c>
      <c r="G76" s="5" t="str">
        <f>VLOOKUP(Table4[[#This Row],[Query]],TH!AG$2:'TH'!$AG$2500,1,0)</f>
        <v>4.7kÂ±5%Stock</v>
      </c>
    </row>
    <row r="77" spans="1:7">
      <c r="A77" s="2" t="s">
        <v>292</v>
      </c>
      <c r="B77" t="s">
        <v>23</v>
      </c>
      <c r="C77" t="s">
        <v>27</v>
      </c>
      <c r="D77" s="5" t="str">
        <f>CONCATENATE(Table4[[#This Row],[Target Value]],Table4[[#This Row],[Tolerance]],Table4[[#This Row],[Stock]])</f>
        <v>43kÂ±5%STOCK</v>
      </c>
      <c r="E77" t="str">
        <f>VLOOKUP(Table4[[#This Row],[Query]],'0805'!AG$2:'0805'!$AG$1500,1,0)</f>
        <v>43kÂ±5%STOCK</v>
      </c>
      <c r="F77" t="str">
        <f>VLOOKUP(Table4[[#This Row],[Query]],'0603'!AG$2:'0603'!$AG$2157,1,0)</f>
        <v>43kÂ±5%Stock</v>
      </c>
      <c r="G77" s="5" t="str">
        <f>VLOOKUP(Table4[[#This Row],[Query]],TH!AG$2:'TH'!$AG$2500,1,0)</f>
        <v>43kÂ±5%Stock</v>
      </c>
    </row>
    <row r="78" spans="1:7">
      <c r="A78" s="1" t="s">
        <v>296</v>
      </c>
      <c r="B78" t="s">
        <v>23</v>
      </c>
      <c r="C78" t="s">
        <v>27</v>
      </c>
      <c r="D78" s="3" t="str">
        <f>CONCATENATE(Table4[[#This Row],[Target Value]],Table4[[#This Row],[Tolerance]],Table4[[#This Row],[Stock]])</f>
        <v>47kÂ±5%STOCK</v>
      </c>
      <c r="E78" t="str">
        <f>VLOOKUP(Table4[[#This Row],[Query]],'0805'!AG$2:'0805'!$AG$1500,1,0)</f>
        <v>47kÂ±5%STOCK</v>
      </c>
      <c r="F78" t="str">
        <f>VLOOKUP(Table4[[#This Row],[Query]],'0603'!AG$2:'0603'!$AG$2157,1,0)</f>
        <v>47kÂ±5%Stock</v>
      </c>
      <c r="G78" s="3" t="str">
        <f>VLOOKUP(Table4[[#This Row],[Query]],TH!AG$2:'TH'!$AG$2500,1,0)</f>
        <v>47kÂ±5%Stock</v>
      </c>
    </row>
    <row r="79" spans="1:7">
      <c r="A79" s="2" t="s">
        <v>300</v>
      </c>
      <c r="B79" t="s">
        <v>23</v>
      </c>
      <c r="C79" t="s">
        <v>27</v>
      </c>
      <c r="D79" s="5" t="str">
        <f>CONCATENATE(Table4[[#This Row],[Target Value]],Table4[[#This Row],[Tolerance]],Table4[[#This Row],[Stock]])</f>
        <v>5.1kÂ±5%STOCK</v>
      </c>
      <c r="E79" t="str">
        <f>VLOOKUP(Table4[[#This Row],[Query]],'0805'!AG$2:'0805'!$AG$1500,1,0)</f>
        <v>5.1kÂ±5%STOCK</v>
      </c>
      <c r="F79" t="str">
        <f>VLOOKUP(Table4[[#This Row],[Query]],'0603'!AG$2:'0603'!$AG$2157,1,0)</f>
        <v>5.1kÂ±5%Stock</v>
      </c>
      <c r="G79" s="5" t="str">
        <f>VLOOKUP(Table4[[#This Row],[Query]],TH!AG$2:'TH'!$AG$2500,1,0)</f>
        <v>5.1kÂ±5%Stock</v>
      </c>
    </row>
    <row r="80" spans="1:7">
      <c r="A80" s="1" t="s">
        <v>304</v>
      </c>
      <c r="B80" t="s">
        <v>23</v>
      </c>
      <c r="C80" t="s">
        <v>27</v>
      </c>
      <c r="D80" s="3" t="str">
        <f>CONCATENATE(Table4[[#This Row],[Target Value]],Table4[[#This Row],[Tolerance]],Table4[[#This Row],[Stock]])</f>
        <v>510kÂ±5%STOCK</v>
      </c>
      <c r="E80" t="str">
        <f>VLOOKUP(Table4[[#This Row],[Query]],'0805'!AG$2:'0805'!$AG$1500,1,0)</f>
        <v>510kÂ±5%STOCK</v>
      </c>
      <c r="F80" t="str">
        <f>VLOOKUP(Table4[[#This Row],[Query]],'0603'!AG$2:'0603'!$AG$2157,1,0)</f>
        <v>510kÂ±5%Stock</v>
      </c>
      <c r="G80" s="3" t="str">
        <f>VLOOKUP(Table4[[#This Row],[Query]],TH!AG$2:'TH'!$AG$2500,1,0)</f>
        <v>510kÂ±5%Stock</v>
      </c>
    </row>
    <row r="81" spans="1:7">
      <c r="A81" s="2" t="s">
        <v>308</v>
      </c>
      <c r="B81" t="s">
        <v>23</v>
      </c>
      <c r="C81" t="s">
        <v>27</v>
      </c>
      <c r="D81" s="5" t="str">
        <f>CONCATENATE(Table4[[#This Row],[Target Value]],Table4[[#This Row],[Tolerance]],Table4[[#This Row],[Stock]])</f>
        <v>51kÂ±5%STOCK</v>
      </c>
      <c r="E81" t="str">
        <f>VLOOKUP(Table4[[#This Row],[Query]],'0805'!AG$2:'0805'!$AG$1500,1,0)</f>
        <v>51kÂ±5%STOCK</v>
      </c>
      <c r="F81" t="str">
        <f>VLOOKUP(Table4[[#This Row],[Query]],'0603'!AG$2:'0603'!$AG$2157,1,0)</f>
        <v>51kÂ±5%Stock</v>
      </c>
      <c r="G81" s="5" t="str">
        <f>VLOOKUP(Table4[[#This Row],[Query]],TH!AG$2:'TH'!$AG$2500,1,0)</f>
        <v>51kÂ±5%STOCK</v>
      </c>
    </row>
    <row r="82" spans="1:7">
      <c r="A82" s="2" t="s">
        <v>312</v>
      </c>
      <c r="B82" t="s">
        <v>23</v>
      </c>
      <c r="C82" t="s">
        <v>27</v>
      </c>
      <c r="D82" s="5" t="str">
        <f>CONCATENATE(Table4[[#This Row],[Target Value]],Table4[[#This Row],[Tolerance]],Table4[[#This Row],[Stock]])</f>
        <v>6.8kÂ±5%STOCK</v>
      </c>
      <c r="E82" t="str">
        <f>VLOOKUP(Table4[[#This Row],[Query]],'0805'!AG$2:'0805'!$AG$1500,1,0)</f>
        <v>6.8kÂ±5%STOCK</v>
      </c>
      <c r="F82" t="str">
        <f>VLOOKUP(Table4[[#This Row],[Query]],'0603'!AG$2:'0603'!$AG$2157,1,0)</f>
        <v>6.8kÂ±5%Stock</v>
      </c>
      <c r="G82" s="5" t="str">
        <f>VLOOKUP(Table4[[#This Row],[Query]],TH!AG$2:'TH'!$AG$2500,1,0)</f>
        <v>6.8kÂ±5%Stock</v>
      </c>
    </row>
    <row r="83" spans="1:7">
      <c r="A83" s="1" t="s">
        <v>316</v>
      </c>
      <c r="B83" t="s">
        <v>23</v>
      </c>
      <c r="C83" t="s">
        <v>27</v>
      </c>
      <c r="D83" s="3" t="str">
        <f>CONCATENATE(Table4[[#This Row],[Target Value]],Table4[[#This Row],[Tolerance]],Table4[[#This Row],[Stock]])</f>
        <v>680kÂ±5%STOCK</v>
      </c>
      <c r="E83" t="str">
        <f>VLOOKUP(Table4[[#This Row],[Query]],'0805'!AG$2:'0805'!$AG$1500,1,0)</f>
        <v>680kÂ±5%STOCK</v>
      </c>
      <c r="F83" t="str">
        <f>VLOOKUP(Table4[[#This Row],[Query]],'0603'!AG$2:'0603'!$AG$2157,1,0)</f>
        <v>680kÂ±5%Stock</v>
      </c>
      <c r="G83" s="3" t="str">
        <f>VLOOKUP(Table4[[#This Row],[Query]],TH!AG$2:'TH'!$AG$2500,1,0)</f>
        <v>680kÂ±5%Stock</v>
      </c>
    </row>
    <row r="84" spans="1:7">
      <c r="A84" s="2" t="s">
        <v>320</v>
      </c>
      <c r="B84" t="s">
        <v>23</v>
      </c>
      <c r="C84" t="s">
        <v>27</v>
      </c>
      <c r="D84" s="5" t="str">
        <f>CONCATENATE(Table4[[#This Row],[Target Value]],Table4[[#This Row],[Tolerance]],Table4[[#This Row],[Stock]])</f>
        <v>68kÂ±5%STOCK</v>
      </c>
      <c r="E84" t="str">
        <f>VLOOKUP(Table4[[#This Row],[Query]],'0805'!AG$2:'0805'!$AG$1500,1,0)</f>
        <v>68kÂ±5%STOCK</v>
      </c>
      <c r="F84" t="str">
        <f>VLOOKUP(Table4[[#This Row],[Query]],'0603'!AG$2:'0603'!$AG$2157,1,0)</f>
        <v>68kÂ±5%Stock</v>
      </c>
      <c r="G84" s="5" t="str">
        <f>VLOOKUP(Table4[[#This Row],[Query]],TH!AG$2:'TH'!$AG$2500,1,0)</f>
        <v>68kÂ±5%Stock</v>
      </c>
    </row>
    <row r="85" spans="1:7">
      <c r="A85" s="2" t="s">
        <v>324</v>
      </c>
      <c r="B85" t="s">
        <v>23</v>
      </c>
      <c r="C85" t="s">
        <v>27</v>
      </c>
      <c r="D85" s="5" t="str">
        <f>CONCATENATE(Table4[[#This Row],[Target Value]],Table4[[#This Row],[Tolerance]],Table4[[#This Row],[Stock]])</f>
        <v>75kÂ±5%STOCK</v>
      </c>
      <c r="E85" t="str">
        <f>VLOOKUP(Table4[[#This Row],[Query]],'0805'!AG$2:'0805'!$AG$1500,1,0)</f>
        <v>75kÂ±5%STOCK</v>
      </c>
      <c r="F85" t="str">
        <f>VLOOKUP(Table4[[#This Row],[Query]],'0603'!AG$2:'0603'!$AG$2157,1,0)</f>
        <v>75kÂ±5%Stock</v>
      </c>
      <c r="G85" s="5" t="str">
        <f>VLOOKUP(Table4[[#This Row],[Query]],TH!AG$2:'TH'!$AG$2500,1,0)</f>
        <v>75kÂ±5%Stock</v>
      </c>
    </row>
    <row r="86" spans="1:7">
      <c r="A86" s="2" t="s">
        <v>328</v>
      </c>
      <c r="B86" t="s">
        <v>23</v>
      </c>
      <c r="C86" t="s">
        <v>27</v>
      </c>
      <c r="D86" s="5" t="str">
        <f>CONCATENATE(Table4[[#This Row],[Target Value]],Table4[[#This Row],[Tolerance]],Table4[[#This Row],[Stock]])</f>
        <v>8.2kÂ±5%STOCK</v>
      </c>
      <c r="E86" t="str">
        <f>VLOOKUP(Table4[[#This Row],[Query]],'0805'!AG$2:'0805'!$AG$1500,1,0)</f>
        <v>8.2kÂ±5%STOCK</v>
      </c>
      <c r="F86" t="str">
        <f>VLOOKUP(Table4[[#This Row],[Query]],'0603'!AG$2:'0603'!$AG$2157,1,0)</f>
        <v>8.2kÂ±5%Stock</v>
      </c>
      <c r="G86" s="5" t="str">
        <f>VLOOKUP(Table4[[#This Row],[Query]],TH!AG$2:'TH'!$AG$2500,1,0)</f>
        <v>8.2kÂ±5%Stock</v>
      </c>
    </row>
    <row r="87" spans="1:7">
      <c r="A87" s="1" t="s">
        <v>332</v>
      </c>
      <c r="B87" t="s">
        <v>23</v>
      </c>
      <c r="C87" t="s">
        <v>27</v>
      </c>
      <c r="D87" s="3" t="str">
        <f>CONCATENATE(Table4[[#This Row],[Target Value]],Table4[[#This Row],[Tolerance]],Table4[[#This Row],[Stock]])</f>
        <v>820kÂ±5%STOCK</v>
      </c>
      <c r="E87" t="str">
        <f>VLOOKUP(Table4[[#This Row],[Query]],'0805'!AG$2:'0805'!$AG$1500,1,0)</f>
        <v>820kÂ±5%STOCK</v>
      </c>
      <c r="F87" t="str">
        <f>VLOOKUP(Table4[[#This Row],[Query]],'0603'!AG$2:'0603'!$AG$2157,1,0)</f>
        <v>820kÂ±5%Stock</v>
      </c>
      <c r="G87" s="3" t="str">
        <f>VLOOKUP(Table4[[#This Row],[Query]],TH!AG$2:'TH'!$AG$2500,1,0)</f>
        <v>820kÂ±5%Stock</v>
      </c>
    </row>
    <row r="88" spans="1:7">
      <c r="A88" s="2" t="s">
        <v>336</v>
      </c>
      <c r="B88" t="s">
        <v>23</v>
      </c>
      <c r="C88" t="s">
        <v>27</v>
      </c>
      <c r="D88" s="5" t="str">
        <f>CONCATENATE(Table4[[#This Row],[Target Value]],Table4[[#This Row],[Tolerance]],Table4[[#This Row],[Stock]])</f>
        <v>82kÂ±5%STOCK</v>
      </c>
      <c r="E88" t="str">
        <f>VLOOKUP(Table4[[#This Row],[Query]],'0805'!AG$2:'0805'!$AG$1500,1,0)</f>
        <v>82kÂ±5%STOCK</v>
      </c>
      <c r="F88" t="str">
        <f>VLOOKUP(Table4[[#This Row],[Query]],'0603'!AG$2:'0603'!$AG$2157,1,0)</f>
        <v>82kÂ±5%Stock</v>
      </c>
      <c r="G88" s="5" t="str">
        <f>VLOOKUP(Table4[[#This Row],[Query]],TH!AG$2:'TH'!$AG$2500,1,0)</f>
        <v>82kÂ±5%Stock</v>
      </c>
    </row>
    <row r="89" spans="1:7">
      <c r="A89" s="2" t="s">
        <v>682</v>
      </c>
      <c r="B89" t="s">
        <v>24</v>
      </c>
      <c r="C89" s="4" t="s">
        <v>27</v>
      </c>
      <c r="D89" s="5" t="str">
        <f>CONCATENATE(Table4[[#This Row],[Target Value]],Table4[[#This Row],[Tolerance]],Table4[[#This Row],[Stock]])</f>
        <v>309kÂ±1%STOCK</v>
      </c>
      <c r="E89" s="5" t="str">
        <f>VLOOKUP(Table4[[#This Row],[Query]],'0805'!AG$2:'0805'!$AG$1500,1,0)</f>
        <v>309kÂ±1%STOCK</v>
      </c>
      <c r="F89" s="5" t="str">
        <f>VLOOKUP(Table4[[#This Row],[Query]],'0603'!AG$2:'0603'!$AG$2157,1,0)</f>
        <v>309kÂ±1%Stock</v>
      </c>
      <c r="G89" s="5" t="str">
        <f>VLOOKUP(Table4[[#This Row],[Query]],TH!AG$2:'TH'!$AG$2500,1,0)</f>
        <v>309kÂ±1%Stock</v>
      </c>
    </row>
    <row r="90" spans="1:7">
      <c r="A90" s="2" t="s">
        <v>9887</v>
      </c>
      <c r="B90" t="s">
        <v>24</v>
      </c>
      <c r="C90" s="4" t="s">
        <v>27</v>
      </c>
      <c r="D90" s="5" t="str">
        <f>CONCATENATE(Table4[[#This Row],[Target Value]],Table4[[#This Row],[Tolerance]],Table4[[#This Row],[Stock]])</f>
        <v>174KÂ±1%STOCK</v>
      </c>
      <c r="E90" s="5" t="str">
        <f>VLOOKUP(Table4[[#This Row],[Query]],'0805'!AG$2:'0805'!$AG$1500,1,0)</f>
        <v>174kÂ±1%Stock</v>
      </c>
      <c r="F90" s="5" t="str">
        <f>VLOOKUP(Table4[[#This Row],[Query]],'0603'!AG$2:'0603'!$AG$2157,1,0)</f>
        <v>174kÂ±1%STOCK</v>
      </c>
      <c r="G90" s="5" t="str">
        <f>VLOOKUP(Table4[[#This Row],[Query]],TH!AG$2:'TH'!$AG$2500,1,0)</f>
        <v>174kÂ±1%STOCK</v>
      </c>
    </row>
    <row r="91" spans="1:7">
      <c r="A91" s="2" t="s">
        <v>9888</v>
      </c>
      <c r="B91" s="9" t="s">
        <v>24</v>
      </c>
      <c r="C91" s="4" t="s">
        <v>27</v>
      </c>
      <c r="D91" s="5" t="str">
        <f>CONCATENATE(Table4[[#This Row],[Target Value]],Table4[[#This Row],[Tolerance]],Table4[[#This Row],[Stock]])</f>
        <v>143KÂ±1%STOCK</v>
      </c>
      <c r="E91" s="5" t="str">
        <f>VLOOKUP(Table4[[#This Row],[Query]],'0805'!AG$2:'0805'!$AG$1500,1,0)</f>
        <v>143kÂ±1%Stock</v>
      </c>
      <c r="F91" s="5" t="str">
        <f>VLOOKUP(Table4[[#This Row],[Query]],'0603'!AG$2:'0603'!$AG$2157,1,0)</f>
        <v>143kÂ±1%STOCK</v>
      </c>
      <c r="G91" s="5" t="str">
        <f>VLOOKUP(Table4[[#This Row],[Query]],TH!AG$2:'TH'!$AG$2500,1,0)</f>
        <v>143kÂ±1%STOCK</v>
      </c>
    </row>
    <row r="92" spans="1:7">
      <c r="A92" s="2" t="s">
        <v>192</v>
      </c>
      <c r="B92" s="9" t="s">
        <v>24</v>
      </c>
      <c r="C92" s="4" t="s">
        <v>27</v>
      </c>
      <c r="D92" s="5" t="str">
        <f>CONCATENATE(Table4[[#This Row],[Target Value]],Table4[[#This Row],[Tolerance]],Table4[[#This Row],[Stock]])</f>
        <v>100kÂ±1%STOCK</v>
      </c>
      <c r="E92" s="5" t="str">
        <f>VLOOKUP(Table4[[#This Row],[Query]],'0805'!AG$2:'0805'!$AG$1500,1,0)</f>
        <v>100kÂ±1%STOCK</v>
      </c>
      <c r="F92" s="5" t="str">
        <f>VLOOKUP(Table4[[#This Row],[Query]],'0603'!AG$2:'0603'!$AG$2157,1,0)</f>
        <v>100kÂ±1%Stock</v>
      </c>
      <c r="G92" s="5" t="str">
        <f>VLOOKUP(Table4[[#This Row],[Query]],TH!AG$2:'TH'!$AG$2500,1,0)</f>
        <v>100kÂ±1%Stock</v>
      </c>
    </row>
  </sheetData>
  <conditionalFormatting sqref="E12:G92">
    <cfRule type="containsText" dxfId="18" priority="3" operator="containsText" text="STOCK">
      <formula>NOT(ISERROR(SEARCH("STOCK",E12)))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L1905"/>
  <sheetViews>
    <sheetView tabSelected="1" topLeftCell="Y1" workbookViewId="0">
      <pane xSplit="27360" topLeftCell="AC1"/>
      <selection activeCell="AF7" sqref="AF7"/>
      <selection pane="topRight" activeCell="AI2" sqref="AI2:AI1905"/>
    </sheetView>
  </sheetViews>
  <sheetFormatPr baseColWidth="10" defaultColWidth="11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33" bestFit="1" customWidth="1"/>
    <col min="8" max="8" width="18.6640625" customWidth="1"/>
    <col min="9" max="9" width="14.6640625" customWidth="1"/>
    <col min="10" max="10" width="16.83203125" customWidth="1"/>
    <col min="12" max="12" width="19.33203125" customWidth="1"/>
    <col min="13" max="13" width="11.83203125" customWidth="1"/>
    <col min="15" max="15" width="18.8320312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  <col min="26" max="26" width="23.6640625" customWidth="1"/>
    <col min="34" max="34" width="23.6640625" customWidth="1"/>
  </cols>
  <sheetData>
    <row r="1" spans="1:38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44</v>
      </c>
      <c r="P1" t="s">
        <v>13</v>
      </c>
      <c r="Q1" t="s">
        <v>45</v>
      </c>
      <c r="R1" t="s">
        <v>46</v>
      </c>
      <c r="S1" t="s">
        <v>18</v>
      </c>
      <c r="T1" t="s">
        <v>14</v>
      </c>
      <c r="U1" t="s">
        <v>15</v>
      </c>
      <c r="V1" t="s">
        <v>16</v>
      </c>
      <c r="W1" t="s">
        <v>47</v>
      </c>
      <c r="X1" t="s">
        <v>17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29</v>
      </c>
      <c r="AG1" t="s">
        <v>34</v>
      </c>
      <c r="AH1" t="s">
        <v>28</v>
      </c>
      <c r="AI1" t="s">
        <v>11346</v>
      </c>
      <c r="AJ1" t="s">
        <v>30</v>
      </c>
      <c r="AK1" t="s">
        <v>40</v>
      </c>
      <c r="AL1" t="s">
        <v>26</v>
      </c>
    </row>
    <row r="2" spans="1:38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>
        <v>1540178</v>
      </c>
      <c r="I2">
        <v>0</v>
      </c>
      <c r="J2">
        <v>0.1</v>
      </c>
      <c r="K2">
        <v>0</v>
      </c>
      <c r="L2">
        <v>1</v>
      </c>
      <c r="M2" t="s">
        <v>19</v>
      </c>
      <c r="N2" t="s">
        <v>62</v>
      </c>
      <c r="O2">
        <v>0</v>
      </c>
      <c r="P2" t="s">
        <v>63</v>
      </c>
      <c r="Q2" t="s">
        <v>64</v>
      </c>
      <c r="R2" t="s">
        <v>65</v>
      </c>
      <c r="S2" t="s">
        <v>66</v>
      </c>
      <c r="T2" t="s">
        <v>20</v>
      </c>
      <c r="U2" t="s">
        <v>67</v>
      </c>
      <c r="V2" t="s">
        <v>21</v>
      </c>
      <c r="W2">
        <v>805</v>
      </c>
      <c r="X2" t="s">
        <v>22</v>
      </c>
      <c r="Y2" t="s">
        <v>39</v>
      </c>
      <c r="Z2">
        <v>2</v>
      </c>
      <c r="AA2">
        <v>1</v>
      </c>
      <c r="AB2">
        <v>1</v>
      </c>
      <c r="AC2">
        <f>IF(Table1[[#This Row],[In Adafruit Kit]]+Table1[[#This Row],[Common part]]&gt;0,1,"")</f>
        <v>1</v>
      </c>
      <c r="AD2">
        <v>1</v>
      </c>
      <c r="AF2" t="str">
        <f>IF(Table1[[#This Row],[Stock Part]]=1,"STOCK",IF(Table1[[#This Row],[5% Rohs Part]]+Table1[[#This Row],[1% Rohs Part]],"",""))</f>
        <v>STOCK</v>
      </c>
      <c r="AG2" t="str">
        <f>CONCATENATE(Table1[[#This Row],[Resistance (Ohms)]],Table1[[#This Row],[Tolerance]],Table1[[#This Row],[Stock]])</f>
        <v>0JumperSTOCK</v>
      </c>
      <c r="AH2" t="s">
        <v>11344</v>
      </c>
      <c r="AI2" s="6" t="s">
        <v>11352</v>
      </c>
    </row>
    <row r="3" spans="1:38" hidden="1">
      <c r="A3" t="s">
        <v>55</v>
      </c>
      <c r="B3" t="s">
        <v>56</v>
      </c>
      <c r="C3" t="s">
        <v>337</v>
      </c>
      <c r="D3" t="s">
        <v>58</v>
      </c>
      <c r="E3" t="s">
        <v>338</v>
      </c>
      <c r="F3" t="s">
        <v>60</v>
      </c>
      <c r="G3" t="s">
        <v>61</v>
      </c>
      <c r="H3">
        <v>189007</v>
      </c>
      <c r="I3">
        <v>0</v>
      </c>
      <c r="J3">
        <v>0.1</v>
      </c>
      <c r="K3">
        <v>0</v>
      </c>
      <c r="L3">
        <v>1</v>
      </c>
      <c r="M3" t="s">
        <v>19</v>
      </c>
      <c r="N3" t="s">
        <v>62</v>
      </c>
      <c r="O3">
        <v>0</v>
      </c>
      <c r="P3" t="s">
        <v>63</v>
      </c>
      <c r="Q3" t="s">
        <v>64</v>
      </c>
      <c r="R3" t="s">
        <v>65</v>
      </c>
      <c r="S3" t="s">
        <v>66</v>
      </c>
      <c r="T3" t="s">
        <v>20</v>
      </c>
      <c r="U3" t="s">
        <v>67</v>
      </c>
      <c r="V3" t="s">
        <v>21</v>
      </c>
      <c r="W3">
        <v>805</v>
      </c>
      <c r="X3" t="s">
        <v>22</v>
      </c>
      <c r="Y3" t="s">
        <v>39</v>
      </c>
      <c r="Z3">
        <v>2</v>
      </c>
      <c r="AC3" t="str">
        <f>IF(Table1[[#This Row],[In Adafruit Kit]]+Table1[[#This Row],[Common part]]&gt;0,1,"")</f>
        <v/>
      </c>
      <c r="AF3" t="str">
        <f>IF(Table1[[#This Row],[Stock Part]]=1,"STOCK",IF(Table1[[#This Row],[5% Rohs Part]]+Table1[[#This Row],[1% Rohs Part]],"",""))</f>
        <v/>
      </c>
      <c r="AG3" t="str">
        <f>CONCATENATE(Table1[[#This Row],[Resistance (Ohms)]],Table1[[#This Row],[Tolerance]],Table1[[#This Row],[Stock]])</f>
        <v>0Jumper</v>
      </c>
      <c r="AH3" t="s">
        <v>11344</v>
      </c>
      <c r="AI3" s="6" t="s">
        <v>11352</v>
      </c>
    </row>
    <row r="4" spans="1:38" hidden="1">
      <c r="A4" t="s">
        <v>55</v>
      </c>
      <c r="B4" t="s">
        <v>56</v>
      </c>
      <c r="C4" t="s">
        <v>339</v>
      </c>
      <c r="D4" t="s">
        <v>58</v>
      </c>
      <c r="E4" t="s">
        <v>340</v>
      </c>
      <c r="F4" t="s">
        <v>60</v>
      </c>
      <c r="G4" t="s">
        <v>61</v>
      </c>
      <c r="H4">
        <v>50000</v>
      </c>
      <c r="I4">
        <v>0</v>
      </c>
      <c r="J4">
        <v>0.1</v>
      </c>
      <c r="K4">
        <v>0</v>
      </c>
      <c r="L4">
        <v>1</v>
      </c>
      <c r="M4" t="s">
        <v>19</v>
      </c>
      <c r="N4" t="s">
        <v>62</v>
      </c>
      <c r="O4">
        <v>0</v>
      </c>
      <c r="P4" t="s">
        <v>63</v>
      </c>
      <c r="Q4" t="s">
        <v>64</v>
      </c>
      <c r="R4" t="s">
        <v>65</v>
      </c>
      <c r="S4" t="s">
        <v>66</v>
      </c>
      <c r="T4" t="s">
        <v>20</v>
      </c>
      <c r="U4" t="s">
        <v>67</v>
      </c>
      <c r="V4" t="s">
        <v>21</v>
      </c>
      <c r="W4" t="s">
        <v>21</v>
      </c>
      <c r="X4" t="s">
        <v>22</v>
      </c>
      <c r="Y4" t="s">
        <v>39</v>
      </c>
      <c r="Z4">
        <v>2</v>
      </c>
      <c r="AC4" t="str">
        <f>IF(Table1[[#This Row],[In Adafruit Kit]]+Table1[[#This Row],[Common part]]&gt;0,1,"")</f>
        <v/>
      </c>
      <c r="AF4" t="str">
        <f>IF(Table1[[#This Row],[Stock Part]]=1,"STOCK",IF(Table1[[#This Row],[5% Rohs Part]]+Table1[[#This Row],[1% Rohs Part]],"",""))</f>
        <v/>
      </c>
      <c r="AG4" t="str">
        <f>CONCATENATE(Table1[[#This Row],[Resistance (Ohms)]],Table1[[#This Row],[Tolerance]],Table1[[#This Row],[Stock]])</f>
        <v>0Jumper</v>
      </c>
      <c r="AH4" t="s">
        <v>11344</v>
      </c>
      <c r="AI4" s="6" t="s">
        <v>11352</v>
      </c>
    </row>
    <row r="5" spans="1:38" hidden="1">
      <c r="A5" t="s">
        <v>55</v>
      </c>
      <c r="B5" t="s">
        <v>56</v>
      </c>
      <c r="C5" t="s">
        <v>341</v>
      </c>
      <c r="D5" t="s">
        <v>58</v>
      </c>
      <c r="E5" t="s">
        <v>342</v>
      </c>
      <c r="F5" t="s">
        <v>60</v>
      </c>
      <c r="G5" t="s">
        <v>343</v>
      </c>
      <c r="H5">
        <v>4829787</v>
      </c>
      <c r="I5">
        <v>0</v>
      </c>
      <c r="J5">
        <v>0.1</v>
      </c>
      <c r="K5">
        <v>0</v>
      </c>
      <c r="L5">
        <v>1</v>
      </c>
      <c r="M5" t="s">
        <v>19</v>
      </c>
      <c r="N5" t="s">
        <v>62</v>
      </c>
      <c r="O5" t="s">
        <v>224</v>
      </c>
      <c r="P5" t="s">
        <v>24</v>
      </c>
      <c r="Q5" t="s">
        <v>64</v>
      </c>
      <c r="R5" t="s">
        <v>65</v>
      </c>
      <c r="S5" t="s">
        <v>66</v>
      </c>
      <c r="T5" t="s">
        <v>105</v>
      </c>
      <c r="U5" t="s">
        <v>67</v>
      </c>
      <c r="V5" t="s">
        <v>21</v>
      </c>
      <c r="W5">
        <v>805</v>
      </c>
      <c r="X5" t="s">
        <v>22</v>
      </c>
      <c r="Y5" t="s">
        <v>39</v>
      </c>
      <c r="Z5">
        <v>2</v>
      </c>
      <c r="AC5" t="str">
        <f>IF(Table1[[#This Row],[In Adafruit Kit]]+Table1[[#This Row],[Common part]]&gt;0,1,"")</f>
        <v/>
      </c>
      <c r="AE5">
        <v>1</v>
      </c>
      <c r="AF5" t="str">
        <f>IF(Table1[[#This Row],[Stock Part]]=1,"STOCK",IF(Table1[[#This Row],[5% Rohs Part]]+Table1[[#This Row],[1% Rohs Part]],"",""))</f>
        <v/>
      </c>
      <c r="AG5" t="str">
        <f>CONCATENATE(Table1[[#This Row],[Resistance (Ohms)]],Table1[[#This Row],[Tolerance]],Table1[[#This Row],[Stock]])</f>
        <v>1kÂ±1%</v>
      </c>
      <c r="AH5" t="s">
        <v>11344</v>
      </c>
      <c r="AI5" s="6" t="s">
        <v>11352</v>
      </c>
    </row>
    <row r="6" spans="1:38">
      <c r="A6" t="s">
        <v>55</v>
      </c>
      <c r="B6" t="s">
        <v>56</v>
      </c>
      <c r="C6" t="s">
        <v>344</v>
      </c>
      <c r="D6" t="s">
        <v>58</v>
      </c>
      <c r="E6" t="s">
        <v>345</v>
      </c>
      <c r="F6" t="s">
        <v>60</v>
      </c>
      <c r="G6" t="s">
        <v>346</v>
      </c>
      <c r="H6">
        <v>3069706</v>
      </c>
      <c r="I6">
        <v>0</v>
      </c>
      <c r="J6">
        <v>0.1</v>
      </c>
      <c r="K6">
        <v>0</v>
      </c>
      <c r="L6">
        <v>1</v>
      </c>
      <c r="M6" t="s">
        <v>19</v>
      </c>
      <c r="N6" t="s">
        <v>62</v>
      </c>
      <c r="O6" t="s">
        <v>192</v>
      </c>
      <c r="P6" t="s">
        <v>24</v>
      </c>
      <c r="Q6" t="s">
        <v>64</v>
      </c>
      <c r="R6" t="s">
        <v>65</v>
      </c>
      <c r="S6" t="s">
        <v>66</v>
      </c>
      <c r="T6" t="s">
        <v>105</v>
      </c>
      <c r="U6" t="s">
        <v>67</v>
      </c>
      <c r="V6" t="s">
        <v>21</v>
      </c>
      <c r="W6">
        <v>805</v>
      </c>
      <c r="X6" t="s">
        <v>22</v>
      </c>
      <c r="Y6" t="s">
        <v>39</v>
      </c>
      <c r="Z6">
        <v>2</v>
      </c>
      <c r="AC6" t="str">
        <f>IF(Table1[[#This Row],[In Adafruit Kit]]+Table1[[#This Row],[Common part]]&gt;0,1,"")</f>
        <v/>
      </c>
      <c r="AE6">
        <v>1</v>
      </c>
      <c r="AF6" t="s">
        <v>27</v>
      </c>
      <c r="AG6" t="str">
        <f>CONCATENATE(Table1[[#This Row],[Resistance (Ohms)]],Table1[[#This Row],[Tolerance]],Table1[[#This Row],[Stock]])</f>
        <v>100kÂ±1%STOCK</v>
      </c>
      <c r="AH6" t="s">
        <v>11344</v>
      </c>
      <c r="AI6" s="6" t="s">
        <v>11352</v>
      </c>
    </row>
    <row r="7" spans="1:38" hidden="1">
      <c r="A7" t="s">
        <v>55</v>
      </c>
      <c r="B7" t="s">
        <v>56</v>
      </c>
      <c r="C7" t="s">
        <v>347</v>
      </c>
      <c r="D7" t="s">
        <v>58</v>
      </c>
      <c r="E7" t="s">
        <v>348</v>
      </c>
      <c r="F7" t="s">
        <v>60</v>
      </c>
      <c r="G7" t="s">
        <v>349</v>
      </c>
      <c r="H7">
        <v>2210606</v>
      </c>
      <c r="I7">
        <v>0</v>
      </c>
      <c r="J7">
        <v>0.1</v>
      </c>
      <c r="K7">
        <v>0</v>
      </c>
      <c r="L7">
        <v>1</v>
      </c>
      <c r="M7" t="s">
        <v>19</v>
      </c>
      <c r="N7" t="s">
        <v>62</v>
      </c>
      <c r="O7">
        <v>100</v>
      </c>
      <c r="P7" t="s">
        <v>24</v>
      </c>
      <c r="Q7" t="s">
        <v>64</v>
      </c>
      <c r="R7" t="s">
        <v>65</v>
      </c>
      <c r="S7" t="s">
        <v>66</v>
      </c>
      <c r="T7" t="s">
        <v>105</v>
      </c>
      <c r="U7" t="s">
        <v>67</v>
      </c>
      <c r="V7" t="s">
        <v>21</v>
      </c>
      <c r="W7">
        <v>805</v>
      </c>
      <c r="X7" t="s">
        <v>22</v>
      </c>
      <c r="Y7" t="s">
        <v>39</v>
      </c>
      <c r="Z7">
        <v>2</v>
      </c>
      <c r="AC7" t="str">
        <f>IF(Table1[[#This Row],[In Adafruit Kit]]+Table1[[#This Row],[Common part]]&gt;0,1,"")</f>
        <v/>
      </c>
      <c r="AE7">
        <v>1</v>
      </c>
      <c r="AF7" t="str">
        <f>IF(Table1[[#This Row],[Stock Part]]=1,"STOCK",IF(Table1[[#This Row],[5% Rohs Part]]+Table1[[#This Row],[1% Rohs Part]],"",""))</f>
        <v/>
      </c>
      <c r="AG7" t="str">
        <f>CONCATENATE(Table1[[#This Row],[Resistance (Ohms)]],Table1[[#This Row],[Tolerance]],Table1[[#This Row],[Stock]])</f>
        <v>100Â±1%</v>
      </c>
      <c r="AH7" t="s">
        <v>11344</v>
      </c>
      <c r="AI7" s="6" t="s">
        <v>11352</v>
      </c>
    </row>
    <row r="8" spans="1:38" hidden="1">
      <c r="A8" t="s">
        <v>55</v>
      </c>
      <c r="B8" t="s">
        <v>56</v>
      </c>
      <c r="C8" t="s">
        <v>350</v>
      </c>
      <c r="D8" t="s">
        <v>58</v>
      </c>
      <c r="E8" t="s">
        <v>351</v>
      </c>
      <c r="F8" t="s">
        <v>60</v>
      </c>
      <c r="G8" t="s">
        <v>352</v>
      </c>
      <c r="H8">
        <v>1072156</v>
      </c>
      <c r="I8">
        <v>0</v>
      </c>
      <c r="J8">
        <v>0.1</v>
      </c>
      <c r="K8">
        <v>0</v>
      </c>
      <c r="L8">
        <v>1</v>
      </c>
      <c r="M8" t="s">
        <v>19</v>
      </c>
      <c r="N8" t="s">
        <v>62</v>
      </c>
      <c r="O8" t="s">
        <v>196</v>
      </c>
      <c r="P8" t="s">
        <v>24</v>
      </c>
      <c r="Q8" t="s">
        <v>64</v>
      </c>
      <c r="R8" t="s">
        <v>65</v>
      </c>
      <c r="S8" t="s">
        <v>66</v>
      </c>
      <c r="T8" t="s">
        <v>105</v>
      </c>
      <c r="U8" t="s">
        <v>67</v>
      </c>
      <c r="V8" t="s">
        <v>21</v>
      </c>
      <c r="W8">
        <v>805</v>
      </c>
      <c r="X8" t="s">
        <v>22</v>
      </c>
      <c r="Y8" t="s">
        <v>39</v>
      </c>
      <c r="Z8">
        <v>2</v>
      </c>
      <c r="AC8" t="str">
        <f>IF(Table1[[#This Row],[In Adafruit Kit]]+Table1[[#This Row],[Common part]]&gt;0,1,"")</f>
        <v/>
      </c>
      <c r="AE8">
        <v>1</v>
      </c>
      <c r="AF8" t="str">
        <f>IF(Table1[[#This Row],[Stock Part]]=1,"STOCK",IF(Table1[[#This Row],[5% Rohs Part]]+Table1[[#This Row],[1% Rohs Part]],"",""))</f>
        <v/>
      </c>
      <c r="AG8" t="str">
        <f>CONCATENATE(Table1[[#This Row],[Resistance (Ohms)]],Table1[[#This Row],[Tolerance]],Table1[[#This Row],[Stock]])</f>
        <v>10kÂ±1%</v>
      </c>
      <c r="AH8" t="s">
        <v>11344</v>
      </c>
      <c r="AI8" s="6" t="s">
        <v>11352</v>
      </c>
    </row>
    <row r="9" spans="1:38" hidden="1">
      <c r="A9" t="s">
        <v>55</v>
      </c>
      <c r="B9" t="s">
        <v>56</v>
      </c>
      <c r="C9" t="s">
        <v>353</v>
      </c>
      <c r="D9" t="s">
        <v>58</v>
      </c>
      <c r="E9" t="s">
        <v>354</v>
      </c>
      <c r="F9" t="s">
        <v>60</v>
      </c>
      <c r="G9" t="s">
        <v>355</v>
      </c>
      <c r="H9">
        <v>1029605</v>
      </c>
      <c r="I9">
        <v>0</v>
      </c>
      <c r="J9">
        <v>0.1</v>
      </c>
      <c r="K9">
        <v>0</v>
      </c>
      <c r="L9">
        <v>1</v>
      </c>
      <c r="M9" t="s">
        <v>19</v>
      </c>
      <c r="N9" t="s">
        <v>62</v>
      </c>
      <c r="O9" t="s">
        <v>288</v>
      </c>
      <c r="P9" t="s">
        <v>24</v>
      </c>
      <c r="Q9" t="s">
        <v>64</v>
      </c>
      <c r="R9" t="s">
        <v>65</v>
      </c>
      <c r="S9" t="s">
        <v>66</v>
      </c>
      <c r="T9" t="s">
        <v>105</v>
      </c>
      <c r="U9" t="s">
        <v>67</v>
      </c>
      <c r="V9" t="s">
        <v>21</v>
      </c>
      <c r="W9">
        <v>805</v>
      </c>
      <c r="X9" t="s">
        <v>22</v>
      </c>
      <c r="Y9" t="s">
        <v>39</v>
      </c>
      <c r="Z9">
        <v>2</v>
      </c>
      <c r="AC9" t="str">
        <f>IF(Table1[[#This Row],[In Adafruit Kit]]+Table1[[#This Row],[Common part]]&gt;0,1,"")</f>
        <v/>
      </c>
      <c r="AE9">
        <v>1</v>
      </c>
      <c r="AF9" t="str">
        <f>IF(Table1[[#This Row],[Stock Part]]=1,"STOCK",IF(Table1[[#This Row],[5% Rohs Part]]+Table1[[#This Row],[1% Rohs Part]],"",""))</f>
        <v/>
      </c>
      <c r="AG9" t="str">
        <f>CONCATENATE(Table1[[#This Row],[Resistance (Ohms)]],Table1[[#This Row],[Tolerance]],Table1[[#This Row],[Stock]])</f>
        <v>4.7kÂ±1%</v>
      </c>
      <c r="AH9" t="s">
        <v>11344</v>
      </c>
      <c r="AI9" s="6" t="s">
        <v>11352</v>
      </c>
    </row>
    <row r="10" spans="1:38" hidden="1">
      <c r="A10" t="s">
        <v>55</v>
      </c>
      <c r="B10" t="s">
        <v>56</v>
      </c>
      <c r="C10" t="s">
        <v>356</v>
      </c>
      <c r="D10" t="s">
        <v>58</v>
      </c>
      <c r="E10" t="s">
        <v>357</v>
      </c>
      <c r="F10" t="s">
        <v>60</v>
      </c>
      <c r="G10" t="s">
        <v>358</v>
      </c>
      <c r="H10">
        <v>896856</v>
      </c>
      <c r="I10">
        <v>0</v>
      </c>
      <c r="J10">
        <v>0.1</v>
      </c>
      <c r="K10">
        <v>0</v>
      </c>
      <c r="L10">
        <v>1</v>
      </c>
      <c r="M10" t="s">
        <v>19</v>
      </c>
      <c r="N10" t="s">
        <v>62</v>
      </c>
      <c r="O10" t="s">
        <v>228</v>
      </c>
      <c r="P10" t="s">
        <v>24</v>
      </c>
      <c r="Q10" t="s">
        <v>64</v>
      </c>
      <c r="R10" t="s">
        <v>65</v>
      </c>
      <c r="S10" t="s">
        <v>66</v>
      </c>
      <c r="T10" t="s">
        <v>105</v>
      </c>
      <c r="U10" t="s">
        <v>67</v>
      </c>
      <c r="V10" t="s">
        <v>21</v>
      </c>
      <c r="W10">
        <v>805</v>
      </c>
      <c r="X10" t="s">
        <v>22</v>
      </c>
      <c r="Y10" t="s">
        <v>39</v>
      </c>
      <c r="Z10">
        <v>2</v>
      </c>
      <c r="AC10" t="str">
        <f>IF(Table1[[#This Row],[In Adafruit Kit]]+Table1[[#This Row],[Common part]]&gt;0,1,"")</f>
        <v/>
      </c>
      <c r="AE10">
        <v>1</v>
      </c>
      <c r="AF10" t="str">
        <f>IF(Table1[[#This Row],[Stock Part]]=1,"STOCK",IF(Table1[[#This Row],[5% Rohs Part]]+Table1[[#This Row],[1% Rohs Part]],"",""))</f>
        <v/>
      </c>
      <c r="AG10" t="str">
        <f>CONCATENATE(Table1[[#This Row],[Resistance (Ohms)]],Table1[[#This Row],[Tolerance]],Table1[[#This Row],[Stock]])</f>
        <v>1MÂ±1%</v>
      </c>
      <c r="AH10" t="s">
        <v>11344</v>
      </c>
      <c r="AI10" s="6" t="s">
        <v>11352</v>
      </c>
    </row>
    <row r="11" spans="1:38" hidden="1">
      <c r="A11" t="s">
        <v>55</v>
      </c>
      <c r="B11" t="s">
        <v>56</v>
      </c>
      <c r="C11" t="s">
        <v>359</v>
      </c>
      <c r="D11" t="s">
        <v>58</v>
      </c>
      <c r="E11" t="s">
        <v>360</v>
      </c>
      <c r="F11" t="s">
        <v>60</v>
      </c>
      <c r="G11" t="s">
        <v>361</v>
      </c>
      <c r="H11">
        <v>827165</v>
      </c>
      <c r="I11">
        <v>0</v>
      </c>
      <c r="J11">
        <v>0.1</v>
      </c>
      <c r="K11">
        <v>0</v>
      </c>
      <c r="L11">
        <v>1</v>
      </c>
      <c r="M11" t="s">
        <v>19</v>
      </c>
      <c r="N11" t="s">
        <v>62</v>
      </c>
      <c r="O11">
        <v>10</v>
      </c>
      <c r="P11" t="s">
        <v>24</v>
      </c>
      <c r="Q11" t="s">
        <v>64</v>
      </c>
      <c r="R11" t="s">
        <v>65</v>
      </c>
      <c r="S11" t="s">
        <v>66</v>
      </c>
      <c r="T11" t="s">
        <v>71</v>
      </c>
      <c r="U11" t="s">
        <v>67</v>
      </c>
      <c r="V11" t="s">
        <v>21</v>
      </c>
      <c r="W11">
        <v>805</v>
      </c>
      <c r="X11" t="s">
        <v>22</v>
      </c>
      <c r="Y11" t="s">
        <v>39</v>
      </c>
      <c r="Z11">
        <v>2</v>
      </c>
      <c r="AC11" t="str">
        <f>IF(Table1[[#This Row],[In Adafruit Kit]]+Table1[[#This Row],[Common part]]&gt;0,1,"")</f>
        <v/>
      </c>
      <c r="AE11">
        <v>1</v>
      </c>
      <c r="AF11" t="str">
        <f>IF(Table1[[#This Row],[Stock Part]]=1,"STOCK",IF(Table1[[#This Row],[5% Rohs Part]]+Table1[[#This Row],[1% Rohs Part]],"",""))</f>
        <v/>
      </c>
      <c r="AG11" t="str">
        <f>CONCATENATE(Table1[[#This Row],[Resistance (Ohms)]],Table1[[#This Row],[Tolerance]],Table1[[#This Row],[Stock]])</f>
        <v>10Â±1%</v>
      </c>
      <c r="AH11" t="s">
        <v>11344</v>
      </c>
      <c r="AI11" s="6" t="s">
        <v>11352</v>
      </c>
    </row>
    <row r="12" spans="1:38" hidden="1">
      <c r="A12" t="s">
        <v>55</v>
      </c>
      <c r="B12" t="s">
        <v>56</v>
      </c>
      <c r="C12" t="s">
        <v>362</v>
      </c>
      <c r="D12" t="s">
        <v>58</v>
      </c>
      <c r="E12" t="s">
        <v>363</v>
      </c>
      <c r="F12" t="s">
        <v>60</v>
      </c>
      <c r="G12" t="s">
        <v>364</v>
      </c>
      <c r="H12">
        <v>679085</v>
      </c>
      <c r="I12">
        <v>0</v>
      </c>
      <c r="J12">
        <v>0.1</v>
      </c>
      <c r="K12">
        <v>0</v>
      </c>
      <c r="L12">
        <v>1</v>
      </c>
      <c r="M12" t="s">
        <v>19</v>
      </c>
      <c r="N12" t="s">
        <v>62</v>
      </c>
      <c r="O12" t="s">
        <v>244</v>
      </c>
      <c r="P12" t="s">
        <v>24</v>
      </c>
      <c r="Q12" t="s">
        <v>64</v>
      </c>
      <c r="R12" t="s">
        <v>65</v>
      </c>
      <c r="S12" t="s">
        <v>66</v>
      </c>
      <c r="T12" t="s">
        <v>105</v>
      </c>
      <c r="U12" t="s">
        <v>67</v>
      </c>
      <c r="V12" t="s">
        <v>21</v>
      </c>
      <c r="W12">
        <v>805</v>
      </c>
      <c r="X12" t="s">
        <v>22</v>
      </c>
      <c r="Y12" t="s">
        <v>39</v>
      </c>
      <c r="Z12">
        <v>2</v>
      </c>
      <c r="AC12" t="str">
        <f>IF(Table1[[#This Row],[In Adafruit Kit]]+Table1[[#This Row],[Common part]]&gt;0,1,"")</f>
        <v/>
      </c>
      <c r="AE12">
        <v>1</v>
      </c>
      <c r="AF12" t="str">
        <f>IF(Table1[[#This Row],[Stock Part]]=1,"STOCK",IF(Table1[[#This Row],[5% Rohs Part]]+Table1[[#This Row],[1% Rohs Part]],"",""))</f>
        <v/>
      </c>
      <c r="AG12" t="str">
        <f>CONCATENATE(Table1[[#This Row],[Resistance (Ohms)]],Table1[[#This Row],[Tolerance]],Table1[[#This Row],[Stock]])</f>
        <v>20kÂ±1%</v>
      </c>
      <c r="AH12" t="s">
        <v>11344</v>
      </c>
      <c r="AI12" s="6" t="s">
        <v>11352</v>
      </c>
    </row>
    <row r="13" spans="1:38" hidden="1">
      <c r="A13" t="s">
        <v>55</v>
      </c>
      <c r="B13" t="s">
        <v>56</v>
      </c>
      <c r="C13" t="s">
        <v>365</v>
      </c>
      <c r="D13" t="s">
        <v>58</v>
      </c>
      <c r="E13" t="s">
        <v>366</v>
      </c>
      <c r="F13" t="s">
        <v>60</v>
      </c>
      <c r="G13" t="s">
        <v>367</v>
      </c>
      <c r="H13">
        <v>366332</v>
      </c>
      <c r="I13">
        <v>0</v>
      </c>
      <c r="J13">
        <v>0.1</v>
      </c>
      <c r="K13">
        <v>0</v>
      </c>
      <c r="L13">
        <v>1</v>
      </c>
      <c r="M13" t="s">
        <v>19</v>
      </c>
      <c r="N13" t="s">
        <v>62</v>
      </c>
      <c r="O13" t="s">
        <v>264</v>
      </c>
      <c r="P13" t="s">
        <v>24</v>
      </c>
      <c r="Q13" t="s">
        <v>64</v>
      </c>
      <c r="R13" t="s">
        <v>65</v>
      </c>
      <c r="S13" t="s">
        <v>66</v>
      </c>
      <c r="T13" t="s">
        <v>105</v>
      </c>
      <c r="U13" t="s">
        <v>67</v>
      </c>
      <c r="V13" t="s">
        <v>21</v>
      </c>
      <c r="W13">
        <v>805</v>
      </c>
      <c r="X13" t="s">
        <v>22</v>
      </c>
      <c r="Y13" t="s">
        <v>39</v>
      </c>
      <c r="Z13">
        <v>2</v>
      </c>
      <c r="AC13" t="str">
        <f>IF(Table1[[#This Row],[In Adafruit Kit]]+Table1[[#This Row],[Common part]]&gt;0,1,"")</f>
        <v/>
      </c>
      <c r="AE13">
        <v>1</v>
      </c>
      <c r="AF13" t="str">
        <f>IF(Table1[[#This Row],[Stock Part]]=1,"STOCK",IF(Table1[[#This Row],[5% Rohs Part]]+Table1[[#This Row],[1% Rohs Part]],"",""))</f>
        <v/>
      </c>
      <c r="AG13" t="str">
        <f>CONCATENATE(Table1[[#This Row],[Resistance (Ohms)]],Table1[[#This Row],[Tolerance]],Table1[[#This Row],[Stock]])</f>
        <v>2kÂ±1%</v>
      </c>
      <c r="AH13" t="s">
        <v>11344</v>
      </c>
      <c r="AI13" s="6" t="s">
        <v>11352</v>
      </c>
    </row>
    <row r="14" spans="1:38">
      <c r="A14" t="s">
        <v>55</v>
      </c>
      <c r="B14" t="s">
        <v>56</v>
      </c>
      <c r="C14" t="s">
        <v>68</v>
      </c>
      <c r="D14" t="s">
        <v>58</v>
      </c>
      <c r="E14" t="s">
        <v>69</v>
      </c>
      <c r="F14" t="s">
        <v>60</v>
      </c>
      <c r="G14" t="s">
        <v>70</v>
      </c>
      <c r="H14">
        <v>68786</v>
      </c>
      <c r="I14">
        <v>0</v>
      </c>
      <c r="J14">
        <v>0.1</v>
      </c>
      <c r="K14">
        <v>0</v>
      </c>
      <c r="L14">
        <v>1</v>
      </c>
      <c r="M14" t="s">
        <v>19</v>
      </c>
      <c r="N14" t="s">
        <v>62</v>
      </c>
      <c r="O14">
        <v>1</v>
      </c>
      <c r="P14" t="s">
        <v>23</v>
      </c>
      <c r="Q14" t="s">
        <v>64</v>
      </c>
      <c r="R14" t="s">
        <v>65</v>
      </c>
      <c r="S14" t="s">
        <v>66</v>
      </c>
      <c r="T14" t="s">
        <v>71</v>
      </c>
      <c r="U14" t="s">
        <v>67</v>
      </c>
      <c r="V14" t="s">
        <v>21</v>
      </c>
      <c r="W14">
        <v>805</v>
      </c>
      <c r="X14" t="s">
        <v>22</v>
      </c>
      <c r="Y14" t="s">
        <v>39</v>
      </c>
      <c r="Z14">
        <v>2</v>
      </c>
      <c r="AA14">
        <v>1</v>
      </c>
      <c r="AC14">
        <f>IF(Table1[[#This Row],[In Adafruit Kit]]+Table1[[#This Row],[Common part]]&gt;0,1,"")</f>
        <v>1</v>
      </c>
      <c r="AD14">
        <v>1</v>
      </c>
      <c r="AF14" t="str">
        <f>IF(Table1[[#This Row],[Stock Part]]=1,"STOCK",IF(Table1[[#This Row],[5% Rohs Part]]+Table1[[#This Row],[1% Rohs Part]],"",""))</f>
        <v>STOCK</v>
      </c>
      <c r="AG14" t="str">
        <f>CONCATENATE(Table1[[#This Row],[Resistance (Ohms)]],Table1[[#This Row],[Tolerance]],Table1[[#This Row],[Stock]])</f>
        <v>1Â±5%STOCK</v>
      </c>
      <c r="AH14" t="s">
        <v>11344</v>
      </c>
      <c r="AI14" s="6" t="s">
        <v>11352</v>
      </c>
    </row>
    <row r="15" spans="1:38" hidden="1">
      <c r="A15" t="s">
        <v>55</v>
      </c>
      <c r="B15" t="s">
        <v>56</v>
      </c>
      <c r="C15" t="s">
        <v>368</v>
      </c>
      <c r="D15" t="s">
        <v>58</v>
      </c>
      <c r="E15" t="s">
        <v>369</v>
      </c>
      <c r="F15" t="s">
        <v>60</v>
      </c>
      <c r="G15" t="s">
        <v>370</v>
      </c>
      <c r="H15">
        <v>11897</v>
      </c>
      <c r="I15">
        <v>0</v>
      </c>
      <c r="J15">
        <v>0.1</v>
      </c>
      <c r="K15">
        <v>0</v>
      </c>
      <c r="L15">
        <v>1</v>
      </c>
      <c r="M15" t="s">
        <v>19</v>
      </c>
      <c r="N15" t="s">
        <v>62</v>
      </c>
      <c r="O15">
        <v>1.1000000000000001</v>
      </c>
      <c r="P15" t="s">
        <v>23</v>
      </c>
      <c r="Q15" t="s">
        <v>64</v>
      </c>
      <c r="R15" t="s">
        <v>65</v>
      </c>
      <c r="S15" t="s">
        <v>66</v>
      </c>
      <c r="T15" t="s">
        <v>71</v>
      </c>
      <c r="U15" t="s">
        <v>67</v>
      </c>
      <c r="V15" t="s">
        <v>21</v>
      </c>
      <c r="W15">
        <v>805</v>
      </c>
      <c r="X15" t="s">
        <v>22</v>
      </c>
      <c r="Y15" t="s">
        <v>39</v>
      </c>
      <c r="Z15">
        <v>2</v>
      </c>
      <c r="AC15" t="str">
        <f>IF(Table1[[#This Row],[In Adafruit Kit]]+Table1[[#This Row],[Common part]]&gt;0,1,"")</f>
        <v/>
      </c>
      <c r="AD15">
        <v>1</v>
      </c>
      <c r="AF15" t="str">
        <f>IF(Table1[[#This Row],[Stock Part]]=1,"STOCK",IF(Table1[[#This Row],[5% Rohs Part]]+Table1[[#This Row],[1% Rohs Part]],"",""))</f>
        <v/>
      </c>
      <c r="AG15" t="str">
        <f>CONCATENATE(Table1[[#This Row],[Resistance (Ohms)]],Table1[[#This Row],[Tolerance]],Table1[[#This Row],[Stock]])</f>
        <v>1.1Â±5%</v>
      </c>
      <c r="AH15" t="s">
        <v>11344</v>
      </c>
      <c r="AI15" s="6" t="s">
        <v>11352</v>
      </c>
    </row>
    <row r="16" spans="1:38">
      <c r="A16" t="s">
        <v>55</v>
      </c>
      <c r="B16" t="s">
        <v>56</v>
      </c>
      <c r="C16" t="s">
        <v>72</v>
      </c>
      <c r="D16" t="s">
        <v>58</v>
      </c>
      <c r="E16" t="s">
        <v>73</v>
      </c>
      <c r="F16" t="s">
        <v>60</v>
      </c>
      <c r="G16" t="s">
        <v>74</v>
      </c>
      <c r="H16">
        <v>65455</v>
      </c>
      <c r="I16">
        <v>0</v>
      </c>
      <c r="J16">
        <v>0.1</v>
      </c>
      <c r="K16">
        <v>0</v>
      </c>
      <c r="L16">
        <v>1</v>
      </c>
      <c r="M16" t="s">
        <v>19</v>
      </c>
      <c r="N16" t="s">
        <v>62</v>
      </c>
      <c r="O16">
        <v>1.2</v>
      </c>
      <c r="P16" t="s">
        <v>23</v>
      </c>
      <c r="Q16" t="s">
        <v>64</v>
      </c>
      <c r="R16" t="s">
        <v>65</v>
      </c>
      <c r="S16" t="s">
        <v>66</v>
      </c>
      <c r="T16" t="s">
        <v>71</v>
      </c>
      <c r="U16" t="s">
        <v>67</v>
      </c>
      <c r="V16" t="s">
        <v>21</v>
      </c>
      <c r="W16">
        <v>805</v>
      </c>
      <c r="X16" t="s">
        <v>22</v>
      </c>
      <c r="Y16" t="s">
        <v>39</v>
      </c>
      <c r="Z16">
        <v>2</v>
      </c>
      <c r="AA16">
        <v>1</v>
      </c>
      <c r="AC16">
        <f>IF(Table1[[#This Row],[In Adafruit Kit]]+Table1[[#This Row],[Common part]]&gt;0,1,"")</f>
        <v>1</v>
      </c>
      <c r="AD16">
        <v>1</v>
      </c>
      <c r="AF16" t="str">
        <f>IF(Table1[[#This Row],[Stock Part]]=1,"STOCK",IF(Table1[[#This Row],[5% Rohs Part]]+Table1[[#This Row],[1% Rohs Part]],"",""))</f>
        <v>STOCK</v>
      </c>
      <c r="AG16" t="str">
        <f>CONCATENATE(Table1[[#This Row],[Resistance (Ohms)]],Table1[[#This Row],[Tolerance]],Table1[[#This Row],[Stock]])</f>
        <v>1.2Â±5%STOCK</v>
      </c>
      <c r="AH16" t="s">
        <v>11344</v>
      </c>
      <c r="AI16" s="6" t="s">
        <v>11352</v>
      </c>
    </row>
    <row r="17" spans="1:35">
      <c r="A17" t="s">
        <v>55</v>
      </c>
      <c r="B17" t="s">
        <v>56</v>
      </c>
      <c r="C17" t="s">
        <v>75</v>
      </c>
      <c r="D17" t="s">
        <v>58</v>
      </c>
      <c r="E17" t="s">
        <v>76</v>
      </c>
      <c r="F17" t="s">
        <v>60</v>
      </c>
      <c r="G17" t="s">
        <v>77</v>
      </c>
      <c r="H17">
        <v>75294</v>
      </c>
      <c r="I17">
        <v>0</v>
      </c>
      <c r="J17">
        <v>0.1</v>
      </c>
      <c r="K17">
        <v>0</v>
      </c>
      <c r="L17">
        <v>1</v>
      </c>
      <c r="M17" t="s">
        <v>19</v>
      </c>
      <c r="N17" t="s">
        <v>62</v>
      </c>
      <c r="O17">
        <v>1.5</v>
      </c>
      <c r="P17" t="s">
        <v>23</v>
      </c>
      <c r="Q17" t="s">
        <v>64</v>
      </c>
      <c r="R17" t="s">
        <v>65</v>
      </c>
      <c r="S17" t="s">
        <v>66</v>
      </c>
      <c r="T17" t="s">
        <v>71</v>
      </c>
      <c r="U17" t="s">
        <v>67</v>
      </c>
      <c r="V17" t="s">
        <v>21</v>
      </c>
      <c r="W17">
        <v>805</v>
      </c>
      <c r="X17" t="s">
        <v>22</v>
      </c>
      <c r="Y17" t="s">
        <v>39</v>
      </c>
      <c r="Z17">
        <v>2</v>
      </c>
      <c r="AA17">
        <v>1</v>
      </c>
      <c r="AC17">
        <f>IF(Table1[[#This Row],[In Adafruit Kit]]+Table1[[#This Row],[Common part]]&gt;0,1,"")</f>
        <v>1</v>
      </c>
      <c r="AD17">
        <v>1</v>
      </c>
      <c r="AF17" t="str">
        <f>IF(Table1[[#This Row],[Stock Part]]=1,"STOCK",IF(Table1[[#This Row],[5% Rohs Part]]+Table1[[#This Row],[1% Rohs Part]],"",""))</f>
        <v>STOCK</v>
      </c>
      <c r="AG17" t="str">
        <f>CONCATENATE(Table1[[#This Row],[Resistance (Ohms)]],Table1[[#This Row],[Tolerance]],Table1[[#This Row],[Stock]])</f>
        <v>1.5Â±5%STOCK</v>
      </c>
      <c r="AH17" t="s">
        <v>11344</v>
      </c>
      <c r="AI17" s="6" t="s">
        <v>11352</v>
      </c>
    </row>
    <row r="18" spans="1:35">
      <c r="A18" t="s">
        <v>55</v>
      </c>
      <c r="B18" t="s">
        <v>56</v>
      </c>
      <c r="C18" t="s">
        <v>78</v>
      </c>
      <c r="D18" t="s">
        <v>58</v>
      </c>
      <c r="E18" t="s">
        <v>79</v>
      </c>
      <c r="F18" t="s">
        <v>60</v>
      </c>
      <c r="G18" t="s">
        <v>80</v>
      </c>
      <c r="H18">
        <v>4012</v>
      </c>
      <c r="I18">
        <v>0</v>
      </c>
      <c r="J18">
        <v>0.1</v>
      </c>
      <c r="K18">
        <v>0</v>
      </c>
      <c r="L18">
        <v>1</v>
      </c>
      <c r="M18" t="s">
        <v>19</v>
      </c>
      <c r="N18" t="s">
        <v>62</v>
      </c>
      <c r="O18">
        <v>2</v>
      </c>
      <c r="P18" t="s">
        <v>23</v>
      </c>
      <c r="Q18" t="s">
        <v>64</v>
      </c>
      <c r="R18" t="s">
        <v>65</v>
      </c>
      <c r="S18" t="s">
        <v>66</v>
      </c>
      <c r="T18" t="s">
        <v>71</v>
      </c>
      <c r="U18" t="s">
        <v>67</v>
      </c>
      <c r="V18" t="s">
        <v>21</v>
      </c>
      <c r="W18">
        <v>805</v>
      </c>
      <c r="X18" t="s">
        <v>22</v>
      </c>
      <c r="Y18" t="s">
        <v>39</v>
      </c>
      <c r="Z18">
        <v>2</v>
      </c>
      <c r="AA18">
        <v>1</v>
      </c>
      <c r="AC18">
        <f>IF(Table1[[#This Row],[In Adafruit Kit]]+Table1[[#This Row],[Common part]]&gt;0,1,"")</f>
        <v>1</v>
      </c>
      <c r="AD18">
        <v>1</v>
      </c>
      <c r="AF18" t="str">
        <f>IF(Table1[[#This Row],[Stock Part]]=1,"STOCK",IF(Table1[[#This Row],[5% Rohs Part]]+Table1[[#This Row],[1% Rohs Part]],"",""))</f>
        <v>STOCK</v>
      </c>
      <c r="AG18" t="str">
        <f>CONCATENATE(Table1[[#This Row],[Resistance (Ohms)]],Table1[[#This Row],[Tolerance]],Table1[[#This Row],[Stock]])</f>
        <v>2Â±5%STOCK</v>
      </c>
      <c r="AH18" t="s">
        <v>11344</v>
      </c>
      <c r="AI18" s="6" t="s">
        <v>11352</v>
      </c>
    </row>
    <row r="19" spans="1:35" hidden="1">
      <c r="A19" t="s">
        <v>55</v>
      </c>
      <c r="B19" t="s">
        <v>56</v>
      </c>
      <c r="C19" t="s">
        <v>371</v>
      </c>
      <c r="D19" t="s">
        <v>58</v>
      </c>
      <c r="E19" t="s">
        <v>372</v>
      </c>
      <c r="F19" t="s">
        <v>60</v>
      </c>
      <c r="G19" t="s">
        <v>373</v>
      </c>
      <c r="H19">
        <v>56645</v>
      </c>
      <c r="I19">
        <v>0</v>
      </c>
      <c r="J19">
        <v>0.1</v>
      </c>
      <c r="K19">
        <v>0</v>
      </c>
      <c r="L19">
        <v>1</v>
      </c>
      <c r="M19" t="s">
        <v>19</v>
      </c>
      <c r="N19" t="s">
        <v>62</v>
      </c>
      <c r="O19">
        <v>2.2000000000000002</v>
      </c>
      <c r="P19" t="s">
        <v>23</v>
      </c>
      <c r="Q19" t="s">
        <v>64</v>
      </c>
      <c r="R19" t="s">
        <v>65</v>
      </c>
      <c r="S19" t="s">
        <v>66</v>
      </c>
      <c r="T19" t="s">
        <v>71</v>
      </c>
      <c r="U19" t="s">
        <v>67</v>
      </c>
      <c r="V19" t="s">
        <v>21</v>
      </c>
      <c r="W19">
        <v>805</v>
      </c>
      <c r="X19" t="s">
        <v>22</v>
      </c>
      <c r="Y19" t="s">
        <v>39</v>
      </c>
      <c r="Z19">
        <v>2</v>
      </c>
      <c r="AC19" t="str">
        <f>IF(Table1[[#This Row],[In Adafruit Kit]]+Table1[[#This Row],[Common part]]&gt;0,1,"")</f>
        <v/>
      </c>
      <c r="AD19">
        <v>1</v>
      </c>
      <c r="AF19" t="str">
        <f>IF(Table1[[#This Row],[Stock Part]]=1,"STOCK",IF(Table1[[#This Row],[5% Rohs Part]]+Table1[[#This Row],[1% Rohs Part]],"",""))</f>
        <v/>
      </c>
      <c r="AG19" t="str">
        <f>CONCATENATE(Table1[[#This Row],[Resistance (Ohms)]],Table1[[#This Row],[Tolerance]],Table1[[#This Row],[Stock]])</f>
        <v>2.2Â±5%</v>
      </c>
      <c r="AH19" t="s">
        <v>11344</v>
      </c>
      <c r="AI19" s="6" t="s">
        <v>11352</v>
      </c>
    </row>
    <row r="20" spans="1:35" hidden="1">
      <c r="A20" t="s">
        <v>55</v>
      </c>
      <c r="B20" t="s">
        <v>56</v>
      </c>
      <c r="C20" t="s">
        <v>374</v>
      </c>
      <c r="D20" t="s">
        <v>58</v>
      </c>
      <c r="E20" t="s">
        <v>375</v>
      </c>
      <c r="F20" t="s">
        <v>60</v>
      </c>
      <c r="G20" t="s">
        <v>376</v>
      </c>
      <c r="H20">
        <v>922</v>
      </c>
      <c r="I20">
        <v>0</v>
      </c>
      <c r="J20">
        <v>0.1</v>
      </c>
      <c r="K20">
        <v>0</v>
      </c>
      <c r="L20">
        <v>1</v>
      </c>
      <c r="M20" t="s">
        <v>19</v>
      </c>
      <c r="N20" t="s">
        <v>62</v>
      </c>
      <c r="O20">
        <v>2.4</v>
      </c>
      <c r="P20" t="s">
        <v>23</v>
      </c>
      <c r="Q20" t="s">
        <v>64</v>
      </c>
      <c r="R20" t="s">
        <v>65</v>
      </c>
      <c r="S20" t="s">
        <v>66</v>
      </c>
      <c r="T20" t="s">
        <v>71</v>
      </c>
      <c r="U20" t="s">
        <v>67</v>
      </c>
      <c r="V20" t="s">
        <v>21</v>
      </c>
      <c r="W20">
        <v>805</v>
      </c>
      <c r="X20" t="s">
        <v>22</v>
      </c>
      <c r="Y20" t="s">
        <v>39</v>
      </c>
      <c r="Z20">
        <v>2</v>
      </c>
      <c r="AC20" t="str">
        <f>IF(Table1[[#This Row],[In Adafruit Kit]]+Table1[[#This Row],[Common part]]&gt;0,1,"")</f>
        <v/>
      </c>
      <c r="AD20">
        <v>1</v>
      </c>
      <c r="AF20" t="str">
        <f>IF(Table1[[#This Row],[Stock Part]]=1,"STOCK",IF(Table1[[#This Row],[5% Rohs Part]]+Table1[[#This Row],[1% Rohs Part]],"",""))</f>
        <v/>
      </c>
      <c r="AG20" t="str">
        <f>CONCATENATE(Table1[[#This Row],[Resistance (Ohms)]],Table1[[#This Row],[Tolerance]],Table1[[#This Row],[Stock]])</f>
        <v>2.4Â±5%</v>
      </c>
      <c r="AH20" t="s">
        <v>11344</v>
      </c>
      <c r="AI20" s="6" t="s">
        <v>11352</v>
      </c>
    </row>
    <row r="21" spans="1:35">
      <c r="A21" t="s">
        <v>55</v>
      </c>
      <c r="B21" t="s">
        <v>56</v>
      </c>
      <c r="C21" t="s">
        <v>81</v>
      </c>
      <c r="D21" t="s">
        <v>58</v>
      </c>
      <c r="E21" t="s">
        <v>82</v>
      </c>
      <c r="F21" t="s">
        <v>60</v>
      </c>
      <c r="G21" t="s">
        <v>83</v>
      </c>
      <c r="H21">
        <v>58</v>
      </c>
      <c r="I21">
        <v>0</v>
      </c>
      <c r="J21">
        <v>0.1</v>
      </c>
      <c r="K21">
        <v>0</v>
      </c>
      <c r="L21">
        <v>1</v>
      </c>
      <c r="M21" t="s">
        <v>19</v>
      </c>
      <c r="N21" t="s">
        <v>62</v>
      </c>
      <c r="O21">
        <v>2.7</v>
      </c>
      <c r="P21" t="s">
        <v>23</v>
      </c>
      <c r="Q21" t="s">
        <v>64</v>
      </c>
      <c r="R21" t="s">
        <v>65</v>
      </c>
      <c r="S21" t="s">
        <v>66</v>
      </c>
      <c r="T21" t="s">
        <v>71</v>
      </c>
      <c r="U21" t="s">
        <v>67</v>
      </c>
      <c r="V21" t="s">
        <v>21</v>
      </c>
      <c r="W21">
        <v>805</v>
      </c>
      <c r="X21" t="s">
        <v>22</v>
      </c>
      <c r="Y21" t="s">
        <v>39</v>
      </c>
      <c r="Z21">
        <v>2</v>
      </c>
      <c r="AA21">
        <v>1</v>
      </c>
      <c r="AC21">
        <f>IF(Table1[[#This Row],[In Adafruit Kit]]+Table1[[#This Row],[Common part]]&gt;0,1,"")</f>
        <v>1</v>
      </c>
      <c r="AD21">
        <v>1</v>
      </c>
      <c r="AF21" t="str">
        <f>IF(Table1[[#This Row],[Stock Part]]=1,"STOCK",IF(Table1[[#This Row],[5% Rohs Part]]+Table1[[#This Row],[1% Rohs Part]],"",""))</f>
        <v>STOCK</v>
      </c>
      <c r="AG21" t="str">
        <f>CONCATENATE(Table1[[#This Row],[Resistance (Ohms)]],Table1[[#This Row],[Tolerance]],Table1[[#This Row],[Stock]])</f>
        <v>2.7Â±5%STOCK</v>
      </c>
      <c r="AH21" t="s">
        <v>11344</v>
      </c>
      <c r="AI21" s="6" t="s">
        <v>11352</v>
      </c>
    </row>
    <row r="22" spans="1:35" hidden="1">
      <c r="A22" t="s">
        <v>55</v>
      </c>
      <c r="B22" t="s">
        <v>56</v>
      </c>
      <c r="C22" t="s">
        <v>377</v>
      </c>
      <c r="D22" t="s">
        <v>58</v>
      </c>
      <c r="E22" t="s">
        <v>378</v>
      </c>
      <c r="F22" t="s">
        <v>60</v>
      </c>
      <c r="G22" t="s">
        <v>379</v>
      </c>
      <c r="H22">
        <v>33216</v>
      </c>
      <c r="I22">
        <v>0</v>
      </c>
      <c r="J22">
        <v>0.1</v>
      </c>
      <c r="K22">
        <v>0</v>
      </c>
      <c r="L22">
        <v>1</v>
      </c>
      <c r="M22" t="s">
        <v>19</v>
      </c>
      <c r="N22" t="s">
        <v>62</v>
      </c>
      <c r="O22">
        <v>3</v>
      </c>
      <c r="P22" t="s">
        <v>23</v>
      </c>
      <c r="Q22" t="s">
        <v>64</v>
      </c>
      <c r="R22" t="s">
        <v>65</v>
      </c>
      <c r="S22" t="s">
        <v>66</v>
      </c>
      <c r="T22" t="s">
        <v>71</v>
      </c>
      <c r="U22" t="s">
        <v>67</v>
      </c>
      <c r="V22" t="s">
        <v>21</v>
      </c>
      <c r="W22">
        <v>805</v>
      </c>
      <c r="X22" t="s">
        <v>22</v>
      </c>
      <c r="Y22" t="s">
        <v>39</v>
      </c>
      <c r="Z22">
        <v>2</v>
      </c>
      <c r="AC22" t="str">
        <f>IF(Table1[[#This Row],[In Adafruit Kit]]+Table1[[#This Row],[Common part]]&gt;0,1,"")</f>
        <v/>
      </c>
      <c r="AD22">
        <v>1</v>
      </c>
      <c r="AF22" t="str">
        <f>IF(Table1[[#This Row],[Stock Part]]=1,"STOCK",IF(Table1[[#This Row],[5% Rohs Part]]+Table1[[#This Row],[1% Rohs Part]],"",""))</f>
        <v/>
      </c>
      <c r="AG22" t="str">
        <f>CONCATENATE(Table1[[#This Row],[Resistance (Ohms)]],Table1[[#This Row],[Tolerance]],Table1[[#This Row],[Stock]])</f>
        <v>3Â±5%</v>
      </c>
      <c r="AH22" t="s">
        <v>11344</v>
      </c>
      <c r="AI22" s="6" t="s">
        <v>11352</v>
      </c>
    </row>
    <row r="23" spans="1:35">
      <c r="A23" t="s">
        <v>55</v>
      </c>
      <c r="B23" t="s">
        <v>56</v>
      </c>
      <c r="C23" t="s">
        <v>84</v>
      </c>
      <c r="D23" t="s">
        <v>58</v>
      </c>
      <c r="E23" t="s">
        <v>85</v>
      </c>
      <c r="F23" t="s">
        <v>60</v>
      </c>
      <c r="G23" t="s">
        <v>86</v>
      </c>
      <c r="H23">
        <v>71520</v>
      </c>
      <c r="I23">
        <v>0</v>
      </c>
      <c r="J23">
        <v>0.1</v>
      </c>
      <c r="K23">
        <v>0</v>
      </c>
      <c r="L23">
        <v>1</v>
      </c>
      <c r="M23" t="s">
        <v>19</v>
      </c>
      <c r="N23" t="s">
        <v>62</v>
      </c>
      <c r="O23">
        <v>3.3</v>
      </c>
      <c r="P23" t="s">
        <v>23</v>
      </c>
      <c r="Q23" t="s">
        <v>64</v>
      </c>
      <c r="R23" t="s">
        <v>65</v>
      </c>
      <c r="S23" t="s">
        <v>66</v>
      </c>
      <c r="T23" t="s">
        <v>71</v>
      </c>
      <c r="U23" t="s">
        <v>67</v>
      </c>
      <c r="V23" t="s">
        <v>21</v>
      </c>
      <c r="W23">
        <v>805</v>
      </c>
      <c r="X23" t="s">
        <v>22</v>
      </c>
      <c r="Y23" t="s">
        <v>39</v>
      </c>
      <c r="Z23">
        <v>2</v>
      </c>
      <c r="AA23">
        <v>1</v>
      </c>
      <c r="AC23">
        <f>IF(Table1[[#This Row],[In Adafruit Kit]]+Table1[[#This Row],[Common part]]&gt;0,1,"")</f>
        <v>1</v>
      </c>
      <c r="AD23">
        <v>1</v>
      </c>
      <c r="AF23" t="str">
        <f>IF(Table1[[#This Row],[Stock Part]]=1,"STOCK",IF(Table1[[#This Row],[5% Rohs Part]]+Table1[[#This Row],[1% Rohs Part]],"",""))</f>
        <v>STOCK</v>
      </c>
      <c r="AG23" t="str">
        <f>CONCATENATE(Table1[[#This Row],[Resistance (Ohms)]],Table1[[#This Row],[Tolerance]],Table1[[#This Row],[Stock]])</f>
        <v>3.3Â±5%STOCK</v>
      </c>
      <c r="AH23" t="s">
        <v>11344</v>
      </c>
      <c r="AI23" s="6" t="s">
        <v>11352</v>
      </c>
    </row>
    <row r="24" spans="1:35" hidden="1">
      <c r="A24" t="s">
        <v>55</v>
      </c>
      <c r="B24" t="s">
        <v>56</v>
      </c>
      <c r="C24" t="s">
        <v>380</v>
      </c>
      <c r="D24" t="s">
        <v>58</v>
      </c>
      <c r="E24" t="s">
        <v>381</v>
      </c>
      <c r="F24" t="s">
        <v>60</v>
      </c>
      <c r="G24" t="s">
        <v>382</v>
      </c>
      <c r="H24">
        <v>51216</v>
      </c>
      <c r="I24">
        <v>0</v>
      </c>
      <c r="J24">
        <v>0.1</v>
      </c>
      <c r="K24">
        <v>0</v>
      </c>
      <c r="L24">
        <v>1</v>
      </c>
      <c r="M24" t="s">
        <v>19</v>
      </c>
      <c r="N24" t="s">
        <v>62</v>
      </c>
      <c r="O24">
        <v>3.6</v>
      </c>
      <c r="P24" t="s">
        <v>23</v>
      </c>
      <c r="Q24" t="s">
        <v>64</v>
      </c>
      <c r="R24" t="s">
        <v>65</v>
      </c>
      <c r="S24" t="s">
        <v>66</v>
      </c>
      <c r="T24" t="s">
        <v>71</v>
      </c>
      <c r="U24" t="s">
        <v>67</v>
      </c>
      <c r="V24" t="s">
        <v>21</v>
      </c>
      <c r="W24">
        <v>805</v>
      </c>
      <c r="X24" t="s">
        <v>22</v>
      </c>
      <c r="Y24" t="s">
        <v>39</v>
      </c>
      <c r="Z24">
        <v>2</v>
      </c>
      <c r="AC24" t="str">
        <f>IF(Table1[[#This Row],[In Adafruit Kit]]+Table1[[#This Row],[Common part]]&gt;0,1,"")</f>
        <v/>
      </c>
      <c r="AD24">
        <v>1</v>
      </c>
      <c r="AF24" t="str">
        <f>IF(Table1[[#This Row],[Stock Part]]=1,"STOCK",IF(Table1[[#This Row],[5% Rohs Part]]+Table1[[#This Row],[1% Rohs Part]],"",""))</f>
        <v/>
      </c>
      <c r="AG24" t="str">
        <f>CONCATENATE(Table1[[#This Row],[Resistance (Ohms)]],Table1[[#This Row],[Tolerance]],Table1[[#This Row],[Stock]])</f>
        <v>3.6Â±5%</v>
      </c>
      <c r="AH24" t="s">
        <v>11344</v>
      </c>
      <c r="AI24" s="6" t="s">
        <v>11352</v>
      </c>
    </row>
    <row r="25" spans="1:35" hidden="1">
      <c r="A25" t="s">
        <v>55</v>
      </c>
      <c r="B25" t="s">
        <v>56</v>
      </c>
      <c r="C25" t="s">
        <v>383</v>
      </c>
      <c r="D25" t="s">
        <v>58</v>
      </c>
      <c r="E25" t="s">
        <v>384</v>
      </c>
      <c r="F25" t="s">
        <v>60</v>
      </c>
      <c r="G25" t="s">
        <v>385</v>
      </c>
      <c r="H25">
        <v>0</v>
      </c>
      <c r="I25">
        <v>0</v>
      </c>
      <c r="J25">
        <v>0.1</v>
      </c>
      <c r="K25">
        <v>0</v>
      </c>
      <c r="L25">
        <v>1</v>
      </c>
      <c r="M25" t="s">
        <v>19</v>
      </c>
      <c r="N25" t="s">
        <v>62</v>
      </c>
      <c r="O25">
        <v>3.9</v>
      </c>
      <c r="P25" t="s">
        <v>23</v>
      </c>
      <c r="Q25" t="s">
        <v>64</v>
      </c>
      <c r="R25" t="s">
        <v>65</v>
      </c>
      <c r="S25" t="s">
        <v>66</v>
      </c>
      <c r="T25" t="s">
        <v>71</v>
      </c>
      <c r="U25" t="s">
        <v>67</v>
      </c>
      <c r="V25" t="s">
        <v>21</v>
      </c>
      <c r="W25">
        <v>805</v>
      </c>
      <c r="X25" t="s">
        <v>22</v>
      </c>
      <c r="Y25" t="s">
        <v>39</v>
      </c>
      <c r="Z25">
        <v>2</v>
      </c>
      <c r="AC25" t="str">
        <f>IF(Table1[[#This Row],[In Adafruit Kit]]+Table1[[#This Row],[Common part]]&gt;0,1,"")</f>
        <v/>
      </c>
      <c r="AD25">
        <v>1</v>
      </c>
      <c r="AF25" t="str">
        <f>IF(Table1[[#This Row],[Stock Part]]=1,"STOCK",IF(Table1[[#This Row],[5% Rohs Part]]+Table1[[#This Row],[1% Rohs Part]],"",""))</f>
        <v/>
      </c>
      <c r="AG25" t="str">
        <f>CONCATENATE(Table1[[#This Row],[Resistance (Ohms)]],Table1[[#This Row],[Tolerance]],Table1[[#This Row],[Stock]])</f>
        <v>3.9Â±5%</v>
      </c>
      <c r="AH25" t="s">
        <v>11344</v>
      </c>
      <c r="AI25" s="6" t="s">
        <v>11352</v>
      </c>
    </row>
    <row r="26" spans="1:35">
      <c r="A26" t="s">
        <v>55</v>
      </c>
      <c r="B26" t="s">
        <v>56</v>
      </c>
      <c r="C26" t="s">
        <v>87</v>
      </c>
      <c r="D26" t="s">
        <v>58</v>
      </c>
      <c r="E26" t="s">
        <v>88</v>
      </c>
      <c r="F26" t="s">
        <v>60</v>
      </c>
      <c r="G26" t="s">
        <v>89</v>
      </c>
      <c r="H26">
        <v>12952</v>
      </c>
      <c r="I26">
        <v>0</v>
      </c>
      <c r="J26">
        <v>0.1</v>
      </c>
      <c r="K26">
        <v>0</v>
      </c>
      <c r="L26">
        <v>1</v>
      </c>
      <c r="M26" t="s">
        <v>19</v>
      </c>
      <c r="N26" t="s">
        <v>62</v>
      </c>
      <c r="O26">
        <v>4.3</v>
      </c>
      <c r="P26" t="s">
        <v>23</v>
      </c>
      <c r="Q26" t="s">
        <v>64</v>
      </c>
      <c r="R26" t="s">
        <v>65</v>
      </c>
      <c r="S26" t="s">
        <v>66</v>
      </c>
      <c r="T26" t="s">
        <v>71</v>
      </c>
      <c r="U26" t="s">
        <v>67</v>
      </c>
      <c r="V26" t="s">
        <v>21</v>
      </c>
      <c r="W26">
        <v>805</v>
      </c>
      <c r="X26" t="s">
        <v>22</v>
      </c>
      <c r="Y26" t="s">
        <v>39</v>
      </c>
      <c r="Z26">
        <v>2</v>
      </c>
      <c r="AA26">
        <v>1</v>
      </c>
      <c r="AC26">
        <f>IF(Table1[[#This Row],[In Adafruit Kit]]+Table1[[#This Row],[Common part]]&gt;0,1,"")</f>
        <v>1</v>
      </c>
      <c r="AD26">
        <v>1</v>
      </c>
      <c r="AF26" t="str">
        <f>IF(Table1[[#This Row],[Stock Part]]=1,"STOCK",IF(Table1[[#This Row],[5% Rohs Part]]+Table1[[#This Row],[1% Rohs Part]],"",""))</f>
        <v>STOCK</v>
      </c>
      <c r="AG26" t="str">
        <f>CONCATENATE(Table1[[#This Row],[Resistance (Ohms)]],Table1[[#This Row],[Tolerance]],Table1[[#This Row],[Stock]])</f>
        <v>4.3Â±5%STOCK</v>
      </c>
      <c r="AH26" t="s">
        <v>11344</v>
      </c>
      <c r="AI26" s="6" t="s">
        <v>11352</v>
      </c>
    </row>
    <row r="27" spans="1:35" hidden="1">
      <c r="A27" t="s">
        <v>55</v>
      </c>
      <c r="B27" t="s">
        <v>56</v>
      </c>
      <c r="C27" t="s">
        <v>386</v>
      </c>
      <c r="D27" t="s">
        <v>58</v>
      </c>
      <c r="E27" t="s">
        <v>387</v>
      </c>
      <c r="F27" t="s">
        <v>60</v>
      </c>
      <c r="G27" t="s">
        <v>388</v>
      </c>
      <c r="H27">
        <v>33586</v>
      </c>
      <c r="I27">
        <v>0</v>
      </c>
      <c r="J27">
        <v>0.1</v>
      </c>
      <c r="K27">
        <v>0</v>
      </c>
      <c r="L27">
        <v>1</v>
      </c>
      <c r="M27" t="s">
        <v>19</v>
      </c>
      <c r="N27" t="s">
        <v>62</v>
      </c>
      <c r="O27">
        <v>4.7</v>
      </c>
      <c r="P27" t="s">
        <v>23</v>
      </c>
      <c r="Q27" t="s">
        <v>64</v>
      </c>
      <c r="R27" t="s">
        <v>65</v>
      </c>
      <c r="S27" t="s">
        <v>66</v>
      </c>
      <c r="T27" t="s">
        <v>71</v>
      </c>
      <c r="U27" t="s">
        <v>67</v>
      </c>
      <c r="V27" t="s">
        <v>21</v>
      </c>
      <c r="W27">
        <v>805</v>
      </c>
      <c r="X27" t="s">
        <v>22</v>
      </c>
      <c r="Y27" t="s">
        <v>39</v>
      </c>
      <c r="Z27">
        <v>2</v>
      </c>
      <c r="AC27" t="str">
        <f>IF(Table1[[#This Row],[In Adafruit Kit]]+Table1[[#This Row],[Common part]]&gt;0,1,"")</f>
        <v/>
      </c>
      <c r="AD27">
        <v>1</v>
      </c>
      <c r="AF27" t="str">
        <f>IF(Table1[[#This Row],[Stock Part]]=1,"STOCK",IF(Table1[[#This Row],[5% Rohs Part]]+Table1[[#This Row],[1% Rohs Part]],"",""))</f>
        <v/>
      </c>
      <c r="AG27" t="str">
        <f>CONCATENATE(Table1[[#This Row],[Resistance (Ohms)]],Table1[[#This Row],[Tolerance]],Table1[[#This Row],[Stock]])</f>
        <v>4.7Â±5%</v>
      </c>
      <c r="AH27" t="s">
        <v>11344</v>
      </c>
      <c r="AI27" s="6" t="s">
        <v>11352</v>
      </c>
    </row>
    <row r="28" spans="1:35">
      <c r="A28" t="s">
        <v>55</v>
      </c>
      <c r="B28" t="s">
        <v>56</v>
      </c>
      <c r="C28" t="s">
        <v>90</v>
      </c>
      <c r="D28" t="s">
        <v>58</v>
      </c>
      <c r="E28" t="s">
        <v>91</v>
      </c>
      <c r="F28" t="s">
        <v>60</v>
      </c>
      <c r="G28" t="s">
        <v>92</v>
      </c>
      <c r="H28">
        <v>36485</v>
      </c>
      <c r="I28">
        <v>0</v>
      </c>
      <c r="J28">
        <v>0.1</v>
      </c>
      <c r="K28">
        <v>0</v>
      </c>
      <c r="L28">
        <v>1</v>
      </c>
      <c r="M28" t="s">
        <v>19</v>
      </c>
      <c r="N28" t="s">
        <v>62</v>
      </c>
      <c r="O28">
        <v>5.0999999999999996</v>
      </c>
      <c r="P28" t="s">
        <v>23</v>
      </c>
      <c r="Q28" t="s">
        <v>64</v>
      </c>
      <c r="R28" t="s">
        <v>65</v>
      </c>
      <c r="S28" t="s">
        <v>66</v>
      </c>
      <c r="T28" t="s">
        <v>71</v>
      </c>
      <c r="U28" t="s">
        <v>67</v>
      </c>
      <c r="V28" t="s">
        <v>21</v>
      </c>
      <c r="W28">
        <v>805</v>
      </c>
      <c r="X28" t="s">
        <v>22</v>
      </c>
      <c r="Y28" t="s">
        <v>39</v>
      </c>
      <c r="Z28">
        <v>2</v>
      </c>
      <c r="AA28">
        <v>1</v>
      </c>
      <c r="AC28">
        <f>IF(Table1[[#This Row],[In Adafruit Kit]]+Table1[[#This Row],[Common part]]&gt;0,1,"")</f>
        <v>1</v>
      </c>
      <c r="AD28">
        <v>1</v>
      </c>
      <c r="AF28" t="str">
        <f>IF(Table1[[#This Row],[Stock Part]]=1,"STOCK",IF(Table1[[#This Row],[5% Rohs Part]]+Table1[[#This Row],[1% Rohs Part]],"",""))</f>
        <v>STOCK</v>
      </c>
      <c r="AG28" t="str">
        <f>CONCATENATE(Table1[[#This Row],[Resistance (Ohms)]],Table1[[#This Row],[Tolerance]],Table1[[#This Row],[Stock]])</f>
        <v>5.1Â±5%STOCK</v>
      </c>
      <c r="AH28" t="s">
        <v>11344</v>
      </c>
      <c r="AI28" s="6" t="s">
        <v>11352</v>
      </c>
    </row>
    <row r="29" spans="1:35" hidden="1">
      <c r="A29" t="s">
        <v>55</v>
      </c>
      <c r="B29" t="s">
        <v>56</v>
      </c>
      <c r="C29" t="s">
        <v>389</v>
      </c>
      <c r="D29" t="s">
        <v>58</v>
      </c>
      <c r="E29" t="s">
        <v>390</v>
      </c>
      <c r="F29" t="s">
        <v>60</v>
      </c>
      <c r="G29" t="s">
        <v>391</v>
      </c>
      <c r="H29">
        <v>1039</v>
      </c>
      <c r="I29">
        <v>0</v>
      </c>
      <c r="J29">
        <v>0.1</v>
      </c>
      <c r="K29">
        <v>0</v>
      </c>
      <c r="L29">
        <v>1</v>
      </c>
      <c r="M29" t="s">
        <v>19</v>
      </c>
      <c r="N29" t="s">
        <v>62</v>
      </c>
      <c r="O29">
        <v>5.6</v>
      </c>
      <c r="P29" t="s">
        <v>23</v>
      </c>
      <c r="Q29" t="s">
        <v>64</v>
      </c>
      <c r="R29" t="s">
        <v>65</v>
      </c>
      <c r="S29" t="s">
        <v>66</v>
      </c>
      <c r="T29" t="s">
        <v>71</v>
      </c>
      <c r="U29" t="s">
        <v>67</v>
      </c>
      <c r="V29" t="s">
        <v>21</v>
      </c>
      <c r="W29">
        <v>805</v>
      </c>
      <c r="X29" t="s">
        <v>22</v>
      </c>
      <c r="Y29" t="s">
        <v>39</v>
      </c>
      <c r="Z29">
        <v>2</v>
      </c>
      <c r="AC29" t="str">
        <f>IF(Table1[[#This Row],[In Adafruit Kit]]+Table1[[#This Row],[Common part]]&gt;0,1,"")</f>
        <v/>
      </c>
      <c r="AD29">
        <v>1</v>
      </c>
      <c r="AF29" t="str">
        <f>IF(Table1[[#This Row],[Stock Part]]=1,"STOCK",IF(Table1[[#This Row],[5% Rohs Part]]+Table1[[#This Row],[1% Rohs Part]],"",""))</f>
        <v/>
      </c>
      <c r="AG29" t="str">
        <f>CONCATENATE(Table1[[#This Row],[Resistance (Ohms)]],Table1[[#This Row],[Tolerance]],Table1[[#This Row],[Stock]])</f>
        <v>5.6Â±5%</v>
      </c>
      <c r="AH29" t="s">
        <v>11344</v>
      </c>
      <c r="AI29" s="6" t="s">
        <v>11352</v>
      </c>
    </row>
    <row r="30" spans="1:35">
      <c r="A30" t="s">
        <v>55</v>
      </c>
      <c r="B30" t="s">
        <v>56</v>
      </c>
      <c r="C30" t="s">
        <v>93</v>
      </c>
      <c r="D30" t="s">
        <v>58</v>
      </c>
      <c r="E30" t="s">
        <v>94</v>
      </c>
      <c r="F30" t="s">
        <v>60</v>
      </c>
      <c r="G30" t="s">
        <v>95</v>
      </c>
      <c r="H30">
        <v>245899</v>
      </c>
      <c r="I30">
        <v>0</v>
      </c>
      <c r="J30">
        <v>0.1</v>
      </c>
      <c r="K30">
        <v>0</v>
      </c>
      <c r="L30">
        <v>1</v>
      </c>
      <c r="M30" t="s">
        <v>19</v>
      </c>
      <c r="N30" t="s">
        <v>62</v>
      </c>
      <c r="O30">
        <v>6.8</v>
      </c>
      <c r="P30" t="s">
        <v>23</v>
      </c>
      <c r="Q30" t="s">
        <v>64</v>
      </c>
      <c r="R30" t="s">
        <v>65</v>
      </c>
      <c r="S30" t="s">
        <v>66</v>
      </c>
      <c r="T30" t="s">
        <v>71</v>
      </c>
      <c r="U30" t="s">
        <v>67</v>
      </c>
      <c r="V30" t="s">
        <v>21</v>
      </c>
      <c r="W30">
        <v>805</v>
      </c>
      <c r="X30" t="s">
        <v>22</v>
      </c>
      <c r="Y30" t="s">
        <v>39</v>
      </c>
      <c r="Z30">
        <v>2</v>
      </c>
      <c r="AA30">
        <v>1</v>
      </c>
      <c r="AC30">
        <f>IF(Table1[[#This Row],[In Adafruit Kit]]+Table1[[#This Row],[Common part]]&gt;0,1,"")</f>
        <v>1</v>
      </c>
      <c r="AD30">
        <v>1</v>
      </c>
      <c r="AF30" t="str">
        <f>IF(Table1[[#This Row],[Stock Part]]=1,"STOCK",IF(Table1[[#This Row],[5% Rohs Part]]+Table1[[#This Row],[1% Rohs Part]],"",""))</f>
        <v>STOCK</v>
      </c>
      <c r="AG30" t="str">
        <f>CONCATENATE(Table1[[#This Row],[Resistance (Ohms)]],Table1[[#This Row],[Tolerance]],Table1[[#This Row],[Stock]])</f>
        <v>6.8Â±5%STOCK</v>
      </c>
      <c r="AH30" t="s">
        <v>11344</v>
      </c>
      <c r="AI30" s="6" t="s">
        <v>11352</v>
      </c>
    </row>
    <row r="31" spans="1:35" hidden="1">
      <c r="A31" t="s">
        <v>55</v>
      </c>
      <c r="B31" t="s">
        <v>56</v>
      </c>
      <c r="C31" t="s">
        <v>392</v>
      </c>
      <c r="D31" t="s">
        <v>58</v>
      </c>
      <c r="E31" t="s">
        <v>393</v>
      </c>
      <c r="F31" t="s">
        <v>60</v>
      </c>
      <c r="G31" t="s">
        <v>394</v>
      </c>
      <c r="H31">
        <v>18946</v>
      </c>
      <c r="I31">
        <v>0</v>
      </c>
      <c r="J31">
        <v>0.1</v>
      </c>
      <c r="K31">
        <v>0</v>
      </c>
      <c r="L31">
        <v>1</v>
      </c>
      <c r="M31" t="s">
        <v>19</v>
      </c>
      <c r="N31" t="s">
        <v>62</v>
      </c>
      <c r="O31">
        <v>7.5</v>
      </c>
      <c r="P31" t="s">
        <v>23</v>
      </c>
      <c r="Q31" t="s">
        <v>64</v>
      </c>
      <c r="R31" t="s">
        <v>65</v>
      </c>
      <c r="S31" t="s">
        <v>66</v>
      </c>
      <c r="T31" t="s">
        <v>71</v>
      </c>
      <c r="U31" t="s">
        <v>67</v>
      </c>
      <c r="V31" t="s">
        <v>21</v>
      </c>
      <c r="W31">
        <v>805</v>
      </c>
      <c r="X31" t="s">
        <v>22</v>
      </c>
      <c r="Y31" t="s">
        <v>39</v>
      </c>
      <c r="Z31">
        <v>2</v>
      </c>
      <c r="AC31" t="str">
        <f>IF(Table1[[#This Row],[In Adafruit Kit]]+Table1[[#This Row],[Common part]]&gt;0,1,"")</f>
        <v/>
      </c>
      <c r="AD31">
        <v>1</v>
      </c>
      <c r="AF31" t="str">
        <f>IF(Table1[[#This Row],[Stock Part]]=1,"STOCK",IF(Table1[[#This Row],[5% Rohs Part]]+Table1[[#This Row],[1% Rohs Part]],"",""))</f>
        <v/>
      </c>
      <c r="AG31" t="str">
        <f>CONCATENATE(Table1[[#This Row],[Resistance (Ohms)]],Table1[[#This Row],[Tolerance]],Table1[[#This Row],[Stock]])</f>
        <v>7.5Â±5%</v>
      </c>
      <c r="AH31" t="s">
        <v>11344</v>
      </c>
      <c r="AI31" s="6" t="s">
        <v>11352</v>
      </c>
    </row>
    <row r="32" spans="1:35">
      <c r="A32" t="s">
        <v>55</v>
      </c>
      <c r="B32" t="s">
        <v>56</v>
      </c>
      <c r="C32" t="s">
        <v>96</v>
      </c>
      <c r="D32" t="s">
        <v>58</v>
      </c>
      <c r="E32" t="s">
        <v>97</v>
      </c>
      <c r="F32" t="s">
        <v>60</v>
      </c>
      <c r="G32" t="s">
        <v>98</v>
      </c>
      <c r="H32">
        <v>26811</v>
      </c>
      <c r="I32">
        <v>0</v>
      </c>
      <c r="J32">
        <v>0.1</v>
      </c>
      <c r="K32">
        <v>0</v>
      </c>
      <c r="L32">
        <v>1</v>
      </c>
      <c r="M32" t="s">
        <v>19</v>
      </c>
      <c r="N32" t="s">
        <v>62</v>
      </c>
      <c r="O32">
        <v>8.1999999999999993</v>
      </c>
      <c r="P32" t="s">
        <v>23</v>
      </c>
      <c r="Q32" t="s">
        <v>64</v>
      </c>
      <c r="R32" t="s">
        <v>65</v>
      </c>
      <c r="S32" t="s">
        <v>66</v>
      </c>
      <c r="T32" t="s">
        <v>71</v>
      </c>
      <c r="U32" t="s">
        <v>67</v>
      </c>
      <c r="V32" t="s">
        <v>21</v>
      </c>
      <c r="W32">
        <v>805</v>
      </c>
      <c r="X32" t="s">
        <v>22</v>
      </c>
      <c r="Y32" t="s">
        <v>39</v>
      </c>
      <c r="Z32">
        <v>2</v>
      </c>
      <c r="AA32">
        <v>1</v>
      </c>
      <c r="AC32">
        <f>IF(Table1[[#This Row],[In Adafruit Kit]]+Table1[[#This Row],[Common part]]&gt;0,1,"")</f>
        <v>1</v>
      </c>
      <c r="AD32">
        <v>1</v>
      </c>
      <c r="AF32" t="str">
        <f>IF(Table1[[#This Row],[Stock Part]]=1,"STOCK",IF(Table1[[#This Row],[5% Rohs Part]]+Table1[[#This Row],[1% Rohs Part]],"",""))</f>
        <v>STOCK</v>
      </c>
      <c r="AG32" t="str">
        <f>CONCATENATE(Table1[[#This Row],[Resistance (Ohms)]],Table1[[#This Row],[Tolerance]],Table1[[#This Row],[Stock]])</f>
        <v>8.2Â±5%STOCK</v>
      </c>
      <c r="AH32" t="s">
        <v>11344</v>
      </c>
      <c r="AI32" s="6" t="s">
        <v>11352</v>
      </c>
    </row>
    <row r="33" spans="1:35" hidden="1">
      <c r="A33" t="s">
        <v>55</v>
      </c>
      <c r="B33" t="s">
        <v>56</v>
      </c>
      <c r="C33" t="s">
        <v>395</v>
      </c>
      <c r="D33" t="s">
        <v>58</v>
      </c>
      <c r="E33" t="s">
        <v>396</v>
      </c>
      <c r="F33" t="s">
        <v>60</v>
      </c>
      <c r="G33" t="s">
        <v>397</v>
      </c>
      <c r="H33">
        <v>37749</v>
      </c>
      <c r="I33">
        <v>0</v>
      </c>
      <c r="J33">
        <v>0.1</v>
      </c>
      <c r="K33">
        <v>0</v>
      </c>
      <c r="L33">
        <v>1</v>
      </c>
      <c r="M33" t="s">
        <v>19</v>
      </c>
      <c r="N33" t="s">
        <v>62</v>
      </c>
      <c r="O33">
        <v>9.1</v>
      </c>
      <c r="P33" t="s">
        <v>23</v>
      </c>
      <c r="Q33" t="s">
        <v>64</v>
      </c>
      <c r="R33" t="s">
        <v>65</v>
      </c>
      <c r="S33" t="s">
        <v>66</v>
      </c>
      <c r="T33" t="s">
        <v>71</v>
      </c>
      <c r="U33" t="s">
        <v>67</v>
      </c>
      <c r="V33" t="s">
        <v>21</v>
      </c>
      <c r="W33">
        <v>805</v>
      </c>
      <c r="X33" t="s">
        <v>22</v>
      </c>
      <c r="Y33" t="s">
        <v>39</v>
      </c>
      <c r="Z33">
        <v>2</v>
      </c>
      <c r="AC33" t="str">
        <f>IF(Table1[[#This Row],[In Adafruit Kit]]+Table1[[#This Row],[Common part]]&gt;0,1,"")</f>
        <v/>
      </c>
      <c r="AD33">
        <v>1</v>
      </c>
      <c r="AF33" t="str">
        <f>IF(Table1[[#This Row],[Stock Part]]=1,"STOCK",IF(Table1[[#This Row],[5% Rohs Part]]+Table1[[#This Row],[1% Rohs Part]],"",""))</f>
        <v/>
      </c>
      <c r="AG33" t="str">
        <f>CONCATENATE(Table1[[#This Row],[Resistance (Ohms)]],Table1[[#This Row],[Tolerance]],Table1[[#This Row],[Stock]])</f>
        <v>9.1Â±5%</v>
      </c>
      <c r="AH33" t="s">
        <v>11344</v>
      </c>
      <c r="AI33" s="6" t="s">
        <v>11352</v>
      </c>
    </row>
    <row r="34" spans="1:35">
      <c r="A34" t="s">
        <v>55</v>
      </c>
      <c r="B34" t="s">
        <v>56</v>
      </c>
      <c r="C34" t="s">
        <v>99</v>
      </c>
      <c r="D34" t="s">
        <v>58</v>
      </c>
      <c r="E34" t="s">
        <v>100</v>
      </c>
      <c r="F34" t="s">
        <v>60</v>
      </c>
      <c r="G34" t="s">
        <v>101</v>
      </c>
      <c r="H34">
        <v>153398</v>
      </c>
      <c r="I34">
        <v>0</v>
      </c>
      <c r="J34">
        <v>0.1</v>
      </c>
      <c r="K34">
        <v>0</v>
      </c>
      <c r="L34">
        <v>1</v>
      </c>
      <c r="M34" t="s">
        <v>19</v>
      </c>
      <c r="N34" t="s">
        <v>62</v>
      </c>
      <c r="O34">
        <v>10</v>
      </c>
      <c r="P34" t="s">
        <v>23</v>
      </c>
      <c r="Q34" t="s">
        <v>64</v>
      </c>
      <c r="R34" t="s">
        <v>65</v>
      </c>
      <c r="S34" t="s">
        <v>66</v>
      </c>
      <c r="T34" t="s">
        <v>71</v>
      </c>
      <c r="U34" t="s">
        <v>67</v>
      </c>
      <c r="V34" t="s">
        <v>21</v>
      </c>
      <c r="W34">
        <v>805</v>
      </c>
      <c r="X34" t="s">
        <v>22</v>
      </c>
      <c r="Y34" t="s">
        <v>39</v>
      </c>
      <c r="Z34">
        <v>2</v>
      </c>
      <c r="AA34">
        <v>1</v>
      </c>
      <c r="AB34">
        <v>1</v>
      </c>
      <c r="AC34">
        <f>IF(Table1[[#This Row],[In Adafruit Kit]]+Table1[[#This Row],[Common part]]&gt;0,1,"")</f>
        <v>1</v>
      </c>
      <c r="AD34">
        <v>1</v>
      </c>
      <c r="AF34" t="str">
        <f>IF(Table1[[#This Row],[Stock Part]]=1,"STOCK",IF(Table1[[#This Row],[5% Rohs Part]]+Table1[[#This Row],[1% Rohs Part]],"",""))</f>
        <v>STOCK</v>
      </c>
      <c r="AG34" t="str">
        <f>CONCATENATE(Table1[[#This Row],[Resistance (Ohms)]],Table1[[#This Row],[Tolerance]],Table1[[#This Row],[Stock]])</f>
        <v>10Â±5%STOCK</v>
      </c>
      <c r="AH34" t="s">
        <v>11344</v>
      </c>
      <c r="AI34" s="6" t="s">
        <v>11352</v>
      </c>
    </row>
    <row r="35" spans="1:35" hidden="1">
      <c r="A35" t="s">
        <v>55</v>
      </c>
      <c r="B35" t="s">
        <v>56</v>
      </c>
      <c r="C35" t="s">
        <v>398</v>
      </c>
      <c r="D35" t="s">
        <v>58</v>
      </c>
      <c r="E35" t="s">
        <v>399</v>
      </c>
      <c r="F35" t="s">
        <v>60</v>
      </c>
      <c r="G35" t="s">
        <v>101</v>
      </c>
      <c r="H35">
        <v>50000</v>
      </c>
      <c r="I35">
        <v>0</v>
      </c>
      <c r="J35">
        <v>0.1</v>
      </c>
      <c r="K35">
        <v>0</v>
      </c>
      <c r="L35">
        <v>1</v>
      </c>
      <c r="M35" t="s">
        <v>19</v>
      </c>
      <c r="N35" t="s">
        <v>62</v>
      </c>
      <c r="O35">
        <v>10</v>
      </c>
      <c r="P35" t="s">
        <v>23</v>
      </c>
      <c r="Q35" t="s">
        <v>64</v>
      </c>
      <c r="R35" t="s">
        <v>65</v>
      </c>
      <c r="S35" t="s">
        <v>66</v>
      </c>
      <c r="T35" t="s">
        <v>105</v>
      </c>
      <c r="U35" t="s">
        <v>67</v>
      </c>
      <c r="V35" t="s">
        <v>21</v>
      </c>
      <c r="W35" t="s">
        <v>21</v>
      </c>
      <c r="X35" t="s">
        <v>22</v>
      </c>
      <c r="Y35" t="s">
        <v>39</v>
      </c>
      <c r="Z35">
        <v>2</v>
      </c>
      <c r="AC35" t="str">
        <f>IF(Table1[[#This Row],[In Adafruit Kit]]+Table1[[#This Row],[Common part]]&gt;0,1,"")</f>
        <v/>
      </c>
      <c r="AF35" t="str">
        <f>IF(Table1[[#This Row],[Stock Part]]=1,"STOCK",IF(Table1[[#This Row],[5% Rohs Part]]+Table1[[#This Row],[1% Rohs Part]],"",""))</f>
        <v/>
      </c>
      <c r="AG35" t="str">
        <f>CONCATENATE(Table1[[#This Row],[Resistance (Ohms)]],Table1[[#This Row],[Tolerance]],Table1[[#This Row],[Stock]])</f>
        <v>10Â±5%</v>
      </c>
      <c r="AH35" t="s">
        <v>11344</v>
      </c>
      <c r="AI35" s="6" t="s">
        <v>11352</v>
      </c>
    </row>
    <row r="36" spans="1:35" hidden="1">
      <c r="A36" t="s">
        <v>55</v>
      </c>
      <c r="B36" t="s">
        <v>56</v>
      </c>
      <c r="C36" t="s">
        <v>400</v>
      </c>
      <c r="D36" t="s">
        <v>58</v>
      </c>
      <c r="E36" t="s">
        <v>401</v>
      </c>
      <c r="F36" t="s">
        <v>60</v>
      </c>
      <c r="G36" t="s">
        <v>402</v>
      </c>
      <c r="H36">
        <v>40940</v>
      </c>
      <c r="I36">
        <v>0</v>
      </c>
      <c r="J36">
        <v>0.1</v>
      </c>
      <c r="K36">
        <v>0</v>
      </c>
      <c r="L36">
        <v>1</v>
      </c>
      <c r="M36" t="s">
        <v>19</v>
      </c>
      <c r="N36" t="s">
        <v>62</v>
      </c>
      <c r="O36">
        <v>11</v>
      </c>
      <c r="P36" t="s">
        <v>23</v>
      </c>
      <c r="Q36" t="s">
        <v>64</v>
      </c>
      <c r="R36" t="s">
        <v>65</v>
      </c>
      <c r="S36" t="s">
        <v>66</v>
      </c>
      <c r="T36" t="s">
        <v>105</v>
      </c>
      <c r="U36" t="s">
        <v>67</v>
      </c>
      <c r="V36" t="s">
        <v>21</v>
      </c>
      <c r="W36">
        <v>805</v>
      </c>
      <c r="X36" t="s">
        <v>22</v>
      </c>
      <c r="Y36" t="s">
        <v>39</v>
      </c>
      <c r="Z36">
        <v>2</v>
      </c>
      <c r="AC36" t="str">
        <f>IF(Table1[[#This Row],[In Adafruit Kit]]+Table1[[#This Row],[Common part]]&gt;0,1,"")</f>
        <v/>
      </c>
      <c r="AD36">
        <v>1</v>
      </c>
      <c r="AF36" t="str">
        <f>IF(Table1[[#This Row],[Stock Part]]=1,"STOCK",IF(Table1[[#This Row],[5% Rohs Part]]+Table1[[#This Row],[1% Rohs Part]],"",""))</f>
        <v/>
      </c>
      <c r="AG36" t="str">
        <f>CONCATENATE(Table1[[#This Row],[Resistance (Ohms)]],Table1[[#This Row],[Tolerance]],Table1[[#This Row],[Stock]])</f>
        <v>11Â±5%</v>
      </c>
      <c r="AH36" t="s">
        <v>11344</v>
      </c>
      <c r="AI36" s="6" t="s">
        <v>11352</v>
      </c>
    </row>
    <row r="37" spans="1:35">
      <c r="A37" t="s">
        <v>55</v>
      </c>
      <c r="B37" t="s">
        <v>56</v>
      </c>
      <c r="C37" t="s">
        <v>102</v>
      </c>
      <c r="D37" t="s">
        <v>58</v>
      </c>
      <c r="E37" t="s">
        <v>103</v>
      </c>
      <c r="F37" t="s">
        <v>60</v>
      </c>
      <c r="G37" t="s">
        <v>104</v>
      </c>
      <c r="H37">
        <v>24578</v>
      </c>
      <c r="I37">
        <v>0</v>
      </c>
      <c r="J37">
        <v>0.1</v>
      </c>
      <c r="K37">
        <v>0</v>
      </c>
      <c r="L37">
        <v>1</v>
      </c>
      <c r="M37" t="s">
        <v>19</v>
      </c>
      <c r="N37" t="s">
        <v>62</v>
      </c>
      <c r="O37">
        <v>12</v>
      </c>
      <c r="P37" t="s">
        <v>23</v>
      </c>
      <c r="Q37" t="s">
        <v>64</v>
      </c>
      <c r="R37" t="s">
        <v>65</v>
      </c>
      <c r="S37" t="s">
        <v>66</v>
      </c>
      <c r="T37" t="s">
        <v>105</v>
      </c>
      <c r="U37" t="s">
        <v>67</v>
      </c>
      <c r="V37" t="s">
        <v>21</v>
      </c>
      <c r="W37">
        <v>805</v>
      </c>
      <c r="X37" t="s">
        <v>22</v>
      </c>
      <c r="Y37" t="s">
        <v>39</v>
      </c>
      <c r="Z37">
        <v>2</v>
      </c>
      <c r="AA37">
        <v>1</v>
      </c>
      <c r="AC37">
        <f>IF(Table1[[#This Row],[In Adafruit Kit]]+Table1[[#This Row],[Common part]]&gt;0,1,"")</f>
        <v>1</v>
      </c>
      <c r="AD37">
        <v>1</v>
      </c>
      <c r="AF37" t="str">
        <f>IF(Table1[[#This Row],[Stock Part]]=1,"STOCK",IF(Table1[[#This Row],[5% Rohs Part]]+Table1[[#This Row],[1% Rohs Part]],"",""))</f>
        <v>STOCK</v>
      </c>
      <c r="AG37" t="str">
        <f>CONCATENATE(Table1[[#This Row],[Resistance (Ohms)]],Table1[[#This Row],[Tolerance]],Table1[[#This Row],[Stock]])</f>
        <v>12Â±5%STOCK</v>
      </c>
      <c r="AH37" t="s">
        <v>11344</v>
      </c>
      <c r="AI37" s="6" t="s">
        <v>11352</v>
      </c>
    </row>
    <row r="38" spans="1:35">
      <c r="A38" t="s">
        <v>55</v>
      </c>
      <c r="B38" t="s">
        <v>56</v>
      </c>
      <c r="C38" t="s">
        <v>106</v>
      </c>
      <c r="D38" t="s">
        <v>58</v>
      </c>
      <c r="E38" t="s">
        <v>107</v>
      </c>
      <c r="F38" t="s">
        <v>60</v>
      </c>
      <c r="G38" t="s">
        <v>108</v>
      </c>
      <c r="H38">
        <v>71221</v>
      </c>
      <c r="I38">
        <v>0</v>
      </c>
      <c r="J38">
        <v>0.1</v>
      </c>
      <c r="K38">
        <v>0</v>
      </c>
      <c r="L38">
        <v>1</v>
      </c>
      <c r="M38" t="s">
        <v>19</v>
      </c>
      <c r="N38" t="s">
        <v>62</v>
      </c>
      <c r="O38">
        <v>15</v>
      </c>
      <c r="P38" t="s">
        <v>23</v>
      </c>
      <c r="Q38" t="s">
        <v>64</v>
      </c>
      <c r="R38" t="s">
        <v>65</v>
      </c>
      <c r="S38" t="s">
        <v>66</v>
      </c>
      <c r="T38" t="s">
        <v>105</v>
      </c>
      <c r="U38" t="s">
        <v>67</v>
      </c>
      <c r="V38" t="s">
        <v>21</v>
      </c>
      <c r="W38">
        <v>805</v>
      </c>
      <c r="X38" t="s">
        <v>22</v>
      </c>
      <c r="Y38" t="s">
        <v>39</v>
      </c>
      <c r="Z38">
        <v>2</v>
      </c>
      <c r="AA38">
        <v>1</v>
      </c>
      <c r="AC38">
        <f>IF(Table1[[#This Row],[In Adafruit Kit]]+Table1[[#This Row],[Common part]]&gt;0,1,"")</f>
        <v>1</v>
      </c>
      <c r="AD38">
        <v>1</v>
      </c>
      <c r="AF38" t="str">
        <f>IF(Table1[[#This Row],[Stock Part]]=1,"STOCK",IF(Table1[[#This Row],[5% Rohs Part]]+Table1[[#This Row],[1% Rohs Part]],"",""))</f>
        <v>STOCK</v>
      </c>
      <c r="AG38" t="str">
        <f>CONCATENATE(Table1[[#This Row],[Resistance (Ohms)]],Table1[[#This Row],[Tolerance]],Table1[[#This Row],[Stock]])</f>
        <v>15Â±5%STOCK</v>
      </c>
      <c r="AH38" t="s">
        <v>11344</v>
      </c>
      <c r="AI38" s="6" t="s">
        <v>11352</v>
      </c>
    </row>
    <row r="39" spans="1:35" hidden="1">
      <c r="A39" t="s">
        <v>55</v>
      </c>
      <c r="B39" t="s">
        <v>56</v>
      </c>
      <c r="C39" t="s">
        <v>403</v>
      </c>
      <c r="D39" t="s">
        <v>58</v>
      </c>
      <c r="E39" t="s">
        <v>404</v>
      </c>
      <c r="F39" t="s">
        <v>60</v>
      </c>
      <c r="G39" t="s">
        <v>405</v>
      </c>
      <c r="H39">
        <v>22538</v>
      </c>
      <c r="I39">
        <v>0</v>
      </c>
      <c r="J39">
        <v>0.1</v>
      </c>
      <c r="K39">
        <v>0</v>
      </c>
      <c r="L39">
        <v>1</v>
      </c>
      <c r="M39" t="s">
        <v>19</v>
      </c>
      <c r="N39" t="s">
        <v>62</v>
      </c>
      <c r="O39">
        <v>16</v>
      </c>
      <c r="P39" t="s">
        <v>23</v>
      </c>
      <c r="Q39" t="s">
        <v>64</v>
      </c>
      <c r="R39" t="s">
        <v>65</v>
      </c>
      <c r="S39" t="s">
        <v>66</v>
      </c>
      <c r="T39" t="s">
        <v>105</v>
      </c>
      <c r="U39" t="s">
        <v>67</v>
      </c>
      <c r="V39" t="s">
        <v>21</v>
      </c>
      <c r="W39">
        <v>805</v>
      </c>
      <c r="X39" t="s">
        <v>22</v>
      </c>
      <c r="Y39" t="s">
        <v>39</v>
      </c>
      <c r="Z39">
        <v>2</v>
      </c>
      <c r="AC39" t="str">
        <f>IF(Table1[[#This Row],[In Adafruit Kit]]+Table1[[#This Row],[Common part]]&gt;0,1,"")</f>
        <v/>
      </c>
      <c r="AD39">
        <v>1</v>
      </c>
      <c r="AF39" t="str">
        <f>IF(Table1[[#This Row],[Stock Part]]=1,"STOCK",IF(Table1[[#This Row],[5% Rohs Part]]+Table1[[#This Row],[1% Rohs Part]],"",""))</f>
        <v/>
      </c>
      <c r="AG39" t="str">
        <f>CONCATENATE(Table1[[#This Row],[Resistance (Ohms)]],Table1[[#This Row],[Tolerance]],Table1[[#This Row],[Stock]])</f>
        <v>16Â±5%</v>
      </c>
      <c r="AH39" t="s">
        <v>11344</v>
      </c>
      <c r="AI39" s="6" t="s">
        <v>11352</v>
      </c>
    </row>
    <row r="40" spans="1:35" hidden="1">
      <c r="A40" t="s">
        <v>55</v>
      </c>
      <c r="B40" t="s">
        <v>56</v>
      </c>
      <c r="C40" t="s">
        <v>406</v>
      </c>
      <c r="D40" t="s">
        <v>58</v>
      </c>
      <c r="E40" t="s">
        <v>407</v>
      </c>
      <c r="F40" t="s">
        <v>60</v>
      </c>
      <c r="G40" t="s">
        <v>408</v>
      </c>
      <c r="H40">
        <v>774</v>
      </c>
      <c r="I40">
        <v>0</v>
      </c>
      <c r="J40">
        <v>0.1</v>
      </c>
      <c r="K40">
        <v>0</v>
      </c>
      <c r="L40">
        <v>1</v>
      </c>
      <c r="M40" t="s">
        <v>19</v>
      </c>
      <c r="N40" t="s">
        <v>62</v>
      </c>
      <c r="O40">
        <v>18</v>
      </c>
      <c r="P40" t="s">
        <v>23</v>
      </c>
      <c r="Q40" t="s">
        <v>64</v>
      </c>
      <c r="R40" t="s">
        <v>65</v>
      </c>
      <c r="S40" t="s">
        <v>66</v>
      </c>
      <c r="T40" t="s">
        <v>105</v>
      </c>
      <c r="U40" t="s">
        <v>67</v>
      </c>
      <c r="V40" t="s">
        <v>21</v>
      </c>
      <c r="W40">
        <v>805</v>
      </c>
      <c r="X40" t="s">
        <v>22</v>
      </c>
      <c r="Y40" t="s">
        <v>39</v>
      </c>
      <c r="Z40">
        <v>2</v>
      </c>
      <c r="AC40" t="str">
        <f>IF(Table1[[#This Row],[In Adafruit Kit]]+Table1[[#This Row],[Common part]]&gt;0,1,"")</f>
        <v/>
      </c>
      <c r="AD40">
        <v>1</v>
      </c>
      <c r="AF40" t="str">
        <f>IF(Table1[[#This Row],[Stock Part]]=1,"STOCK",IF(Table1[[#This Row],[5% Rohs Part]]+Table1[[#This Row],[1% Rohs Part]],"",""))</f>
        <v/>
      </c>
      <c r="AG40" t="str">
        <f>CONCATENATE(Table1[[#This Row],[Resistance (Ohms)]],Table1[[#This Row],[Tolerance]],Table1[[#This Row],[Stock]])</f>
        <v>18Â±5%</v>
      </c>
      <c r="AH40" t="s">
        <v>11344</v>
      </c>
      <c r="AI40" s="6" t="s">
        <v>11352</v>
      </c>
    </row>
    <row r="41" spans="1:35">
      <c r="A41" t="s">
        <v>55</v>
      </c>
      <c r="B41" t="s">
        <v>56</v>
      </c>
      <c r="C41" t="s">
        <v>109</v>
      </c>
      <c r="D41" t="s">
        <v>58</v>
      </c>
      <c r="E41" t="s">
        <v>110</v>
      </c>
      <c r="F41" t="s">
        <v>60</v>
      </c>
      <c r="G41" t="s">
        <v>111</v>
      </c>
      <c r="H41">
        <v>78719</v>
      </c>
      <c r="I41">
        <v>0</v>
      </c>
      <c r="J41">
        <v>0.1</v>
      </c>
      <c r="K41">
        <v>0</v>
      </c>
      <c r="L41">
        <v>1</v>
      </c>
      <c r="M41" t="s">
        <v>19</v>
      </c>
      <c r="N41" t="s">
        <v>62</v>
      </c>
      <c r="O41">
        <v>20</v>
      </c>
      <c r="P41" t="s">
        <v>23</v>
      </c>
      <c r="Q41" t="s">
        <v>64</v>
      </c>
      <c r="R41" t="s">
        <v>65</v>
      </c>
      <c r="S41" t="s">
        <v>66</v>
      </c>
      <c r="T41" t="s">
        <v>105</v>
      </c>
      <c r="U41" t="s">
        <v>67</v>
      </c>
      <c r="V41" t="s">
        <v>21</v>
      </c>
      <c r="W41">
        <v>805</v>
      </c>
      <c r="X41" t="s">
        <v>22</v>
      </c>
      <c r="Y41" t="s">
        <v>39</v>
      </c>
      <c r="Z41">
        <v>2</v>
      </c>
      <c r="AA41">
        <v>1</v>
      </c>
      <c r="AB41">
        <v>1</v>
      </c>
      <c r="AC41">
        <f>IF(Table1[[#This Row],[In Adafruit Kit]]+Table1[[#This Row],[Common part]]&gt;0,1,"")</f>
        <v>1</v>
      </c>
      <c r="AD41">
        <v>1</v>
      </c>
      <c r="AF41" t="str">
        <f>IF(Table1[[#This Row],[Stock Part]]=1,"STOCK",IF(Table1[[#This Row],[5% Rohs Part]]+Table1[[#This Row],[1% Rohs Part]],"",""))</f>
        <v>STOCK</v>
      </c>
      <c r="AG41" t="str">
        <f>CONCATENATE(Table1[[#This Row],[Resistance (Ohms)]],Table1[[#This Row],[Tolerance]],Table1[[#This Row],[Stock]])</f>
        <v>20Â±5%STOCK</v>
      </c>
      <c r="AH41" t="s">
        <v>11344</v>
      </c>
      <c r="AI41" s="6" t="s">
        <v>11352</v>
      </c>
    </row>
    <row r="42" spans="1:35">
      <c r="A42" t="s">
        <v>55</v>
      </c>
      <c r="B42" t="s">
        <v>56</v>
      </c>
      <c r="C42" t="s">
        <v>112</v>
      </c>
      <c r="D42" t="s">
        <v>58</v>
      </c>
      <c r="E42" t="s">
        <v>113</v>
      </c>
      <c r="F42" t="s">
        <v>60</v>
      </c>
      <c r="G42" t="s">
        <v>114</v>
      </c>
      <c r="H42">
        <v>363799</v>
      </c>
      <c r="I42">
        <v>0</v>
      </c>
      <c r="J42">
        <v>0.1</v>
      </c>
      <c r="K42">
        <v>0</v>
      </c>
      <c r="L42">
        <v>1</v>
      </c>
      <c r="M42" t="s">
        <v>19</v>
      </c>
      <c r="N42" t="s">
        <v>62</v>
      </c>
      <c r="O42">
        <v>22</v>
      </c>
      <c r="P42" t="s">
        <v>23</v>
      </c>
      <c r="Q42" t="s">
        <v>64</v>
      </c>
      <c r="R42" t="s">
        <v>65</v>
      </c>
      <c r="S42" t="s">
        <v>66</v>
      </c>
      <c r="T42" t="s">
        <v>105</v>
      </c>
      <c r="U42" t="s">
        <v>67</v>
      </c>
      <c r="V42" t="s">
        <v>21</v>
      </c>
      <c r="W42">
        <v>805</v>
      </c>
      <c r="X42" t="s">
        <v>22</v>
      </c>
      <c r="Y42" t="s">
        <v>39</v>
      </c>
      <c r="Z42">
        <v>2</v>
      </c>
      <c r="AB42">
        <v>1</v>
      </c>
      <c r="AC42">
        <f>IF(Table1[[#This Row],[In Adafruit Kit]]+Table1[[#This Row],[Common part]]&gt;0,1,"")</f>
        <v>1</v>
      </c>
      <c r="AD42">
        <v>1</v>
      </c>
      <c r="AF42" t="str">
        <f>IF(Table1[[#This Row],[Stock Part]]=1,"STOCK",IF(Table1[[#This Row],[5% Rohs Part]]+Table1[[#This Row],[1% Rohs Part]],"",""))</f>
        <v>STOCK</v>
      </c>
      <c r="AG42" t="str">
        <f>CONCATENATE(Table1[[#This Row],[Resistance (Ohms)]],Table1[[#This Row],[Tolerance]],Table1[[#This Row],[Stock]])</f>
        <v>22Â±5%STOCK</v>
      </c>
      <c r="AH42" t="s">
        <v>11344</v>
      </c>
      <c r="AI42" s="6" t="s">
        <v>11352</v>
      </c>
    </row>
    <row r="43" spans="1:35" hidden="1">
      <c r="A43" t="s">
        <v>55</v>
      </c>
      <c r="B43" t="s">
        <v>56</v>
      </c>
      <c r="C43" t="s">
        <v>409</v>
      </c>
      <c r="D43" t="s">
        <v>58</v>
      </c>
      <c r="E43" t="s">
        <v>410</v>
      </c>
      <c r="F43" t="s">
        <v>60</v>
      </c>
      <c r="G43" t="s">
        <v>411</v>
      </c>
      <c r="H43">
        <v>26202</v>
      </c>
      <c r="I43">
        <v>0</v>
      </c>
      <c r="J43">
        <v>0.1</v>
      </c>
      <c r="K43">
        <v>0</v>
      </c>
      <c r="L43">
        <v>1</v>
      </c>
      <c r="M43" t="s">
        <v>19</v>
      </c>
      <c r="N43" t="s">
        <v>62</v>
      </c>
      <c r="O43">
        <v>24</v>
      </c>
      <c r="P43" t="s">
        <v>23</v>
      </c>
      <c r="Q43" t="s">
        <v>64</v>
      </c>
      <c r="R43" t="s">
        <v>65</v>
      </c>
      <c r="S43" t="s">
        <v>66</v>
      </c>
      <c r="T43" t="s">
        <v>105</v>
      </c>
      <c r="U43" t="s">
        <v>67</v>
      </c>
      <c r="V43" t="s">
        <v>21</v>
      </c>
      <c r="W43">
        <v>805</v>
      </c>
      <c r="X43" t="s">
        <v>22</v>
      </c>
      <c r="Y43" t="s">
        <v>39</v>
      </c>
      <c r="Z43">
        <v>2</v>
      </c>
      <c r="AC43" t="str">
        <f>IF(Table1[[#This Row],[In Adafruit Kit]]+Table1[[#This Row],[Common part]]&gt;0,1,"")</f>
        <v/>
      </c>
      <c r="AD43">
        <v>1</v>
      </c>
      <c r="AF43" t="str">
        <f>IF(Table1[[#This Row],[Stock Part]]=1,"STOCK",IF(Table1[[#This Row],[5% Rohs Part]]+Table1[[#This Row],[1% Rohs Part]],"",""))</f>
        <v/>
      </c>
      <c r="AG43" t="str">
        <f>CONCATENATE(Table1[[#This Row],[Resistance (Ohms)]],Table1[[#This Row],[Tolerance]],Table1[[#This Row],[Stock]])</f>
        <v>24Â±5%</v>
      </c>
      <c r="AH43" t="s">
        <v>11344</v>
      </c>
      <c r="AI43" s="6" t="s">
        <v>11352</v>
      </c>
    </row>
    <row r="44" spans="1:35">
      <c r="A44" t="s">
        <v>55</v>
      </c>
      <c r="B44" t="s">
        <v>56</v>
      </c>
      <c r="C44" t="s">
        <v>115</v>
      </c>
      <c r="D44" t="s">
        <v>58</v>
      </c>
      <c r="E44" t="s">
        <v>116</v>
      </c>
      <c r="F44" t="s">
        <v>60</v>
      </c>
      <c r="G44" t="s">
        <v>117</v>
      </c>
      <c r="H44">
        <v>65715</v>
      </c>
      <c r="I44">
        <v>0</v>
      </c>
      <c r="J44">
        <v>0.1</v>
      </c>
      <c r="K44">
        <v>0</v>
      </c>
      <c r="L44">
        <v>1</v>
      </c>
      <c r="M44" t="s">
        <v>19</v>
      </c>
      <c r="N44" t="s">
        <v>62</v>
      </c>
      <c r="O44">
        <v>27</v>
      </c>
      <c r="P44" t="s">
        <v>23</v>
      </c>
      <c r="Q44" t="s">
        <v>64</v>
      </c>
      <c r="R44" t="s">
        <v>65</v>
      </c>
      <c r="S44" t="s">
        <v>66</v>
      </c>
      <c r="T44" t="s">
        <v>105</v>
      </c>
      <c r="U44" t="s">
        <v>67</v>
      </c>
      <c r="V44" t="s">
        <v>21</v>
      </c>
      <c r="W44">
        <v>805</v>
      </c>
      <c r="X44" t="s">
        <v>22</v>
      </c>
      <c r="Y44" t="s">
        <v>39</v>
      </c>
      <c r="Z44">
        <v>2</v>
      </c>
      <c r="AA44">
        <v>1</v>
      </c>
      <c r="AB44">
        <v>1</v>
      </c>
      <c r="AC44">
        <f>IF(Table1[[#This Row],[In Adafruit Kit]]+Table1[[#This Row],[Common part]]&gt;0,1,"")</f>
        <v>1</v>
      </c>
      <c r="AD44">
        <v>1</v>
      </c>
      <c r="AF44" t="str">
        <f>IF(Table1[[#This Row],[Stock Part]]=1,"STOCK",IF(Table1[[#This Row],[5% Rohs Part]]+Table1[[#This Row],[1% Rohs Part]],"",""))</f>
        <v>STOCK</v>
      </c>
      <c r="AG44" t="str">
        <f>CONCATENATE(Table1[[#This Row],[Resistance (Ohms)]],Table1[[#This Row],[Tolerance]],Table1[[#This Row],[Stock]])</f>
        <v>27Â±5%STOCK</v>
      </c>
      <c r="AH44" t="s">
        <v>11344</v>
      </c>
      <c r="AI44" s="6" t="s">
        <v>11352</v>
      </c>
    </row>
    <row r="45" spans="1:35" hidden="1">
      <c r="A45" t="s">
        <v>55</v>
      </c>
      <c r="B45" t="s">
        <v>56</v>
      </c>
      <c r="C45" t="s">
        <v>412</v>
      </c>
      <c r="D45" t="s">
        <v>58</v>
      </c>
      <c r="E45" t="s">
        <v>413</v>
      </c>
      <c r="F45" t="s">
        <v>60</v>
      </c>
      <c r="G45" t="s">
        <v>414</v>
      </c>
      <c r="H45">
        <v>41408</v>
      </c>
      <c r="I45">
        <v>0</v>
      </c>
      <c r="J45">
        <v>0.1</v>
      </c>
      <c r="K45">
        <v>0</v>
      </c>
      <c r="L45">
        <v>1</v>
      </c>
      <c r="M45" t="s">
        <v>19</v>
      </c>
      <c r="N45" t="s">
        <v>62</v>
      </c>
      <c r="O45">
        <v>30</v>
      </c>
      <c r="P45" t="s">
        <v>23</v>
      </c>
      <c r="Q45" t="s">
        <v>64</v>
      </c>
      <c r="R45" t="s">
        <v>65</v>
      </c>
      <c r="S45" t="s">
        <v>66</v>
      </c>
      <c r="T45" t="s">
        <v>105</v>
      </c>
      <c r="U45" t="s">
        <v>67</v>
      </c>
      <c r="V45" t="s">
        <v>21</v>
      </c>
      <c r="W45">
        <v>805</v>
      </c>
      <c r="X45" t="s">
        <v>22</v>
      </c>
      <c r="Y45" t="s">
        <v>39</v>
      </c>
      <c r="Z45">
        <v>2</v>
      </c>
      <c r="AC45" t="str">
        <f>IF(Table1[[#This Row],[In Adafruit Kit]]+Table1[[#This Row],[Common part]]&gt;0,1,"")</f>
        <v/>
      </c>
      <c r="AD45">
        <v>1</v>
      </c>
      <c r="AF45" t="str">
        <f>IF(Table1[[#This Row],[Stock Part]]=1,"STOCK",IF(Table1[[#This Row],[5% Rohs Part]]+Table1[[#This Row],[1% Rohs Part]],"",""))</f>
        <v/>
      </c>
      <c r="AG45" t="str">
        <f>CONCATENATE(Table1[[#This Row],[Resistance (Ohms)]],Table1[[#This Row],[Tolerance]],Table1[[#This Row],[Stock]])</f>
        <v>30Â±5%</v>
      </c>
      <c r="AH45" t="s">
        <v>11344</v>
      </c>
      <c r="AI45" s="6" t="s">
        <v>11352</v>
      </c>
    </row>
    <row r="46" spans="1:35">
      <c r="A46" t="s">
        <v>55</v>
      </c>
      <c r="B46" t="s">
        <v>56</v>
      </c>
      <c r="C46" t="s">
        <v>118</v>
      </c>
      <c r="D46" t="s">
        <v>58</v>
      </c>
      <c r="E46" t="s">
        <v>119</v>
      </c>
      <c r="F46" t="s">
        <v>60</v>
      </c>
      <c r="G46" t="s">
        <v>120</v>
      </c>
      <c r="H46">
        <v>0</v>
      </c>
      <c r="I46">
        <v>0</v>
      </c>
      <c r="J46">
        <v>0.1</v>
      </c>
      <c r="K46">
        <v>0</v>
      </c>
      <c r="L46">
        <v>1</v>
      </c>
      <c r="M46" t="s">
        <v>19</v>
      </c>
      <c r="N46" t="s">
        <v>62</v>
      </c>
      <c r="O46">
        <v>33</v>
      </c>
      <c r="P46" t="s">
        <v>23</v>
      </c>
      <c r="Q46" t="s">
        <v>64</v>
      </c>
      <c r="R46" t="s">
        <v>65</v>
      </c>
      <c r="S46" t="s">
        <v>66</v>
      </c>
      <c r="T46" t="s">
        <v>105</v>
      </c>
      <c r="U46" t="s">
        <v>67</v>
      </c>
      <c r="V46" t="s">
        <v>21</v>
      </c>
      <c r="W46">
        <v>805</v>
      </c>
      <c r="X46" t="s">
        <v>22</v>
      </c>
      <c r="Y46" t="s">
        <v>39</v>
      </c>
      <c r="Z46">
        <v>2</v>
      </c>
      <c r="AA46">
        <v>1</v>
      </c>
      <c r="AB46">
        <v>1</v>
      </c>
      <c r="AC46">
        <f>IF(Table1[[#This Row],[In Adafruit Kit]]+Table1[[#This Row],[Common part]]&gt;0,1,"")</f>
        <v>1</v>
      </c>
      <c r="AD46">
        <v>1</v>
      </c>
      <c r="AF46" t="str">
        <f>IF(Table1[[#This Row],[Stock Part]]=1,"STOCK",IF(Table1[[#This Row],[5% Rohs Part]]+Table1[[#This Row],[1% Rohs Part]],"",""))</f>
        <v>STOCK</v>
      </c>
      <c r="AG46" t="str">
        <f>CONCATENATE(Table1[[#This Row],[Resistance (Ohms)]],Table1[[#This Row],[Tolerance]],Table1[[#This Row],[Stock]])</f>
        <v>33Â±5%STOCK</v>
      </c>
      <c r="AH46" t="s">
        <v>11344</v>
      </c>
      <c r="AI46" s="6" t="s">
        <v>11352</v>
      </c>
    </row>
    <row r="47" spans="1:35" hidden="1">
      <c r="A47" t="s">
        <v>55</v>
      </c>
      <c r="B47" t="s">
        <v>56</v>
      </c>
      <c r="C47" t="s">
        <v>415</v>
      </c>
      <c r="D47" t="s">
        <v>58</v>
      </c>
      <c r="E47" t="s">
        <v>416</v>
      </c>
      <c r="F47" t="s">
        <v>60</v>
      </c>
      <c r="G47" t="s">
        <v>417</v>
      </c>
      <c r="H47">
        <v>137969</v>
      </c>
      <c r="I47">
        <v>0</v>
      </c>
      <c r="J47">
        <v>0.1</v>
      </c>
      <c r="K47">
        <v>0</v>
      </c>
      <c r="L47">
        <v>1</v>
      </c>
      <c r="M47" t="s">
        <v>19</v>
      </c>
      <c r="N47" t="s">
        <v>62</v>
      </c>
      <c r="O47">
        <v>36</v>
      </c>
      <c r="P47" t="s">
        <v>23</v>
      </c>
      <c r="Q47" t="s">
        <v>64</v>
      </c>
      <c r="R47" t="s">
        <v>65</v>
      </c>
      <c r="S47" t="s">
        <v>66</v>
      </c>
      <c r="T47" t="s">
        <v>105</v>
      </c>
      <c r="U47" t="s">
        <v>67</v>
      </c>
      <c r="V47" t="s">
        <v>21</v>
      </c>
      <c r="W47">
        <v>805</v>
      </c>
      <c r="X47" t="s">
        <v>22</v>
      </c>
      <c r="Y47" t="s">
        <v>39</v>
      </c>
      <c r="Z47">
        <v>2</v>
      </c>
      <c r="AC47" t="str">
        <f>IF(Table1[[#This Row],[In Adafruit Kit]]+Table1[[#This Row],[Common part]]&gt;0,1,"")</f>
        <v/>
      </c>
      <c r="AD47">
        <v>1</v>
      </c>
      <c r="AF47" t="str">
        <f>IF(Table1[[#This Row],[Stock Part]]=1,"STOCK",IF(Table1[[#This Row],[5% Rohs Part]]+Table1[[#This Row],[1% Rohs Part]],"",""))</f>
        <v/>
      </c>
      <c r="AG47" t="str">
        <f>CONCATENATE(Table1[[#This Row],[Resistance (Ohms)]],Table1[[#This Row],[Tolerance]],Table1[[#This Row],[Stock]])</f>
        <v>36Â±5%</v>
      </c>
      <c r="AH47" t="s">
        <v>11344</v>
      </c>
      <c r="AI47" s="6" t="s">
        <v>11352</v>
      </c>
    </row>
    <row r="48" spans="1:35" hidden="1">
      <c r="A48" t="s">
        <v>55</v>
      </c>
      <c r="B48" t="s">
        <v>56</v>
      </c>
      <c r="C48" t="s">
        <v>418</v>
      </c>
      <c r="D48" t="s">
        <v>58</v>
      </c>
      <c r="E48" t="s">
        <v>419</v>
      </c>
      <c r="F48" t="s">
        <v>60</v>
      </c>
      <c r="G48" t="s">
        <v>420</v>
      </c>
      <c r="H48">
        <v>7268</v>
      </c>
      <c r="I48">
        <v>0</v>
      </c>
      <c r="J48">
        <v>0.1</v>
      </c>
      <c r="K48">
        <v>0</v>
      </c>
      <c r="L48">
        <v>1</v>
      </c>
      <c r="M48" t="s">
        <v>19</v>
      </c>
      <c r="N48" t="s">
        <v>62</v>
      </c>
      <c r="O48">
        <v>39</v>
      </c>
      <c r="P48" t="s">
        <v>23</v>
      </c>
      <c r="Q48" t="s">
        <v>64</v>
      </c>
      <c r="R48" t="s">
        <v>65</v>
      </c>
      <c r="S48" t="s">
        <v>66</v>
      </c>
      <c r="T48" t="s">
        <v>105</v>
      </c>
      <c r="U48" t="s">
        <v>67</v>
      </c>
      <c r="V48" t="s">
        <v>21</v>
      </c>
      <c r="W48">
        <v>805</v>
      </c>
      <c r="X48" t="s">
        <v>22</v>
      </c>
      <c r="Y48" t="s">
        <v>39</v>
      </c>
      <c r="Z48">
        <v>2</v>
      </c>
      <c r="AC48" t="str">
        <f>IF(Table1[[#This Row],[In Adafruit Kit]]+Table1[[#This Row],[Common part]]&gt;0,1,"")</f>
        <v/>
      </c>
      <c r="AD48">
        <v>1</v>
      </c>
      <c r="AF48" t="str">
        <f>IF(Table1[[#This Row],[Stock Part]]=1,"STOCK",IF(Table1[[#This Row],[5% Rohs Part]]+Table1[[#This Row],[1% Rohs Part]],"",""))</f>
        <v/>
      </c>
      <c r="AG48" t="str">
        <f>CONCATENATE(Table1[[#This Row],[Resistance (Ohms)]],Table1[[#This Row],[Tolerance]],Table1[[#This Row],[Stock]])</f>
        <v>39Â±5%</v>
      </c>
      <c r="AH48" t="s">
        <v>11344</v>
      </c>
      <c r="AI48" s="6" t="s">
        <v>11352</v>
      </c>
    </row>
    <row r="49" spans="1:35">
      <c r="A49" t="s">
        <v>55</v>
      </c>
      <c r="B49" t="s">
        <v>56</v>
      </c>
      <c r="C49" t="s">
        <v>121</v>
      </c>
      <c r="D49" t="s">
        <v>58</v>
      </c>
      <c r="E49" t="s">
        <v>122</v>
      </c>
      <c r="F49" t="s">
        <v>60</v>
      </c>
      <c r="G49" t="s">
        <v>123</v>
      </c>
      <c r="H49">
        <v>57813</v>
      </c>
      <c r="I49">
        <v>0</v>
      </c>
      <c r="J49">
        <v>0.1</v>
      </c>
      <c r="K49">
        <v>0</v>
      </c>
      <c r="L49">
        <v>1</v>
      </c>
      <c r="M49" t="s">
        <v>19</v>
      </c>
      <c r="N49" t="s">
        <v>62</v>
      </c>
      <c r="O49">
        <v>43</v>
      </c>
      <c r="P49" t="s">
        <v>23</v>
      </c>
      <c r="Q49" t="s">
        <v>64</v>
      </c>
      <c r="R49" t="s">
        <v>65</v>
      </c>
      <c r="S49" t="s">
        <v>66</v>
      </c>
      <c r="T49" t="s">
        <v>105</v>
      </c>
      <c r="U49" t="s">
        <v>67</v>
      </c>
      <c r="V49" t="s">
        <v>21</v>
      </c>
      <c r="W49">
        <v>805</v>
      </c>
      <c r="X49" t="s">
        <v>22</v>
      </c>
      <c r="Y49" t="s">
        <v>39</v>
      </c>
      <c r="Z49">
        <v>2</v>
      </c>
      <c r="AA49">
        <v>1</v>
      </c>
      <c r="AC49">
        <f>IF(Table1[[#This Row],[In Adafruit Kit]]+Table1[[#This Row],[Common part]]&gt;0,1,"")</f>
        <v>1</v>
      </c>
      <c r="AD49">
        <v>1</v>
      </c>
      <c r="AF49" t="str">
        <f>IF(Table1[[#This Row],[Stock Part]]=1,"STOCK",IF(Table1[[#This Row],[5% Rohs Part]]+Table1[[#This Row],[1% Rohs Part]],"",""))</f>
        <v>STOCK</v>
      </c>
      <c r="AG49" t="str">
        <f>CONCATENATE(Table1[[#This Row],[Resistance (Ohms)]],Table1[[#This Row],[Tolerance]],Table1[[#This Row],[Stock]])</f>
        <v>43Â±5%STOCK</v>
      </c>
      <c r="AH49" t="s">
        <v>11344</v>
      </c>
      <c r="AI49" s="6" t="s">
        <v>11352</v>
      </c>
    </row>
    <row r="50" spans="1:35" hidden="1">
      <c r="A50" t="s">
        <v>55</v>
      </c>
      <c r="B50" t="s">
        <v>56</v>
      </c>
      <c r="C50" t="s">
        <v>421</v>
      </c>
      <c r="D50" t="s">
        <v>58</v>
      </c>
      <c r="E50" t="s">
        <v>422</v>
      </c>
      <c r="F50" t="s">
        <v>60</v>
      </c>
      <c r="G50" t="s">
        <v>423</v>
      </c>
      <c r="H50">
        <v>171940</v>
      </c>
      <c r="I50">
        <v>0</v>
      </c>
      <c r="J50">
        <v>0.1</v>
      </c>
      <c r="K50">
        <v>0</v>
      </c>
      <c r="L50">
        <v>1</v>
      </c>
      <c r="M50" t="s">
        <v>19</v>
      </c>
      <c r="N50" t="s">
        <v>62</v>
      </c>
      <c r="O50">
        <v>47</v>
      </c>
      <c r="P50" t="s">
        <v>23</v>
      </c>
      <c r="Q50" t="s">
        <v>64</v>
      </c>
      <c r="R50" t="s">
        <v>65</v>
      </c>
      <c r="S50" t="s">
        <v>66</v>
      </c>
      <c r="T50" t="s">
        <v>105</v>
      </c>
      <c r="U50" t="s">
        <v>67</v>
      </c>
      <c r="V50" t="s">
        <v>21</v>
      </c>
      <c r="W50">
        <v>805</v>
      </c>
      <c r="X50" t="s">
        <v>22</v>
      </c>
      <c r="Y50" t="s">
        <v>39</v>
      </c>
      <c r="Z50">
        <v>2</v>
      </c>
      <c r="AC50" t="str">
        <f>IF(Table1[[#This Row],[In Adafruit Kit]]+Table1[[#This Row],[Common part]]&gt;0,1,"")</f>
        <v/>
      </c>
      <c r="AD50">
        <v>1</v>
      </c>
      <c r="AF50" t="str">
        <f>IF(Table1[[#This Row],[Stock Part]]=1,"STOCK",IF(Table1[[#This Row],[5% Rohs Part]]+Table1[[#This Row],[1% Rohs Part]],"",""))</f>
        <v/>
      </c>
      <c r="AG50" t="str">
        <f>CONCATENATE(Table1[[#This Row],[Resistance (Ohms)]],Table1[[#This Row],[Tolerance]],Table1[[#This Row],[Stock]])</f>
        <v>47Â±5%</v>
      </c>
      <c r="AH50" t="s">
        <v>11344</v>
      </c>
      <c r="AI50" s="6" t="s">
        <v>11352</v>
      </c>
    </row>
    <row r="51" spans="1:35">
      <c r="A51" t="s">
        <v>55</v>
      </c>
      <c r="B51" t="s">
        <v>56</v>
      </c>
      <c r="C51" t="s">
        <v>124</v>
      </c>
      <c r="D51" t="s">
        <v>58</v>
      </c>
      <c r="E51" t="s">
        <v>125</v>
      </c>
      <c r="F51" t="s">
        <v>60</v>
      </c>
      <c r="G51" t="s">
        <v>126</v>
      </c>
      <c r="H51">
        <v>107295</v>
      </c>
      <c r="I51">
        <v>0</v>
      </c>
      <c r="J51">
        <v>0.1</v>
      </c>
      <c r="K51">
        <v>0</v>
      </c>
      <c r="L51">
        <v>1</v>
      </c>
      <c r="M51" t="s">
        <v>19</v>
      </c>
      <c r="N51" t="s">
        <v>62</v>
      </c>
      <c r="O51">
        <v>51</v>
      </c>
      <c r="P51" t="s">
        <v>23</v>
      </c>
      <c r="Q51" t="s">
        <v>64</v>
      </c>
      <c r="R51" t="s">
        <v>65</v>
      </c>
      <c r="S51" t="s">
        <v>66</v>
      </c>
      <c r="T51" t="s">
        <v>105</v>
      </c>
      <c r="U51" t="s">
        <v>67</v>
      </c>
      <c r="V51" t="s">
        <v>21</v>
      </c>
      <c r="W51">
        <v>805</v>
      </c>
      <c r="X51" t="s">
        <v>22</v>
      </c>
      <c r="Y51" t="s">
        <v>39</v>
      </c>
      <c r="Z51">
        <v>2</v>
      </c>
      <c r="AA51">
        <v>1</v>
      </c>
      <c r="AC51">
        <f>IF(Table1[[#This Row],[In Adafruit Kit]]+Table1[[#This Row],[Common part]]&gt;0,1,"")</f>
        <v>1</v>
      </c>
      <c r="AD51">
        <v>1</v>
      </c>
      <c r="AF51" t="str">
        <f>IF(Table1[[#This Row],[Stock Part]]=1,"STOCK",IF(Table1[[#This Row],[5% Rohs Part]]+Table1[[#This Row],[1% Rohs Part]],"",""))</f>
        <v>STOCK</v>
      </c>
      <c r="AG51" t="str">
        <f>CONCATENATE(Table1[[#This Row],[Resistance (Ohms)]],Table1[[#This Row],[Tolerance]],Table1[[#This Row],[Stock]])</f>
        <v>51Â±5%STOCK</v>
      </c>
      <c r="AH51" t="s">
        <v>11344</v>
      </c>
      <c r="AI51" s="6" t="s">
        <v>11352</v>
      </c>
    </row>
    <row r="52" spans="1:35" hidden="1">
      <c r="A52" t="s">
        <v>55</v>
      </c>
      <c r="B52" t="s">
        <v>56</v>
      </c>
      <c r="C52" t="s">
        <v>424</v>
      </c>
      <c r="D52" t="s">
        <v>58</v>
      </c>
      <c r="E52" t="s">
        <v>425</v>
      </c>
      <c r="F52" t="s">
        <v>60</v>
      </c>
      <c r="G52" t="s">
        <v>426</v>
      </c>
      <c r="H52">
        <v>32140</v>
      </c>
      <c r="I52">
        <v>0</v>
      </c>
      <c r="J52">
        <v>0.1</v>
      </c>
      <c r="K52">
        <v>0</v>
      </c>
      <c r="L52">
        <v>1</v>
      </c>
      <c r="M52" t="s">
        <v>19</v>
      </c>
      <c r="N52" t="s">
        <v>62</v>
      </c>
      <c r="O52">
        <v>56</v>
      </c>
      <c r="P52" t="s">
        <v>23</v>
      </c>
      <c r="Q52" t="s">
        <v>64</v>
      </c>
      <c r="R52" t="s">
        <v>65</v>
      </c>
      <c r="S52" t="s">
        <v>66</v>
      </c>
      <c r="T52" t="s">
        <v>105</v>
      </c>
      <c r="U52" t="s">
        <v>67</v>
      </c>
      <c r="V52" t="s">
        <v>21</v>
      </c>
      <c r="W52">
        <v>805</v>
      </c>
      <c r="X52" t="s">
        <v>22</v>
      </c>
      <c r="Y52" t="s">
        <v>39</v>
      </c>
      <c r="Z52">
        <v>2</v>
      </c>
      <c r="AC52" t="str">
        <f>IF(Table1[[#This Row],[In Adafruit Kit]]+Table1[[#This Row],[Common part]]&gt;0,1,"")</f>
        <v/>
      </c>
      <c r="AD52">
        <v>1</v>
      </c>
      <c r="AF52" t="str">
        <f>IF(Table1[[#This Row],[Stock Part]]=1,"STOCK",IF(Table1[[#This Row],[5% Rohs Part]]+Table1[[#This Row],[1% Rohs Part]],"",""))</f>
        <v/>
      </c>
      <c r="AG52" t="str">
        <f>CONCATENATE(Table1[[#This Row],[Resistance (Ohms)]],Table1[[#This Row],[Tolerance]],Table1[[#This Row],[Stock]])</f>
        <v>56Â±5%</v>
      </c>
      <c r="AH52" t="s">
        <v>11344</v>
      </c>
      <c r="AI52" s="6" t="s">
        <v>11352</v>
      </c>
    </row>
    <row r="53" spans="1:35" hidden="1">
      <c r="A53" t="s">
        <v>55</v>
      </c>
      <c r="B53" t="s">
        <v>56</v>
      </c>
      <c r="C53" t="s">
        <v>427</v>
      </c>
      <c r="D53" t="s">
        <v>58</v>
      </c>
      <c r="E53" t="s">
        <v>428</v>
      </c>
      <c r="F53" t="s">
        <v>60</v>
      </c>
      <c r="G53" t="s">
        <v>429</v>
      </c>
      <c r="H53">
        <v>28336</v>
      </c>
      <c r="I53">
        <v>0</v>
      </c>
      <c r="J53">
        <v>0.1</v>
      </c>
      <c r="K53">
        <v>0</v>
      </c>
      <c r="L53">
        <v>1</v>
      </c>
      <c r="M53" t="s">
        <v>19</v>
      </c>
      <c r="N53" t="s">
        <v>62</v>
      </c>
      <c r="O53">
        <v>62</v>
      </c>
      <c r="P53" t="s">
        <v>23</v>
      </c>
      <c r="Q53" t="s">
        <v>64</v>
      </c>
      <c r="R53" t="s">
        <v>65</v>
      </c>
      <c r="S53" t="s">
        <v>66</v>
      </c>
      <c r="T53" t="s">
        <v>105</v>
      </c>
      <c r="U53" t="s">
        <v>67</v>
      </c>
      <c r="V53" t="s">
        <v>21</v>
      </c>
      <c r="W53">
        <v>805</v>
      </c>
      <c r="X53" t="s">
        <v>22</v>
      </c>
      <c r="Y53" t="s">
        <v>39</v>
      </c>
      <c r="Z53">
        <v>2</v>
      </c>
      <c r="AC53" t="str">
        <f>IF(Table1[[#This Row],[In Adafruit Kit]]+Table1[[#This Row],[Common part]]&gt;0,1,"")</f>
        <v/>
      </c>
      <c r="AD53">
        <v>1</v>
      </c>
      <c r="AF53" t="str">
        <f>IF(Table1[[#This Row],[Stock Part]]=1,"STOCK",IF(Table1[[#This Row],[5% Rohs Part]]+Table1[[#This Row],[1% Rohs Part]],"",""))</f>
        <v/>
      </c>
      <c r="AG53" t="str">
        <f>CONCATENATE(Table1[[#This Row],[Resistance (Ohms)]],Table1[[#This Row],[Tolerance]],Table1[[#This Row],[Stock]])</f>
        <v>62Â±5%</v>
      </c>
      <c r="AH53" t="s">
        <v>11344</v>
      </c>
      <c r="AI53" s="6" t="s">
        <v>11352</v>
      </c>
    </row>
    <row r="54" spans="1:35">
      <c r="A54" t="s">
        <v>55</v>
      </c>
      <c r="B54" t="s">
        <v>56</v>
      </c>
      <c r="C54" t="s">
        <v>127</v>
      </c>
      <c r="D54" t="s">
        <v>58</v>
      </c>
      <c r="E54" t="s">
        <v>128</v>
      </c>
      <c r="F54" t="s">
        <v>60</v>
      </c>
      <c r="G54" t="s">
        <v>129</v>
      </c>
      <c r="H54">
        <v>60204</v>
      </c>
      <c r="I54">
        <v>0</v>
      </c>
      <c r="J54">
        <v>0.1</v>
      </c>
      <c r="K54">
        <v>0</v>
      </c>
      <c r="L54">
        <v>1</v>
      </c>
      <c r="M54" t="s">
        <v>19</v>
      </c>
      <c r="N54" t="s">
        <v>62</v>
      </c>
      <c r="O54">
        <v>68</v>
      </c>
      <c r="P54" t="s">
        <v>23</v>
      </c>
      <c r="Q54" t="s">
        <v>64</v>
      </c>
      <c r="R54" t="s">
        <v>65</v>
      </c>
      <c r="S54" t="s">
        <v>66</v>
      </c>
      <c r="T54" t="s">
        <v>105</v>
      </c>
      <c r="U54" t="s">
        <v>67</v>
      </c>
      <c r="V54" t="s">
        <v>21</v>
      </c>
      <c r="W54">
        <v>805</v>
      </c>
      <c r="X54" t="s">
        <v>22</v>
      </c>
      <c r="Y54" t="s">
        <v>39</v>
      </c>
      <c r="Z54">
        <v>2</v>
      </c>
      <c r="AA54">
        <v>1</v>
      </c>
      <c r="AB54">
        <v>1</v>
      </c>
      <c r="AC54">
        <f>IF(Table1[[#This Row],[In Adafruit Kit]]+Table1[[#This Row],[Common part]]&gt;0,1,"")</f>
        <v>1</v>
      </c>
      <c r="AD54">
        <v>1</v>
      </c>
      <c r="AF54" t="str">
        <f>IF(Table1[[#This Row],[Stock Part]]=1,"STOCK",IF(Table1[[#This Row],[5% Rohs Part]]+Table1[[#This Row],[1% Rohs Part]],"",""))</f>
        <v>STOCK</v>
      </c>
      <c r="AG54" t="str">
        <f>CONCATENATE(Table1[[#This Row],[Resistance (Ohms)]],Table1[[#This Row],[Tolerance]],Table1[[#This Row],[Stock]])</f>
        <v>68Â±5%STOCK</v>
      </c>
      <c r="AH54" t="s">
        <v>11344</v>
      </c>
      <c r="AI54" s="6" t="s">
        <v>11352</v>
      </c>
    </row>
    <row r="55" spans="1:35" hidden="1">
      <c r="A55" t="s">
        <v>55</v>
      </c>
      <c r="B55" t="s">
        <v>56</v>
      </c>
      <c r="C55" t="s">
        <v>430</v>
      </c>
      <c r="D55" t="s">
        <v>58</v>
      </c>
      <c r="E55" t="s">
        <v>431</v>
      </c>
      <c r="F55" t="s">
        <v>60</v>
      </c>
      <c r="G55" t="s">
        <v>432</v>
      </c>
      <c r="H55">
        <v>77729</v>
      </c>
      <c r="I55">
        <v>0</v>
      </c>
      <c r="J55">
        <v>0.1</v>
      </c>
      <c r="K55">
        <v>0</v>
      </c>
      <c r="L55">
        <v>1</v>
      </c>
      <c r="M55" t="s">
        <v>19</v>
      </c>
      <c r="N55" t="s">
        <v>62</v>
      </c>
      <c r="O55">
        <v>75</v>
      </c>
      <c r="P55" t="s">
        <v>23</v>
      </c>
      <c r="Q55" t="s">
        <v>64</v>
      </c>
      <c r="R55" t="s">
        <v>65</v>
      </c>
      <c r="S55" t="s">
        <v>66</v>
      </c>
      <c r="T55" t="s">
        <v>105</v>
      </c>
      <c r="U55" t="s">
        <v>67</v>
      </c>
      <c r="V55" t="s">
        <v>21</v>
      </c>
      <c r="W55">
        <v>805</v>
      </c>
      <c r="X55" t="s">
        <v>22</v>
      </c>
      <c r="Y55" t="s">
        <v>39</v>
      </c>
      <c r="Z55">
        <v>2</v>
      </c>
      <c r="AC55" t="str">
        <f>IF(Table1[[#This Row],[In Adafruit Kit]]+Table1[[#This Row],[Common part]]&gt;0,1,"")</f>
        <v/>
      </c>
      <c r="AD55">
        <v>1</v>
      </c>
      <c r="AF55" t="str">
        <f>IF(Table1[[#This Row],[Stock Part]]=1,"STOCK",IF(Table1[[#This Row],[5% Rohs Part]]+Table1[[#This Row],[1% Rohs Part]],"",""))</f>
        <v/>
      </c>
      <c r="AG55" t="str">
        <f>CONCATENATE(Table1[[#This Row],[Resistance (Ohms)]],Table1[[#This Row],[Tolerance]],Table1[[#This Row],[Stock]])</f>
        <v>75Â±5%</v>
      </c>
      <c r="AH55" t="s">
        <v>11344</v>
      </c>
      <c r="AI55" s="6" t="s">
        <v>11352</v>
      </c>
    </row>
    <row r="56" spans="1:35">
      <c r="A56" t="s">
        <v>55</v>
      </c>
      <c r="B56" t="s">
        <v>56</v>
      </c>
      <c r="C56" t="s">
        <v>130</v>
      </c>
      <c r="D56" t="s">
        <v>58</v>
      </c>
      <c r="E56" t="s">
        <v>131</v>
      </c>
      <c r="F56" t="s">
        <v>60</v>
      </c>
      <c r="G56" t="s">
        <v>132</v>
      </c>
      <c r="H56">
        <v>33502</v>
      </c>
      <c r="I56">
        <v>0</v>
      </c>
      <c r="J56">
        <v>0.1</v>
      </c>
      <c r="K56">
        <v>0</v>
      </c>
      <c r="L56">
        <v>1</v>
      </c>
      <c r="M56" t="s">
        <v>19</v>
      </c>
      <c r="N56" t="s">
        <v>62</v>
      </c>
      <c r="O56">
        <v>82</v>
      </c>
      <c r="P56" t="s">
        <v>23</v>
      </c>
      <c r="Q56" t="s">
        <v>64</v>
      </c>
      <c r="R56" t="s">
        <v>65</v>
      </c>
      <c r="S56" t="s">
        <v>66</v>
      </c>
      <c r="T56" t="s">
        <v>105</v>
      </c>
      <c r="U56" t="s">
        <v>67</v>
      </c>
      <c r="V56" t="s">
        <v>21</v>
      </c>
      <c r="W56">
        <v>805</v>
      </c>
      <c r="X56" t="s">
        <v>22</v>
      </c>
      <c r="Y56" t="s">
        <v>39</v>
      </c>
      <c r="Z56">
        <v>2</v>
      </c>
      <c r="AA56">
        <v>1</v>
      </c>
      <c r="AC56">
        <f>IF(Table1[[#This Row],[In Adafruit Kit]]+Table1[[#This Row],[Common part]]&gt;0,1,"")</f>
        <v>1</v>
      </c>
      <c r="AD56">
        <v>1</v>
      </c>
      <c r="AF56" t="str">
        <f>IF(Table1[[#This Row],[Stock Part]]=1,"STOCK",IF(Table1[[#This Row],[5% Rohs Part]]+Table1[[#This Row],[1% Rohs Part]],"",""))</f>
        <v>STOCK</v>
      </c>
      <c r="AG56" t="str">
        <f>CONCATENATE(Table1[[#This Row],[Resistance (Ohms)]],Table1[[#This Row],[Tolerance]],Table1[[#This Row],[Stock]])</f>
        <v>82Â±5%STOCK</v>
      </c>
      <c r="AH56" t="s">
        <v>11344</v>
      </c>
      <c r="AI56" s="6" t="s">
        <v>11352</v>
      </c>
    </row>
    <row r="57" spans="1:35" hidden="1">
      <c r="A57" t="s">
        <v>55</v>
      </c>
      <c r="B57" t="s">
        <v>56</v>
      </c>
      <c r="C57" t="s">
        <v>433</v>
      </c>
      <c r="D57" t="s">
        <v>58</v>
      </c>
      <c r="E57" t="s">
        <v>434</v>
      </c>
      <c r="F57" t="s">
        <v>60</v>
      </c>
      <c r="G57" t="s">
        <v>435</v>
      </c>
      <c r="H57">
        <v>56241</v>
      </c>
      <c r="I57">
        <v>0</v>
      </c>
      <c r="J57">
        <v>0.1</v>
      </c>
      <c r="K57">
        <v>0</v>
      </c>
      <c r="L57">
        <v>1</v>
      </c>
      <c r="M57" t="s">
        <v>19</v>
      </c>
      <c r="N57" t="s">
        <v>62</v>
      </c>
      <c r="O57">
        <v>91</v>
      </c>
      <c r="P57" t="s">
        <v>23</v>
      </c>
      <c r="Q57" t="s">
        <v>64</v>
      </c>
      <c r="R57" t="s">
        <v>65</v>
      </c>
      <c r="S57" t="s">
        <v>66</v>
      </c>
      <c r="T57" t="s">
        <v>105</v>
      </c>
      <c r="U57" t="s">
        <v>67</v>
      </c>
      <c r="V57" t="s">
        <v>21</v>
      </c>
      <c r="W57">
        <v>805</v>
      </c>
      <c r="X57" t="s">
        <v>22</v>
      </c>
      <c r="Y57" t="s">
        <v>39</v>
      </c>
      <c r="Z57">
        <v>2</v>
      </c>
      <c r="AC57" t="str">
        <f>IF(Table1[[#This Row],[In Adafruit Kit]]+Table1[[#This Row],[Common part]]&gt;0,1,"")</f>
        <v/>
      </c>
      <c r="AD57">
        <v>1</v>
      </c>
      <c r="AF57" t="str">
        <f>IF(Table1[[#This Row],[Stock Part]]=1,"STOCK",IF(Table1[[#This Row],[5% Rohs Part]]+Table1[[#This Row],[1% Rohs Part]],"",""))</f>
        <v/>
      </c>
      <c r="AG57" t="str">
        <f>CONCATENATE(Table1[[#This Row],[Resistance (Ohms)]],Table1[[#This Row],[Tolerance]],Table1[[#This Row],[Stock]])</f>
        <v>91Â±5%</v>
      </c>
      <c r="AH57" t="s">
        <v>11344</v>
      </c>
      <c r="AI57" s="6" t="s">
        <v>11352</v>
      </c>
    </row>
    <row r="58" spans="1:35">
      <c r="A58" t="s">
        <v>55</v>
      </c>
      <c r="B58" t="s">
        <v>56</v>
      </c>
      <c r="C58" t="s">
        <v>133</v>
      </c>
      <c r="D58" t="s">
        <v>58</v>
      </c>
      <c r="E58" t="s">
        <v>134</v>
      </c>
      <c r="F58" t="s">
        <v>60</v>
      </c>
      <c r="G58" t="s">
        <v>135</v>
      </c>
      <c r="H58">
        <v>370189</v>
      </c>
      <c r="I58">
        <v>0</v>
      </c>
      <c r="J58">
        <v>0.1</v>
      </c>
      <c r="K58">
        <v>0</v>
      </c>
      <c r="L58">
        <v>1</v>
      </c>
      <c r="M58" t="s">
        <v>19</v>
      </c>
      <c r="N58" t="s">
        <v>62</v>
      </c>
      <c r="O58">
        <v>100</v>
      </c>
      <c r="P58" t="s">
        <v>23</v>
      </c>
      <c r="Q58" t="s">
        <v>64</v>
      </c>
      <c r="R58" t="s">
        <v>65</v>
      </c>
      <c r="S58" t="s">
        <v>66</v>
      </c>
      <c r="T58" t="s">
        <v>105</v>
      </c>
      <c r="U58" t="s">
        <v>67</v>
      </c>
      <c r="V58" t="s">
        <v>21</v>
      </c>
      <c r="W58">
        <v>805</v>
      </c>
      <c r="X58" t="s">
        <v>22</v>
      </c>
      <c r="Y58" t="s">
        <v>39</v>
      </c>
      <c r="Z58">
        <v>2</v>
      </c>
      <c r="AA58">
        <v>1</v>
      </c>
      <c r="AB58">
        <v>1</v>
      </c>
      <c r="AC58">
        <f>IF(Table1[[#This Row],[In Adafruit Kit]]+Table1[[#This Row],[Common part]]&gt;0,1,"")</f>
        <v>1</v>
      </c>
      <c r="AD58">
        <v>1</v>
      </c>
      <c r="AF58" t="str">
        <f>IF(Table1[[#This Row],[Stock Part]]=1,"STOCK",IF(Table1[[#This Row],[5% Rohs Part]]+Table1[[#This Row],[1% Rohs Part]],"",""))</f>
        <v>STOCK</v>
      </c>
      <c r="AG58" t="str">
        <f>CONCATENATE(Table1[[#This Row],[Resistance (Ohms)]],Table1[[#This Row],[Tolerance]],Table1[[#This Row],[Stock]])</f>
        <v>100Â±5%STOCK</v>
      </c>
      <c r="AH58" t="s">
        <v>11344</v>
      </c>
      <c r="AI58" s="6" t="s">
        <v>11352</v>
      </c>
    </row>
    <row r="59" spans="1:35" hidden="1">
      <c r="A59" t="s">
        <v>55</v>
      </c>
      <c r="B59" t="s">
        <v>56</v>
      </c>
      <c r="C59" t="s">
        <v>436</v>
      </c>
      <c r="D59" t="s">
        <v>58</v>
      </c>
      <c r="E59" t="s">
        <v>437</v>
      </c>
      <c r="F59" t="s">
        <v>60</v>
      </c>
      <c r="G59" t="s">
        <v>135</v>
      </c>
      <c r="H59">
        <v>50000</v>
      </c>
      <c r="I59">
        <v>0</v>
      </c>
      <c r="J59">
        <v>0.1</v>
      </c>
      <c r="K59">
        <v>0</v>
      </c>
      <c r="L59">
        <v>1</v>
      </c>
      <c r="M59" t="s">
        <v>19</v>
      </c>
      <c r="N59" t="s">
        <v>62</v>
      </c>
      <c r="O59">
        <v>100</v>
      </c>
      <c r="P59" t="s">
        <v>23</v>
      </c>
      <c r="Q59" t="s">
        <v>64</v>
      </c>
      <c r="R59" t="s">
        <v>65</v>
      </c>
      <c r="S59" t="s">
        <v>66</v>
      </c>
      <c r="T59" t="s">
        <v>105</v>
      </c>
      <c r="U59" t="s">
        <v>67</v>
      </c>
      <c r="V59" t="s">
        <v>21</v>
      </c>
      <c r="W59" t="s">
        <v>21</v>
      </c>
      <c r="X59" t="s">
        <v>22</v>
      </c>
      <c r="Y59" t="s">
        <v>39</v>
      </c>
      <c r="Z59">
        <v>2</v>
      </c>
      <c r="AC59" t="str">
        <f>IF(Table1[[#This Row],[In Adafruit Kit]]+Table1[[#This Row],[Common part]]&gt;0,1,"")</f>
        <v/>
      </c>
      <c r="AF59" t="str">
        <f>IF(Table1[[#This Row],[Stock Part]]=1,"STOCK",IF(Table1[[#This Row],[5% Rohs Part]]+Table1[[#This Row],[1% Rohs Part]],"",""))</f>
        <v/>
      </c>
      <c r="AG59" t="str">
        <f>CONCATENATE(Table1[[#This Row],[Resistance (Ohms)]],Table1[[#This Row],[Tolerance]],Table1[[#This Row],[Stock]])</f>
        <v>100Â±5%</v>
      </c>
      <c r="AH59" t="s">
        <v>11344</v>
      </c>
      <c r="AI59" s="6" t="s">
        <v>11352</v>
      </c>
    </row>
    <row r="60" spans="1:35" hidden="1">
      <c r="A60" t="s">
        <v>55</v>
      </c>
      <c r="B60" t="s">
        <v>56</v>
      </c>
      <c r="C60" t="s">
        <v>438</v>
      </c>
      <c r="D60" t="s">
        <v>58</v>
      </c>
      <c r="E60" t="s">
        <v>439</v>
      </c>
      <c r="F60" t="s">
        <v>60</v>
      </c>
      <c r="G60" t="s">
        <v>440</v>
      </c>
      <c r="H60">
        <v>47471</v>
      </c>
      <c r="I60">
        <v>0</v>
      </c>
      <c r="J60">
        <v>0.1</v>
      </c>
      <c r="K60">
        <v>0</v>
      </c>
      <c r="L60">
        <v>1</v>
      </c>
      <c r="M60" t="s">
        <v>19</v>
      </c>
      <c r="N60" t="s">
        <v>62</v>
      </c>
      <c r="O60">
        <v>110</v>
      </c>
      <c r="P60" t="s">
        <v>23</v>
      </c>
      <c r="Q60" t="s">
        <v>64</v>
      </c>
      <c r="R60" t="s">
        <v>65</v>
      </c>
      <c r="S60" t="s">
        <v>66</v>
      </c>
      <c r="T60" t="s">
        <v>105</v>
      </c>
      <c r="U60" t="s">
        <v>67</v>
      </c>
      <c r="V60" t="s">
        <v>21</v>
      </c>
      <c r="W60">
        <v>805</v>
      </c>
      <c r="X60" t="s">
        <v>22</v>
      </c>
      <c r="Y60" t="s">
        <v>39</v>
      </c>
      <c r="Z60">
        <v>2</v>
      </c>
      <c r="AC60" t="str">
        <f>IF(Table1[[#This Row],[In Adafruit Kit]]+Table1[[#This Row],[Common part]]&gt;0,1,"")</f>
        <v/>
      </c>
      <c r="AD60">
        <v>1</v>
      </c>
      <c r="AF60" t="str">
        <f>IF(Table1[[#This Row],[Stock Part]]=1,"STOCK",IF(Table1[[#This Row],[5% Rohs Part]]+Table1[[#This Row],[1% Rohs Part]],"",""))</f>
        <v/>
      </c>
      <c r="AG60" t="str">
        <f>CONCATENATE(Table1[[#This Row],[Resistance (Ohms)]],Table1[[#This Row],[Tolerance]],Table1[[#This Row],[Stock]])</f>
        <v>110Â±5%</v>
      </c>
      <c r="AH60" t="s">
        <v>11344</v>
      </c>
      <c r="AI60" s="6" t="s">
        <v>11352</v>
      </c>
    </row>
    <row r="61" spans="1:35">
      <c r="A61" t="s">
        <v>55</v>
      </c>
      <c r="B61" t="s">
        <v>56</v>
      </c>
      <c r="C61" t="s">
        <v>136</v>
      </c>
      <c r="D61" t="s">
        <v>58</v>
      </c>
      <c r="E61" t="s">
        <v>137</v>
      </c>
      <c r="F61" t="s">
        <v>60</v>
      </c>
      <c r="G61" t="s">
        <v>138</v>
      </c>
      <c r="H61">
        <v>29342</v>
      </c>
      <c r="I61">
        <v>0</v>
      </c>
      <c r="J61">
        <v>0.1</v>
      </c>
      <c r="K61">
        <v>0</v>
      </c>
      <c r="L61">
        <v>1</v>
      </c>
      <c r="M61" t="s">
        <v>19</v>
      </c>
      <c r="N61" t="s">
        <v>62</v>
      </c>
      <c r="O61">
        <v>120</v>
      </c>
      <c r="P61" t="s">
        <v>23</v>
      </c>
      <c r="Q61" t="s">
        <v>64</v>
      </c>
      <c r="R61" t="s">
        <v>65</v>
      </c>
      <c r="S61" t="s">
        <v>66</v>
      </c>
      <c r="T61" t="s">
        <v>105</v>
      </c>
      <c r="U61" t="s">
        <v>67</v>
      </c>
      <c r="V61" t="s">
        <v>21</v>
      </c>
      <c r="W61">
        <v>805</v>
      </c>
      <c r="X61" t="s">
        <v>22</v>
      </c>
      <c r="Y61" t="s">
        <v>39</v>
      </c>
      <c r="Z61">
        <v>2</v>
      </c>
      <c r="AA61">
        <v>1</v>
      </c>
      <c r="AC61">
        <f>IF(Table1[[#This Row],[In Adafruit Kit]]+Table1[[#This Row],[Common part]]&gt;0,1,"")</f>
        <v>1</v>
      </c>
      <c r="AD61">
        <v>1</v>
      </c>
      <c r="AF61" t="str">
        <f>IF(Table1[[#This Row],[Stock Part]]=1,"STOCK",IF(Table1[[#This Row],[5% Rohs Part]]+Table1[[#This Row],[1% Rohs Part]],"",""))</f>
        <v>STOCK</v>
      </c>
      <c r="AG61" t="str">
        <f>CONCATENATE(Table1[[#This Row],[Resistance (Ohms)]],Table1[[#This Row],[Tolerance]],Table1[[#This Row],[Stock]])</f>
        <v>120Â±5%STOCK</v>
      </c>
      <c r="AH61" t="s">
        <v>11344</v>
      </c>
      <c r="AI61" s="6" t="s">
        <v>11352</v>
      </c>
    </row>
    <row r="62" spans="1:35" hidden="1">
      <c r="A62" t="s">
        <v>55</v>
      </c>
      <c r="B62" t="s">
        <v>56</v>
      </c>
      <c r="C62" t="s">
        <v>441</v>
      </c>
      <c r="D62" t="s">
        <v>58</v>
      </c>
      <c r="E62" t="s">
        <v>442</v>
      </c>
      <c r="F62" t="s">
        <v>60</v>
      </c>
      <c r="G62" t="s">
        <v>443</v>
      </c>
      <c r="H62">
        <v>20772</v>
      </c>
      <c r="I62">
        <v>0</v>
      </c>
      <c r="J62">
        <v>0.1</v>
      </c>
      <c r="K62">
        <v>0</v>
      </c>
      <c r="L62">
        <v>1</v>
      </c>
      <c r="M62" t="s">
        <v>19</v>
      </c>
      <c r="N62" t="s">
        <v>62</v>
      </c>
      <c r="O62">
        <v>130</v>
      </c>
      <c r="P62" t="s">
        <v>23</v>
      </c>
      <c r="Q62" t="s">
        <v>64</v>
      </c>
      <c r="R62" t="s">
        <v>65</v>
      </c>
      <c r="S62" t="s">
        <v>66</v>
      </c>
      <c r="T62" t="s">
        <v>105</v>
      </c>
      <c r="U62" t="s">
        <v>67</v>
      </c>
      <c r="V62" t="s">
        <v>21</v>
      </c>
      <c r="W62">
        <v>805</v>
      </c>
      <c r="X62" t="s">
        <v>22</v>
      </c>
      <c r="Y62" t="s">
        <v>39</v>
      </c>
      <c r="Z62">
        <v>2</v>
      </c>
      <c r="AC62" t="str">
        <f>IF(Table1[[#This Row],[In Adafruit Kit]]+Table1[[#This Row],[Common part]]&gt;0,1,"")</f>
        <v/>
      </c>
      <c r="AD62">
        <v>1</v>
      </c>
      <c r="AF62" t="str">
        <f>IF(Table1[[#This Row],[Stock Part]]=1,"STOCK",IF(Table1[[#This Row],[5% Rohs Part]]+Table1[[#This Row],[1% Rohs Part]],"",""))</f>
        <v/>
      </c>
      <c r="AG62" t="str">
        <f>CONCATENATE(Table1[[#This Row],[Resistance (Ohms)]],Table1[[#This Row],[Tolerance]],Table1[[#This Row],[Stock]])</f>
        <v>130Â±5%</v>
      </c>
      <c r="AH62" t="s">
        <v>11344</v>
      </c>
      <c r="AI62" s="6" t="s">
        <v>11352</v>
      </c>
    </row>
    <row r="63" spans="1:35">
      <c r="A63" t="s">
        <v>55</v>
      </c>
      <c r="B63" t="s">
        <v>56</v>
      </c>
      <c r="C63" t="s">
        <v>139</v>
      </c>
      <c r="D63" t="s">
        <v>58</v>
      </c>
      <c r="E63" t="s">
        <v>140</v>
      </c>
      <c r="F63" t="s">
        <v>60</v>
      </c>
      <c r="G63" t="s">
        <v>141</v>
      </c>
      <c r="H63">
        <v>96343</v>
      </c>
      <c r="I63">
        <v>0</v>
      </c>
      <c r="J63">
        <v>0.1</v>
      </c>
      <c r="K63">
        <v>0</v>
      </c>
      <c r="L63">
        <v>1</v>
      </c>
      <c r="M63" t="s">
        <v>19</v>
      </c>
      <c r="N63" t="s">
        <v>62</v>
      </c>
      <c r="O63">
        <v>150</v>
      </c>
      <c r="P63" t="s">
        <v>23</v>
      </c>
      <c r="Q63" t="s">
        <v>64</v>
      </c>
      <c r="R63" t="s">
        <v>65</v>
      </c>
      <c r="S63" t="s">
        <v>66</v>
      </c>
      <c r="T63" t="s">
        <v>105</v>
      </c>
      <c r="U63" t="s">
        <v>67</v>
      </c>
      <c r="V63" t="s">
        <v>21</v>
      </c>
      <c r="W63">
        <v>805</v>
      </c>
      <c r="X63" t="s">
        <v>22</v>
      </c>
      <c r="Y63" t="s">
        <v>39</v>
      </c>
      <c r="Z63">
        <v>2</v>
      </c>
      <c r="AA63">
        <v>1</v>
      </c>
      <c r="AC63">
        <f>IF(Table1[[#This Row],[In Adafruit Kit]]+Table1[[#This Row],[Common part]]&gt;0,1,"")</f>
        <v>1</v>
      </c>
      <c r="AD63">
        <v>1</v>
      </c>
      <c r="AF63" t="str">
        <f>IF(Table1[[#This Row],[Stock Part]]=1,"STOCK",IF(Table1[[#This Row],[5% Rohs Part]]+Table1[[#This Row],[1% Rohs Part]],"",""))</f>
        <v>STOCK</v>
      </c>
      <c r="AG63" t="str">
        <f>CONCATENATE(Table1[[#This Row],[Resistance (Ohms)]],Table1[[#This Row],[Tolerance]],Table1[[#This Row],[Stock]])</f>
        <v>150Â±5%STOCK</v>
      </c>
      <c r="AH63" t="s">
        <v>11344</v>
      </c>
      <c r="AI63" s="6" t="s">
        <v>11352</v>
      </c>
    </row>
    <row r="64" spans="1:35" hidden="1">
      <c r="A64" t="s">
        <v>55</v>
      </c>
      <c r="B64" t="s">
        <v>56</v>
      </c>
      <c r="C64" t="s">
        <v>444</v>
      </c>
      <c r="D64" t="s">
        <v>58</v>
      </c>
      <c r="E64" t="s">
        <v>445</v>
      </c>
      <c r="F64" t="s">
        <v>60</v>
      </c>
      <c r="G64" t="s">
        <v>446</v>
      </c>
      <c r="H64">
        <v>21539</v>
      </c>
      <c r="I64">
        <v>0</v>
      </c>
      <c r="J64">
        <v>0.1</v>
      </c>
      <c r="K64">
        <v>0</v>
      </c>
      <c r="L64">
        <v>1</v>
      </c>
      <c r="M64" t="s">
        <v>19</v>
      </c>
      <c r="N64" t="s">
        <v>62</v>
      </c>
      <c r="O64">
        <v>160</v>
      </c>
      <c r="P64" t="s">
        <v>23</v>
      </c>
      <c r="Q64" t="s">
        <v>64</v>
      </c>
      <c r="R64" t="s">
        <v>65</v>
      </c>
      <c r="S64" t="s">
        <v>66</v>
      </c>
      <c r="T64" t="s">
        <v>105</v>
      </c>
      <c r="U64" t="s">
        <v>67</v>
      </c>
      <c r="V64" t="s">
        <v>21</v>
      </c>
      <c r="W64">
        <v>805</v>
      </c>
      <c r="X64" t="s">
        <v>22</v>
      </c>
      <c r="Y64" t="s">
        <v>39</v>
      </c>
      <c r="Z64">
        <v>2</v>
      </c>
      <c r="AC64" t="str">
        <f>IF(Table1[[#This Row],[In Adafruit Kit]]+Table1[[#This Row],[Common part]]&gt;0,1,"")</f>
        <v/>
      </c>
      <c r="AD64">
        <v>1</v>
      </c>
      <c r="AF64" t="str">
        <f>IF(Table1[[#This Row],[Stock Part]]=1,"STOCK",IF(Table1[[#This Row],[5% Rohs Part]]+Table1[[#This Row],[1% Rohs Part]],"",""))</f>
        <v/>
      </c>
      <c r="AG64" t="str">
        <f>CONCATENATE(Table1[[#This Row],[Resistance (Ohms)]],Table1[[#This Row],[Tolerance]],Table1[[#This Row],[Stock]])</f>
        <v>160Â±5%</v>
      </c>
      <c r="AH64" t="s">
        <v>11344</v>
      </c>
      <c r="AI64" s="6" t="s">
        <v>11352</v>
      </c>
    </row>
    <row r="65" spans="1:35">
      <c r="A65" t="s">
        <v>55</v>
      </c>
      <c r="B65" t="s">
        <v>56</v>
      </c>
      <c r="C65" t="s">
        <v>142</v>
      </c>
      <c r="D65" t="s">
        <v>58</v>
      </c>
      <c r="E65" t="s">
        <v>143</v>
      </c>
      <c r="F65" t="s">
        <v>60</v>
      </c>
      <c r="G65" t="s">
        <v>144</v>
      </c>
      <c r="H65">
        <v>169031</v>
      </c>
      <c r="I65">
        <v>0</v>
      </c>
      <c r="J65">
        <v>0.1</v>
      </c>
      <c r="K65">
        <v>0</v>
      </c>
      <c r="L65">
        <v>1</v>
      </c>
      <c r="M65" t="s">
        <v>19</v>
      </c>
      <c r="N65" t="s">
        <v>62</v>
      </c>
      <c r="O65">
        <v>180</v>
      </c>
      <c r="P65" t="s">
        <v>23</v>
      </c>
      <c r="Q65" t="s">
        <v>64</v>
      </c>
      <c r="R65" t="s">
        <v>65</v>
      </c>
      <c r="S65" t="s">
        <v>66</v>
      </c>
      <c r="T65" t="s">
        <v>105</v>
      </c>
      <c r="U65" t="s">
        <v>67</v>
      </c>
      <c r="V65" t="s">
        <v>21</v>
      </c>
      <c r="W65">
        <v>805</v>
      </c>
      <c r="X65" t="s">
        <v>22</v>
      </c>
      <c r="Y65" t="s">
        <v>39</v>
      </c>
      <c r="Z65">
        <v>2</v>
      </c>
      <c r="AB65">
        <v>1</v>
      </c>
      <c r="AC65">
        <f>IF(Table1[[#This Row],[In Adafruit Kit]]+Table1[[#This Row],[Common part]]&gt;0,1,"")</f>
        <v>1</v>
      </c>
      <c r="AD65">
        <v>1</v>
      </c>
      <c r="AF65" t="str">
        <f>IF(Table1[[#This Row],[Stock Part]]=1,"STOCK",IF(Table1[[#This Row],[5% Rohs Part]]+Table1[[#This Row],[1% Rohs Part]],"",""))</f>
        <v>STOCK</v>
      </c>
      <c r="AG65" t="str">
        <f>CONCATENATE(Table1[[#This Row],[Resistance (Ohms)]],Table1[[#This Row],[Tolerance]],Table1[[#This Row],[Stock]])</f>
        <v>180Â±5%STOCK</v>
      </c>
      <c r="AH65" t="s">
        <v>11344</v>
      </c>
      <c r="AI65" s="6" t="s">
        <v>11352</v>
      </c>
    </row>
    <row r="66" spans="1:35">
      <c r="A66" t="s">
        <v>55</v>
      </c>
      <c r="B66" t="s">
        <v>56</v>
      </c>
      <c r="C66" t="s">
        <v>145</v>
      </c>
      <c r="D66" t="s">
        <v>58</v>
      </c>
      <c r="E66" t="s">
        <v>146</v>
      </c>
      <c r="F66" t="s">
        <v>60</v>
      </c>
      <c r="G66" t="s">
        <v>147</v>
      </c>
      <c r="H66">
        <v>0</v>
      </c>
      <c r="I66">
        <v>0</v>
      </c>
      <c r="J66">
        <v>0.1</v>
      </c>
      <c r="K66">
        <v>0</v>
      </c>
      <c r="L66">
        <v>1</v>
      </c>
      <c r="M66" t="s">
        <v>19</v>
      </c>
      <c r="N66" t="s">
        <v>62</v>
      </c>
      <c r="O66">
        <v>200</v>
      </c>
      <c r="P66" t="s">
        <v>23</v>
      </c>
      <c r="Q66" t="s">
        <v>64</v>
      </c>
      <c r="R66" t="s">
        <v>65</v>
      </c>
      <c r="S66" t="s">
        <v>66</v>
      </c>
      <c r="T66" t="s">
        <v>105</v>
      </c>
      <c r="U66" t="s">
        <v>67</v>
      </c>
      <c r="V66" t="s">
        <v>21</v>
      </c>
      <c r="W66">
        <v>805</v>
      </c>
      <c r="X66" t="s">
        <v>22</v>
      </c>
      <c r="Y66" t="s">
        <v>39</v>
      </c>
      <c r="Z66">
        <v>2</v>
      </c>
      <c r="AA66">
        <v>1</v>
      </c>
      <c r="AB66">
        <v>1</v>
      </c>
      <c r="AC66">
        <f>IF(Table1[[#This Row],[In Adafruit Kit]]+Table1[[#This Row],[Common part]]&gt;0,1,"")</f>
        <v>1</v>
      </c>
      <c r="AD66">
        <v>1</v>
      </c>
      <c r="AF66" t="str">
        <f>IF(Table1[[#This Row],[Stock Part]]=1,"STOCK",IF(Table1[[#This Row],[5% Rohs Part]]+Table1[[#This Row],[1% Rohs Part]],"",""))</f>
        <v>STOCK</v>
      </c>
      <c r="AG66" t="str">
        <f>CONCATENATE(Table1[[#This Row],[Resistance (Ohms)]],Table1[[#This Row],[Tolerance]],Table1[[#This Row],[Stock]])</f>
        <v>200Â±5%STOCK</v>
      </c>
      <c r="AH66" t="s">
        <v>11344</v>
      </c>
      <c r="AI66" s="6" t="s">
        <v>11352</v>
      </c>
    </row>
    <row r="67" spans="1:35">
      <c r="A67" t="s">
        <v>55</v>
      </c>
      <c r="B67" t="s">
        <v>56</v>
      </c>
      <c r="C67" t="s">
        <v>148</v>
      </c>
      <c r="D67" t="s">
        <v>58</v>
      </c>
      <c r="E67" t="s">
        <v>149</v>
      </c>
      <c r="F67" t="s">
        <v>60</v>
      </c>
      <c r="G67" t="s">
        <v>150</v>
      </c>
      <c r="H67">
        <v>52</v>
      </c>
      <c r="I67">
        <v>0</v>
      </c>
      <c r="J67">
        <v>0.1</v>
      </c>
      <c r="K67">
        <v>0</v>
      </c>
      <c r="L67">
        <v>1</v>
      </c>
      <c r="M67" t="s">
        <v>19</v>
      </c>
      <c r="N67" t="s">
        <v>62</v>
      </c>
      <c r="O67">
        <v>220</v>
      </c>
      <c r="P67" t="s">
        <v>23</v>
      </c>
      <c r="Q67" t="s">
        <v>64</v>
      </c>
      <c r="R67" t="s">
        <v>65</v>
      </c>
      <c r="S67" t="s">
        <v>66</v>
      </c>
      <c r="T67" t="s">
        <v>105</v>
      </c>
      <c r="U67" t="s">
        <v>67</v>
      </c>
      <c r="V67" t="s">
        <v>21</v>
      </c>
      <c r="W67">
        <v>805</v>
      </c>
      <c r="X67" t="s">
        <v>22</v>
      </c>
      <c r="Y67" t="s">
        <v>39</v>
      </c>
      <c r="Z67">
        <v>2</v>
      </c>
      <c r="AB67">
        <v>1</v>
      </c>
      <c r="AC67">
        <f>IF(Table1[[#This Row],[In Adafruit Kit]]+Table1[[#This Row],[Common part]]&gt;0,1,"")</f>
        <v>1</v>
      </c>
      <c r="AD67">
        <v>1</v>
      </c>
      <c r="AF67" t="str">
        <f>IF(Table1[[#This Row],[Stock Part]]=1,"STOCK",IF(Table1[[#This Row],[5% Rohs Part]]+Table1[[#This Row],[1% Rohs Part]],"",""))</f>
        <v>STOCK</v>
      </c>
      <c r="AG67" t="str">
        <f>CONCATENATE(Table1[[#This Row],[Resistance (Ohms)]],Table1[[#This Row],[Tolerance]],Table1[[#This Row],[Stock]])</f>
        <v>220Â±5%STOCK</v>
      </c>
      <c r="AH67" t="s">
        <v>11344</v>
      </c>
      <c r="AI67" s="6" t="s">
        <v>11352</v>
      </c>
    </row>
    <row r="68" spans="1:35">
      <c r="A68" t="s">
        <v>55</v>
      </c>
      <c r="B68" t="s">
        <v>56</v>
      </c>
      <c r="C68" t="s">
        <v>151</v>
      </c>
      <c r="D68" t="s">
        <v>58</v>
      </c>
      <c r="E68" t="s">
        <v>152</v>
      </c>
      <c r="F68" t="s">
        <v>60</v>
      </c>
      <c r="G68" t="s">
        <v>153</v>
      </c>
      <c r="H68">
        <v>46699</v>
      </c>
      <c r="I68">
        <v>0</v>
      </c>
      <c r="J68">
        <v>0.1</v>
      </c>
      <c r="K68">
        <v>0</v>
      </c>
      <c r="L68">
        <v>1</v>
      </c>
      <c r="M68" t="s">
        <v>19</v>
      </c>
      <c r="N68" t="s">
        <v>62</v>
      </c>
      <c r="O68">
        <v>240</v>
      </c>
      <c r="P68" t="s">
        <v>23</v>
      </c>
      <c r="Q68" t="s">
        <v>64</v>
      </c>
      <c r="R68" t="s">
        <v>65</v>
      </c>
      <c r="S68" t="s">
        <v>66</v>
      </c>
      <c r="T68" t="s">
        <v>105</v>
      </c>
      <c r="U68" t="s">
        <v>67</v>
      </c>
      <c r="V68" t="s">
        <v>21</v>
      </c>
      <c r="W68">
        <v>805</v>
      </c>
      <c r="X68" t="s">
        <v>22</v>
      </c>
      <c r="Y68" t="s">
        <v>39</v>
      </c>
      <c r="Z68">
        <v>2</v>
      </c>
      <c r="AB68">
        <v>1</v>
      </c>
      <c r="AC68">
        <f>IF(Table1[[#This Row],[In Adafruit Kit]]+Table1[[#This Row],[Common part]]&gt;0,1,"")</f>
        <v>1</v>
      </c>
      <c r="AD68">
        <v>1</v>
      </c>
      <c r="AF68" t="str">
        <f>IF(Table1[[#This Row],[Stock Part]]=1,"STOCK",IF(Table1[[#This Row],[5% Rohs Part]]+Table1[[#This Row],[1% Rohs Part]],"",""))</f>
        <v>STOCK</v>
      </c>
      <c r="AG68" t="str">
        <f>CONCATENATE(Table1[[#This Row],[Resistance (Ohms)]],Table1[[#This Row],[Tolerance]],Table1[[#This Row],[Stock]])</f>
        <v>240Â±5%STOCK</v>
      </c>
      <c r="AH68" t="s">
        <v>11344</v>
      </c>
      <c r="AI68" s="6" t="s">
        <v>11352</v>
      </c>
    </row>
    <row r="69" spans="1:35">
      <c r="A69" t="s">
        <v>55</v>
      </c>
      <c r="B69" t="s">
        <v>56</v>
      </c>
      <c r="C69" t="s">
        <v>154</v>
      </c>
      <c r="D69" t="s">
        <v>58</v>
      </c>
      <c r="E69" t="s">
        <v>155</v>
      </c>
      <c r="F69" t="s">
        <v>60</v>
      </c>
      <c r="G69" t="s">
        <v>156</v>
      </c>
      <c r="H69">
        <v>140659</v>
      </c>
      <c r="I69">
        <v>0</v>
      </c>
      <c r="J69">
        <v>0.1</v>
      </c>
      <c r="K69">
        <v>0</v>
      </c>
      <c r="L69">
        <v>1</v>
      </c>
      <c r="M69" t="s">
        <v>19</v>
      </c>
      <c r="N69" t="s">
        <v>62</v>
      </c>
      <c r="O69">
        <v>270</v>
      </c>
      <c r="P69" t="s">
        <v>23</v>
      </c>
      <c r="Q69" t="s">
        <v>64</v>
      </c>
      <c r="R69" t="s">
        <v>65</v>
      </c>
      <c r="S69" t="s">
        <v>66</v>
      </c>
      <c r="T69" t="s">
        <v>105</v>
      </c>
      <c r="U69" t="s">
        <v>67</v>
      </c>
      <c r="V69" t="s">
        <v>21</v>
      </c>
      <c r="W69">
        <v>805</v>
      </c>
      <c r="X69" t="s">
        <v>22</v>
      </c>
      <c r="Y69" t="s">
        <v>39</v>
      </c>
      <c r="Z69">
        <v>2</v>
      </c>
      <c r="AA69">
        <v>1</v>
      </c>
      <c r="AB69">
        <v>1</v>
      </c>
      <c r="AC69">
        <f>IF(Table1[[#This Row],[In Adafruit Kit]]+Table1[[#This Row],[Common part]]&gt;0,1,"")</f>
        <v>1</v>
      </c>
      <c r="AD69">
        <v>1</v>
      </c>
      <c r="AF69" t="str">
        <f>IF(Table1[[#This Row],[Stock Part]]=1,"STOCK",IF(Table1[[#This Row],[5% Rohs Part]]+Table1[[#This Row],[1% Rohs Part]],"",""))</f>
        <v>STOCK</v>
      </c>
      <c r="AG69" t="str">
        <f>CONCATENATE(Table1[[#This Row],[Resistance (Ohms)]],Table1[[#This Row],[Tolerance]],Table1[[#This Row],[Stock]])</f>
        <v>270Â±5%STOCK</v>
      </c>
      <c r="AH69" t="s">
        <v>11344</v>
      </c>
      <c r="AI69" s="6" t="s">
        <v>11352</v>
      </c>
    </row>
    <row r="70" spans="1:35">
      <c r="A70" t="s">
        <v>55</v>
      </c>
      <c r="B70" t="s">
        <v>56</v>
      </c>
      <c r="C70" t="s">
        <v>157</v>
      </c>
      <c r="D70" t="s">
        <v>58</v>
      </c>
      <c r="E70" t="s">
        <v>158</v>
      </c>
      <c r="F70" t="s">
        <v>60</v>
      </c>
      <c r="G70" t="s">
        <v>159</v>
      </c>
      <c r="H70">
        <v>29763</v>
      </c>
      <c r="I70">
        <v>0</v>
      </c>
      <c r="J70">
        <v>0.1</v>
      </c>
      <c r="K70">
        <v>0</v>
      </c>
      <c r="L70">
        <v>1</v>
      </c>
      <c r="M70" t="s">
        <v>19</v>
      </c>
      <c r="N70" t="s">
        <v>62</v>
      </c>
      <c r="O70">
        <v>300</v>
      </c>
      <c r="P70" t="s">
        <v>23</v>
      </c>
      <c r="Q70" t="s">
        <v>64</v>
      </c>
      <c r="R70" t="s">
        <v>65</v>
      </c>
      <c r="S70" t="s">
        <v>66</v>
      </c>
      <c r="T70" t="s">
        <v>105</v>
      </c>
      <c r="U70" t="s">
        <v>67</v>
      </c>
      <c r="V70" t="s">
        <v>21</v>
      </c>
      <c r="W70">
        <v>805</v>
      </c>
      <c r="X70" t="s">
        <v>22</v>
      </c>
      <c r="Y70" t="s">
        <v>39</v>
      </c>
      <c r="Z70">
        <v>2</v>
      </c>
      <c r="AB70">
        <v>1</v>
      </c>
      <c r="AC70">
        <f>IF(Table1[[#This Row],[In Adafruit Kit]]+Table1[[#This Row],[Common part]]&gt;0,1,"")</f>
        <v>1</v>
      </c>
      <c r="AD70">
        <v>1</v>
      </c>
      <c r="AF70" t="str">
        <f>IF(Table1[[#This Row],[Stock Part]]=1,"STOCK",IF(Table1[[#This Row],[5% Rohs Part]]+Table1[[#This Row],[1% Rohs Part]],"",""))</f>
        <v>STOCK</v>
      </c>
      <c r="AG70" t="str">
        <f>CONCATENATE(Table1[[#This Row],[Resistance (Ohms)]],Table1[[#This Row],[Tolerance]],Table1[[#This Row],[Stock]])</f>
        <v>300Â±5%STOCK</v>
      </c>
      <c r="AH70" t="s">
        <v>11344</v>
      </c>
      <c r="AI70" s="6" t="s">
        <v>11352</v>
      </c>
    </row>
    <row r="71" spans="1:35">
      <c r="A71" t="s">
        <v>55</v>
      </c>
      <c r="B71" t="s">
        <v>56</v>
      </c>
      <c r="C71" t="s">
        <v>160</v>
      </c>
      <c r="D71" t="s">
        <v>58</v>
      </c>
      <c r="E71" t="s">
        <v>161</v>
      </c>
      <c r="F71" t="s">
        <v>60</v>
      </c>
      <c r="G71" t="s">
        <v>162</v>
      </c>
      <c r="H71">
        <v>90323</v>
      </c>
      <c r="I71">
        <v>0</v>
      </c>
      <c r="J71">
        <v>0.1</v>
      </c>
      <c r="K71">
        <v>0</v>
      </c>
      <c r="L71">
        <v>1</v>
      </c>
      <c r="M71" t="s">
        <v>19</v>
      </c>
      <c r="N71" t="s">
        <v>62</v>
      </c>
      <c r="O71">
        <v>330</v>
      </c>
      <c r="P71" t="s">
        <v>23</v>
      </c>
      <c r="Q71" t="s">
        <v>64</v>
      </c>
      <c r="R71" t="s">
        <v>65</v>
      </c>
      <c r="S71" t="s">
        <v>66</v>
      </c>
      <c r="T71" t="s">
        <v>105</v>
      </c>
      <c r="U71" t="s">
        <v>67</v>
      </c>
      <c r="V71" t="s">
        <v>21</v>
      </c>
      <c r="W71">
        <v>805</v>
      </c>
      <c r="X71" t="s">
        <v>22</v>
      </c>
      <c r="Y71" t="s">
        <v>39</v>
      </c>
      <c r="Z71">
        <v>2</v>
      </c>
      <c r="AA71">
        <v>1</v>
      </c>
      <c r="AB71">
        <v>1</v>
      </c>
      <c r="AC71">
        <f>IF(Table1[[#This Row],[In Adafruit Kit]]+Table1[[#This Row],[Common part]]&gt;0,1,"")</f>
        <v>1</v>
      </c>
      <c r="AD71">
        <v>1</v>
      </c>
      <c r="AF71" t="str">
        <f>IF(Table1[[#This Row],[Stock Part]]=1,"STOCK",IF(Table1[[#This Row],[5% Rohs Part]]+Table1[[#This Row],[1% Rohs Part]],"",""))</f>
        <v>STOCK</v>
      </c>
      <c r="AG71" t="str">
        <f>CONCATENATE(Table1[[#This Row],[Resistance (Ohms)]],Table1[[#This Row],[Tolerance]],Table1[[#This Row],[Stock]])</f>
        <v>330Â±5%STOCK</v>
      </c>
      <c r="AH71" t="s">
        <v>11344</v>
      </c>
      <c r="AI71" s="6" t="s">
        <v>11352</v>
      </c>
    </row>
    <row r="72" spans="1:35" hidden="1">
      <c r="A72" t="s">
        <v>55</v>
      </c>
      <c r="B72" t="s">
        <v>56</v>
      </c>
      <c r="C72" t="s">
        <v>447</v>
      </c>
      <c r="D72" t="s">
        <v>58</v>
      </c>
      <c r="E72" t="s">
        <v>448</v>
      </c>
      <c r="F72" t="s">
        <v>60</v>
      </c>
      <c r="G72" t="s">
        <v>449</v>
      </c>
      <c r="H72">
        <v>49046</v>
      </c>
      <c r="I72">
        <v>0</v>
      </c>
      <c r="J72">
        <v>0.1</v>
      </c>
      <c r="K72">
        <v>0</v>
      </c>
      <c r="L72">
        <v>1</v>
      </c>
      <c r="M72" t="s">
        <v>19</v>
      </c>
      <c r="N72" t="s">
        <v>62</v>
      </c>
      <c r="O72">
        <v>360</v>
      </c>
      <c r="P72" t="s">
        <v>23</v>
      </c>
      <c r="Q72" t="s">
        <v>64</v>
      </c>
      <c r="R72" t="s">
        <v>65</v>
      </c>
      <c r="S72" t="s">
        <v>66</v>
      </c>
      <c r="T72" t="s">
        <v>105</v>
      </c>
      <c r="U72" t="s">
        <v>67</v>
      </c>
      <c r="V72" t="s">
        <v>21</v>
      </c>
      <c r="W72">
        <v>805</v>
      </c>
      <c r="X72" t="s">
        <v>22</v>
      </c>
      <c r="Y72" t="s">
        <v>39</v>
      </c>
      <c r="Z72">
        <v>2</v>
      </c>
      <c r="AC72" t="str">
        <f>IF(Table1[[#This Row],[In Adafruit Kit]]+Table1[[#This Row],[Common part]]&gt;0,1,"")</f>
        <v/>
      </c>
      <c r="AD72">
        <v>1</v>
      </c>
      <c r="AF72" t="str">
        <f>IF(Table1[[#This Row],[Stock Part]]=1,"STOCK",IF(Table1[[#This Row],[5% Rohs Part]]+Table1[[#This Row],[1% Rohs Part]],"",""))</f>
        <v/>
      </c>
      <c r="AG72" t="str">
        <f>CONCATENATE(Table1[[#This Row],[Resistance (Ohms)]],Table1[[#This Row],[Tolerance]],Table1[[#This Row],[Stock]])</f>
        <v>360Â±5%</v>
      </c>
      <c r="AH72" t="s">
        <v>11344</v>
      </c>
      <c r="AI72" s="6" t="s">
        <v>11352</v>
      </c>
    </row>
    <row r="73" spans="1:35">
      <c r="A73" t="s">
        <v>55</v>
      </c>
      <c r="B73" t="s">
        <v>56</v>
      </c>
      <c r="C73" t="s">
        <v>163</v>
      </c>
      <c r="D73" t="s">
        <v>58</v>
      </c>
      <c r="E73" t="s">
        <v>164</v>
      </c>
      <c r="F73" t="s">
        <v>60</v>
      </c>
      <c r="G73" t="s">
        <v>165</v>
      </c>
      <c r="H73">
        <v>82209</v>
      </c>
      <c r="I73">
        <v>0</v>
      </c>
      <c r="J73">
        <v>0.1</v>
      </c>
      <c r="K73">
        <v>0</v>
      </c>
      <c r="L73">
        <v>1</v>
      </c>
      <c r="M73" t="s">
        <v>19</v>
      </c>
      <c r="N73" t="s">
        <v>62</v>
      </c>
      <c r="O73">
        <v>390</v>
      </c>
      <c r="P73" t="s">
        <v>23</v>
      </c>
      <c r="Q73" t="s">
        <v>64</v>
      </c>
      <c r="R73" t="s">
        <v>65</v>
      </c>
      <c r="S73" t="s">
        <v>66</v>
      </c>
      <c r="T73" t="s">
        <v>105</v>
      </c>
      <c r="U73" t="s">
        <v>67</v>
      </c>
      <c r="V73" t="s">
        <v>21</v>
      </c>
      <c r="W73">
        <v>805</v>
      </c>
      <c r="X73" t="s">
        <v>22</v>
      </c>
      <c r="Y73" t="s">
        <v>39</v>
      </c>
      <c r="Z73">
        <v>2</v>
      </c>
      <c r="AB73">
        <v>1</v>
      </c>
      <c r="AC73">
        <f>IF(Table1[[#This Row],[In Adafruit Kit]]+Table1[[#This Row],[Common part]]&gt;0,1,"")</f>
        <v>1</v>
      </c>
      <c r="AD73">
        <v>1</v>
      </c>
      <c r="AF73" t="str">
        <f>IF(Table1[[#This Row],[Stock Part]]=1,"STOCK",IF(Table1[[#This Row],[5% Rohs Part]]+Table1[[#This Row],[1% Rohs Part]],"",""))</f>
        <v>STOCK</v>
      </c>
      <c r="AG73" t="str">
        <f>CONCATENATE(Table1[[#This Row],[Resistance (Ohms)]],Table1[[#This Row],[Tolerance]],Table1[[#This Row],[Stock]])</f>
        <v>390Â±5%STOCK</v>
      </c>
      <c r="AH73" t="s">
        <v>11344</v>
      </c>
      <c r="AI73" s="6" t="s">
        <v>11352</v>
      </c>
    </row>
    <row r="74" spans="1:35">
      <c r="A74" t="s">
        <v>55</v>
      </c>
      <c r="B74" t="s">
        <v>56</v>
      </c>
      <c r="C74" t="s">
        <v>166</v>
      </c>
      <c r="D74" t="s">
        <v>58</v>
      </c>
      <c r="E74" t="s">
        <v>167</v>
      </c>
      <c r="F74" t="s">
        <v>60</v>
      </c>
      <c r="G74" t="s">
        <v>168</v>
      </c>
      <c r="H74">
        <v>53454</v>
      </c>
      <c r="I74">
        <v>0</v>
      </c>
      <c r="J74">
        <v>0.1</v>
      </c>
      <c r="K74">
        <v>0</v>
      </c>
      <c r="L74">
        <v>1</v>
      </c>
      <c r="M74" t="s">
        <v>19</v>
      </c>
      <c r="N74" t="s">
        <v>62</v>
      </c>
      <c r="O74">
        <v>430</v>
      </c>
      <c r="P74" t="s">
        <v>23</v>
      </c>
      <c r="Q74" t="s">
        <v>64</v>
      </c>
      <c r="R74" t="s">
        <v>65</v>
      </c>
      <c r="S74" t="s">
        <v>66</v>
      </c>
      <c r="T74" t="s">
        <v>105</v>
      </c>
      <c r="U74" t="s">
        <v>67</v>
      </c>
      <c r="V74" t="s">
        <v>21</v>
      </c>
      <c r="W74">
        <v>805</v>
      </c>
      <c r="X74" t="s">
        <v>22</v>
      </c>
      <c r="Y74" t="s">
        <v>39</v>
      </c>
      <c r="Z74">
        <v>2</v>
      </c>
      <c r="AA74">
        <v>1</v>
      </c>
      <c r="AC74">
        <f>IF(Table1[[#This Row],[In Adafruit Kit]]+Table1[[#This Row],[Common part]]&gt;0,1,"")</f>
        <v>1</v>
      </c>
      <c r="AD74">
        <v>1</v>
      </c>
      <c r="AF74" t="str">
        <f>IF(Table1[[#This Row],[Stock Part]]=1,"STOCK",IF(Table1[[#This Row],[5% Rohs Part]]+Table1[[#This Row],[1% Rohs Part]],"",""))</f>
        <v>STOCK</v>
      </c>
      <c r="AG74" t="str">
        <f>CONCATENATE(Table1[[#This Row],[Resistance (Ohms)]],Table1[[#This Row],[Tolerance]],Table1[[#This Row],[Stock]])</f>
        <v>430Â±5%STOCK</v>
      </c>
      <c r="AH74" t="s">
        <v>11344</v>
      </c>
      <c r="AI74" s="6" t="s">
        <v>11352</v>
      </c>
    </row>
    <row r="75" spans="1:35">
      <c r="A75" t="s">
        <v>55</v>
      </c>
      <c r="B75" t="s">
        <v>56</v>
      </c>
      <c r="C75" t="s">
        <v>169</v>
      </c>
      <c r="D75" t="s">
        <v>58</v>
      </c>
      <c r="E75" t="s">
        <v>170</v>
      </c>
      <c r="F75" t="s">
        <v>60</v>
      </c>
      <c r="G75" t="s">
        <v>171</v>
      </c>
      <c r="H75">
        <v>140160</v>
      </c>
      <c r="I75">
        <v>0</v>
      </c>
      <c r="J75">
        <v>0.1</v>
      </c>
      <c r="K75">
        <v>0</v>
      </c>
      <c r="L75">
        <v>1</v>
      </c>
      <c r="M75" t="s">
        <v>19</v>
      </c>
      <c r="N75" t="s">
        <v>62</v>
      </c>
      <c r="O75">
        <v>470</v>
      </c>
      <c r="P75" t="s">
        <v>23</v>
      </c>
      <c r="Q75" t="s">
        <v>64</v>
      </c>
      <c r="R75" t="s">
        <v>65</v>
      </c>
      <c r="S75" t="s">
        <v>66</v>
      </c>
      <c r="T75" t="s">
        <v>105</v>
      </c>
      <c r="U75" t="s">
        <v>67</v>
      </c>
      <c r="V75" t="s">
        <v>21</v>
      </c>
      <c r="W75">
        <v>805</v>
      </c>
      <c r="X75" t="s">
        <v>22</v>
      </c>
      <c r="Y75" t="s">
        <v>39</v>
      </c>
      <c r="Z75">
        <v>2</v>
      </c>
      <c r="AB75">
        <v>1</v>
      </c>
      <c r="AC75">
        <f>IF(Table1[[#This Row],[In Adafruit Kit]]+Table1[[#This Row],[Common part]]&gt;0,1,"")</f>
        <v>1</v>
      </c>
      <c r="AD75">
        <v>1</v>
      </c>
      <c r="AF75" t="str">
        <f>IF(Table1[[#This Row],[Stock Part]]=1,"STOCK",IF(Table1[[#This Row],[5% Rohs Part]]+Table1[[#This Row],[1% Rohs Part]],"",""))</f>
        <v>STOCK</v>
      </c>
      <c r="AG75" t="str">
        <f>CONCATENATE(Table1[[#This Row],[Resistance (Ohms)]],Table1[[#This Row],[Tolerance]],Table1[[#This Row],[Stock]])</f>
        <v>470Â±5%STOCK</v>
      </c>
      <c r="AH75" t="s">
        <v>11344</v>
      </c>
      <c r="AI75" s="6" t="s">
        <v>11352</v>
      </c>
    </row>
    <row r="76" spans="1:35" hidden="1">
      <c r="A76" t="s">
        <v>55</v>
      </c>
      <c r="B76" t="s">
        <v>56</v>
      </c>
      <c r="C76" t="s">
        <v>450</v>
      </c>
      <c r="D76" t="s">
        <v>58</v>
      </c>
      <c r="E76" t="s">
        <v>451</v>
      </c>
      <c r="F76" t="s">
        <v>60</v>
      </c>
      <c r="G76" t="s">
        <v>171</v>
      </c>
      <c r="H76">
        <v>49500</v>
      </c>
      <c r="I76">
        <v>0</v>
      </c>
      <c r="J76">
        <v>0.1</v>
      </c>
      <c r="K76">
        <v>0</v>
      </c>
      <c r="L76">
        <v>1</v>
      </c>
      <c r="M76" t="s">
        <v>19</v>
      </c>
      <c r="N76" t="s">
        <v>62</v>
      </c>
      <c r="O76">
        <v>470</v>
      </c>
      <c r="P76" t="s">
        <v>23</v>
      </c>
      <c r="Q76" t="s">
        <v>64</v>
      </c>
      <c r="R76" t="s">
        <v>65</v>
      </c>
      <c r="S76" t="s">
        <v>66</v>
      </c>
      <c r="T76" t="s">
        <v>105</v>
      </c>
      <c r="U76" t="s">
        <v>67</v>
      </c>
      <c r="V76" t="s">
        <v>21</v>
      </c>
      <c r="W76" t="s">
        <v>21</v>
      </c>
      <c r="X76" t="s">
        <v>22</v>
      </c>
      <c r="Y76" t="s">
        <v>39</v>
      </c>
      <c r="Z76">
        <v>2</v>
      </c>
      <c r="AC76" t="str">
        <f>IF(Table1[[#This Row],[In Adafruit Kit]]+Table1[[#This Row],[Common part]]&gt;0,1,"")</f>
        <v/>
      </c>
      <c r="AF76" t="str">
        <f>IF(Table1[[#This Row],[Stock Part]]=1,"STOCK",IF(Table1[[#This Row],[5% Rohs Part]]+Table1[[#This Row],[1% Rohs Part]],"",""))</f>
        <v/>
      </c>
      <c r="AG76" t="str">
        <f>CONCATENATE(Table1[[#This Row],[Resistance (Ohms)]],Table1[[#This Row],[Tolerance]],Table1[[#This Row],[Stock]])</f>
        <v>470Â±5%</v>
      </c>
      <c r="AH76" t="s">
        <v>11344</v>
      </c>
      <c r="AI76" s="6" t="s">
        <v>11352</v>
      </c>
    </row>
    <row r="77" spans="1:35">
      <c r="A77" t="s">
        <v>55</v>
      </c>
      <c r="B77" t="s">
        <v>56</v>
      </c>
      <c r="C77" t="s">
        <v>172</v>
      </c>
      <c r="D77" t="s">
        <v>58</v>
      </c>
      <c r="E77" t="s">
        <v>173</v>
      </c>
      <c r="F77" t="s">
        <v>60</v>
      </c>
      <c r="G77" t="s">
        <v>174</v>
      </c>
      <c r="H77">
        <v>81782</v>
      </c>
      <c r="I77">
        <v>0</v>
      </c>
      <c r="J77">
        <v>0.1</v>
      </c>
      <c r="K77">
        <v>0</v>
      </c>
      <c r="L77">
        <v>1</v>
      </c>
      <c r="M77" t="s">
        <v>19</v>
      </c>
      <c r="N77" t="s">
        <v>62</v>
      </c>
      <c r="O77">
        <v>510</v>
      </c>
      <c r="P77" t="s">
        <v>23</v>
      </c>
      <c r="Q77" t="s">
        <v>64</v>
      </c>
      <c r="R77" t="s">
        <v>65</v>
      </c>
      <c r="S77" t="s">
        <v>66</v>
      </c>
      <c r="T77" t="s">
        <v>105</v>
      </c>
      <c r="U77" t="s">
        <v>67</v>
      </c>
      <c r="V77" t="s">
        <v>21</v>
      </c>
      <c r="W77">
        <v>805</v>
      </c>
      <c r="X77" t="s">
        <v>22</v>
      </c>
      <c r="Y77" t="s">
        <v>39</v>
      </c>
      <c r="Z77">
        <v>2</v>
      </c>
      <c r="AA77">
        <v>1</v>
      </c>
      <c r="AC77">
        <f>IF(Table1[[#This Row],[In Adafruit Kit]]+Table1[[#This Row],[Common part]]&gt;0,1,"")</f>
        <v>1</v>
      </c>
      <c r="AD77">
        <v>1</v>
      </c>
      <c r="AF77" t="str">
        <f>IF(Table1[[#This Row],[Stock Part]]=1,"STOCK",IF(Table1[[#This Row],[5% Rohs Part]]+Table1[[#This Row],[1% Rohs Part]],"",""))</f>
        <v>STOCK</v>
      </c>
      <c r="AG77" t="str">
        <f>CONCATENATE(Table1[[#This Row],[Resistance (Ohms)]],Table1[[#This Row],[Tolerance]],Table1[[#This Row],[Stock]])</f>
        <v>510Â±5%STOCK</v>
      </c>
      <c r="AH77" t="s">
        <v>11344</v>
      </c>
      <c r="AI77" s="6" t="s">
        <v>11352</v>
      </c>
    </row>
    <row r="78" spans="1:35" hidden="1">
      <c r="A78" t="s">
        <v>55</v>
      </c>
      <c r="B78" t="s">
        <v>56</v>
      </c>
      <c r="C78" t="s">
        <v>452</v>
      </c>
      <c r="D78" t="s">
        <v>58</v>
      </c>
      <c r="E78" t="s">
        <v>453</v>
      </c>
      <c r="F78" t="s">
        <v>60</v>
      </c>
      <c r="G78" t="s">
        <v>454</v>
      </c>
      <c r="H78">
        <v>91742</v>
      </c>
      <c r="I78">
        <v>0</v>
      </c>
      <c r="J78">
        <v>0.1</v>
      </c>
      <c r="K78">
        <v>0</v>
      </c>
      <c r="L78">
        <v>1</v>
      </c>
      <c r="M78" t="s">
        <v>19</v>
      </c>
      <c r="N78" t="s">
        <v>62</v>
      </c>
      <c r="O78">
        <v>560</v>
      </c>
      <c r="P78" t="s">
        <v>23</v>
      </c>
      <c r="Q78" t="s">
        <v>64</v>
      </c>
      <c r="R78" t="s">
        <v>65</v>
      </c>
      <c r="S78" t="s">
        <v>66</v>
      </c>
      <c r="T78" t="s">
        <v>105</v>
      </c>
      <c r="U78" t="s">
        <v>67</v>
      </c>
      <c r="V78" t="s">
        <v>21</v>
      </c>
      <c r="W78">
        <v>805</v>
      </c>
      <c r="X78" t="s">
        <v>22</v>
      </c>
      <c r="Y78" t="s">
        <v>39</v>
      </c>
      <c r="Z78">
        <v>2</v>
      </c>
      <c r="AC78" t="str">
        <f>IF(Table1[[#This Row],[In Adafruit Kit]]+Table1[[#This Row],[Common part]]&gt;0,1,"")</f>
        <v/>
      </c>
      <c r="AD78">
        <v>1</v>
      </c>
      <c r="AF78" t="str">
        <f>IF(Table1[[#This Row],[Stock Part]]=1,"STOCK",IF(Table1[[#This Row],[5% Rohs Part]]+Table1[[#This Row],[1% Rohs Part]],"",""))</f>
        <v/>
      </c>
      <c r="AG78" t="str">
        <f>CONCATENATE(Table1[[#This Row],[Resistance (Ohms)]],Table1[[#This Row],[Tolerance]],Table1[[#This Row],[Stock]])</f>
        <v>560Â±5%</v>
      </c>
      <c r="AH78" t="s">
        <v>11344</v>
      </c>
      <c r="AI78" s="6" t="s">
        <v>11352</v>
      </c>
    </row>
    <row r="79" spans="1:35" hidden="1">
      <c r="A79" t="s">
        <v>55</v>
      </c>
      <c r="B79" t="s">
        <v>56</v>
      </c>
      <c r="C79" t="s">
        <v>455</v>
      </c>
      <c r="D79" t="s">
        <v>58</v>
      </c>
      <c r="E79" t="s">
        <v>456</v>
      </c>
      <c r="F79" t="s">
        <v>60</v>
      </c>
      <c r="G79" t="s">
        <v>457</v>
      </c>
      <c r="H79">
        <v>46122</v>
      </c>
      <c r="I79">
        <v>0</v>
      </c>
      <c r="J79">
        <v>0.1</v>
      </c>
      <c r="K79">
        <v>0</v>
      </c>
      <c r="L79">
        <v>1</v>
      </c>
      <c r="M79" t="s">
        <v>19</v>
      </c>
      <c r="N79" t="s">
        <v>62</v>
      </c>
      <c r="O79">
        <v>620</v>
      </c>
      <c r="P79" t="s">
        <v>23</v>
      </c>
      <c r="Q79" t="s">
        <v>64</v>
      </c>
      <c r="R79" t="s">
        <v>65</v>
      </c>
      <c r="S79" t="s">
        <v>66</v>
      </c>
      <c r="T79" t="s">
        <v>105</v>
      </c>
      <c r="U79" t="s">
        <v>67</v>
      </c>
      <c r="V79" t="s">
        <v>21</v>
      </c>
      <c r="W79">
        <v>805</v>
      </c>
      <c r="X79" t="s">
        <v>22</v>
      </c>
      <c r="Y79" t="s">
        <v>39</v>
      </c>
      <c r="Z79">
        <v>2</v>
      </c>
      <c r="AC79" t="str">
        <f>IF(Table1[[#This Row],[In Adafruit Kit]]+Table1[[#This Row],[Common part]]&gt;0,1,"")</f>
        <v/>
      </c>
      <c r="AD79">
        <v>1</v>
      </c>
      <c r="AF79" t="str">
        <f>IF(Table1[[#This Row],[Stock Part]]=1,"STOCK",IF(Table1[[#This Row],[5% Rohs Part]]+Table1[[#This Row],[1% Rohs Part]],"",""))</f>
        <v/>
      </c>
      <c r="AG79" t="str">
        <f>CONCATENATE(Table1[[#This Row],[Resistance (Ohms)]],Table1[[#This Row],[Tolerance]],Table1[[#This Row],[Stock]])</f>
        <v>620Â±5%</v>
      </c>
      <c r="AH79" t="s">
        <v>11344</v>
      </c>
      <c r="AI79" s="6" t="s">
        <v>11352</v>
      </c>
    </row>
    <row r="80" spans="1:35">
      <c r="A80" t="s">
        <v>55</v>
      </c>
      <c r="B80" t="s">
        <v>56</v>
      </c>
      <c r="C80" t="s">
        <v>175</v>
      </c>
      <c r="D80" t="s">
        <v>58</v>
      </c>
      <c r="E80" t="s">
        <v>176</v>
      </c>
      <c r="F80" t="s">
        <v>60</v>
      </c>
      <c r="G80" t="s">
        <v>177</v>
      </c>
      <c r="H80">
        <v>110849</v>
      </c>
      <c r="I80">
        <v>0</v>
      </c>
      <c r="J80">
        <v>0.1</v>
      </c>
      <c r="K80">
        <v>0</v>
      </c>
      <c r="L80">
        <v>1</v>
      </c>
      <c r="M80" t="s">
        <v>19</v>
      </c>
      <c r="N80" t="s">
        <v>62</v>
      </c>
      <c r="O80">
        <v>680</v>
      </c>
      <c r="P80" t="s">
        <v>23</v>
      </c>
      <c r="Q80" t="s">
        <v>64</v>
      </c>
      <c r="R80" t="s">
        <v>65</v>
      </c>
      <c r="S80" t="s">
        <v>66</v>
      </c>
      <c r="T80" t="s">
        <v>105</v>
      </c>
      <c r="U80" t="s">
        <v>67</v>
      </c>
      <c r="V80" t="s">
        <v>21</v>
      </c>
      <c r="W80">
        <v>805</v>
      </c>
      <c r="X80" t="s">
        <v>22</v>
      </c>
      <c r="Y80" t="s">
        <v>39</v>
      </c>
      <c r="Z80">
        <v>2</v>
      </c>
      <c r="AA80">
        <v>1</v>
      </c>
      <c r="AC80">
        <f>IF(Table1[[#This Row],[In Adafruit Kit]]+Table1[[#This Row],[Common part]]&gt;0,1,"")</f>
        <v>1</v>
      </c>
      <c r="AD80">
        <v>1</v>
      </c>
      <c r="AF80" t="str">
        <f>IF(Table1[[#This Row],[Stock Part]]=1,"STOCK",IF(Table1[[#This Row],[5% Rohs Part]]+Table1[[#This Row],[1% Rohs Part]],"",""))</f>
        <v>STOCK</v>
      </c>
      <c r="AG80" t="str">
        <f>CONCATENATE(Table1[[#This Row],[Resistance (Ohms)]],Table1[[#This Row],[Tolerance]],Table1[[#This Row],[Stock]])</f>
        <v>680Â±5%STOCK</v>
      </c>
      <c r="AH80" t="s">
        <v>11344</v>
      </c>
      <c r="AI80" s="6" t="s">
        <v>11352</v>
      </c>
    </row>
    <row r="81" spans="1:35" hidden="1">
      <c r="A81" t="s">
        <v>55</v>
      </c>
      <c r="B81" t="s">
        <v>56</v>
      </c>
      <c r="C81" t="s">
        <v>458</v>
      </c>
      <c r="D81" t="s">
        <v>58</v>
      </c>
      <c r="E81" t="s">
        <v>459</v>
      </c>
      <c r="F81" t="s">
        <v>60</v>
      </c>
      <c r="G81" t="s">
        <v>460</v>
      </c>
      <c r="H81">
        <v>44782</v>
      </c>
      <c r="I81">
        <v>0</v>
      </c>
      <c r="J81">
        <v>0.1</v>
      </c>
      <c r="K81">
        <v>0</v>
      </c>
      <c r="L81">
        <v>1</v>
      </c>
      <c r="M81" t="s">
        <v>19</v>
      </c>
      <c r="N81" t="s">
        <v>62</v>
      </c>
      <c r="O81">
        <v>750</v>
      </c>
      <c r="P81" t="s">
        <v>23</v>
      </c>
      <c r="Q81" t="s">
        <v>64</v>
      </c>
      <c r="R81" t="s">
        <v>65</v>
      </c>
      <c r="S81" t="s">
        <v>66</v>
      </c>
      <c r="T81" t="s">
        <v>105</v>
      </c>
      <c r="U81" t="s">
        <v>67</v>
      </c>
      <c r="V81" t="s">
        <v>21</v>
      </c>
      <c r="W81">
        <v>805</v>
      </c>
      <c r="X81" t="s">
        <v>22</v>
      </c>
      <c r="Y81" t="s">
        <v>39</v>
      </c>
      <c r="Z81">
        <v>2</v>
      </c>
      <c r="AC81" t="str">
        <f>IF(Table1[[#This Row],[In Adafruit Kit]]+Table1[[#This Row],[Common part]]&gt;0,1,"")</f>
        <v/>
      </c>
      <c r="AD81">
        <v>1</v>
      </c>
      <c r="AF81" t="str">
        <f>IF(Table1[[#This Row],[Stock Part]]=1,"STOCK",IF(Table1[[#This Row],[5% Rohs Part]]+Table1[[#This Row],[1% Rohs Part]],"",""))</f>
        <v/>
      </c>
      <c r="AG81" t="str">
        <f>CONCATENATE(Table1[[#This Row],[Resistance (Ohms)]],Table1[[#This Row],[Tolerance]],Table1[[#This Row],[Stock]])</f>
        <v>750Â±5%</v>
      </c>
      <c r="AH81" t="s">
        <v>11344</v>
      </c>
      <c r="AI81" s="6" t="s">
        <v>11352</v>
      </c>
    </row>
    <row r="82" spans="1:35">
      <c r="A82" t="s">
        <v>55</v>
      </c>
      <c r="B82" t="s">
        <v>56</v>
      </c>
      <c r="C82" t="s">
        <v>178</v>
      </c>
      <c r="D82" t="s">
        <v>58</v>
      </c>
      <c r="E82" t="s">
        <v>179</v>
      </c>
      <c r="F82" t="s">
        <v>60</v>
      </c>
      <c r="G82" t="s">
        <v>180</v>
      </c>
      <c r="H82">
        <v>22139</v>
      </c>
      <c r="I82">
        <v>0</v>
      </c>
      <c r="J82">
        <v>0.1</v>
      </c>
      <c r="K82">
        <v>0</v>
      </c>
      <c r="L82">
        <v>1</v>
      </c>
      <c r="M82" t="s">
        <v>19</v>
      </c>
      <c r="N82" t="s">
        <v>62</v>
      </c>
      <c r="O82">
        <v>820</v>
      </c>
      <c r="P82" t="s">
        <v>23</v>
      </c>
      <c r="Q82" t="s">
        <v>64</v>
      </c>
      <c r="R82" t="s">
        <v>65</v>
      </c>
      <c r="S82" t="s">
        <v>66</v>
      </c>
      <c r="T82" t="s">
        <v>105</v>
      </c>
      <c r="U82" t="s">
        <v>67</v>
      </c>
      <c r="V82" t="s">
        <v>21</v>
      </c>
      <c r="W82">
        <v>805</v>
      </c>
      <c r="X82" t="s">
        <v>22</v>
      </c>
      <c r="Y82" t="s">
        <v>39</v>
      </c>
      <c r="Z82">
        <v>2</v>
      </c>
      <c r="AA82">
        <v>1</v>
      </c>
      <c r="AC82">
        <f>IF(Table1[[#This Row],[In Adafruit Kit]]+Table1[[#This Row],[Common part]]&gt;0,1,"")</f>
        <v>1</v>
      </c>
      <c r="AD82">
        <v>1</v>
      </c>
      <c r="AF82" t="str">
        <f>IF(Table1[[#This Row],[Stock Part]]=1,"STOCK",IF(Table1[[#This Row],[5% Rohs Part]]+Table1[[#This Row],[1% Rohs Part]],"",""))</f>
        <v>STOCK</v>
      </c>
      <c r="AG82" t="str">
        <f>CONCATENATE(Table1[[#This Row],[Resistance (Ohms)]],Table1[[#This Row],[Tolerance]],Table1[[#This Row],[Stock]])</f>
        <v>820Â±5%STOCK</v>
      </c>
      <c r="AH82" t="s">
        <v>11344</v>
      </c>
      <c r="AI82" s="6" t="s">
        <v>11352</v>
      </c>
    </row>
    <row r="83" spans="1:35" hidden="1">
      <c r="A83" t="s">
        <v>55</v>
      </c>
      <c r="B83" t="s">
        <v>56</v>
      </c>
      <c r="C83" t="s">
        <v>461</v>
      </c>
      <c r="D83" t="s">
        <v>58</v>
      </c>
      <c r="E83" t="s">
        <v>462</v>
      </c>
      <c r="F83" t="s">
        <v>60</v>
      </c>
      <c r="G83" t="s">
        <v>463</v>
      </c>
      <c r="H83">
        <v>50889</v>
      </c>
      <c r="I83">
        <v>0</v>
      </c>
      <c r="J83">
        <v>0.1</v>
      </c>
      <c r="K83">
        <v>0</v>
      </c>
      <c r="L83">
        <v>1</v>
      </c>
      <c r="M83" t="s">
        <v>19</v>
      </c>
      <c r="N83" t="s">
        <v>62</v>
      </c>
      <c r="O83">
        <v>910</v>
      </c>
      <c r="P83" t="s">
        <v>23</v>
      </c>
      <c r="Q83" t="s">
        <v>64</v>
      </c>
      <c r="R83" t="s">
        <v>65</v>
      </c>
      <c r="S83" t="s">
        <v>66</v>
      </c>
      <c r="T83" t="s">
        <v>105</v>
      </c>
      <c r="U83" t="s">
        <v>67</v>
      </c>
      <c r="V83" t="s">
        <v>21</v>
      </c>
      <c r="W83">
        <v>805</v>
      </c>
      <c r="X83" t="s">
        <v>22</v>
      </c>
      <c r="Y83" t="s">
        <v>39</v>
      </c>
      <c r="Z83">
        <v>2</v>
      </c>
      <c r="AC83" t="str">
        <f>IF(Table1[[#This Row],[In Adafruit Kit]]+Table1[[#This Row],[Common part]]&gt;0,1,"")</f>
        <v/>
      </c>
      <c r="AD83">
        <v>1</v>
      </c>
      <c r="AF83" t="str">
        <f>IF(Table1[[#This Row],[Stock Part]]=1,"STOCK",IF(Table1[[#This Row],[5% Rohs Part]]+Table1[[#This Row],[1% Rohs Part]],"",""))</f>
        <v/>
      </c>
      <c r="AG83" t="str">
        <f>CONCATENATE(Table1[[#This Row],[Resistance (Ohms)]],Table1[[#This Row],[Tolerance]],Table1[[#This Row],[Stock]])</f>
        <v>910Â±5%</v>
      </c>
      <c r="AH83" t="s">
        <v>11344</v>
      </c>
      <c r="AI83" s="6" t="s">
        <v>11352</v>
      </c>
    </row>
    <row r="84" spans="1:35" hidden="1">
      <c r="A84" t="s">
        <v>55</v>
      </c>
      <c r="B84" t="s">
        <v>56</v>
      </c>
      <c r="C84" t="s">
        <v>464</v>
      </c>
      <c r="D84" t="s">
        <v>58</v>
      </c>
      <c r="E84" t="s">
        <v>465</v>
      </c>
      <c r="F84" t="s">
        <v>60</v>
      </c>
      <c r="G84" t="s">
        <v>466</v>
      </c>
      <c r="H84">
        <v>38780</v>
      </c>
      <c r="I84">
        <v>0</v>
      </c>
      <c r="J84">
        <v>0.1</v>
      </c>
      <c r="K84">
        <v>0</v>
      </c>
      <c r="L84">
        <v>1</v>
      </c>
      <c r="M84" t="s">
        <v>19</v>
      </c>
      <c r="N84" t="s">
        <v>62</v>
      </c>
      <c r="O84" t="s">
        <v>467</v>
      </c>
      <c r="P84" t="s">
        <v>23</v>
      </c>
      <c r="Q84" t="s">
        <v>64</v>
      </c>
      <c r="R84" t="s">
        <v>65</v>
      </c>
      <c r="S84" t="s">
        <v>66</v>
      </c>
      <c r="T84" t="s">
        <v>105</v>
      </c>
      <c r="U84" t="s">
        <v>67</v>
      </c>
      <c r="V84" t="s">
        <v>21</v>
      </c>
      <c r="W84">
        <v>805</v>
      </c>
      <c r="X84" t="s">
        <v>22</v>
      </c>
      <c r="Y84" t="s">
        <v>39</v>
      </c>
      <c r="Z84">
        <v>2</v>
      </c>
      <c r="AC84" t="str">
        <f>IF(Table1[[#This Row],[In Adafruit Kit]]+Table1[[#This Row],[Common part]]&gt;0,1,"")</f>
        <v/>
      </c>
      <c r="AD84">
        <v>1</v>
      </c>
      <c r="AF84" t="str">
        <f>IF(Table1[[#This Row],[Stock Part]]=1,"STOCK",IF(Table1[[#This Row],[5% Rohs Part]]+Table1[[#This Row],[1% Rohs Part]],"",""))</f>
        <v/>
      </c>
      <c r="AG84" t="str">
        <f>CONCATENATE(Table1[[#This Row],[Resistance (Ohms)]],Table1[[#This Row],[Tolerance]],Table1[[#This Row],[Stock]])</f>
        <v>1.1kÂ±5%</v>
      </c>
      <c r="AH84" t="s">
        <v>11344</v>
      </c>
      <c r="AI84" s="6" t="s">
        <v>11352</v>
      </c>
    </row>
    <row r="85" spans="1:35" hidden="1">
      <c r="A85" t="s">
        <v>55</v>
      </c>
      <c r="B85" t="s">
        <v>56</v>
      </c>
      <c r="C85" t="s">
        <v>468</v>
      </c>
      <c r="D85" t="s">
        <v>58</v>
      </c>
      <c r="E85" t="s">
        <v>469</v>
      </c>
      <c r="F85" t="s">
        <v>60</v>
      </c>
      <c r="G85" t="s">
        <v>470</v>
      </c>
      <c r="H85">
        <v>15423</v>
      </c>
      <c r="I85">
        <v>0</v>
      </c>
      <c r="J85">
        <v>0.1</v>
      </c>
      <c r="K85">
        <v>0</v>
      </c>
      <c r="L85">
        <v>1</v>
      </c>
      <c r="M85" t="s">
        <v>19</v>
      </c>
      <c r="N85" t="s">
        <v>62</v>
      </c>
      <c r="O85" t="s">
        <v>471</v>
      </c>
      <c r="P85" t="s">
        <v>23</v>
      </c>
      <c r="Q85" t="s">
        <v>64</v>
      </c>
      <c r="R85" t="s">
        <v>65</v>
      </c>
      <c r="S85" t="s">
        <v>66</v>
      </c>
      <c r="T85" t="s">
        <v>105</v>
      </c>
      <c r="U85" t="s">
        <v>67</v>
      </c>
      <c r="V85" t="s">
        <v>21</v>
      </c>
      <c r="W85">
        <v>805</v>
      </c>
      <c r="X85" t="s">
        <v>22</v>
      </c>
      <c r="Y85" t="s">
        <v>39</v>
      </c>
      <c r="Z85">
        <v>2</v>
      </c>
      <c r="AC85" t="str">
        <f>IF(Table1[[#This Row],[In Adafruit Kit]]+Table1[[#This Row],[Common part]]&gt;0,1,"")</f>
        <v/>
      </c>
      <c r="AD85">
        <v>1</v>
      </c>
      <c r="AF85" t="str">
        <f>IF(Table1[[#This Row],[Stock Part]]=1,"STOCK",IF(Table1[[#This Row],[5% Rohs Part]]+Table1[[#This Row],[1% Rohs Part]],"",""))</f>
        <v/>
      </c>
      <c r="AG85" t="str">
        <f>CONCATENATE(Table1[[#This Row],[Resistance (Ohms)]],Table1[[#This Row],[Tolerance]],Table1[[#This Row],[Stock]])</f>
        <v>1.1MÂ±5%</v>
      </c>
      <c r="AH85" t="s">
        <v>11344</v>
      </c>
      <c r="AI85" s="6" t="s">
        <v>11352</v>
      </c>
    </row>
    <row r="86" spans="1:35">
      <c r="A86" t="s">
        <v>55</v>
      </c>
      <c r="B86" t="s">
        <v>56</v>
      </c>
      <c r="C86" t="s">
        <v>181</v>
      </c>
      <c r="D86" t="s">
        <v>58</v>
      </c>
      <c r="E86" t="s">
        <v>182</v>
      </c>
      <c r="F86" t="s">
        <v>60</v>
      </c>
      <c r="G86" t="s">
        <v>183</v>
      </c>
      <c r="H86">
        <v>70023</v>
      </c>
      <c r="I86">
        <v>0</v>
      </c>
      <c r="J86">
        <v>0.1</v>
      </c>
      <c r="K86">
        <v>0</v>
      </c>
      <c r="L86">
        <v>1</v>
      </c>
      <c r="M86" t="s">
        <v>19</v>
      </c>
      <c r="N86" t="s">
        <v>62</v>
      </c>
      <c r="O86" t="s">
        <v>184</v>
      </c>
      <c r="P86" t="s">
        <v>23</v>
      </c>
      <c r="Q86" t="s">
        <v>64</v>
      </c>
      <c r="R86" t="s">
        <v>65</v>
      </c>
      <c r="S86" t="s">
        <v>66</v>
      </c>
      <c r="T86" t="s">
        <v>105</v>
      </c>
      <c r="U86" t="s">
        <v>67</v>
      </c>
      <c r="V86" t="s">
        <v>21</v>
      </c>
      <c r="W86">
        <v>805</v>
      </c>
      <c r="X86" t="s">
        <v>22</v>
      </c>
      <c r="Y86" t="s">
        <v>39</v>
      </c>
      <c r="Z86">
        <v>2</v>
      </c>
      <c r="AA86">
        <v>1</v>
      </c>
      <c r="AC86">
        <f>IF(Table1[[#This Row],[In Adafruit Kit]]+Table1[[#This Row],[Common part]]&gt;0,1,"")</f>
        <v>1</v>
      </c>
      <c r="AD86">
        <v>1</v>
      </c>
      <c r="AF86" t="str">
        <f>IF(Table1[[#This Row],[Stock Part]]=1,"STOCK",IF(Table1[[#This Row],[5% Rohs Part]]+Table1[[#This Row],[1% Rohs Part]],"",""))</f>
        <v>STOCK</v>
      </c>
      <c r="AG86" t="str">
        <f>CONCATENATE(Table1[[#This Row],[Resistance (Ohms)]],Table1[[#This Row],[Tolerance]],Table1[[#This Row],[Stock]])</f>
        <v>1.2kÂ±5%STOCK</v>
      </c>
      <c r="AH86" t="s">
        <v>11344</v>
      </c>
      <c r="AI86" s="6" t="s">
        <v>11352</v>
      </c>
    </row>
    <row r="87" spans="1:35" hidden="1">
      <c r="A87" t="s">
        <v>55</v>
      </c>
      <c r="B87" t="s">
        <v>56</v>
      </c>
      <c r="C87" t="s">
        <v>472</v>
      </c>
      <c r="D87" t="s">
        <v>58</v>
      </c>
      <c r="E87" t="s">
        <v>473</v>
      </c>
      <c r="F87" t="s">
        <v>60</v>
      </c>
      <c r="G87" t="s">
        <v>474</v>
      </c>
      <c r="H87">
        <v>367777</v>
      </c>
      <c r="I87">
        <v>0</v>
      </c>
      <c r="J87">
        <v>0.1</v>
      </c>
      <c r="K87">
        <v>0</v>
      </c>
      <c r="L87">
        <v>1</v>
      </c>
      <c r="M87" t="s">
        <v>19</v>
      </c>
      <c r="N87" t="s">
        <v>62</v>
      </c>
      <c r="O87" t="s">
        <v>475</v>
      </c>
      <c r="P87" t="s">
        <v>23</v>
      </c>
      <c r="Q87" t="s">
        <v>64</v>
      </c>
      <c r="R87" t="s">
        <v>65</v>
      </c>
      <c r="S87" t="s">
        <v>66</v>
      </c>
      <c r="T87" t="s">
        <v>105</v>
      </c>
      <c r="U87" t="s">
        <v>67</v>
      </c>
      <c r="V87" t="s">
        <v>21</v>
      </c>
      <c r="W87">
        <v>805</v>
      </c>
      <c r="X87" t="s">
        <v>22</v>
      </c>
      <c r="Y87" t="s">
        <v>39</v>
      </c>
      <c r="Z87">
        <v>2</v>
      </c>
      <c r="AC87" t="str">
        <f>IF(Table1[[#This Row],[In Adafruit Kit]]+Table1[[#This Row],[Common part]]&gt;0,1,"")</f>
        <v/>
      </c>
      <c r="AD87">
        <v>1</v>
      </c>
      <c r="AF87" t="str">
        <f>IF(Table1[[#This Row],[Stock Part]]=1,"STOCK",IF(Table1[[#This Row],[5% Rohs Part]]+Table1[[#This Row],[1% Rohs Part]],"",""))</f>
        <v/>
      </c>
      <c r="AG87" t="str">
        <f>CONCATENATE(Table1[[#This Row],[Resistance (Ohms)]],Table1[[#This Row],[Tolerance]],Table1[[#This Row],[Stock]])</f>
        <v>1.3kÂ±5%</v>
      </c>
      <c r="AH87" t="s">
        <v>11344</v>
      </c>
      <c r="AI87" s="6" t="s">
        <v>11352</v>
      </c>
    </row>
    <row r="88" spans="1:35">
      <c r="A88" t="s">
        <v>55</v>
      </c>
      <c r="B88" t="s">
        <v>56</v>
      </c>
      <c r="C88" t="s">
        <v>185</v>
      </c>
      <c r="D88" t="s">
        <v>58</v>
      </c>
      <c r="E88" t="s">
        <v>186</v>
      </c>
      <c r="F88" t="s">
        <v>60</v>
      </c>
      <c r="G88" t="s">
        <v>187</v>
      </c>
      <c r="H88">
        <v>406200</v>
      </c>
      <c r="I88">
        <v>0</v>
      </c>
      <c r="J88">
        <v>0.1</v>
      </c>
      <c r="K88">
        <v>0</v>
      </c>
      <c r="L88">
        <v>1</v>
      </c>
      <c r="M88" t="s">
        <v>19</v>
      </c>
      <c r="N88" t="s">
        <v>62</v>
      </c>
      <c r="O88" t="s">
        <v>188</v>
      </c>
      <c r="P88" t="s">
        <v>23</v>
      </c>
      <c r="Q88" t="s">
        <v>64</v>
      </c>
      <c r="R88" t="s">
        <v>65</v>
      </c>
      <c r="S88" t="s">
        <v>66</v>
      </c>
      <c r="T88" t="s">
        <v>105</v>
      </c>
      <c r="U88" t="s">
        <v>67</v>
      </c>
      <c r="V88" t="s">
        <v>21</v>
      </c>
      <c r="W88">
        <v>805</v>
      </c>
      <c r="X88" t="s">
        <v>22</v>
      </c>
      <c r="Y88" t="s">
        <v>39</v>
      </c>
      <c r="Z88">
        <v>2</v>
      </c>
      <c r="AA88">
        <v>1</v>
      </c>
      <c r="AB88">
        <v>1</v>
      </c>
      <c r="AC88">
        <f>IF(Table1[[#This Row],[In Adafruit Kit]]+Table1[[#This Row],[Common part]]&gt;0,1,"")</f>
        <v>1</v>
      </c>
      <c r="AD88">
        <v>1</v>
      </c>
      <c r="AF88" t="str">
        <f>IF(Table1[[#This Row],[Stock Part]]=1,"STOCK",IF(Table1[[#This Row],[5% Rohs Part]]+Table1[[#This Row],[1% Rohs Part]],"",""))</f>
        <v>STOCK</v>
      </c>
      <c r="AG88" t="str">
        <f>CONCATENATE(Table1[[#This Row],[Resistance (Ohms)]],Table1[[#This Row],[Tolerance]],Table1[[#This Row],[Stock]])</f>
        <v>1.5kÂ±5%STOCK</v>
      </c>
      <c r="AH88" t="s">
        <v>11344</v>
      </c>
      <c r="AI88" s="6" t="s">
        <v>11352</v>
      </c>
    </row>
    <row r="89" spans="1:35" hidden="1">
      <c r="A89" t="s">
        <v>55</v>
      </c>
      <c r="B89" t="s">
        <v>56</v>
      </c>
      <c r="C89" t="s">
        <v>476</v>
      </c>
      <c r="D89" t="s">
        <v>58</v>
      </c>
      <c r="E89" t="s">
        <v>477</v>
      </c>
      <c r="F89" t="s">
        <v>60</v>
      </c>
      <c r="G89" t="s">
        <v>478</v>
      </c>
      <c r="H89">
        <v>26118</v>
      </c>
      <c r="I89">
        <v>0</v>
      </c>
      <c r="J89">
        <v>0.1</v>
      </c>
      <c r="K89">
        <v>0</v>
      </c>
      <c r="L89">
        <v>1</v>
      </c>
      <c r="M89" t="s">
        <v>19</v>
      </c>
      <c r="N89" t="s">
        <v>62</v>
      </c>
      <c r="O89" t="s">
        <v>479</v>
      </c>
      <c r="P89" t="s">
        <v>23</v>
      </c>
      <c r="Q89" t="s">
        <v>64</v>
      </c>
      <c r="R89" t="s">
        <v>65</v>
      </c>
      <c r="S89" t="s">
        <v>66</v>
      </c>
      <c r="T89" t="s">
        <v>105</v>
      </c>
      <c r="U89" t="s">
        <v>67</v>
      </c>
      <c r="V89" t="s">
        <v>21</v>
      </c>
      <c r="W89">
        <v>805</v>
      </c>
      <c r="X89" t="s">
        <v>22</v>
      </c>
      <c r="Y89" t="s">
        <v>39</v>
      </c>
      <c r="Z89">
        <v>2</v>
      </c>
      <c r="AC89" t="str">
        <f>IF(Table1[[#This Row],[In Adafruit Kit]]+Table1[[#This Row],[Common part]]&gt;0,1,"")</f>
        <v/>
      </c>
      <c r="AD89">
        <v>1</v>
      </c>
      <c r="AF89" t="str">
        <f>IF(Table1[[#This Row],[Stock Part]]=1,"STOCK",IF(Table1[[#This Row],[5% Rohs Part]]+Table1[[#This Row],[1% Rohs Part]],"",""))</f>
        <v/>
      </c>
      <c r="AG89" t="str">
        <f>CONCATENATE(Table1[[#This Row],[Resistance (Ohms)]],Table1[[#This Row],[Tolerance]],Table1[[#This Row],[Stock]])</f>
        <v>1.5MÂ±5%</v>
      </c>
      <c r="AH89" t="s">
        <v>11344</v>
      </c>
      <c r="AI89" s="6" t="s">
        <v>11352</v>
      </c>
    </row>
    <row r="90" spans="1:35" hidden="1">
      <c r="A90" t="s">
        <v>55</v>
      </c>
      <c r="B90" t="s">
        <v>56</v>
      </c>
      <c r="C90" t="s">
        <v>480</v>
      </c>
      <c r="D90" t="s">
        <v>58</v>
      </c>
      <c r="E90" t="s">
        <v>481</v>
      </c>
      <c r="F90" t="s">
        <v>60</v>
      </c>
      <c r="G90" t="s">
        <v>482</v>
      </c>
      <c r="H90">
        <v>7825</v>
      </c>
      <c r="I90">
        <v>0</v>
      </c>
      <c r="J90">
        <v>0.1</v>
      </c>
      <c r="K90">
        <v>0</v>
      </c>
      <c r="L90">
        <v>1</v>
      </c>
      <c r="M90" t="s">
        <v>19</v>
      </c>
      <c r="N90" t="s">
        <v>62</v>
      </c>
      <c r="O90" t="s">
        <v>483</v>
      </c>
      <c r="P90" t="s">
        <v>23</v>
      </c>
      <c r="Q90" t="s">
        <v>64</v>
      </c>
      <c r="R90" t="s">
        <v>65</v>
      </c>
      <c r="S90" t="s">
        <v>66</v>
      </c>
      <c r="T90" t="s">
        <v>105</v>
      </c>
      <c r="U90" t="s">
        <v>67</v>
      </c>
      <c r="V90" t="s">
        <v>21</v>
      </c>
      <c r="W90">
        <v>805</v>
      </c>
      <c r="X90" t="s">
        <v>22</v>
      </c>
      <c r="Y90" t="s">
        <v>39</v>
      </c>
      <c r="Z90">
        <v>2</v>
      </c>
      <c r="AC90" t="str">
        <f>IF(Table1[[#This Row],[In Adafruit Kit]]+Table1[[#This Row],[Common part]]&gt;0,1,"")</f>
        <v/>
      </c>
      <c r="AD90">
        <v>1</v>
      </c>
      <c r="AF90" t="str">
        <f>IF(Table1[[#This Row],[Stock Part]]=1,"STOCK",IF(Table1[[#This Row],[5% Rohs Part]]+Table1[[#This Row],[1% Rohs Part]],"",""))</f>
        <v/>
      </c>
      <c r="AG90" t="str">
        <f>CONCATENATE(Table1[[#This Row],[Resistance (Ohms)]],Table1[[#This Row],[Tolerance]],Table1[[#This Row],[Stock]])</f>
        <v>1.6kÂ±5%</v>
      </c>
      <c r="AH90" t="s">
        <v>11344</v>
      </c>
      <c r="AI90" s="6" t="s">
        <v>11352</v>
      </c>
    </row>
    <row r="91" spans="1:35" hidden="1">
      <c r="A91" t="s">
        <v>55</v>
      </c>
      <c r="B91" t="s">
        <v>56</v>
      </c>
      <c r="C91" t="s">
        <v>484</v>
      </c>
      <c r="D91" t="s">
        <v>58</v>
      </c>
      <c r="E91" t="s">
        <v>485</v>
      </c>
      <c r="F91" t="s">
        <v>60</v>
      </c>
      <c r="G91" t="s">
        <v>486</v>
      </c>
      <c r="H91">
        <v>24206</v>
      </c>
      <c r="I91">
        <v>0</v>
      </c>
      <c r="J91">
        <v>0.1</v>
      </c>
      <c r="K91">
        <v>0</v>
      </c>
      <c r="L91">
        <v>1</v>
      </c>
      <c r="M91" t="s">
        <v>19</v>
      </c>
      <c r="N91" t="s">
        <v>62</v>
      </c>
      <c r="O91" t="s">
        <v>487</v>
      </c>
      <c r="P91" t="s">
        <v>23</v>
      </c>
      <c r="Q91" t="s">
        <v>64</v>
      </c>
      <c r="R91" t="s">
        <v>65</v>
      </c>
      <c r="S91" t="s">
        <v>66</v>
      </c>
      <c r="T91" t="s">
        <v>105</v>
      </c>
      <c r="U91" t="s">
        <v>67</v>
      </c>
      <c r="V91" t="s">
        <v>21</v>
      </c>
      <c r="W91">
        <v>805</v>
      </c>
      <c r="X91" t="s">
        <v>22</v>
      </c>
      <c r="Y91" t="s">
        <v>39</v>
      </c>
      <c r="Z91">
        <v>2</v>
      </c>
      <c r="AC91" t="str">
        <f>IF(Table1[[#This Row],[In Adafruit Kit]]+Table1[[#This Row],[Common part]]&gt;0,1,"")</f>
        <v/>
      </c>
      <c r="AD91">
        <v>1</v>
      </c>
      <c r="AF91" t="str">
        <f>IF(Table1[[#This Row],[Stock Part]]=1,"STOCK",IF(Table1[[#This Row],[5% Rohs Part]]+Table1[[#This Row],[1% Rohs Part]],"",""))</f>
        <v/>
      </c>
      <c r="AG91" t="str">
        <f>CONCATENATE(Table1[[#This Row],[Resistance (Ohms)]],Table1[[#This Row],[Tolerance]],Table1[[#This Row],[Stock]])</f>
        <v>1.6MÂ±5%</v>
      </c>
      <c r="AH91" t="s">
        <v>11344</v>
      </c>
      <c r="AI91" s="6" t="s">
        <v>11352</v>
      </c>
    </row>
    <row r="92" spans="1:35" hidden="1">
      <c r="A92" t="s">
        <v>55</v>
      </c>
      <c r="B92" t="s">
        <v>56</v>
      </c>
      <c r="C92" t="s">
        <v>488</v>
      </c>
      <c r="D92" t="s">
        <v>58</v>
      </c>
      <c r="E92" t="s">
        <v>489</v>
      </c>
      <c r="F92" t="s">
        <v>60</v>
      </c>
      <c r="G92" t="s">
        <v>490</v>
      </c>
      <c r="H92">
        <v>54733</v>
      </c>
      <c r="I92">
        <v>0</v>
      </c>
      <c r="J92">
        <v>0.1</v>
      </c>
      <c r="K92">
        <v>0</v>
      </c>
      <c r="L92">
        <v>1</v>
      </c>
      <c r="M92" t="s">
        <v>19</v>
      </c>
      <c r="N92" t="s">
        <v>62</v>
      </c>
      <c r="O92" t="s">
        <v>491</v>
      </c>
      <c r="P92" t="s">
        <v>23</v>
      </c>
      <c r="Q92" t="s">
        <v>64</v>
      </c>
      <c r="R92" t="s">
        <v>65</v>
      </c>
      <c r="S92" t="s">
        <v>66</v>
      </c>
      <c r="T92" t="s">
        <v>105</v>
      </c>
      <c r="U92" t="s">
        <v>67</v>
      </c>
      <c r="V92" t="s">
        <v>21</v>
      </c>
      <c r="W92">
        <v>805</v>
      </c>
      <c r="X92" t="s">
        <v>22</v>
      </c>
      <c r="Y92" t="s">
        <v>39</v>
      </c>
      <c r="Z92">
        <v>2</v>
      </c>
      <c r="AC92" t="str">
        <f>IF(Table1[[#This Row],[In Adafruit Kit]]+Table1[[#This Row],[Common part]]&gt;0,1,"")</f>
        <v/>
      </c>
      <c r="AD92">
        <v>1</v>
      </c>
      <c r="AF92" t="str">
        <f>IF(Table1[[#This Row],[Stock Part]]=1,"STOCK",IF(Table1[[#This Row],[5% Rohs Part]]+Table1[[#This Row],[1% Rohs Part]],"",""))</f>
        <v/>
      </c>
      <c r="AG92" t="str">
        <f>CONCATENATE(Table1[[#This Row],[Resistance (Ohms)]],Table1[[#This Row],[Tolerance]],Table1[[#This Row],[Stock]])</f>
        <v>1.8kÂ±5%</v>
      </c>
      <c r="AH92" t="s">
        <v>11344</v>
      </c>
      <c r="AI92" s="6" t="s">
        <v>11352</v>
      </c>
    </row>
    <row r="93" spans="1:35" hidden="1">
      <c r="A93" t="s">
        <v>55</v>
      </c>
      <c r="B93" t="s">
        <v>56</v>
      </c>
      <c r="C93" t="s">
        <v>492</v>
      </c>
      <c r="D93" t="s">
        <v>58</v>
      </c>
      <c r="E93" t="s">
        <v>493</v>
      </c>
      <c r="F93" t="s">
        <v>60</v>
      </c>
      <c r="G93" t="s">
        <v>494</v>
      </c>
      <c r="H93">
        <v>36250</v>
      </c>
      <c r="I93">
        <v>0</v>
      </c>
      <c r="J93">
        <v>0.1</v>
      </c>
      <c r="K93">
        <v>0</v>
      </c>
      <c r="L93">
        <v>1</v>
      </c>
      <c r="M93" t="s">
        <v>19</v>
      </c>
      <c r="N93" t="s">
        <v>62</v>
      </c>
      <c r="O93" t="s">
        <v>495</v>
      </c>
      <c r="P93" t="s">
        <v>23</v>
      </c>
      <c r="Q93" t="s">
        <v>64</v>
      </c>
      <c r="R93" t="s">
        <v>65</v>
      </c>
      <c r="S93" t="s">
        <v>66</v>
      </c>
      <c r="T93" t="s">
        <v>105</v>
      </c>
      <c r="U93" t="s">
        <v>67</v>
      </c>
      <c r="V93" t="s">
        <v>21</v>
      </c>
      <c r="W93">
        <v>805</v>
      </c>
      <c r="X93" t="s">
        <v>22</v>
      </c>
      <c r="Y93" t="s">
        <v>39</v>
      </c>
      <c r="Z93">
        <v>2</v>
      </c>
      <c r="AC93" t="str">
        <f>IF(Table1[[#This Row],[In Adafruit Kit]]+Table1[[#This Row],[Common part]]&gt;0,1,"")</f>
        <v/>
      </c>
      <c r="AD93">
        <v>1</v>
      </c>
      <c r="AF93" t="str">
        <f>IF(Table1[[#This Row],[Stock Part]]=1,"STOCK",IF(Table1[[#This Row],[5% Rohs Part]]+Table1[[#This Row],[1% Rohs Part]],"",""))</f>
        <v/>
      </c>
      <c r="AG93" t="str">
        <f>CONCATENATE(Table1[[#This Row],[Resistance (Ohms)]],Table1[[#This Row],[Tolerance]],Table1[[#This Row],[Stock]])</f>
        <v>1.8MÂ±5%</v>
      </c>
      <c r="AH93" t="s">
        <v>11344</v>
      </c>
      <c r="AI93" s="6" t="s">
        <v>11352</v>
      </c>
    </row>
    <row r="94" spans="1:35">
      <c r="A94" t="s">
        <v>55</v>
      </c>
      <c r="B94" t="s">
        <v>56</v>
      </c>
      <c r="C94" t="s">
        <v>189</v>
      </c>
      <c r="D94" t="s">
        <v>58</v>
      </c>
      <c r="E94" t="s">
        <v>190</v>
      </c>
      <c r="F94" t="s">
        <v>60</v>
      </c>
      <c r="G94" t="s">
        <v>191</v>
      </c>
      <c r="H94">
        <v>95327</v>
      </c>
      <c r="I94">
        <v>0</v>
      </c>
      <c r="J94">
        <v>0.1</v>
      </c>
      <c r="K94">
        <v>0</v>
      </c>
      <c r="L94">
        <v>1</v>
      </c>
      <c r="M94" t="s">
        <v>19</v>
      </c>
      <c r="N94" t="s">
        <v>62</v>
      </c>
      <c r="O94" t="s">
        <v>192</v>
      </c>
      <c r="P94" t="s">
        <v>23</v>
      </c>
      <c r="Q94" t="s">
        <v>64</v>
      </c>
      <c r="R94" t="s">
        <v>65</v>
      </c>
      <c r="S94" t="s">
        <v>66</v>
      </c>
      <c r="T94" t="s">
        <v>105</v>
      </c>
      <c r="U94" t="s">
        <v>67</v>
      </c>
      <c r="V94" t="s">
        <v>21</v>
      </c>
      <c r="W94">
        <v>805</v>
      </c>
      <c r="X94" t="s">
        <v>22</v>
      </c>
      <c r="Y94" t="s">
        <v>39</v>
      </c>
      <c r="Z94">
        <v>2</v>
      </c>
      <c r="AA94">
        <v>1</v>
      </c>
      <c r="AB94">
        <v>1</v>
      </c>
      <c r="AC94">
        <f>IF(Table1[[#This Row],[In Adafruit Kit]]+Table1[[#This Row],[Common part]]&gt;0,1,"")</f>
        <v>1</v>
      </c>
      <c r="AD94">
        <v>1</v>
      </c>
      <c r="AF94" t="str">
        <f>IF(Table1[[#This Row],[Stock Part]]=1,"STOCK",IF(Table1[[#This Row],[5% Rohs Part]]+Table1[[#This Row],[1% Rohs Part]],"",""))</f>
        <v>STOCK</v>
      </c>
      <c r="AG94" t="str">
        <f>CONCATENATE(Table1[[#This Row],[Resistance (Ohms)]],Table1[[#This Row],[Tolerance]],Table1[[#This Row],[Stock]])</f>
        <v>100kÂ±5%STOCK</v>
      </c>
      <c r="AH94" t="s">
        <v>11344</v>
      </c>
      <c r="AI94" s="6" t="s">
        <v>11352</v>
      </c>
    </row>
    <row r="95" spans="1:35">
      <c r="A95" t="s">
        <v>55</v>
      </c>
      <c r="B95" t="s">
        <v>56</v>
      </c>
      <c r="C95" t="s">
        <v>193</v>
      </c>
      <c r="D95" t="s">
        <v>58</v>
      </c>
      <c r="E95" t="s">
        <v>194</v>
      </c>
      <c r="F95" t="s">
        <v>60</v>
      </c>
      <c r="G95" t="s">
        <v>195</v>
      </c>
      <c r="H95">
        <v>844782</v>
      </c>
      <c r="I95">
        <v>0</v>
      </c>
      <c r="J95">
        <v>0.1</v>
      </c>
      <c r="K95">
        <v>0</v>
      </c>
      <c r="L95">
        <v>1</v>
      </c>
      <c r="M95" t="s">
        <v>19</v>
      </c>
      <c r="N95" t="s">
        <v>62</v>
      </c>
      <c r="O95" t="s">
        <v>196</v>
      </c>
      <c r="P95" t="s">
        <v>23</v>
      </c>
      <c r="Q95" t="s">
        <v>64</v>
      </c>
      <c r="R95" t="s">
        <v>65</v>
      </c>
      <c r="S95" t="s">
        <v>66</v>
      </c>
      <c r="T95" t="s">
        <v>105</v>
      </c>
      <c r="U95" t="s">
        <v>67</v>
      </c>
      <c r="V95" t="s">
        <v>21</v>
      </c>
      <c r="W95">
        <v>805</v>
      </c>
      <c r="X95" t="s">
        <v>22</v>
      </c>
      <c r="Y95" t="s">
        <v>39</v>
      </c>
      <c r="Z95">
        <v>2</v>
      </c>
      <c r="AA95">
        <v>1</v>
      </c>
      <c r="AB95">
        <v>1</v>
      </c>
      <c r="AC95">
        <f>IF(Table1[[#This Row],[In Adafruit Kit]]+Table1[[#This Row],[Common part]]&gt;0,1,"")</f>
        <v>1</v>
      </c>
      <c r="AD95">
        <v>1</v>
      </c>
      <c r="AF95" t="str">
        <f>IF(Table1[[#This Row],[Stock Part]]=1,"STOCK",IF(Table1[[#This Row],[5% Rohs Part]]+Table1[[#This Row],[1% Rohs Part]],"",""))</f>
        <v>STOCK</v>
      </c>
      <c r="AG95" t="str">
        <f>CONCATENATE(Table1[[#This Row],[Resistance (Ohms)]],Table1[[#This Row],[Tolerance]],Table1[[#This Row],[Stock]])</f>
        <v>10kÂ±5%STOCK</v>
      </c>
      <c r="AH95" t="s">
        <v>11344</v>
      </c>
      <c r="AI95" s="6" t="s">
        <v>11352</v>
      </c>
    </row>
    <row r="96" spans="1:35" hidden="1">
      <c r="A96" t="s">
        <v>55</v>
      </c>
      <c r="B96" t="s">
        <v>56</v>
      </c>
      <c r="C96" t="s">
        <v>496</v>
      </c>
      <c r="D96" t="s">
        <v>58</v>
      </c>
      <c r="E96" t="s">
        <v>497</v>
      </c>
      <c r="F96" t="s">
        <v>60</v>
      </c>
      <c r="G96" t="s">
        <v>195</v>
      </c>
      <c r="H96">
        <v>50000</v>
      </c>
      <c r="I96">
        <v>0</v>
      </c>
      <c r="J96">
        <v>0.1</v>
      </c>
      <c r="K96">
        <v>0</v>
      </c>
      <c r="L96">
        <v>1</v>
      </c>
      <c r="M96" t="s">
        <v>19</v>
      </c>
      <c r="N96" t="s">
        <v>62</v>
      </c>
      <c r="O96" t="s">
        <v>196</v>
      </c>
      <c r="P96" t="s">
        <v>23</v>
      </c>
      <c r="Q96" t="s">
        <v>64</v>
      </c>
      <c r="R96" t="s">
        <v>65</v>
      </c>
      <c r="S96" t="s">
        <v>66</v>
      </c>
      <c r="T96" t="s">
        <v>105</v>
      </c>
      <c r="U96" t="s">
        <v>67</v>
      </c>
      <c r="V96" t="s">
        <v>21</v>
      </c>
      <c r="W96" t="s">
        <v>21</v>
      </c>
      <c r="X96" t="s">
        <v>22</v>
      </c>
      <c r="Y96" t="s">
        <v>39</v>
      </c>
      <c r="Z96">
        <v>2</v>
      </c>
      <c r="AC96" t="str">
        <f>IF(Table1[[#This Row],[In Adafruit Kit]]+Table1[[#This Row],[Common part]]&gt;0,1,"")</f>
        <v/>
      </c>
      <c r="AF96" t="str">
        <f>IF(Table1[[#This Row],[Stock Part]]=1,"STOCK",IF(Table1[[#This Row],[5% Rohs Part]]+Table1[[#This Row],[1% Rohs Part]],"",""))</f>
        <v/>
      </c>
      <c r="AG96" t="str">
        <f>CONCATENATE(Table1[[#This Row],[Resistance (Ohms)]],Table1[[#This Row],[Tolerance]],Table1[[#This Row],[Stock]])</f>
        <v>10kÂ±5%</v>
      </c>
      <c r="AH96" t="s">
        <v>11344</v>
      </c>
      <c r="AI96" s="6" t="s">
        <v>11352</v>
      </c>
    </row>
    <row r="97" spans="1:35">
      <c r="A97" t="s">
        <v>55</v>
      </c>
      <c r="B97" t="s">
        <v>56</v>
      </c>
      <c r="C97" t="s">
        <v>197</v>
      </c>
      <c r="D97" t="s">
        <v>58</v>
      </c>
      <c r="E97" t="s">
        <v>198</v>
      </c>
      <c r="F97" t="s">
        <v>60</v>
      </c>
      <c r="G97" t="s">
        <v>199</v>
      </c>
      <c r="H97">
        <v>135995</v>
      </c>
      <c r="I97">
        <v>0</v>
      </c>
      <c r="J97">
        <v>0.1</v>
      </c>
      <c r="K97">
        <v>0</v>
      </c>
      <c r="L97">
        <v>1</v>
      </c>
      <c r="M97" t="s">
        <v>19</v>
      </c>
      <c r="N97" t="s">
        <v>62</v>
      </c>
      <c r="O97" t="s">
        <v>200</v>
      </c>
      <c r="P97" t="s">
        <v>23</v>
      </c>
      <c r="Q97" t="s">
        <v>64</v>
      </c>
      <c r="R97" t="s">
        <v>65</v>
      </c>
      <c r="S97" t="s">
        <v>66</v>
      </c>
      <c r="T97" t="s">
        <v>105</v>
      </c>
      <c r="U97" t="s">
        <v>67</v>
      </c>
      <c r="V97" t="s">
        <v>21</v>
      </c>
      <c r="W97">
        <v>805</v>
      </c>
      <c r="X97" t="s">
        <v>22</v>
      </c>
      <c r="Y97" t="s">
        <v>39</v>
      </c>
      <c r="Z97">
        <v>2</v>
      </c>
      <c r="AB97">
        <v>1</v>
      </c>
      <c r="AC97">
        <f>IF(Table1[[#This Row],[In Adafruit Kit]]+Table1[[#This Row],[Common part]]&gt;0,1,"")</f>
        <v>1</v>
      </c>
      <c r="AD97">
        <v>1</v>
      </c>
      <c r="AF97" t="str">
        <f>IF(Table1[[#This Row],[Stock Part]]=1,"STOCK",IF(Table1[[#This Row],[5% Rohs Part]]+Table1[[#This Row],[1% Rohs Part]],"",""))</f>
        <v>STOCK</v>
      </c>
      <c r="AG97" t="str">
        <f>CONCATENATE(Table1[[#This Row],[Resistance (Ohms)]],Table1[[#This Row],[Tolerance]],Table1[[#This Row],[Stock]])</f>
        <v>10MÂ±5%STOCK</v>
      </c>
      <c r="AH97" t="s">
        <v>11344</v>
      </c>
      <c r="AI97" s="6" t="s">
        <v>11352</v>
      </c>
    </row>
    <row r="98" spans="1:35" hidden="1">
      <c r="A98" t="s">
        <v>55</v>
      </c>
      <c r="B98" t="s">
        <v>56</v>
      </c>
      <c r="C98" t="s">
        <v>498</v>
      </c>
      <c r="D98" t="s">
        <v>58</v>
      </c>
      <c r="E98" t="s">
        <v>499</v>
      </c>
      <c r="F98" t="s">
        <v>60</v>
      </c>
      <c r="G98" t="s">
        <v>500</v>
      </c>
      <c r="H98">
        <v>9444</v>
      </c>
      <c r="I98">
        <v>0</v>
      </c>
      <c r="J98">
        <v>0.1</v>
      </c>
      <c r="K98">
        <v>0</v>
      </c>
      <c r="L98">
        <v>1</v>
      </c>
      <c r="M98" t="s">
        <v>19</v>
      </c>
      <c r="N98" t="s">
        <v>62</v>
      </c>
      <c r="O98" t="s">
        <v>501</v>
      </c>
      <c r="P98" t="s">
        <v>23</v>
      </c>
      <c r="Q98" t="s">
        <v>64</v>
      </c>
      <c r="R98" t="s">
        <v>65</v>
      </c>
      <c r="S98" t="s">
        <v>66</v>
      </c>
      <c r="T98" t="s">
        <v>105</v>
      </c>
      <c r="U98" t="s">
        <v>67</v>
      </c>
      <c r="V98" t="s">
        <v>21</v>
      </c>
      <c r="W98">
        <v>805</v>
      </c>
      <c r="X98" t="s">
        <v>22</v>
      </c>
      <c r="Y98" t="s">
        <v>39</v>
      </c>
      <c r="Z98">
        <v>2</v>
      </c>
      <c r="AC98" t="str">
        <f>IF(Table1[[#This Row],[In Adafruit Kit]]+Table1[[#This Row],[Common part]]&gt;0,1,"")</f>
        <v/>
      </c>
      <c r="AD98">
        <v>1</v>
      </c>
      <c r="AF98" t="str">
        <f>IF(Table1[[#This Row],[Stock Part]]=1,"STOCK",IF(Table1[[#This Row],[5% Rohs Part]]+Table1[[#This Row],[1% Rohs Part]],"",""))</f>
        <v/>
      </c>
      <c r="AG98" t="str">
        <f>CONCATENATE(Table1[[#This Row],[Resistance (Ohms)]],Table1[[#This Row],[Tolerance]],Table1[[#This Row],[Stock]])</f>
        <v>110kÂ±5%</v>
      </c>
      <c r="AH98" t="s">
        <v>11344</v>
      </c>
      <c r="AI98" s="6" t="s">
        <v>11352</v>
      </c>
    </row>
    <row r="99" spans="1:35" hidden="1">
      <c r="A99" t="s">
        <v>55</v>
      </c>
      <c r="B99" t="s">
        <v>56</v>
      </c>
      <c r="C99" t="s">
        <v>502</v>
      </c>
      <c r="D99" t="s">
        <v>58</v>
      </c>
      <c r="E99" t="s">
        <v>503</v>
      </c>
      <c r="F99" t="s">
        <v>60</v>
      </c>
      <c r="G99" t="s">
        <v>504</v>
      </c>
      <c r="H99">
        <v>39575</v>
      </c>
      <c r="I99">
        <v>0</v>
      </c>
      <c r="J99">
        <v>0.1</v>
      </c>
      <c r="K99">
        <v>0</v>
      </c>
      <c r="L99">
        <v>1</v>
      </c>
      <c r="M99" t="s">
        <v>19</v>
      </c>
      <c r="N99" t="s">
        <v>62</v>
      </c>
      <c r="O99" t="s">
        <v>505</v>
      </c>
      <c r="P99" t="s">
        <v>23</v>
      </c>
      <c r="Q99" t="s">
        <v>64</v>
      </c>
      <c r="R99" t="s">
        <v>65</v>
      </c>
      <c r="S99" t="s">
        <v>66</v>
      </c>
      <c r="T99" t="s">
        <v>105</v>
      </c>
      <c r="U99" t="s">
        <v>67</v>
      </c>
      <c r="V99" t="s">
        <v>21</v>
      </c>
      <c r="W99">
        <v>805</v>
      </c>
      <c r="X99" t="s">
        <v>22</v>
      </c>
      <c r="Y99" t="s">
        <v>39</v>
      </c>
      <c r="Z99">
        <v>2</v>
      </c>
      <c r="AC99" t="str">
        <f>IF(Table1[[#This Row],[In Adafruit Kit]]+Table1[[#This Row],[Common part]]&gt;0,1,"")</f>
        <v/>
      </c>
      <c r="AD99">
        <v>1</v>
      </c>
      <c r="AF99" t="str">
        <f>IF(Table1[[#This Row],[Stock Part]]=1,"STOCK",IF(Table1[[#This Row],[5% Rohs Part]]+Table1[[#This Row],[1% Rohs Part]],"",""))</f>
        <v/>
      </c>
      <c r="AG99" t="str">
        <f>CONCATENATE(Table1[[#This Row],[Resistance (Ohms)]],Table1[[#This Row],[Tolerance]],Table1[[#This Row],[Stock]])</f>
        <v>11kÂ±5%</v>
      </c>
      <c r="AH99" t="s">
        <v>11344</v>
      </c>
      <c r="AI99" s="6" t="s">
        <v>11352</v>
      </c>
    </row>
    <row r="100" spans="1:35">
      <c r="A100" t="s">
        <v>55</v>
      </c>
      <c r="B100" t="s">
        <v>56</v>
      </c>
      <c r="C100" t="s">
        <v>201</v>
      </c>
      <c r="D100" t="s">
        <v>58</v>
      </c>
      <c r="E100" t="s">
        <v>202</v>
      </c>
      <c r="F100" t="s">
        <v>60</v>
      </c>
      <c r="G100" t="s">
        <v>203</v>
      </c>
      <c r="H100">
        <v>39184</v>
      </c>
      <c r="I100">
        <v>0</v>
      </c>
      <c r="J100">
        <v>0.1</v>
      </c>
      <c r="K100">
        <v>0</v>
      </c>
      <c r="L100">
        <v>1</v>
      </c>
      <c r="M100" t="s">
        <v>19</v>
      </c>
      <c r="N100" t="s">
        <v>62</v>
      </c>
      <c r="O100" t="s">
        <v>204</v>
      </c>
      <c r="P100" t="s">
        <v>23</v>
      </c>
      <c r="Q100" t="s">
        <v>64</v>
      </c>
      <c r="R100" t="s">
        <v>65</v>
      </c>
      <c r="S100" t="s">
        <v>66</v>
      </c>
      <c r="T100" t="s">
        <v>105</v>
      </c>
      <c r="U100" t="s">
        <v>67</v>
      </c>
      <c r="V100" t="s">
        <v>21</v>
      </c>
      <c r="W100">
        <v>805</v>
      </c>
      <c r="X100" t="s">
        <v>22</v>
      </c>
      <c r="Y100" t="s">
        <v>39</v>
      </c>
      <c r="Z100">
        <v>2</v>
      </c>
      <c r="AA100">
        <v>1</v>
      </c>
      <c r="AC100">
        <f>IF(Table1[[#This Row],[In Adafruit Kit]]+Table1[[#This Row],[Common part]]&gt;0,1,"")</f>
        <v>1</v>
      </c>
      <c r="AD100">
        <v>1</v>
      </c>
      <c r="AF100" t="str">
        <f>IF(Table1[[#This Row],[Stock Part]]=1,"STOCK",IF(Table1[[#This Row],[5% Rohs Part]]+Table1[[#This Row],[1% Rohs Part]],"",""))</f>
        <v>STOCK</v>
      </c>
      <c r="AG100" t="str">
        <f>CONCATENATE(Table1[[#This Row],[Resistance (Ohms)]],Table1[[#This Row],[Tolerance]],Table1[[#This Row],[Stock]])</f>
        <v>120kÂ±5%STOCK</v>
      </c>
      <c r="AH100" t="s">
        <v>11344</v>
      </c>
      <c r="AI100" s="6" t="s">
        <v>11352</v>
      </c>
    </row>
    <row r="101" spans="1:35">
      <c r="A101" t="s">
        <v>55</v>
      </c>
      <c r="B101" t="s">
        <v>56</v>
      </c>
      <c r="C101" t="s">
        <v>205</v>
      </c>
      <c r="D101" t="s">
        <v>58</v>
      </c>
      <c r="E101" t="s">
        <v>206</v>
      </c>
      <c r="F101" t="s">
        <v>60</v>
      </c>
      <c r="G101" t="s">
        <v>207</v>
      </c>
      <c r="H101">
        <v>70702</v>
      </c>
      <c r="I101">
        <v>0</v>
      </c>
      <c r="J101">
        <v>0.1</v>
      </c>
      <c r="K101">
        <v>0</v>
      </c>
      <c r="L101">
        <v>1</v>
      </c>
      <c r="M101" t="s">
        <v>19</v>
      </c>
      <c r="N101" t="s">
        <v>62</v>
      </c>
      <c r="O101" t="s">
        <v>208</v>
      </c>
      <c r="P101" t="s">
        <v>23</v>
      </c>
      <c r="Q101" t="s">
        <v>64</v>
      </c>
      <c r="R101" t="s">
        <v>65</v>
      </c>
      <c r="S101" t="s">
        <v>66</v>
      </c>
      <c r="T101" t="s">
        <v>105</v>
      </c>
      <c r="U101" t="s">
        <v>67</v>
      </c>
      <c r="V101" t="s">
        <v>21</v>
      </c>
      <c r="W101">
        <v>805</v>
      </c>
      <c r="X101" t="s">
        <v>22</v>
      </c>
      <c r="Y101" t="s">
        <v>39</v>
      </c>
      <c r="Z101">
        <v>2</v>
      </c>
      <c r="AA101">
        <v>1</v>
      </c>
      <c r="AC101">
        <f>IF(Table1[[#This Row],[In Adafruit Kit]]+Table1[[#This Row],[Common part]]&gt;0,1,"")</f>
        <v>1</v>
      </c>
      <c r="AD101">
        <v>1</v>
      </c>
      <c r="AF101" t="str">
        <f>IF(Table1[[#This Row],[Stock Part]]=1,"STOCK",IF(Table1[[#This Row],[5% Rohs Part]]+Table1[[#This Row],[1% Rohs Part]],"",""))</f>
        <v>STOCK</v>
      </c>
      <c r="AG101" t="str">
        <f>CONCATENATE(Table1[[#This Row],[Resistance (Ohms)]],Table1[[#This Row],[Tolerance]],Table1[[#This Row],[Stock]])</f>
        <v>12kÂ±5%STOCK</v>
      </c>
      <c r="AH101" t="s">
        <v>11344</v>
      </c>
      <c r="AI101" s="6" t="s">
        <v>11352</v>
      </c>
    </row>
    <row r="102" spans="1:35" hidden="1">
      <c r="A102" t="s">
        <v>55</v>
      </c>
      <c r="B102" t="s">
        <v>56</v>
      </c>
      <c r="C102" t="s">
        <v>506</v>
      </c>
      <c r="D102" t="s">
        <v>58</v>
      </c>
      <c r="E102" t="s">
        <v>507</v>
      </c>
      <c r="F102" t="s">
        <v>60</v>
      </c>
      <c r="G102" t="s">
        <v>508</v>
      </c>
      <c r="H102">
        <v>64957</v>
      </c>
      <c r="I102">
        <v>0</v>
      </c>
      <c r="J102">
        <v>0.1</v>
      </c>
      <c r="K102">
        <v>0</v>
      </c>
      <c r="L102">
        <v>1</v>
      </c>
      <c r="M102" t="s">
        <v>19</v>
      </c>
      <c r="N102" t="s">
        <v>62</v>
      </c>
      <c r="O102" t="s">
        <v>509</v>
      </c>
      <c r="P102" t="s">
        <v>23</v>
      </c>
      <c r="Q102" t="s">
        <v>64</v>
      </c>
      <c r="R102" t="s">
        <v>65</v>
      </c>
      <c r="S102" t="s">
        <v>66</v>
      </c>
      <c r="T102" t="s">
        <v>105</v>
      </c>
      <c r="U102" t="s">
        <v>67</v>
      </c>
      <c r="V102" t="s">
        <v>21</v>
      </c>
      <c r="W102">
        <v>805</v>
      </c>
      <c r="X102" t="s">
        <v>22</v>
      </c>
      <c r="Y102" t="s">
        <v>39</v>
      </c>
      <c r="Z102">
        <v>2</v>
      </c>
      <c r="AC102" t="str">
        <f>IF(Table1[[#This Row],[In Adafruit Kit]]+Table1[[#This Row],[Common part]]&gt;0,1,"")</f>
        <v/>
      </c>
      <c r="AD102">
        <v>1</v>
      </c>
      <c r="AF102" t="str">
        <f>IF(Table1[[#This Row],[Stock Part]]=1,"STOCK",IF(Table1[[#This Row],[5% Rohs Part]]+Table1[[#This Row],[1% Rohs Part]],"",""))</f>
        <v/>
      </c>
      <c r="AG102" t="str">
        <f>CONCATENATE(Table1[[#This Row],[Resistance (Ohms)]],Table1[[#This Row],[Tolerance]],Table1[[#This Row],[Stock]])</f>
        <v>130kÂ±5%</v>
      </c>
      <c r="AH102" t="s">
        <v>11344</v>
      </c>
      <c r="AI102" s="6" t="s">
        <v>11352</v>
      </c>
    </row>
    <row r="103" spans="1:35" hidden="1">
      <c r="A103" t="s">
        <v>55</v>
      </c>
      <c r="B103" t="s">
        <v>56</v>
      </c>
      <c r="C103" t="s">
        <v>510</v>
      </c>
      <c r="D103" t="s">
        <v>58</v>
      </c>
      <c r="E103" t="s">
        <v>511</v>
      </c>
      <c r="F103" t="s">
        <v>60</v>
      </c>
      <c r="G103" t="s">
        <v>512</v>
      </c>
      <c r="H103">
        <v>26934</v>
      </c>
      <c r="I103">
        <v>0</v>
      </c>
      <c r="J103">
        <v>0.1</v>
      </c>
      <c r="K103">
        <v>0</v>
      </c>
      <c r="L103">
        <v>1</v>
      </c>
      <c r="M103" t="s">
        <v>19</v>
      </c>
      <c r="N103" t="s">
        <v>62</v>
      </c>
      <c r="O103" t="s">
        <v>513</v>
      </c>
      <c r="P103" t="s">
        <v>23</v>
      </c>
      <c r="Q103" t="s">
        <v>64</v>
      </c>
      <c r="R103" t="s">
        <v>65</v>
      </c>
      <c r="S103" t="s">
        <v>66</v>
      </c>
      <c r="T103" t="s">
        <v>105</v>
      </c>
      <c r="U103" t="s">
        <v>67</v>
      </c>
      <c r="V103" t="s">
        <v>21</v>
      </c>
      <c r="W103">
        <v>805</v>
      </c>
      <c r="X103" t="s">
        <v>22</v>
      </c>
      <c r="Y103" t="s">
        <v>39</v>
      </c>
      <c r="Z103">
        <v>2</v>
      </c>
      <c r="AC103" t="str">
        <f>IF(Table1[[#This Row],[In Adafruit Kit]]+Table1[[#This Row],[Common part]]&gt;0,1,"")</f>
        <v/>
      </c>
      <c r="AD103">
        <v>1</v>
      </c>
      <c r="AF103" t="str">
        <f>IF(Table1[[#This Row],[Stock Part]]=1,"STOCK",IF(Table1[[#This Row],[5% Rohs Part]]+Table1[[#This Row],[1% Rohs Part]],"",""))</f>
        <v/>
      </c>
      <c r="AG103" t="str">
        <f>CONCATENATE(Table1[[#This Row],[Resistance (Ohms)]],Table1[[#This Row],[Tolerance]],Table1[[#This Row],[Stock]])</f>
        <v>13kÂ±5%</v>
      </c>
      <c r="AH103" t="s">
        <v>11344</v>
      </c>
      <c r="AI103" s="6" t="s">
        <v>11352</v>
      </c>
    </row>
    <row r="104" spans="1:35">
      <c r="A104" t="s">
        <v>55</v>
      </c>
      <c r="B104" t="s">
        <v>56</v>
      </c>
      <c r="C104" t="s">
        <v>209</v>
      </c>
      <c r="D104" t="s">
        <v>58</v>
      </c>
      <c r="E104" t="s">
        <v>210</v>
      </c>
      <c r="F104" t="s">
        <v>60</v>
      </c>
      <c r="G104" t="s">
        <v>211</v>
      </c>
      <c r="H104">
        <v>65234</v>
      </c>
      <c r="I104">
        <v>0</v>
      </c>
      <c r="J104">
        <v>0.1</v>
      </c>
      <c r="K104">
        <v>0</v>
      </c>
      <c r="L104">
        <v>1</v>
      </c>
      <c r="M104" t="s">
        <v>19</v>
      </c>
      <c r="N104" t="s">
        <v>62</v>
      </c>
      <c r="O104" t="s">
        <v>212</v>
      </c>
      <c r="P104" t="s">
        <v>23</v>
      </c>
      <c r="Q104" t="s">
        <v>64</v>
      </c>
      <c r="R104" t="s">
        <v>65</v>
      </c>
      <c r="S104" t="s">
        <v>66</v>
      </c>
      <c r="T104" t="s">
        <v>105</v>
      </c>
      <c r="U104" t="s">
        <v>67</v>
      </c>
      <c r="V104" t="s">
        <v>21</v>
      </c>
      <c r="W104">
        <v>805</v>
      </c>
      <c r="X104" t="s">
        <v>22</v>
      </c>
      <c r="Y104" t="s">
        <v>39</v>
      </c>
      <c r="Z104">
        <v>2</v>
      </c>
      <c r="AA104">
        <v>1</v>
      </c>
      <c r="AC104">
        <f>IF(Table1[[#This Row],[In Adafruit Kit]]+Table1[[#This Row],[Common part]]&gt;0,1,"")</f>
        <v>1</v>
      </c>
      <c r="AD104">
        <v>1</v>
      </c>
      <c r="AF104" t="str">
        <f>IF(Table1[[#This Row],[Stock Part]]=1,"STOCK",IF(Table1[[#This Row],[5% Rohs Part]]+Table1[[#This Row],[1% Rohs Part]],"",""))</f>
        <v>STOCK</v>
      </c>
      <c r="AG104" t="str">
        <f>CONCATENATE(Table1[[#This Row],[Resistance (Ohms)]],Table1[[#This Row],[Tolerance]],Table1[[#This Row],[Stock]])</f>
        <v>150kÂ±5%STOCK</v>
      </c>
      <c r="AH104" t="s">
        <v>11344</v>
      </c>
      <c r="AI104" s="6" t="s">
        <v>11352</v>
      </c>
    </row>
    <row r="105" spans="1:35">
      <c r="A105" t="s">
        <v>55</v>
      </c>
      <c r="B105" t="s">
        <v>56</v>
      </c>
      <c r="C105" t="s">
        <v>213</v>
      </c>
      <c r="D105" t="s">
        <v>58</v>
      </c>
      <c r="E105" t="s">
        <v>214</v>
      </c>
      <c r="F105" t="s">
        <v>60</v>
      </c>
      <c r="G105" t="s">
        <v>215</v>
      </c>
      <c r="H105">
        <v>4673</v>
      </c>
      <c r="I105">
        <v>0</v>
      </c>
      <c r="J105">
        <v>0.1</v>
      </c>
      <c r="K105">
        <v>0</v>
      </c>
      <c r="L105">
        <v>1</v>
      </c>
      <c r="M105" t="s">
        <v>19</v>
      </c>
      <c r="N105" t="s">
        <v>62</v>
      </c>
      <c r="O105" t="s">
        <v>216</v>
      </c>
      <c r="P105" t="s">
        <v>23</v>
      </c>
      <c r="Q105" t="s">
        <v>64</v>
      </c>
      <c r="R105" t="s">
        <v>65</v>
      </c>
      <c r="S105" t="s">
        <v>66</v>
      </c>
      <c r="T105" t="s">
        <v>105</v>
      </c>
      <c r="U105" t="s">
        <v>67</v>
      </c>
      <c r="V105" t="s">
        <v>21</v>
      </c>
      <c r="W105">
        <v>805</v>
      </c>
      <c r="X105" t="s">
        <v>22</v>
      </c>
      <c r="Y105" t="s">
        <v>39</v>
      </c>
      <c r="Z105">
        <v>2</v>
      </c>
      <c r="AA105">
        <v>1</v>
      </c>
      <c r="AB105">
        <v>1</v>
      </c>
      <c r="AC105">
        <f>IF(Table1[[#This Row],[In Adafruit Kit]]+Table1[[#This Row],[Common part]]&gt;0,1,"")</f>
        <v>1</v>
      </c>
      <c r="AD105">
        <v>1</v>
      </c>
      <c r="AF105" t="str">
        <f>IF(Table1[[#This Row],[Stock Part]]=1,"STOCK",IF(Table1[[#This Row],[5% Rohs Part]]+Table1[[#This Row],[1% Rohs Part]],"",""))</f>
        <v>STOCK</v>
      </c>
      <c r="AG105" t="str">
        <f>CONCATENATE(Table1[[#This Row],[Resistance (Ohms)]],Table1[[#This Row],[Tolerance]],Table1[[#This Row],[Stock]])</f>
        <v>15kÂ±5%STOCK</v>
      </c>
      <c r="AH105" t="s">
        <v>11344</v>
      </c>
      <c r="AI105" s="6" t="s">
        <v>11352</v>
      </c>
    </row>
    <row r="106" spans="1:35" hidden="1">
      <c r="A106" t="s">
        <v>55</v>
      </c>
      <c r="B106" t="s">
        <v>56</v>
      </c>
      <c r="C106" t="s">
        <v>514</v>
      </c>
      <c r="D106" t="s">
        <v>58</v>
      </c>
      <c r="E106" t="s">
        <v>515</v>
      </c>
      <c r="F106" t="s">
        <v>60</v>
      </c>
      <c r="G106" t="s">
        <v>516</v>
      </c>
      <c r="H106">
        <v>13666</v>
      </c>
      <c r="I106">
        <v>0</v>
      </c>
      <c r="J106">
        <v>0.1</v>
      </c>
      <c r="K106">
        <v>0</v>
      </c>
      <c r="L106">
        <v>1</v>
      </c>
      <c r="M106" t="s">
        <v>19</v>
      </c>
      <c r="N106" t="s">
        <v>62</v>
      </c>
      <c r="O106" t="s">
        <v>517</v>
      </c>
      <c r="P106" t="s">
        <v>23</v>
      </c>
      <c r="Q106" t="s">
        <v>64</v>
      </c>
      <c r="R106" t="s">
        <v>65</v>
      </c>
      <c r="S106" t="s">
        <v>66</v>
      </c>
      <c r="T106" t="s">
        <v>105</v>
      </c>
      <c r="U106" t="s">
        <v>67</v>
      </c>
      <c r="V106" t="s">
        <v>21</v>
      </c>
      <c r="W106">
        <v>805</v>
      </c>
      <c r="X106" t="s">
        <v>22</v>
      </c>
      <c r="Y106" t="s">
        <v>39</v>
      </c>
      <c r="Z106">
        <v>2</v>
      </c>
      <c r="AC106" t="str">
        <f>IF(Table1[[#This Row],[In Adafruit Kit]]+Table1[[#This Row],[Common part]]&gt;0,1,"")</f>
        <v/>
      </c>
      <c r="AD106">
        <v>1</v>
      </c>
      <c r="AF106" t="str">
        <f>IF(Table1[[#This Row],[Stock Part]]=1,"STOCK",IF(Table1[[#This Row],[5% Rohs Part]]+Table1[[#This Row],[1% Rohs Part]],"",""))</f>
        <v/>
      </c>
      <c r="AG106" t="str">
        <f>CONCATENATE(Table1[[#This Row],[Resistance (Ohms)]],Table1[[#This Row],[Tolerance]],Table1[[#This Row],[Stock]])</f>
        <v>160kÂ±5%</v>
      </c>
      <c r="AH106" t="s">
        <v>11344</v>
      </c>
      <c r="AI106" s="6" t="s">
        <v>11352</v>
      </c>
    </row>
    <row r="107" spans="1:35" hidden="1">
      <c r="A107" t="s">
        <v>55</v>
      </c>
      <c r="B107" t="s">
        <v>56</v>
      </c>
      <c r="C107" t="s">
        <v>518</v>
      </c>
      <c r="D107" t="s">
        <v>58</v>
      </c>
      <c r="E107" t="s">
        <v>519</v>
      </c>
      <c r="F107" t="s">
        <v>60</v>
      </c>
      <c r="G107" t="s">
        <v>520</v>
      </c>
      <c r="H107">
        <v>53935</v>
      </c>
      <c r="I107">
        <v>0</v>
      </c>
      <c r="J107">
        <v>0.1</v>
      </c>
      <c r="K107">
        <v>0</v>
      </c>
      <c r="L107">
        <v>1</v>
      </c>
      <c r="M107" t="s">
        <v>19</v>
      </c>
      <c r="N107" t="s">
        <v>62</v>
      </c>
      <c r="O107" t="s">
        <v>521</v>
      </c>
      <c r="P107" t="s">
        <v>23</v>
      </c>
      <c r="Q107" t="s">
        <v>64</v>
      </c>
      <c r="R107" t="s">
        <v>65</v>
      </c>
      <c r="S107" t="s">
        <v>66</v>
      </c>
      <c r="T107" t="s">
        <v>105</v>
      </c>
      <c r="U107" t="s">
        <v>67</v>
      </c>
      <c r="V107" t="s">
        <v>21</v>
      </c>
      <c r="W107">
        <v>805</v>
      </c>
      <c r="X107" t="s">
        <v>22</v>
      </c>
      <c r="Y107" t="s">
        <v>39</v>
      </c>
      <c r="Z107">
        <v>2</v>
      </c>
      <c r="AC107" t="str">
        <f>IF(Table1[[#This Row],[In Adafruit Kit]]+Table1[[#This Row],[Common part]]&gt;0,1,"")</f>
        <v/>
      </c>
      <c r="AD107">
        <v>1</v>
      </c>
      <c r="AF107" t="str">
        <f>IF(Table1[[#This Row],[Stock Part]]=1,"STOCK",IF(Table1[[#This Row],[5% Rohs Part]]+Table1[[#This Row],[1% Rohs Part]],"",""))</f>
        <v/>
      </c>
      <c r="AG107" t="str">
        <f>CONCATENATE(Table1[[#This Row],[Resistance (Ohms)]],Table1[[#This Row],[Tolerance]],Table1[[#This Row],[Stock]])</f>
        <v>16kÂ±5%</v>
      </c>
      <c r="AH107" t="s">
        <v>11344</v>
      </c>
      <c r="AI107" s="6" t="s">
        <v>11352</v>
      </c>
    </row>
    <row r="108" spans="1:35">
      <c r="A108" t="s">
        <v>55</v>
      </c>
      <c r="B108" t="s">
        <v>56</v>
      </c>
      <c r="C108" t="s">
        <v>217</v>
      </c>
      <c r="D108" t="s">
        <v>58</v>
      </c>
      <c r="E108" t="s">
        <v>218</v>
      </c>
      <c r="F108" t="s">
        <v>60</v>
      </c>
      <c r="G108" t="s">
        <v>219</v>
      </c>
      <c r="H108">
        <v>79357</v>
      </c>
      <c r="I108">
        <v>0</v>
      </c>
      <c r="J108">
        <v>0.1</v>
      </c>
      <c r="K108">
        <v>0</v>
      </c>
      <c r="L108">
        <v>1</v>
      </c>
      <c r="M108" t="s">
        <v>19</v>
      </c>
      <c r="N108" t="s">
        <v>62</v>
      </c>
      <c r="O108" t="s">
        <v>220</v>
      </c>
      <c r="P108" t="s">
        <v>23</v>
      </c>
      <c r="Q108" t="s">
        <v>64</v>
      </c>
      <c r="R108" t="s">
        <v>65</v>
      </c>
      <c r="S108" t="s">
        <v>66</v>
      </c>
      <c r="T108" t="s">
        <v>105</v>
      </c>
      <c r="U108" t="s">
        <v>67</v>
      </c>
      <c r="V108" t="s">
        <v>21</v>
      </c>
      <c r="W108">
        <v>805</v>
      </c>
      <c r="X108" t="s">
        <v>22</v>
      </c>
      <c r="Y108" t="s">
        <v>39</v>
      </c>
      <c r="Z108">
        <v>2</v>
      </c>
      <c r="AB108">
        <v>1</v>
      </c>
      <c r="AC108">
        <f>IF(Table1[[#This Row],[In Adafruit Kit]]+Table1[[#This Row],[Common part]]&gt;0,1,"")</f>
        <v>1</v>
      </c>
      <c r="AD108">
        <v>1</v>
      </c>
      <c r="AF108" t="str">
        <f>IF(Table1[[#This Row],[Stock Part]]=1,"STOCK",IF(Table1[[#This Row],[5% Rohs Part]]+Table1[[#This Row],[1% Rohs Part]],"",""))</f>
        <v>STOCK</v>
      </c>
      <c r="AG108" t="str">
        <f>CONCATENATE(Table1[[#This Row],[Resistance (Ohms)]],Table1[[#This Row],[Tolerance]],Table1[[#This Row],[Stock]])</f>
        <v>180kÂ±5%STOCK</v>
      </c>
      <c r="AH108" t="s">
        <v>11344</v>
      </c>
      <c r="AI108" s="6" t="s">
        <v>11352</v>
      </c>
    </row>
    <row r="109" spans="1:35" hidden="1">
      <c r="A109" t="s">
        <v>55</v>
      </c>
      <c r="B109" t="s">
        <v>56</v>
      </c>
      <c r="C109" t="s">
        <v>522</v>
      </c>
      <c r="D109" t="s">
        <v>58</v>
      </c>
      <c r="E109" t="s">
        <v>523</v>
      </c>
      <c r="F109" t="s">
        <v>60</v>
      </c>
      <c r="G109" t="s">
        <v>524</v>
      </c>
      <c r="H109">
        <v>61044</v>
      </c>
      <c r="I109">
        <v>0</v>
      </c>
      <c r="J109">
        <v>0.1</v>
      </c>
      <c r="K109">
        <v>0</v>
      </c>
      <c r="L109">
        <v>1</v>
      </c>
      <c r="M109" t="s">
        <v>19</v>
      </c>
      <c r="N109" t="s">
        <v>62</v>
      </c>
      <c r="O109" t="s">
        <v>525</v>
      </c>
      <c r="P109" t="s">
        <v>23</v>
      </c>
      <c r="Q109" t="s">
        <v>64</v>
      </c>
      <c r="R109" t="s">
        <v>65</v>
      </c>
      <c r="S109" t="s">
        <v>66</v>
      </c>
      <c r="T109" t="s">
        <v>105</v>
      </c>
      <c r="U109" t="s">
        <v>67</v>
      </c>
      <c r="V109" t="s">
        <v>21</v>
      </c>
      <c r="W109">
        <v>805</v>
      </c>
      <c r="X109" t="s">
        <v>22</v>
      </c>
      <c r="Y109" t="s">
        <v>39</v>
      </c>
      <c r="Z109">
        <v>2</v>
      </c>
      <c r="AC109" t="str">
        <f>IF(Table1[[#This Row],[In Adafruit Kit]]+Table1[[#This Row],[Common part]]&gt;0,1,"")</f>
        <v/>
      </c>
      <c r="AD109">
        <v>1</v>
      </c>
      <c r="AF109" t="str">
        <f>IF(Table1[[#This Row],[Stock Part]]=1,"STOCK",IF(Table1[[#This Row],[5% Rohs Part]]+Table1[[#This Row],[1% Rohs Part]],"",""))</f>
        <v/>
      </c>
      <c r="AG109" t="str">
        <f>CONCATENATE(Table1[[#This Row],[Resistance (Ohms)]],Table1[[#This Row],[Tolerance]],Table1[[#This Row],[Stock]])</f>
        <v>18kÂ±5%</v>
      </c>
      <c r="AH109" t="s">
        <v>11344</v>
      </c>
      <c r="AI109" s="6" t="s">
        <v>11352</v>
      </c>
    </row>
    <row r="110" spans="1:35">
      <c r="A110" t="s">
        <v>55</v>
      </c>
      <c r="B110" t="s">
        <v>56</v>
      </c>
      <c r="C110" t="s">
        <v>221</v>
      </c>
      <c r="D110" t="s">
        <v>58</v>
      </c>
      <c r="E110" t="s">
        <v>222</v>
      </c>
      <c r="F110" t="s">
        <v>60</v>
      </c>
      <c r="G110" t="s">
        <v>223</v>
      </c>
      <c r="H110">
        <v>903699</v>
      </c>
      <c r="I110">
        <v>0</v>
      </c>
      <c r="J110">
        <v>0.1</v>
      </c>
      <c r="K110">
        <v>0</v>
      </c>
      <c r="L110">
        <v>1</v>
      </c>
      <c r="M110" t="s">
        <v>19</v>
      </c>
      <c r="N110" t="s">
        <v>62</v>
      </c>
      <c r="O110" t="s">
        <v>224</v>
      </c>
      <c r="P110" t="s">
        <v>23</v>
      </c>
      <c r="Q110" t="s">
        <v>64</v>
      </c>
      <c r="R110" t="s">
        <v>65</v>
      </c>
      <c r="S110" t="s">
        <v>66</v>
      </c>
      <c r="T110" t="s">
        <v>105</v>
      </c>
      <c r="U110" t="s">
        <v>67</v>
      </c>
      <c r="V110" t="s">
        <v>21</v>
      </c>
      <c r="W110">
        <v>805</v>
      </c>
      <c r="X110" t="s">
        <v>22</v>
      </c>
      <c r="Y110" t="s">
        <v>39</v>
      </c>
      <c r="Z110">
        <v>2</v>
      </c>
      <c r="AA110">
        <v>1</v>
      </c>
      <c r="AB110">
        <v>1</v>
      </c>
      <c r="AC110">
        <f>IF(Table1[[#This Row],[In Adafruit Kit]]+Table1[[#This Row],[Common part]]&gt;0,1,"")</f>
        <v>1</v>
      </c>
      <c r="AD110">
        <v>1</v>
      </c>
      <c r="AF110" t="str">
        <f>IF(Table1[[#This Row],[Stock Part]]=1,"STOCK",IF(Table1[[#This Row],[5% Rohs Part]]+Table1[[#This Row],[1% Rohs Part]],"",""))</f>
        <v>STOCK</v>
      </c>
      <c r="AG110" t="str">
        <f>CONCATENATE(Table1[[#This Row],[Resistance (Ohms)]],Table1[[#This Row],[Tolerance]],Table1[[#This Row],[Stock]])</f>
        <v>1kÂ±5%STOCK</v>
      </c>
      <c r="AH110" t="s">
        <v>11344</v>
      </c>
      <c r="AI110" s="6" t="s">
        <v>11352</v>
      </c>
    </row>
    <row r="111" spans="1:35" hidden="1">
      <c r="A111" t="s">
        <v>55</v>
      </c>
      <c r="B111" t="s">
        <v>56</v>
      </c>
      <c r="C111" t="s">
        <v>526</v>
      </c>
      <c r="D111" t="s">
        <v>58</v>
      </c>
      <c r="E111" t="s">
        <v>527</v>
      </c>
      <c r="F111" t="s">
        <v>60</v>
      </c>
      <c r="G111" t="s">
        <v>223</v>
      </c>
      <c r="H111">
        <v>49990</v>
      </c>
      <c r="I111">
        <v>0</v>
      </c>
      <c r="J111">
        <v>0.1</v>
      </c>
      <c r="K111">
        <v>0</v>
      </c>
      <c r="L111">
        <v>1</v>
      </c>
      <c r="M111" t="s">
        <v>19</v>
      </c>
      <c r="N111" t="s">
        <v>62</v>
      </c>
      <c r="O111" t="s">
        <v>224</v>
      </c>
      <c r="P111" t="s">
        <v>23</v>
      </c>
      <c r="Q111" t="s">
        <v>64</v>
      </c>
      <c r="R111" t="s">
        <v>65</v>
      </c>
      <c r="S111" t="s">
        <v>66</v>
      </c>
      <c r="T111" t="s">
        <v>105</v>
      </c>
      <c r="U111" t="s">
        <v>67</v>
      </c>
      <c r="V111" t="s">
        <v>21</v>
      </c>
      <c r="W111" t="s">
        <v>21</v>
      </c>
      <c r="X111" t="s">
        <v>22</v>
      </c>
      <c r="Y111" t="s">
        <v>39</v>
      </c>
      <c r="Z111">
        <v>2</v>
      </c>
      <c r="AC111" t="str">
        <f>IF(Table1[[#This Row],[In Adafruit Kit]]+Table1[[#This Row],[Common part]]&gt;0,1,"")</f>
        <v/>
      </c>
      <c r="AF111" t="str">
        <f>IF(Table1[[#This Row],[Stock Part]]=1,"STOCK",IF(Table1[[#This Row],[5% Rohs Part]]+Table1[[#This Row],[1% Rohs Part]],"",""))</f>
        <v/>
      </c>
      <c r="AG111" t="str">
        <f>CONCATENATE(Table1[[#This Row],[Resistance (Ohms)]],Table1[[#This Row],[Tolerance]],Table1[[#This Row],[Stock]])</f>
        <v>1kÂ±5%</v>
      </c>
      <c r="AH111" t="s">
        <v>11344</v>
      </c>
      <c r="AI111" s="6" t="s">
        <v>11352</v>
      </c>
    </row>
    <row r="112" spans="1:35">
      <c r="A112" t="s">
        <v>55</v>
      </c>
      <c r="B112" t="s">
        <v>56</v>
      </c>
      <c r="C112" t="s">
        <v>225</v>
      </c>
      <c r="D112" t="s">
        <v>58</v>
      </c>
      <c r="E112" t="s">
        <v>226</v>
      </c>
      <c r="F112" t="s">
        <v>60</v>
      </c>
      <c r="G112" t="s">
        <v>227</v>
      </c>
      <c r="H112">
        <v>127804</v>
      </c>
      <c r="I112">
        <v>0</v>
      </c>
      <c r="J112">
        <v>0.1</v>
      </c>
      <c r="K112">
        <v>0</v>
      </c>
      <c r="L112">
        <v>1</v>
      </c>
      <c r="M112" t="s">
        <v>19</v>
      </c>
      <c r="N112" t="s">
        <v>62</v>
      </c>
      <c r="O112" t="s">
        <v>228</v>
      </c>
      <c r="P112" t="s">
        <v>23</v>
      </c>
      <c r="Q112" t="s">
        <v>64</v>
      </c>
      <c r="R112" t="s">
        <v>65</v>
      </c>
      <c r="S112" t="s">
        <v>66</v>
      </c>
      <c r="T112" t="s">
        <v>105</v>
      </c>
      <c r="U112" t="s">
        <v>67</v>
      </c>
      <c r="V112" t="s">
        <v>21</v>
      </c>
      <c r="W112">
        <v>805</v>
      </c>
      <c r="X112" t="s">
        <v>22</v>
      </c>
      <c r="Y112" t="s">
        <v>39</v>
      </c>
      <c r="Z112">
        <v>2</v>
      </c>
      <c r="AA112">
        <v>1</v>
      </c>
      <c r="AB112">
        <v>1</v>
      </c>
      <c r="AC112">
        <f>IF(Table1[[#This Row],[In Adafruit Kit]]+Table1[[#This Row],[Common part]]&gt;0,1,"")</f>
        <v>1</v>
      </c>
      <c r="AD112">
        <v>1</v>
      </c>
      <c r="AF112" t="str">
        <f>IF(Table1[[#This Row],[Stock Part]]=1,"STOCK",IF(Table1[[#This Row],[5% Rohs Part]]+Table1[[#This Row],[1% Rohs Part]],"",""))</f>
        <v>STOCK</v>
      </c>
      <c r="AG112" t="str">
        <f>CONCATENATE(Table1[[#This Row],[Resistance (Ohms)]],Table1[[#This Row],[Tolerance]],Table1[[#This Row],[Stock]])</f>
        <v>1MÂ±5%STOCK</v>
      </c>
      <c r="AH112" t="s">
        <v>11344</v>
      </c>
      <c r="AI112" s="6" t="s">
        <v>11352</v>
      </c>
    </row>
    <row r="113" spans="1:35">
      <c r="A113" t="s">
        <v>55</v>
      </c>
      <c r="B113" t="s">
        <v>56</v>
      </c>
      <c r="C113" t="s">
        <v>229</v>
      </c>
      <c r="D113" t="s">
        <v>58</v>
      </c>
      <c r="E113" t="s">
        <v>230</v>
      </c>
      <c r="F113" t="s">
        <v>60</v>
      </c>
      <c r="G113" t="s">
        <v>231</v>
      </c>
      <c r="H113">
        <v>916543</v>
      </c>
      <c r="I113">
        <v>0</v>
      </c>
      <c r="J113">
        <v>0.1</v>
      </c>
      <c r="K113">
        <v>0</v>
      </c>
      <c r="L113">
        <v>1</v>
      </c>
      <c r="M113" t="s">
        <v>19</v>
      </c>
      <c r="N113" t="s">
        <v>62</v>
      </c>
      <c r="O113" t="s">
        <v>232</v>
      </c>
      <c r="P113" t="s">
        <v>23</v>
      </c>
      <c r="Q113" t="s">
        <v>64</v>
      </c>
      <c r="R113" t="s">
        <v>65</v>
      </c>
      <c r="S113" t="s">
        <v>66</v>
      </c>
      <c r="T113" t="s">
        <v>105</v>
      </c>
      <c r="U113" t="s">
        <v>67</v>
      </c>
      <c r="V113" t="s">
        <v>21</v>
      </c>
      <c r="W113">
        <v>805</v>
      </c>
      <c r="X113" t="s">
        <v>22</v>
      </c>
      <c r="Y113" t="s">
        <v>39</v>
      </c>
      <c r="Z113">
        <v>2</v>
      </c>
      <c r="AB113">
        <v>1</v>
      </c>
      <c r="AC113">
        <f>IF(Table1[[#This Row],[In Adafruit Kit]]+Table1[[#This Row],[Common part]]&gt;0,1,"")</f>
        <v>1</v>
      </c>
      <c r="AD113">
        <v>1</v>
      </c>
      <c r="AF113" t="str">
        <f>IF(Table1[[#This Row],[Stock Part]]=1,"STOCK",IF(Table1[[#This Row],[5% Rohs Part]]+Table1[[#This Row],[1% Rohs Part]],"",""))</f>
        <v>STOCK</v>
      </c>
      <c r="AG113" t="str">
        <f>CONCATENATE(Table1[[#This Row],[Resistance (Ohms)]],Table1[[#This Row],[Tolerance]],Table1[[#This Row],[Stock]])</f>
        <v>2.2kÂ±5%STOCK</v>
      </c>
      <c r="AH113" t="s">
        <v>11344</v>
      </c>
      <c r="AI113" s="6" t="s">
        <v>11352</v>
      </c>
    </row>
    <row r="114" spans="1:35" hidden="1">
      <c r="A114" t="s">
        <v>55</v>
      </c>
      <c r="B114" t="s">
        <v>56</v>
      </c>
      <c r="C114" t="s">
        <v>528</v>
      </c>
      <c r="D114" t="s">
        <v>58</v>
      </c>
      <c r="E114" t="s">
        <v>529</v>
      </c>
      <c r="F114" t="s">
        <v>60</v>
      </c>
      <c r="G114" t="s">
        <v>231</v>
      </c>
      <c r="H114">
        <v>50000</v>
      </c>
      <c r="I114">
        <v>0</v>
      </c>
      <c r="J114">
        <v>0.1</v>
      </c>
      <c r="K114">
        <v>0</v>
      </c>
      <c r="L114">
        <v>1</v>
      </c>
      <c r="M114" t="s">
        <v>19</v>
      </c>
      <c r="N114" t="s">
        <v>62</v>
      </c>
      <c r="O114" t="s">
        <v>232</v>
      </c>
      <c r="P114" t="s">
        <v>23</v>
      </c>
      <c r="Q114" t="s">
        <v>64</v>
      </c>
      <c r="R114" t="s">
        <v>65</v>
      </c>
      <c r="S114" t="s">
        <v>66</v>
      </c>
      <c r="T114" t="s">
        <v>105</v>
      </c>
      <c r="U114" t="s">
        <v>67</v>
      </c>
      <c r="V114" t="s">
        <v>21</v>
      </c>
      <c r="W114" t="s">
        <v>21</v>
      </c>
      <c r="X114" t="s">
        <v>22</v>
      </c>
      <c r="Y114" t="s">
        <v>39</v>
      </c>
      <c r="Z114">
        <v>2</v>
      </c>
      <c r="AC114" t="str">
        <f>IF(Table1[[#This Row],[In Adafruit Kit]]+Table1[[#This Row],[Common part]]&gt;0,1,"")</f>
        <v/>
      </c>
      <c r="AF114" t="str">
        <f>IF(Table1[[#This Row],[Stock Part]]=1,"STOCK",IF(Table1[[#This Row],[5% Rohs Part]]+Table1[[#This Row],[1% Rohs Part]],"",""))</f>
        <v/>
      </c>
      <c r="AG114" t="str">
        <f>CONCATENATE(Table1[[#This Row],[Resistance (Ohms)]],Table1[[#This Row],[Tolerance]],Table1[[#This Row],[Stock]])</f>
        <v>2.2kÂ±5%</v>
      </c>
      <c r="AH114" t="s">
        <v>11344</v>
      </c>
      <c r="AI114" s="6" t="s">
        <v>11352</v>
      </c>
    </row>
    <row r="115" spans="1:35" hidden="1">
      <c r="A115" t="s">
        <v>55</v>
      </c>
      <c r="B115" t="s">
        <v>56</v>
      </c>
      <c r="C115" t="s">
        <v>530</v>
      </c>
      <c r="D115" t="s">
        <v>58</v>
      </c>
      <c r="E115" t="s">
        <v>531</v>
      </c>
      <c r="F115" t="s">
        <v>60</v>
      </c>
      <c r="G115" t="s">
        <v>532</v>
      </c>
      <c r="H115">
        <v>59444</v>
      </c>
      <c r="I115">
        <v>0</v>
      </c>
      <c r="J115">
        <v>0.1</v>
      </c>
      <c r="K115">
        <v>0</v>
      </c>
      <c r="L115">
        <v>1</v>
      </c>
      <c r="M115" t="s">
        <v>19</v>
      </c>
      <c r="N115" t="s">
        <v>62</v>
      </c>
      <c r="O115" t="s">
        <v>533</v>
      </c>
      <c r="P115" t="s">
        <v>23</v>
      </c>
      <c r="Q115" t="s">
        <v>64</v>
      </c>
      <c r="R115" t="s">
        <v>65</v>
      </c>
      <c r="S115" t="s">
        <v>66</v>
      </c>
      <c r="T115" t="s">
        <v>105</v>
      </c>
      <c r="U115" t="s">
        <v>67</v>
      </c>
      <c r="V115" t="s">
        <v>21</v>
      </c>
      <c r="W115">
        <v>805</v>
      </c>
      <c r="X115" t="s">
        <v>22</v>
      </c>
      <c r="Y115" t="s">
        <v>39</v>
      </c>
      <c r="Z115">
        <v>2</v>
      </c>
      <c r="AC115" t="str">
        <f>IF(Table1[[#This Row],[In Adafruit Kit]]+Table1[[#This Row],[Common part]]&gt;0,1,"")</f>
        <v/>
      </c>
      <c r="AD115">
        <v>1</v>
      </c>
      <c r="AF115" t="str">
        <f>IF(Table1[[#This Row],[Stock Part]]=1,"STOCK",IF(Table1[[#This Row],[5% Rohs Part]]+Table1[[#This Row],[1% Rohs Part]],"",""))</f>
        <v/>
      </c>
      <c r="AG115" t="str">
        <f>CONCATENATE(Table1[[#This Row],[Resistance (Ohms)]],Table1[[#This Row],[Tolerance]],Table1[[#This Row],[Stock]])</f>
        <v>2.2MÂ±5%</v>
      </c>
      <c r="AH115" t="s">
        <v>11344</v>
      </c>
      <c r="AI115" s="6" t="s">
        <v>11352</v>
      </c>
    </row>
    <row r="116" spans="1:35" hidden="1">
      <c r="A116" t="s">
        <v>55</v>
      </c>
      <c r="B116" t="s">
        <v>56</v>
      </c>
      <c r="C116" t="s">
        <v>534</v>
      </c>
      <c r="D116" t="s">
        <v>58</v>
      </c>
      <c r="E116" t="s">
        <v>535</v>
      </c>
      <c r="F116" t="s">
        <v>60</v>
      </c>
      <c r="G116" t="s">
        <v>536</v>
      </c>
      <c r="H116">
        <v>72583</v>
      </c>
      <c r="I116">
        <v>0</v>
      </c>
      <c r="J116">
        <v>0.1</v>
      </c>
      <c r="K116">
        <v>0</v>
      </c>
      <c r="L116">
        <v>1</v>
      </c>
      <c r="M116" t="s">
        <v>19</v>
      </c>
      <c r="N116" t="s">
        <v>62</v>
      </c>
      <c r="O116" t="s">
        <v>537</v>
      </c>
      <c r="P116" t="s">
        <v>23</v>
      </c>
      <c r="Q116" t="s">
        <v>64</v>
      </c>
      <c r="R116" t="s">
        <v>65</v>
      </c>
      <c r="S116" t="s">
        <v>66</v>
      </c>
      <c r="T116" t="s">
        <v>105</v>
      </c>
      <c r="U116" t="s">
        <v>67</v>
      </c>
      <c r="V116" t="s">
        <v>21</v>
      </c>
      <c r="W116">
        <v>805</v>
      </c>
      <c r="X116" t="s">
        <v>22</v>
      </c>
      <c r="Y116" t="s">
        <v>39</v>
      </c>
      <c r="Z116">
        <v>2</v>
      </c>
      <c r="AC116" t="str">
        <f>IF(Table1[[#This Row],[In Adafruit Kit]]+Table1[[#This Row],[Common part]]&gt;0,1,"")</f>
        <v/>
      </c>
      <c r="AD116">
        <v>1</v>
      </c>
      <c r="AF116" t="str">
        <f>IF(Table1[[#This Row],[Stock Part]]=1,"STOCK",IF(Table1[[#This Row],[5% Rohs Part]]+Table1[[#This Row],[1% Rohs Part]],"",""))</f>
        <v/>
      </c>
      <c r="AG116" t="str">
        <f>CONCATENATE(Table1[[#This Row],[Resistance (Ohms)]],Table1[[#This Row],[Tolerance]],Table1[[#This Row],[Stock]])</f>
        <v>2.4kÂ±5%</v>
      </c>
      <c r="AH116" t="s">
        <v>11344</v>
      </c>
      <c r="AI116" s="6" t="s">
        <v>11352</v>
      </c>
    </row>
    <row r="117" spans="1:35" hidden="1">
      <c r="A117" t="s">
        <v>55</v>
      </c>
      <c r="B117" t="s">
        <v>56</v>
      </c>
      <c r="C117" t="s">
        <v>538</v>
      </c>
      <c r="D117" t="s">
        <v>58</v>
      </c>
      <c r="E117" t="s">
        <v>539</v>
      </c>
      <c r="F117" t="s">
        <v>60</v>
      </c>
      <c r="G117" t="s">
        <v>540</v>
      </c>
      <c r="H117">
        <v>51022</v>
      </c>
      <c r="I117">
        <v>0</v>
      </c>
      <c r="J117">
        <v>0.1</v>
      </c>
      <c r="K117">
        <v>0</v>
      </c>
      <c r="L117">
        <v>1</v>
      </c>
      <c r="M117" t="s">
        <v>19</v>
      </c>
      <c r="N117" t="s">
        <v>62</v>
      </c>
      <c r="O117" t="s">
        <v>541</v>
      </c>
      <c r="P117" t="s">
        <v>23</v>
      </c>
      <c r="Q117" t="s">
        <v>64</v>
      </c>
      <c r="R117" t="s">
        <v>65</v>
      </c>
      <c r="S117" t="s">
        <v>66</v>
      </c>
      <c r="T117" t="s">
        <v>105</v>
      </c>
      <c r="U117" t="s">
        <v>67</v>
      </c>
      <c r="V117" t="s">
        <v>21</v>
      </c>
      <c r="W117">
        <v>805</v>
      </c>
      <c r="X117" t="s">
        <v>22</v>
      </c>
      <c r="Y117" t="s">
        <v>39</v>
      </c>
      <c r="Z117">
        <v>2</v>
      </c>
      <c r="AC117" t="str">
        <f>IF(Table1[[#This Row],[In Adafruit Kit]]+Table1[[#This Row],[Common part]]&gt;0,1,"")</f>
        <v/>
      </c>
      <c r="AD117">
        <v>1</v>
      </c>
      <c r="AF117" t="str">
        <f>IF(Table1[[#This Row],[Stock Part]]=1,"STOCK",IF(Table1[[#This Row],[5% Rohs Part]]+Table1[[#This Row],[1% Rohs Part]],"",""))</f>
        <v/>
      </c>
      <c r="AG117" t="str">
        <f>CONCATENATE(Table1[[#This Row],[Resistance (Ohms)]],Table1[[#This Row],[Tolerance]],Table1[[#This Row],[Stock]])</f>
        <v>2.4MÂ±5%</v>
      </c>
      <c r="AH117" t="s">
        <v>11344</v>
      </c>
      <c r="AI117" s="6" t="s">
        <v>11352</v>
      </c>
    </row>
    <row r="118" spans="1:35">
      <c r="A118" t="s">
        <v>55</v>
      </c>
      <c r="B118" t="s">
        <v>56</v>
      </c>
      <c r="C118" t="s">
        <v>233</v>
      </c>
      <c r="D118" t="s">
        <v>58</v>
      </c>
      <c r="E118" t="s">
        <v>234</v>
      </c>
      <c r="F118" t="s">
        <v>60</v>
      </c>
      <c r="G118" t="s">
        <v>235</v>
      </c>
      <c r="H118">
        <v>32573</v>
      </c>
      <c r="I118">
        <v>0</v>
      </c>
      <c r="J118">
        <v>0.1</v>
      </c>
      <c r="K118">
        <v>0</v>
      </c>
      <c r="L118">
        <v>1</v>
      </c>
      <c r="M118" t="s">
        <v>19</v>
      </c>
      <c r="N118" t="s">
        <v>62</v>
      </c>
      <c r="O118" t="s">
        <v>236</v>
      </c>
      <c r="P118" t="s">
        <v>23</v>
      </c>
      <c r="Q118" t="s">
        <v>64</v>
      </c>
      <c r="R118" t="s">
        <v>65</v>
      </c>
      <c r="S118" t="s">
        <v>66</v>
      </c>
      <c r="T118" t="s">
        <v>105</v>
      </c>
      <c r="U118" t="s">
        <v>67</v>
      </c>
      <c r="V118" t="s">
        <v>21</v>
      </c>
      <c r="W118">
        <v>805</v>
      </c>
      <c r="X118" t="s">
        <v>22</v>
      </c>
      <c r="Y118" t="s">
        <v>39</v>
      </c>
      <c r="Z118">
        <v>2</v>
      </c>
      <c r="AA118">
        <v>1</v>
      </c>
      <c r="AC118">
        <f>IF(Table1[[#This Row],[In Adafruit Kit]]+Table1[[#This Row],[Common part]]&gt;0,1,"")</f>
        <v>1</v>
      </c>
      <c r="AD118">
        <v>1</v>
      </c>
      <c r="AF118" t="str">
        <f>IF(Table1[[#This Row],[Stock Part]]=1,"STOCK",IF(Table1[[#This Row],[5% Rohs Part]]+Table1[[#This Row],[1% Rohs Part]],"",""))</f>
        <v>STOCK</v>
      </c>
      <c r="AG118" t="str">
        <f>CONCATENATE(Table1[[#This Row],[Resistance (Ohms)]],Table1[[#This Row],[Tolerance]],Table1[[#This Row],[Stock]])</f>
        <v>2.7kÂ±5%STOCK</v>
      </c>
      <c r="AH118" t="s">
        <v>11344</v>
      </c>
      <c r="AI118" s="6" t="s">
        <v>11352</v>
      </c>
    </row>
    <row r="119" spans="1:35" hidden="1">
      <c r="A119" t="s">
        <v>55</v>
      </c>
      <c r="B119" t="s">
        <v>56</v>
      </c>
      <c r="C119" t="s">
        <v>542</v>
      </c>
      <c r="D119" t="s">
        <v>58</v>
      </c>
      <c r="E119" t="s">
        <v>543</v>
      </c>
      <c r="F119" t="s">
        <v>60</v>
      </c>
      <c r="G119" t="s">
        <v>544</v>
      </c>
      <c r="H119">
        <v>764278</v>
      </c>
      <c r="I119">
        <v>0</v>
      </c>
      <c r="J119">
        <v>0.1</v>
      </c>
      <c r="K119">
        <v>0</v>
      </c>
      <c r="L119">
        <v>1</v>
      </c>
      <c r="M119" t="s">
        <v>19</v>
      </c>
      <c r="N119" t="s">
        <v>62</v>
      </c>
      <c r="O119">
        <v>499</v>
      </c>
      <c r="P119" t="s">
        <v>24</v>
      </c>
      <c r="Q119" t="s">
        <v>64</v>
      </c>
      <c r="R119" t="s">
        <v>65</v>
      </c>
      <c r="S119" t="s">
        <v>66</v>
      </c>
      <c r="T119" t="s">
        <v>105</v>
      </c>
      <c r="U119" t="s">
        <v>67</v>
      </c>
      <c r="V119" t="s">
        <v>21</v>
      </c>
      <c r="W119">
        <v>805</v>
      </c>
      <c r="X119" t="s">
        <v>22</v>
      </c>
      <c r="Y119" t="s">
        <v>39</v>
      </c>
      <c r="Z119">
        <v>2</v>
      </c>
      <c r="AC119" t="str">
        <f>IF(Table1[[#This Row],[In Adafruit Kit]]+Table1[[#This Row],[Common part]]&gt;0,1,"")</f>
        <v/>
      </c>
      <c r="AE119">
        <v>1</v>
      </c>
      <c r="AF119" t="str">
        <f>IF(Table1[[#This Row],[Stock Part]]=1,"STOCK",IF(Table1[[#This Row],[5% Rohs Part]]+Table1[[#This Row],[1% Rohs Part]],"",""))</f>
        <v/>
      </c>
      <c r="AG119" t="str">
        <f>CONCATENATE(Table1[[#This Row],[Resistance (Ohms)]],Table1[[#This Row],[Tolerance]],Table1[[#This Row],[Stock]])</f>
        <v>499Â±1%</v>
      </c>
      <c r="AH119" t="s">
        <v>11344</v>
      </c>
      <c r="AI119" s="6" t="s">
        <v>11352</v>
      </c>
    </row>
    <row r="120" spans="1:35" hidden="1">
      <c r="A120" t="s">
        <v>55</v>
      </c>
      <c r="B120" t="s">
        <v>56</v>
      </c>
      <c r="C120" t="s">
        <v>545</v>
      </c>
      <c r="D120" t="s">
        <v>58</v>
      </c>
      <c r="E120" t="s">
        <v>546</v>
      </c>
      <c r="F120" t="s">
        <v>60</v>
      </c>
      <c r="G120" t="s">
        <v>547</v>
      </c>
      <c r="H120">
        <v>977589</v>
      </c>
      <c r="I120">
        <v>0</v>
      </c>
      <c r="J120">
        <v>0.1</v>
      </c>
      <c r="K120">
        <v>0</v>
      </c>
      <c r="L120">
        <v>1</v>
      </c>
      <c r="M120" t="s">
        <v>19</v>
      </c>
      <c r="N120" t="s">
        <v>62</v>
      </c>
      <c r="O120" t="s">
        <v>188</v>
      </c>
      <c r="P120" t="s">
        <v>24</v>
      </c>
      <c r="Q120" t="s">
        <v>64</v>
      </c>
      <c r="R120" t="s">
        <v>65</v>
      </c>
      <c r="S120" t="s">
        <v>66</v>
      </c>
      <c r="T120" t="s">
        <v>105</v>
      </c>
      <c r="U120" t="s">
        <v>67</v>
      </c>
      <c r="V120" t="s">
        <v>21</v>
      </c>
      <c r="W120">
        <v>805</v>
      </c>
      <c r="X120" t="s">
        <v>22</v>
      </c>
      <c r="Y120" t="s">
        <v>39</v>
      </c>
      <c r="Z120">
        <v>2</v>
      </c>
      <c r="AC120" t="str">
        <f>IF(Table1[[#This Row],[In Adafruit Kit]]+Table1[[#This Row],[Common part]]&gt;0,1,"")</f>
        <v/>
      </c>
      <c r="AE120">
        <v>1</v>
      </c>
      <c r="AF120" t="str">
        <f>IF(Table1[[#This Row],[Stock Part]]=1,"STOCK",IF(Table1[[#This Row],[5% Rohs Part]]+Table1[[#This Row],[1% Rohs Part]],"",""))</f>
        <v/>
      </c>
      <c r="AG120" t="str">
        <f>CONCATENATE(Table1[[#This Row],[Resistance (Ohms)]],Table1[[#This Row],[Tolerance]],Table1[[#This Row],[Stock]])</f>
        <v>1.5kÂ±1%</v>
      </c>
      <c r="AH120" t="s">
        <v>11344</v>
      </c>
      <c r="AI120" s="6" t="s">
        <v>11352</v>
      </c>
    </row>
    <row r="121" spans="1:35" hidden="1">
      <c r="A121" t="s">
        <v>55</v>
      </c>
      <c r="B121" t="s">
        <v>56</v>
      </c>
      <c r="C121" t="s">
        <v>548</v>
      </c>
      <c r="D121" t="s">
        <v>58</v>
      </c>
      <c r="E121" t="s">
        <v>549</v>
      </c>
      <c r="F121" t="s">
        <v>60</v>
      </c>
      <c r="G121" t="s">
        <v>550</v>
      </c>
      <c r="H121">
        <v>585724</v>
      </c>
      <c r="I121">
        <v>0</v>
      </c>
      <c r="J121">
        <v>0.1</v>
      </c>
      <c r="K121">
        <v>0</v>
      </c>
      <c r="L121">
        <v>1</v>
      </c>
      <c r="M121" t="s">
        <v>19</v>
      </c>
      <c r="N121" t="s">
        <v>62</v>
      </c>
      <c r="O121" t="s">
        <v>232</v>
      </c>
      <c r="P121" t="s">
        <v>24</v>
      </c>
      <c r="Q121" t="s">
        <v>64</v>
      </c>
      <c r="R121" t="s">
        <v>65</v>
      </c>
      <c r="S121" t="s">
        <v>66</v>
      </c>
      <c r="T121" t="s">
        <v>105</v>
      </c>
      <c r="U121" t="s">
        <v>67</v>
      </c>
      <c r="V121" t="s">
        <v>21</v>
      </c>
      <c r="W121">
        <v>805</v>
      </c>
      <c r="X121" t="s">
        <v>22</v>
      </c>
      <c r="Y121" t="s">
        <v>39</v>
      </c>
      <c r="Z121">
        <v>2</v>
      </c>
      <c r="AC121" t="str">
        <f>IF(Table1[[#This Row],[In Adafruit Kit]]+Table1[[#This Row],[Common part]]&gt;0,1,"")</f>
        <v/>
      </c>
      <c r="AE121">
        <v>1</v>
      </c>
      <c r="AF121" t="str">
        <f>IF(Table1[[#This Row],[Stock Part]]=1,"STOCK",IF(Table1[[#This Row],[5% Rohs Part]]+Table1[[#This Row],[1% Rohs Part]],"",""))</f>
        <v/>
      </c>
      <c r="AG121" t="str">
        <f>CONCATENATE(Table1[[#This Row],[Resistance (Ohms)]],Table1[[#This Row],[Tolerance]],Table1[[#This Row],[Stock]])</f>
        <v>2.2kÂ±1%</v>
      </c>
      <c r="AH121" t="s">
        <v>11344</v>
      </c>
      <c r="AI121" s="6" t="s">
        <v>11352</v>
      </c>
    </row>
    <row r="122" spans="1:35" hidden="1">
      <c r="A122" t="s">
        <v>55</v>
      </c>
      <c r="B122" t="s">
        <v>56</v>
      </c>
      <c r="C122" t="s">
        <v>551</v>
      </c>
      <c r="D122" t="s">
        <v>58</v>
      </c>
      <c r="E122" t="s">
        <v>552</v>
      </c>
      <c r="F122" t="s">
        <v>60</v>
      </c>
      <c r="G122" t="s">
        <v>553</v>
      </c>
      <c r="H122">
        <v>554650</v>
      </c>
      <c r="I122">
        <v>0</v>
      </c>
      <c r="J122">
        <v>0.1</v>
      </c>
      <c r="K122">
        <v>0</v>
      </c>
      <c r="L122">
        <v>1</v>
      </c>
      <c r="M122" t="s">
        <v>19</v>
      </c>
      <c r="N122" t="s">
        <v>62</v>
      </c>
      <c r="O122" t="s">
        <v>554</v>
      </c>
      <c r="P122" t="s">
        <v>24</v>
      </c>
      <c r="Q122" t="s">
        <v>64</v>
      </c>
      <c r="R122" t="s">
        <v>65</v>
      </c>
      <c r="S122" t="s">
        <v>66</v>
      </c>
      <c r="T122" t="s">
        <v>105</v>
      </c>
      <c r="U122" t="s">
        <v>67</v>
      </c>
      <c r="V122" t="s">
        <v>21</v>
      </c>
      <c r="W122">
        <v>805</v>
      </c>
      <c r="X122" t="s">
        <v>22</v>
      </c>
      <c r="Y122" t="s">
        <v>39</v>
      </c>
      <c r="Z122">
        <v>2</v>
      </c>
      <c r="AC122" t="str">
        <f>IF(Table1[[#This Row],[In Adafruit Kit]]+Table1[[#This Row],[Common part]]&gt;0,1,"")</f>
        <v/>
      </c>
      <c r="AE122">
        <v>1</v>
      </c>
      <c r="AF122" t="str">
        <f>IF(Table1[[#This Row],[Stock Part]]=1,"STOCK",IF(Table1[[#This Row],[5% Rohs Part]]+Table1[[#This Row],[1% Rohs Part]],"",""))</f>
        <v/>
      </c>
      <c r="AG122" t="str">
        <f>CONCATENATE(Table1[[#This Row],[Resistance (Ohms)]],Table1[[#This Row],[Tolerance]],Table1[[#This Row],[Stock]])</f>
        <v>4.75kÂ±1%</v>
      </c>
      <c r="AH122" t="s">
        <v>11344</v>
      </c>
      <c r="AI122" s="6" t="s">
        <v>11352</v>
      </c>
    </row>
    <row r="123" spans="1:35" hidden="1">
      <c r="A123" t="s">
        <v>55</v>
      </c>
      <c r="B123" t="s">
        <v>56</v>
      </c>
      <c r="C123" t="s">
        <v>555</v>
      </c>
      <c r="D123" t="s">
        <v>58</v>
      </c>
      <c r="E123" t="s">
        <v>556</v>
      </c>
      <c r="F123" t="s">
        <v>60</v>
      </c>
      <c r="G123" t="s">
        <v>557</v>
      </c>
      <c r="H123">
        <v>501733</v>
      </c>
      <c r="I123">
        <v>0</v>
      </c>
      <c r="J123">
        <v>0.1</v>
      </c>
      <c r="K123">
        <v>0</v>
      </c>
      <c r="L123">
        <v>1</v>
      </c>
      <c r="M123" t="s">
        <v>19</v>
      </c>
      <c r="N123" t="s">
        <v>62</v>
      </c>
      <c r="O123" t="s">
        <v>312</v>
      </c>
      <c r="P123" t="s">
        <v>24</v>
      </c>
      <c r="Q123" t="s">
        <v>64</v>
      </c>
      <c r="R123" t="s">
        <v>65</v>
      </c>
      <c r="S123" t="s">
        <v>66</v>
      </c>
      <c r="T123" t="s">
        <v>105</v>
      </c>
      <c r="U123" t="s">
        <v>67</v>
      </c>
      <c r="V123" t="s">
        <v>21</v>
      </c>
      <c r="W123">
        <v>805</v>
      </c>
      <c r="X123" t="s">
        <v>22</v>
      </c>
      <c r="Y123" t="s">
        <v>39</v>
      </c>
      <c r="Z123">
        <v>2</v>
      </c>
      <c r="AC123" t="str">
        <f>IF(Table1[[#This Row],[In Adafruit Kit]]+Table1[[#This Row],[Common part]]&gt;0,1,"")</f>
        <v/>
      </c>
      <c r="AE123">
        <v>1</v>
      </c>
      <c r="AF123" t="str">
        <f>IF(Table1[[#This Row],[Stock Part]]=1,"STOCK",IF(Table1[[#This Row],[5% Rohs Part]]+Table1[[#This Row],[1% Rohs Part]],"",""))</f>
        <v/>
      </c>
      <c r="AG123" t="str">
        <f>CONCATENATE(Table1[[#This Row],[Resistance (Ohms)]],Table1[[#This Row],[Tolerance]],Table1[[#This Row],[Stock]])</f>
        <v>6.8kÂ±1%</v>
      </c>
      <c r="AH123" t="s">
        <v>11344</v>
      </c>
      <c r="AI123" s="6" t="s">
        <v>11352</v>
      </c>
    </row>
    <row r="124" spans="1:35" hidden="1">
      <c r="A124" t="s">
        <v>55</v>
      </c>
      <c r="B124" t="s">
        <v>56</v>
      </c>
      <c r="C124" t="s">
        <v>558</v>
      </c>
      <c r="D124" t="s">
        <v>58</v>
      </c>
      <c r="E124" t="s">
        <v>559</v>
      </c>
      <c r="F124" t="s">
        <v>60</v>
      </c>
      <c r="G124" t="s">
        <v>560</v>
      </c>
      <c r="H124">
        <v>478568</v>
      </c>
      <c r="I124">
        <v>0</v>
      </c>
      <c r="J124">
        <v>0.1</v>
      </c>
      <c r="K124">
        <v>0</v>
      </c>
      <c r="L124">
        <v>1</v>
      </c>
      <c r="M124" t="s">
        <v>19</v>
      </c>
      <c r="N124" t="s">
        <v>62</v>
      </c>
      <c r="O124" t="s">
        <v>212</v>
      </c>
      <c r="P124" t="s">
        <v>24</v>
      </c>
      <c r="Q124" t="s">
        <v>64</v>
      </c>
      <c r="R124" t="s">
        <v>65</v>
      </c>
      <c r="S124" t="s">
        <v>66</v>
      </c>
      <c r="T124" t="s">
        <v>105</v>
      </c>
      <c r="U124" t="s">
        <v>67</v>
      </c>
      <c r="V124" t="s">
        <v>21</v>
      </c>
      <c r="W124">
        <v>805</v>
      </c>
      <c r="X124" t="s">
        <v>22</v>
      </c>
      <c r="Y124" t="s">
        <v>39</v>
      </c>
      <c r="Z124">
        <v>2</v>
      </c>
      <c r="AC124" t="str">
        <f>IF(Table1[[#This Row],[In Adafruit Kit]]+Table1[[#This Row],[Common part]]&gt;0,1,"")</f>
        <v/>
      </c>
      <c r="AE124">
        <v>1</v>
      </c>
      <c r="AF124" t="str">
        <f>IF(Table1[[#This Row],[Stock Part]]=1,"STOCK",IF(Table1[[#This Row],[5% Rohs Part]]+Table1[[#This Row],[1% Rohs Part]],"",""))</f>
        <v/>
      </c>
      <c r="AG124" t="str">
        <f>CONCATENATE(Table1[[#This Row],[Resistance (Ohms)]],Table1[[#This Row],[Tolerance]],Table1[[#This Row],[Stock]])</f>
        <v>150kÂ±1%</v>
      </c>
      <c r="AH124" t="s">
        <v>11344</v>
      </c>
      <c r="AI124" s="6" t="s">
        <v>11352</v>
      </c>
    </row>
    <row r="125" spans="1:35" hidden="1">
      <c r="A125" t="s">
        <v>55</v>
      </c>
      <c r="B125" t="s">
        <v>56</v>
      </c>
      <c r="C125" t="s">
        <v>561</v>
      </c>
      <c r="D125" t="s">
        <v>58</v>
      </c>
      <c r="E125" t="s">
        <v>562</v>
      </c>
      <c r="F125" t="s">
        <v>60</v>
      </c>
      <c r="G125" t="s">
        <v>563</v>
      </c>
      <c r="H125">
        <v>465362</v>
      </c>
      <c r="I125">
        <v>0</v>
      </c>
      <c r="J125">
        <v>0.1</v>
      </c>
      <c r="K125">
        <v>0</v>
      </c>
      <c r="L125">
        <v>1</v>
      </c>
      <c r="M125" t="s">
        <v>19</v>
      </c>
      <c r="N125" t="s">
        <v>62</v>
      </c>
      <c r="O125">
        <v>330</v>
      </c>
      <c r="P125" t="s">
        <v>24</v>
      </c>
      <c r="Q125" t="s">
        <v>64</v>
      </c>
      <c r="R125" t="s">
        <v>65</v>
      </c>
      <c r="S125" t="s">
        <v>66</v>
      </c>
      <c r="T125" t="s">
        <v>105</v>
      </c>
      <c r="U125" t="s">
        <v>67</v>
      </c>
      <c r="V125" t="s">
        <v>21</v>
      </c>
      <c r="W125">
        <v>805</v>
      </c>
      <c r="X125" t="s">
        <v>22</v>
      </c>
      <c r="Y125" t="s">
        <v>39</v>
      </c>
      <c r="Z125">
        <v>2</v>
      </c>
      <c r="AC125" t="str">
        <f>IF(Table1[[#This Row],[In Adafruit Kit]]+Table1[[#This Row],[Common part]]&gt;0,1,"")</f>
        <v/>
      </c>
      <c r="AE125">
        <v>1</v>
      </c>
      <c r="AF125" t="str">
        <f>IF(Table1[[#This Row],[Stock Part]]=1,"STOCK",IF(Table1[[#This Row],[5% Rohs Part]]+Table1[[#This Row],[1% Rohs Part]],"",""))</f>
        <v/>
      </c>
      <c r="AG125" t="str">
        <f>CONCATENATE(Table1[[#This Row],[Resistance (Ohms)]],Table1[[#This Row],[Tolerance]],Table1[[#This Row],[Stock]])</f>
        <v>330Â±1%</v>
      </c>
      <c r="AH125" t="s">
        <v>11344</v>
      </c>
      <c r="AI125" s="6" t="s">
        <v>11352</v>
      </c>
    </row>
    <row r="126" spans="1:35" hidden="1">
      <c r="A126" t="s">
        <v>55</v>
      </c>
      <c r="B126" t="s">
        <v>56</v>
      </c>
      <c r="C126" t="s">
        <v>564</v>
      </c>
      <c r="D126" t="s">
        <v>58</v>
      </c>
      <c r="E126" t="s">
        <v>565</v>
      </c>
      <c r="F126" t="s">
        <v>60</v>
      </c>
      <c r="G126" t="s">
        <v>566</v>
      </c>
      <c r="H126">
        <v>381473</v>
      </c>
      <c r="I126">
        <v>0</v>
      </c>
      <c r="J126">
        <v>0.1</v>
      </c>
      <c r="K126">
        <v>0</v>
      </c>
      <c r="L126">
        <v>1</v>
      </c>
      <c r="M126" t="s">
        <v>19</v>
      </c>
      <c r="N126" t="s">
        <v>62</v>
      </c>
      <c r="O126">
        <v>49.9</v>
      </c>
      <c r="P126" t="s">
        <v>24</v>
      </c>
      <c r="Q126" t="s">
        <v>64</v>
      </c>
      <c r="R126" t="s">
        <v>65</v>
      </c>
      <c r="S126" t="s">
        <v>66</v>
      </c>
      <c r="T126" t="s">
        <v>105</v>
      </c>
      <c r="U126" t="s">
        <v>67</v>
      </c>
      <c r="V126" t="s">
        <v>21</v>
      </c>
      <c r="W126">
        <v>805</v>
      </c>
      <c r="X126" t="s">
        <v>22</v>
      </c>
      <c r="Y126" t="s">
        <v>39</v>
      </c>
      <c r="Z126">
        <v>2</v>
      </c>
      <c r="AC126" t="str">
        <f>IF(Table1[[#This Row],[In Adafruit Kit]]+Table1[[#This Row],[Common part]]&gt;0,1,"")</f>
        <v/>
      </c>
      <c r="AE126">
        <v>1</v>
      </c>
      <c r="AF126" t="str">
        <f>IF(Table1[[#This Row],[Stock Part]]=1,"STOCK",IF(Table1[[#This Row],[5% Rohs Part]]+Table1[[#This Row],[1% Rohs Part]],"",""))</f>
        <v/>
      </c>
      <c r="AG126" t="str">
        <f>CONCATENATE(Table1[[#This Row],[Resistance (Ohms)]],Table1[[#This Row],[Tolerance]],Table1[[#This Row],[Stock]])</f>
        <v>49.9Â±1%</v>
      </c>
      <c r="AH126" t="s">
        <v>11344</v>
      </c>
      <c r="AI126" s="6" t="s">
        <v>11352</v>
      </c>
    </row>
    <row r="127" spans="1:35" hidden="1">
      <c r="A127" t="s">
        <v>55</v>
      </c>
      <c r="B127" t="s">
        <v>56</v>
      </c>
      <c r="C127" t="s">
        <v>567</v>
      </c>
      <c r="D127" t="s">
        <v>58</v>
      </c>
      <c r="E127" t="s">
        <v>568</v>
      </c>
      <c r="F127" t="s">
        <v>60</v>
      </c>
      <c r="G127" t="s">
        <v>569</v>
      </c>
      <c r="H127">
        <v>392093</v>
      </c>
      <c r="I127">
        <v>0</v>
      </c>
      <c r="J127">
        <v>0.1</v>
      </c>
      <c r="K127">
        <v>0</v>
      </c>
      <c r="L127">
        <v>1</v>
      </c>
      <c r="M127" t="s">
        <v>19</v>
      </c>
      <c r="N127" t="s">
        <v>62</v>
      </c>
      <c r="O127">
        <v>51</v>
      </c>
      <c r="P127" t="s">
        <v>24</v>
      </c>
      <c r="Q127" t="s">
        <v>64</v>
      </c>
      <c r="R127" t="s">
        <v>65</v>
      </c>
      <c r="S127" t="s">
        <v>66</v>
      </c>
      <c r="T127" t="s">
        <v>105</v>
      </c>
      <c r="U127" t="s">
        <v>67</v>
      </c>
      <c r="V127" t="s">
        <v>21</v>
      </c>
      <c r="W127">
        <v>805</v>
      </c>
      <c r="X127" t="s">
        <v>22</v>
      </c>
      <c r="Y127" t="s">
        <v>39</v>
      </c>
      <c r="Z127">
        <v>2</v>
      </c>
      <c r="AC127" t="str">
        <f>IF(Table1[[#This Row],[In Adafruit Kit]]+Table1[[#This Row],[Common part]]&gt;0,1,"")</f>
        <v/>
      </c>
      <c r="AE127">
        <v>1</v>
      </c>
      <c r="AF127" t="str">
        <f>IF(Table1[[#This Row],[Stock Part]]=1,"STOCK",IF(Table1[[#This Row],[5% Rohs Part]]+Table1[[#This Row],[1% Rohs Part]],"",""))</f>
        <v/>
      </c>
      <c r="AG127" t="str">
        <f>CONCATENATE(Table1[[#This Row],[Resistance (Ohms)]],Table1[[#This Row],[Tolerance]],Table1[[#This Row],[Stock]])</f>
        <v>51Â±1%</v>
      </c>
      <c r="AH127" t="s">
        <v>11344</v>
      </c>
      <c r="AI127" s="6" t="s">
        <v>11352</v>
      </c>
    </row>
    <row r="128" spans="1:35" hidden="1">
      <c r="A128" t="s">
        <v>55</v>
      </c>
      <c r="B128" t="s">
        <v>56</v>
      </c>
      <c r="C128" t="s">
        <v>570</v>
      </c>
      <c r="D128" t="s">
        <v>58</v>
      </c>
      <c r="E128" t="s">
        <v>571</v>
      </c>
      <c r="F128" t="s">
        <v>60</v>
      </c>
      <c r="G128" t="s">
        <v>572</v>
      </c>
      <c r="H128">
        <v>382698</v>
      </c>
      <c r="I128">
        <v>0</v>
      </c>
      <c r="J128">
        <v>0.1</v>
      </c>
      <c r="K128">
        <v>0</v>
      </c>
      <c r="L128">
        <v>1</v>
      </c>
      <c r="M128" t="s">
        <v>19</v>
      </c>
      <c r="N128" t="s">
        <v>62</v>
      </c>
      <c r="O128" t="s">
        <v>208</v>
      </c>
      <c r="P128" t="s">
        <v>24</v>
      </c>
      <c r="Q128" t="s">
        <v>64</v>
      </c>
      <c r="R128" t="s">
        <v>65</v>
      </c>
      <c r="S128" t="s">
        <v>66</v>
      </c>
      <c r="T128" t="s">
        <v>105</v>
      </c>
      <c r="U128" t="s">
        <v>67</v>
      </c>
      <c r="V128" t="s">
        <v>21</v>
      </c>
      <c r="W128">
        <v>805</v>
      </c>
      <c r="X128" t="s">
        <v>22</v>
      </c>
      <c r="Y128" t="s">
        <v>39</v>
      </c>
      <c r="Z128">
        <v>2</v>
      </c>
      <c r="AC128" t="str">
        <f>IF(Table1[[#This Row],[In Adafruit Kit]]+Table1[[#This Row],[Common part]]&gt;0,1,"")</f>
        <v/>
      </c>
      <c r="AE128">
        <v>1</v>
      </c>
      <c r="AF128" t="str">
        <f>IF(Table1[[#This Row],[Stock Part]]=1,"STOCK",IF(Table1[[#This Row],[5% Rohs Part]]+Table1[[#This Row],[1% Rohs Part]],"",""))</f>
        <v/>
      </c>
      <c r="AG128" t="str">
        <f>CONCATENATE(Table1[[#This Row],[Resistance (Ohms)]],Table1[[#This Row],[Tolerance]],Table1[[#This Row],[Stock]])</f>
        <v>12kÂ±1%</v>
      </c>
      <c r="AH128" t="s">
        <v>11344</v>
      </c>
      <c r="AI128" s="6" t="s">
        <v>11352</v>
      </c>
    </row>
    <row r="129" spans="1:35" hidden="1">
      <c r="A129" t="s">
        <v>55</v>
      </c>
      <c r="B129" t="s">
        <v>56</v>
      </c>
      <c r="C129" t="s">
        <v>573</v>
      </c>
      <c r="D129" t="s">
        <v>58</v>
      </c>
      <c r="E129" t="s">
        <v>574</v>
      </c>
      <c r="F129" t="s">
        <v>60</v>
      </c>
      <c r="G129" t="s">
        <v>575</v>
      </c>
      <c r="H129">
        <v>55413</v>
      </c>
      <c r="I129">
        <v>0</v>
      </c>
      <c r="J129">
        <v>0.1</v>
      </c>
      <c r="K129">
        <v>0</v>
      </c>
      <c r="L129">
        <v>1</v>
      </c>
      <c r="M129" t="s">
        <v>19</v>
      </c>
      <c r="N129" t="s">
        <v>62</v>
      </c>
      <c r="O129" t="s">
        <v>576</v>
      </c>
      <c r="P129" t="s">
        <v>24</v>
      </c>
      <c r="Q129" t="s">
        <v>64</v>
      </c>
      <c r="R129" t="s">
        <v>65</v>
      </c>
      <c r="S129" t="s">
        <v>66</v>
      </c>
      <c r="T129" t="s">
        <v>105</v>
      </c>
      <c r="U129" t="s">
        <v>67</v>
      </c>
      <c r="V129" t="s">
        <v>21</v>
      </c>
      <c r="W129">
        <v>805</v>
      </c>
      <c r="X129" t="s">
        <v>22</v>
      </c>
      <c r="Y129" t="s">
        <v>39</v>
      </c>
      <c r="Z129">
        <v>2</v>
      </c>
      <c r="AC129" t="str">
        <f>IF(Table1[[#This Row],[In Adafruit Kit]]+Table1[[#This Row],[Common part]]&gt;0,1,"")</f>
        <v/>
      </c>
      <c r="AE129">
        <v>1</v>
      </c>
      <c r="AF129" t="str">
        <f>IF(Table1[[#This Row],[Stock Part]]=1,"STOCK",IF(Table1[[#This Row],[5% Rohs Part]]+Table1[[#This Row],[1% Rohs Part]],"",""))</f>
        <v/>
      </c>
      <c r="AG129" t="str">
        <f>CONCATENATE(Table1[[#This Row],[Resistance (Ohms)]],Table1[[#This Row],[Tolerance]],Table1[[#This Row],[Stock]])</f>
        <v>4.99kÂ±1%</v>
      </c>
      <c r="AH129" t="s">
        <v>11344</v>
      </c>
      <c r="AI129" s="6" t="s">
        <v>11352</v>
      </c>
    </row>
    <row r="130" spans="1:35" hidden="1">
      <c r="A130" t="s">
        <v>55</v>
      </c>
      <c r="B130" t="s">
        <v>56</v>
      </c>
      <c r="C130" t="s">
        <v>577</v>
      </c>
      <c r="D130" t="s">
        <v>58</v>
      </c>
      <c r="E130" t="s">
        <v>578</v>
      </c>
      <c r="F130" t="s">
        <v>60</v>
      </c>
      <c r="G130" t="s">
        <v>579</v>
      </c>
      <c r="H130">
        <v>355103</v>
      </c>
      <c r="I130">
        <v>0</v>
      </c>
      <c r="J130">
        <v>0.1</v>
      </c>
      <c r="K130">
        <v>0</v>
      </c>
      <c r="L130">
        <v>1</v>
      </c>
      <c r="M130" t="s">
        <v>19</v>
      </c>
      <c r="N130" t="s">
        <v>62</v>
      </c>
      <c r="O130" t="s">
        <v>467</v>
      </c>
      <c r="P130" t="s">
        <v>24</v>
      </c>
      <c r="Q130" t="s">
        <v>64</v>
      </c>
      <c r="R130" t="s">
        <v>65</v>
      </c>
      <c r="S130" t="s">
        <v>66</v>
      </c>
      <c r="T130" t="s">
        <v>105</v>
      </c>
      <c r="U130" t="s">
        <v>67</v>
      </c>
      <c r="V130" t="s">
        <v>21</v>
      </c>
      <c r="W130">
        <v>805</v>
      </c>
      <c r="X130" t="s">
        <v>22</v>
      </c>
      <c r="Y130" t="s">
        <v>39</v>
      </c>
      <c r="Z130">
        <v>2</v>
      </c>
      <c r="AC130" t="str">
        <f>IF(Table1[[#This Row],[In Adafruit Kit]]+Table1[[#This Row],[Common part]]&gt;0,1,"")</f>
        <v/>
      </c>
      <c r="AE130">
        <v>1</v>
      </c>
      <c r="AF130" t="str">
        <f>IF(Table1[[#This Row],[Stock Part]]=1,"STOCK",IF(Table1[[#This Row],[5% Rohs Part]]+Table1[[#This Row],[1% Rohs Part]],"",""))</f>
        <v/>
      </c>
      <c r="AG130" t="str">
        <f>CONCATENATE(Table1[[#This Row],[Resistance (Ohms)]],Table1[[#This Row],[Tolerance]],Table1[[#This Row],[Stock]])</f>
        <v>1.1kÂ±1%</v>
      </c>
      <c r="AH130" t="s">
        <v>11344</v>
      </c>
      <c r="AI130" s="6" t="s">
        <v>11352</v>
      </c>
    </row>
    <row r="131" spans="1:35" hidden="1">
      <c r="A131" t="s">
        <v>55</v>
      </c>
      <c r="B131" t="s">
        <v>56</v>
      </c>
      <c r="C131" t="s">
        <v>580</v>
      </c>
      <c r="D131" t="s">
        <v>58</v>
      </c>
      <c r="E131" t="s">
        <v>581</v>
      </c>
      <c r="F131" t="s">
        <v>60</v>
      </c>
      <c r="G131" t="s">
        <v>582</v>
      </c>
      <c r="H131">
        <v>345140</v>
      </c>
      <c r="I131">
        <v>0</v>
      </c>
      <c r="J131">
        <v>0.1</v>
      </c>
      <c r="K131">
        <v>0</v>
      </c>
      <c r="L131">
        <v>1</v>
      </c>
      <c r="M131" t="s">
        <v>19</v>
      </c>
      <c r="N131" t="s">
        <v>62</v>
      </c>
      <c r="O131" t="s">
        <v>280</v>
      </c>
      <c r="P131" t="s">
        <v>24</v>
      </c>
      <c r="Q131" t="s">
        <v>64</v>
      </c>
      <c r="R131" t="s">
        <v>65</v>
      </c>
      <c r="S131" t="s">
        <v>66</v>
      </c>
      <c r="T131" t="s">
        <v>105</v>
      </c>
      <c r="U131" t="s">
        <v>67</v>
      </c>
      <c r="V131" t="s">
        <v>21</v>
      </c>
      <c r="W131">
        <v>805</v>
      </c>
      <c r="X131" t="s">
        <v>22</v>
      </c>
      <c r="Y131" t="s">
        <v>39</v>
      </c>
      <c r="Z131">
        <v>2</v>
      </c>
      <c r="AC131" t="str">
        <f>IF(Table1[[#This Row],[In Adafruit Kit]]+Table1[[#This Row],[Common part]]&gt;0,1,"")</f>
        <v/>
      </c>
      <c r="AE131">
        <v>1</v>
      </c>
      <c r="AF131" t="str">
        <f>IF(Table1[[#This Row],[Stock Part]]=1,"STOCK",IF(Table1[[#This Row],[5% Rohs Part]]+Table1[[#This Row],[1% Rohs Part]],"",""))</f>
        <v/>
      </c>
      <c r="AG131" t="str">
        <f>CONCATENATE(Table1[[#This Row],[Resistance (Ohms)]],Table1[[#This Row],[Tolerance]],Table1[[#This Row],[Stock]])</f>
        <v>33kÂ±1%</v>
      </c>
      <c r="AH131" t="s">
        <v>11344</v>
      </c>
      <c r="AI131" s="6" t="s">
        <v>11352</v>
      </c>
    </row>
    <row r="132" spans="1:35" hidden="1">
      <c r="A132" t="s">
        <v>55</v>
      </c>
      <c r="B132" t="s">
        <v>56</v>
      </c>
      <c r="C132" t="s">
        <v>583</v>
      </c>
      <c r="D132" t="s">
        <v>58</v>
      </c>
      <c r="E132" t="s">
        <v>584</v>
      </c>
      <c r="F132" t="s">
        <v>60</v>
      </c>
      <c r="G132" t="s">
        <v>585</v>
      </c>
      <c r="H132">
        <v>340833</v>
      </c>
      <c r="I132">
        <v>0</v>
      </c>
      <c r="J132">
        <v>0.1</v>
      </c>
      <c r="K132">
        <v>0</v>
      </c>
      <c r="L132">
        <v>1</v>
      </c>
      <c r="M132" t="s">
        <v>19</v>
      </c>
      <c r="N132" t="s">
        <v>62</v>
      </c>
      <c r="O132" t="s">
        <v>252</v>
      </c>
      <c r="P132" t="s">
        <v>24</v>
      </c>
      <c r="Q132" t="s">
        <v>64</v>
      </c>
      <c r="R132" t="s">
        <v>65</v>
      </c>
      <c r="S132" t="s">
        <v>66</v>
      </c>
      <c r="T132" t="s">
        <v>105</v>
      </c>
      <c r="U132" t="s">
        <v>67</v>
      </c>
      <c r="V132" t="s">
        <v>21</v>
      </c>
      <c r="W132">
        <v>805</v>
      </c>
      <c r="X132" t="s">
        <v>22</v>
      </c>
      <c r="Y132" t="s">
        <v>39</v>
      </c>
      <c r="Z132">
        <v>2</v>
      </c>
      <c r="AC132" t="str">
        <f>IF(Table1[[#This Row],[In Adafruit Kit]]+Table1[[#This Row],[Common part]]&gt;0,1,"")</f>
        <v/>
      </c>
      <c r="AE132">
        <v>1</v>
      </c>
      <c r="AF132" t="str">
        <f>IF(Table1[[#This Row],[Stock Part]]=1,"STOCK",IF(Table1[[#This Row],[5% Rohs Part]]+Table1[[#This Row],[1% Rohs Part]],"",""))</f>
        <v/>
      </c>
      <c r="AG132" t="str">
        <f>CONCATENATE(Table1[[#This Row],[Resistance (Ohms)]],Table1[[#This Row],[Tolerance]],Table1[[#This Row],[Stock]])</f>
        <v>22kÂ±1%</v>
      </c>
      <c r="AH132" t="s">
        <v>11344</v>
      </c>
      <c r="AI132" s="6" t="s">
        <v>11352</v>
      </c>
    </row>
    <row r="133" spans="1:35" hidden="1">
      <c r="A133" t="s">
        <v>55</v>
      </c>
      <c r="B133" t="s">
        <v>56</v>
      </c>
      <c r="C133" t="s">
        <v>586</v>
      </c>
      <c r="D133" t="s">
        <v>58</v>
      </c>
      <c r="E133" t="s">
        <v>587</v>
      </c>
      <c r="F133" t="s">
        <v>60</v>
      </c>
      <c r="G133" t="s">
        <v>588</v>
      </c>
      <c r="H133">
        <v>300513</v>
      </c>
      <c r="I133">
        <v>0</v>
      </c>
      <c r="J133">
        <v>0.1</v>
      </c>
      <c r="K133">
        <v>0</v>
      </c>
      <c r="L133">
        <v>1</v>
      </c>
      <c r="M133" t="s">
        <v>19</v>
      </c>
      <c r="N133" t="s">
        <v>62</v>
      </c>
      <c r="O133">
        <v>220</v>
      </c>
      <c r="P133" t="s">
        <v>24</v>
      </c>
      <c r="Q133" t="s">
        <v>64</v>
      </c>
      <c r="R133" t="s">
        <v>65</v>
      </c>
      <c r="S133" t="s">
        <v>66</v>
      </c>
      <c r="T133" t="s">
        <v>105</v>
      </c>
      <c r="U133" t="s">
        <v>67</v>
      </c>
      <c r="V133" t="s">
        <v>21</v>
      </c>
      <c r="W133">
        <v>805</v>
      </c>
      <c r="X133" t="s">
        <v>22</v>
      </c>
      <c r="Y133" t="s">
        <v>39</v>
      </c>
      <c r="Z133">
        <v>2</v>
      </c>
      <c r="AC133" t="str">
        <f>IF(Table1[[#This Row],[In Adafruit Kit]]+Table1[[#This Row],[Common part]]&gt;0,1,"")</f>
        <v/>
      </c>
      <c r="AE133">
        <v>1</v>
      </c>
      <c r="AF133" t="str">
        <f>IF(Table1[[#This Row],[Stock Part]]=1,"STOCK",IF(Table1[[#This Row],[5% Rohs Part]]+Table1[[#This Row],[1% Rohs Part]],"",""))</f>
        <v/>
      </c>
      <c r="AG133" t="str">
        <f>CONCATENATE(Table1[[#This Row],[Resistance (Ohms)]],Table1[[#This Row],[Tolerance]],Table1[[#This Row],[Stock]])</f>
        <v>220Â±1%</v>
      </c>
      <c r="AH133" t="s">
        <v>11344</v>
      </c>
      <c r="AI133" s="6" t="s">
        <v>11352</v>
      </c>
    </row>
    <row r="134" spans="1:35" hidden="1">
      <c r="A134" t="s">
        <v>55</v>
      </c>
      <c r="B134" t="s">
        <v>56</v>
      </c>
      <c r="C134" t="s">
        <v>589</v>
      </c>
      <c r="D134" t="s">
        <v>58</v>
      </c>
      <c r="E134" t="s">
        <v>590</v>
      </c>
      <c r="F134" t="s">
        <v>60</v>
      </c>
      <c r="G134" t="s">
        <v>591</v>
      </c>
      <c r="H134">
        <v>261400</v>
      </c>
      <c r="I134">
        <v>0</v>
      </c>
      <c r="J134">
        <v>0.1</v>
      </c>
      <c r="K134">
        <v>0</v>
      </c>
      <c r="L134">
        <v>1</v>
      </c>
      <c r="M134" t="s">
        <v>19</v>
      </c>
      <c r="N134" t="s">
        <v>62</v>
      </c>
      <c r="O134">
        <v>270</v>
      </c>
      <c r="P134" t="s">
        <v>24</v>
      </c>
      <c r="Q134" t="s">
        <v>64</v>
      </c>
      <c r="R134" t="s">
        <v>65</v>
      </c>
      <c r="S134" t="s">
        <v>66</v>
      </c>
      <c r="T134" t="s">
        <v>105</v>
      </c>
      <c r="U134" t="s">
        <v>67</v>
      </c>
      <c r="V134" t="s">
        <v>21</v>
      </c>
      <c r="W134">
        <v>805</v>
      </c>
      <c r="X134" t="s">
        <v>22</v>
      </c>
      <c r="Y134" t="s">
        <v>39</v>
      </c>
      <c r="Z134">
        <v>2</v>
      </c>
      <c r="AC134" t="str">
        <f>IF(Table1[[#This Row],[In Adafruit Kit]]+Table1[[#This Row],[Common part]]&gt;0,1,"")</f>
        <v/>
      </c>
      <c r="AE134">
        <v>1</v>
      </c>
      <c r="AF134" t="str">
        <f>IF(Table1[[#This Row],[Stock Part]]=1,"STOCK",IF(Table1[[#This Row],[5% Rohs Part]]+Table1[[#This Row],[1% Rohs Part]],"",""))</f>
        <v/>
      </c>
      <c r="AG134" t="str">
        <f>CONCATENATE(Table1[[#This Row],[Resistance (Ohms)]],Table1[[#This Row],[Tolerance]],Table1[[#This Row],[Stock]])</f>
        <v>270Â±1%</v>
      </c>
      <c r="AH134" t="s">
        <v>11344</v>
      </c>
      <c r="AI134" s="6" t="s">
        <v>11352</v>
      </c>
    </row>
    <row r="135" spans="1:35" hidden="1">
      <c r="A135" t="s">
        <v>55</v>
      </c>
      <c r="B135" t="s">
        <v>56</v>
      </c>
      <c r="C135" t="s">
        <v>592</v>
      </c>
      <c r="D135" t="s">
        <v>58</v>
      </c>
      <c r="E135" t="s">
        <v>593</v>
      </c>
      <c r="F135" t="s">
        <v>60</v>
      </c>
      <c r="G135" t="s">
        <v>594</v>
      </c>
      <c r="H135">
        <v>270081</v>
      </c>
      <c r="I135">
        <v>0</v>
      </c>
      <c r="J135">
        <v>0.1</v>
      </c>
      <c r="K135">
        <v>0</v>
      </c>
      <c r="L135">
        <v>1</v>
      </c>
      <c r="M135" t="s">
        <v>19</v>
      </c>
      <c r="N135" t="s">
        <v>62</v>
      </c>
      <c r="O135" t="s">
        <v>300</v>
      </c>
      <c r="P135" t="s">
        <v>24</v>
      </c>
      <c r="Q135" t="s">
        <v>64</v>
      </c>
      <c r="R135" t="s">
        <v>65</v>
      </c>
      <c r="S135" t="s">
        <v>66</v>
      </c>
      <c r="T135" t="s">
        <v>105</v>
      </c>
      <c r="U135" t="s">
        <v>67</v>
      </c>
      <c r="V135" t="s">
        <v>21</v>
      </c>
      <c r="W135">
        <v>805</v>
      </c>
      <c r="X135" t="s">
        <v>22</v>
      </c>
      <c r="Y135" t="s">
        <v>39</v>
      </c>
      <c r="Z135">
        <v>2</v>
      </c>
      <c r="AC135" t="str">
        <f>IF(Table1[[#This Row],[In Adafruit Kit]]+Table1[[#This Row],[Common part]]&gt;0,1,"")</f>
        <v/>
      </c>
      <c r="AE135">
        <v>1</v>
      </c>
      <c r="AF135" t="str">
        <f>IF(Table1[[#This Row],[Stock Part]]=1,"STOCK",IF(Table1[[#This Row],[5% Rohs Part]]+Table1[[#This Row],[1% Rohs Part]],"",""))</f>
        <v/>
      </c>
      <c r="AG135" t="str">
        <f>CONCATENATE(Table1[[#This Row],[Resistance (Ohms)]],Table1[[#This Row],[Tolerance]],Table1[[#This Row],[Stock]])</f>
        <v>5.1kÂ±1%</v>
      </c>
      <c r="AH135" t="s">
        <v>11344</v>
      </c>
      <c r="AI135" s="6" t="s">
        <v>11352</v>
      </c>
    </row>
    <row r="136" spans="1:35" hidden="1">
      <c r="A136" t="s">
        <v>55</v>
      </c>
      <c r="B136" t="s">
        <v>56</v>
      </c>
      <c r="C136" t="s">
        <v>595</v>
      </c>
      <c r="D136" t="s">
        <v>58</v>
      </c>
      <c r="E136" t="s">
        <v>596</v>
      </c>
      <c r="F136" t="s">
        <v>60</v>
      </c>
      <c r="G136" t="s">
        <v>597</v>
      </c>
      <c r="H136">
        <v>262124</v>
      </c>
      <c r="I136">
        <v>0</v>
      </c>
      <c r="J136">
        <v>0.1</v>
      </c>
      <c r="K136">
        <v>0</v>
      </c>
      <c r="L136">
        <v>1</v>
      </c>
      <c r="M136" t="s">
        <v>19</v>
      </c>
      <c r="N136" t="s">
        <v>62</v>
      </c>
      <c r="O136" t="s">
        <v>598</v>
      </c>
      <c r="P136" t="s">
        <v>24</v>
      </c>
      <c r="Q136" t="s">
        <v>64</v>
      </c>
      <c r="R136" t="s">
        <v>65</v>
      </c>
      <c r="S136" t="s">
        <v>66</v>
      </c>
      <c r="T136" t="s">
        <v>105</v>
      </c>
      <c r="U136" t="s">
        <v>67</v>
      </c>
      <c r="V136" t="s">
        <v>21</v>
      </c>
      <c r="W136">
        <v>805</v>
      </c>
      <c r="X136" t="s">
        <v>22</v>
      </c>
      <c r="Y136" t="s">
        <v>39</v>
      </c>
      <c r="Z136">
        <v>2</v>
      </c>
      <c r="AC136" t="str">
        <f>IF(Table1[[#This Row],[In Adafruit Kit]]+Table1[[#This Row],[Common part]]&gt;0,1,"")</f>
        <v/>
      </c>
      <c r="AE136">
        <v>1</v>
      </c>
      <c r="AF136" t="str">
        <f>IF(Table1[[#This Row],[Stock Part]]=1,"STOCK",IF(Table1[[#This Row],[5% Rohs Part]]+Table1[[#This Row],[1% Rohs Part]],"",""))</f>
        <v/>
      </c>
      <c r="AG136" t="str">
        <f>CONCATENATE(Table1[[#This Row],[Resistance (Ohms)]],Table1[[#This Row],[Tolerance]],Table1[[#This Row],[Stock]])</f>
        <v>5.6kÂ±1%</v>
      </c>
      <c r="AH136" t="s">
        <v>11344</v>
      </c>
      <c r="AI136" s="6" t="s">
        <v>11352</v>
      </c>
    </row>
    <row r="137" spans="1:35" hidden="1">
      <c r="A137" t="s">
        <v>55</v>
      </c>
      <c r="B137" t="s">
        <v>56</v>
      </c>
      <c r="C137" t="s">
        <v>599</v>
      </c>
      <c r="D137" t="s">
        <v>58</v>
      </c>
      <c r="E137" t="s">
        <v>600</v>
      </c>
      <c r="F137" t="s">
        <v>60</v>
      </c>
      <c r="G137" t="s">
        <v>601</v>
      </c>
      <c r="H137">
        <v>248320</v>
      </c>
      <c r="I137">
        <v>0</v>
      </c>
      <c r="J137">
        <v>0.1</v>
      </c>
      <c r="K137">
        <v>0</v>
      </c>
      <c r="L137">
        <v>1</v>
      </c>
      <c r="M137" t="s">
        <v>19</v>
      </c>
      <c r="N137" t="s">
        <v>62</v>
      </c>
      <c r="O137" t="s">
        <v>204</v>
      </c>
      <c r="P137" t="s">
        <v>24</v>
      </c>
      <c r="Q137" t="s">
        <v>64</v>
      </c>
      <c r="R137" t="s">
        <v>65</v>
      </c>
      <c r="S137" t="s">
        <v>66</v>
      </c>
      <c r="T137" t="s">
        <v>105</v>
      </c>
      <c r="U137" t="s">
        <v>67</v>
      </c>
      <c r="V137" t="s">
        <v>21</v>
      </c>
      <c r="W137">
        <v>805</v>
      </c>
      <c r="X137" t="s">
        <v>22</v>
      </c>
      <c r="Y137" t="s">
        <v>39</v>
      </c>
      <c r="Z137">
        <v>2</v>
      </c>
      <c r="AC137" t="str">
        <f>IF(Table1[[#This Row],[In Adafruit Kit]]+Table1[[#This Row],[Common part]]&gt;0,1,"")</f>
        <v/>
      </c>
      <c r="AE137">
        <v>1</v>
      </c>
      <c r="AF137" t="str">
        <f>IF(Table1[[#This Row],[Stock Part]]=1,"STOCK",IF(Table1[[#This Row],[5% Rohs Part]]+Table1[[#This Row],[1% Rohs Part]],"",""))</f>
        <v/>
      </c>
      <c r="AG137" t="str">
        <f>CONCATENATE(Table1[[#This Row],[Resistance (Ohms)]],Table1[[#This Row],[Tolerance]],Table1[[#This Row],[Stock]])</f>
        <v>120kÂ±1%</v>
      </c>
      <c r="AH137" t="s">
        <v>11344</v>
      </c>
      <c r="AI137" s="6" t="s">
        <v>11352</v>
      </c>
    </row>
    <row r="138" spans="1:35" hidden="1">
      <c r="A138" t="s">
        <v>55</v>
      </c>
      <c r="B138" t="s">
        <v>56</v>
      </c>
      <c r="C138" t="s">
        <v>602</v>
      </c>
      <c r="D138" t="s">
        <v>58</v>
      </c>
      <c r="E138" t="s">
        <v>603</v>
      </c>
      <c r="F138" t="s">
        <v>60</v>
      </c>
      <c r="G138" t="s">
        <v>604</v>
      </c>
      <c r="H138">
        <v>248592</v>
      </c>
      <c r="I138">
        <v>0</v>
      </c>
      <c r="J138">
        <v>0.1</v>
      </c>
      <c r="K138">
        <v>0</v>
      </c>
      <c r="L138">
        <v>1</v>
      </c>
      <c r="M138" t="s">
        <v>19</v>
      </c>
      <c r="N138" t="s">
        <v>62</v>
      </c>
      <c r="O138" t="s">
        <v>216</v>
      </c>
      <c r="P138" t="s">
        <v>24</v>
      </c>
      <c r="Q138" t="s">
        <v>64</v>
      </c>
      <c r="R138" t="s">
        <v>65</v>
      </c>
      <c r="S138" t="s">
        <v>66</v>
      </c>
      <c r="T138" t="s">
        <v>105</v>
      </c>
      <c r="U138" t="s">
        <v>67</v>
      </c>
      <c r="V138" t="s">
        <v>21</v>
      </c>
      <c r="W138">
        <v>805</v>
      </c>
      <c r="X138" t="s">
        <v>22</v>
      </c>
      <c r="Y138" t="s">
        <v>39</v>
      </c>
      <c r="Z138">
        <v>2</v>
      </c>
      <c r="AC138" t="str">
        <f>IF(Table1[[#This Row],[In Adafruit Kit]]+Table1[[#This Row],[Common part]]&gt;0,1,"")</f>
        <v/>
      </c>
      <c r="AE138">
        <v>1</v>
      </c>
      <c r="AF138" t="str">
        <f>IF(Table1[[#This Row],[Stock Part]]=1,"STOCK",IF(Table1[[#This Row],[5% Rohs Part]]+Table1[[#This Row],[1% Rohs Part]],"",""))</f>
        <v/>
      </c>
      <c r="AG138" t="str">
        <f>CONCATENATE(Table1[[#This Row],[Resistance (Ohms)]],Table1[[#This Row],[Tolerance]],Table1[[#This Row],[Stock]])</f>
        <v>15kÂ±1%</v>
      </c>
      <c r="AH138" t="s">
        <v>11344</v>
      </c>
      <c r="AI138" s="6" t="s">
        <v>11352</v>
      </c>
    </row>
    <row r="139" spans="1:35" hidden="1">
      <c r="A139" t="s">
        <v>55</v>
      </c>
      <c r="B139" t="s">
        <v>56</v>
      </c>
      <c r="C139" t="s">
        <v>605</v>
      </c>
      <c r="D139" t="s">
        <v>58</v>
      </c>
      <c r="E139" t="s">
        <v>606</v>
      </c>
      <c r="F139" t="s">
        <v>60</v>
      </c>
      <c r="G139" t="s">
        <v>607</v>
      </c>
      <c r="H139">
        <v>242837</v>
      </c>
      <c r="I139">
        <v>0</v>
      </c>
      <c r="J139">
        <v>0.1</v>
      </c>
      <c r="K139">
        <v>0</v>
      </c>
      <c r="L139">
        <v>1</v>
      </c>
      <c r="M139" t="s">
        <v>19</v>
      </c>
      <c r="N139" t="s">
        <v>62</v>
      </c>
      <c r="O139">
        <v>127</v>
      </c>
      <c r="P139" t="s">
        <v>24</v>
      </c>
      <c r="Q139" t="s">
        <v>64</v>
      </c>
      <c r="R139" t="s">
        <v>65</v>
      </c>
      <c r="S139" t="s">
        <v>66</v>
      </c>
      <c r="T139" t="s">
        <v>105</v>
      </c>
      <c r="U139" t="s">
        <v>67</v>
      </c>
      <c r="V139" t="s">
        <v>21</v>
      </c>
      <c r="W139">
        <v>805</v>
      </c>
      <c r="X139" t="s">
        <v>22</v>
      </c>
      <c r="Y139" t="s">
        <v>39</v>
      </c>
      <c r="Z139">
        <v>2</v>
      </c>
      <c r="AC139" t="str">
        <f>IF(Table1[[#This Row],[In Adafruit Kit]]+Table1[[#This Row],[Common part]]&gt;0,1,"")</f>
        <v/>
      </c>
      <c r="AE139">
        <v>1</v>
      </c>
      <c r="AF139" t="str">
        <f>IF(Table1[[#This Row],[Stock Part]]=1,"STOCK",IF(Table1[[#This Row],[5% Rohs Part]]+Table1[[#This Row],[1% Rohs Part]],"",""))</f>
        <v/>
      </c>
      <c r="AG139" t="str">
        <f>CONCATENATE(Table1[[#This Row],[Resistance (Ohms)]],Table1[[#This Row],[Tolerance]],Table1[[#This Row],[Stock]])</f>
        <v>127Â±1%</v>
      </c>
      <c r="AH139" t="s">
        <v>11344</v>
      </c>
      <c r="AI139" s="6" t="s">
        <v>11352</v>
      </c>
    </row>
    <row r="140" spans="1:35" hidden="1">
      <c r="A140" t="s">
        <v>55</v>
      </c>
      <c r="B140" t="s">
        <v>56</v>
      </c>
      <c r="C140" t="s">
        <v>608</v>
      </c>
      <c r="D140" t="s">
        <v>58</v>
      </c>
      <c r="E140" t="s">
        <v>609</v>
      </c>
      <c r="F140" t="s">
        <v>60</v>
      </c>
      <c r="G140" t="s">
        <v>610</v>
      </c>
      <c r="H140">
        <v>223138</v>
      </c>
      <c r="I140">
        <v>0</v>
      </c>
      <c r="J140">
        <v>0.1</v>
      </c>
      <c r="K140">
        <v>0</v>
      </c>
      <c r="L140">
        <v>1</v>
      </c>
      <c r="M140" t="s">
        <v>19</v>
      </c>
      <c r="N140" t="s">
        <v>62</v>
      </c>
      <c r="O140" t="s">
        <v>236</v>
      </c>
      <c r="P140" t="s">
        <v>24</v>
      </c>
      <c r="Q140" t="s">
        <v>64</v>
      </c>
      <c r="R140" t="s">
        <v>65</v>
      </c>
      <c r="S140" t="s">
        <v>66</v>
      </c>
      <c r="T140" t="s">
        <v>105</v>
      </c>
      <c r="U140" t="s">
        <v>67</v>
      </c>
      <c r="V140" t="s">
        <v>21</v>
      </c>
      <c r="W140">
        <v>805</v>
      </c>
      <c r="X140" t="s">
        <v>22</v>
      </c>
      <c r="Y140" t="s">
        <v>39</v>
      </c>
      <c r="Z140">
        <v>2</v>
      </c>
      <c r="AC140" t="str">
        <f>IF(Table1[[#This Row],[In Adafruit Kit]]+Table1[[#This Row],[Common part]]&gt;0,1,"")</f>
        <v/>
      </c>
      <c r="AE140">
        <v>1</v>
      </c>
      <c r="AF140" t="str">
        <f>IF(Table1[[#This Row],[Stock Part]]=1,"STOCK",IF(Table1[[#This Row],[5% Rohs Part]]+Table1[[#This Row],[1% Rohs Part]],"",""))</f>
        <v/>
      </c>
      <c r="AG140" t="str">
        <f>CONCATENATE(Table1[[#This Row],[Resistance (Ohms)]],Table1[[#This Row],[Tolerance]],Table1[[#This Row],[Stock]])</f>
        <v>2.7kÂ±1%</v>
      </c>
      <c r="AH140" t="s">
        <v>11344</v>
      </c>
      <c r="AI140" s="6" t="s">
        <v>11352</v>
      </c>
    </row>
    <row r="141" spans="1:35" hidden="1">
      <c r="A141" t="s">
        <v>55</v>
      </c>
      <c r="B141" t="s">
        <v>56</v>
      </c>
      <c r="C141" t="s">
        <v>611</v>
      </c>
      <c r="D141" t="s">
        <v>58</v>
      </c>
      <c r="E141" t="s">
        <v>612</v>
      </c>
      <c r="F141" t="s">
        <v>60</v>
      </c>
      <c r="G141" t="s">
        <v>613</v>
      </c>
      <c r="H141">
        <v>228652</v>
      </c>
      <c r="I141">
        <v>0</v>
      </c>
      <c r="J141">
        <v>0.1</v>
      </c>
      <c r="K141">
        <v>0</v>
      </c>
      <c r="L141">
        <v>1</v>
      </c>
      <c r="M141" t="s">
        <v>19</v>
      </c>
      <c r="N141" t="s">
        <v>62</v>
      </c>
      <c r="O141" t="s">
        <v>614</v>
      </c>
      <c r="P141" t="s">
        <v>24</v>
      </c>
      <c r="Q141" t="s">
        <v>64</v>
      </c>
      <c r="R141" t="s">
        <v>65</v>
      </c>
      <c r="S141" t="s">
        <v>66</v>
      </c>
      <c r="T141" t="s">
        <v>105</v>
      </c>
      <c r="U141" t="s">
        <v>67</v>
      </c>
      <c r="V141" t="s">
        <v>21</v>
      </c>
      <c r="W141">
        <v>805</v>
      </c>
      <c r="X141" t="s">
        <v>22</v>
      </c>
      <c r="Y141" t="s">
        <v>39</v>
      </c>
      <c r="Z141">
        <v>2</v>
      </c>
      <c r="AC141" t="str">
        <f>IF(Table1[[#This Row],[In Adafruit Kit]]+Table1[[#This Row],[Common part]]&gt;0,1,"")</f>
        <v/>
      </c>
      <c r="AE141">
        <v>1</v>
      </c>
      <c r="AF141" t="str">
        <f>IF(Table1[[#This Row],[Stock Part]]=1,"STOCK",IF(Table1[[#This Row],[5% Rohs Part]]+Table1[[#This Row],[1% Rohs Part]],"",""))</f>
        <v/>
      </c>
      <c r="AG141" t="str">
        <f>CONCATENATE(Table1[[#This Row],[Resistance (Ohms)]],Table1[[#This Row],[Tolerance]],Table1[[#This Row],[Stock]])</f>
        <v>4.22kÂ±1%</v>
      </c>
      <c r="AH141" t="s">
        <v>11344</v>
      </c>
      <c r="AI141" s="6" t="s">
        <v>11352</v>
      </c>
    </row>
    <row r="142" spans="1:35" hidden="1">
      <c r="A142" t="s">
        <v>55</v>
      </c>
      <c r="B142" t="s">
        <v>56</v>
      </c>
      <c r="C142" t="s">
        <v>615</v>
      </c>
      <c r="D142" t="s">
        <v>58</v>
      </c>
      <c r="E142" t="s">
        <v>616</v>
      </c>
      <c r="F142" t="s">
        <v>60</v>
      </c>
      <c r="G142" t="s">
        <v>617</v>
      </c>
      <c r="H142">
        <v>213950</v>
      </c>
      <c r="I142">
        <v>0</v>
      </c>
      <c r="J142">
        <v>0.1</v>
      </c>
      <c r="K142">
        <v>0</v>
      </c>
      <c r="L142">
        <v>1</v>
      </c>
      <c r="M142" t="s">
        <v>19</v>
      </c>
      <c r="N142" t="s">
        <v>62</v>
      </c>
      <c r="O142">
        <v>15</v>
      </c>
      <c r="P142" t="s">
        <v>24</v>
      </c>
      <c r="Q142" t="s">
        <v>64</v>
      </c>
      <c r="R142" t="s">
        <v>65</v>
      </c>
      <c r="S142" t="s">
        <v>66</v>
      </c>
      <c r="T142" t="s">
        <v>105</v>
      </c>
      <c r="U142" t="s">
        <v>67</v>
      </c>
      <c r="V142" t="s">
        <v>21</v>
      </c>
      <c r="W142">
        <v>805</v>
      </c>
      <c r="X142" t="s">
        <v>22</v>
      </c>
      <c r="Y142" t="s">
        <v>39</v>
      </c>
      <c r="Z142">
        <v>2</v>
      </c>
      <c r="AC142" t="str">
        <f>IF(Table1[[#This Row],[In Adafruit Kit]]+Table1[[#This Row],[Common part]]&gt;0,1,"")</f>
        <v/>
      </c>
      <c r="AE142">
        <v>1</v>
      </c>
      <c r="AF142" t="str">
        <f>IF(Table1[[#This Row],[Stock Part]]=1,"STOCK",IF(Table1[[#This Row],[5% Rohs Part]]+Table1[[#This Row],[1% Rohs Part]],"",""))</f>
        <v/>
      </c>
      <c r="AG142" t="str">
        <f>CONCATENATE(Table1[[#This Row],[Resistance (Ohms)]],Table1[[#This Row],[Tolerance]],Table1[[#This Row],[Stock]])</f>
        <v>15Â±1%</v>
      </c>
      <c r="AH142" t="s">
        <v>11344</v>
      </c>
      <c r="AI142" s="6" t="s">
        <v>11352</v>
      </c>
    </row>
    <row r="143" spans="1:35" hidden="1">
      <c r="A143" t="s">
        <v>55</v>
      </c>
      <c r="B143" t="s">
        <v>56</v>
      </c>
      <c r="C143" t="s">
        <v>618</v>
      </c>
      <c r="D143" t="s">
        <v>58</v>
      </c>
      <c r="E143" t="s">
        <v>619</v>
      </c>
      <c r="F143" t="s">
        <v>60</v>
      </c>
      <c r="G143" t="s">
        <v>620</v>
      </c>
      <c r="H143">
        <v>209613</v>
      </c>
      <c r="I143">
        <v>0</v>
      </c>
      <c r="J143">
        <v>0.1</v>
      </c>
      <c r="K143">
        <v>0</v>
      </c>
      <c r="L143">
        <v>1</v>
      </c>
      <c r="M143" t="s">
        <v>19</v>
      </c>
      <c r="N143" t="s">
        <v>62</v>
      </c>
      <c r="O143" t="s">
        <v>491</v>
      </c>
      <c r="P143" t="s">
        <v>24</v>
      </c>
      <c r="Q143" t="s">
        <v>64</v>
      </c>
      <c r="R143" t="s">
        <v>65</v>
      </c>
      <c r="S143" t="s">
        <v>66</v>
      </c>
      <c r="T143" t="s">
        <v>105</v>
      </c>
      <c r="U143" t="s">
        <v>67</v>
      </c>
      <c r="V143" t="s">
        <v>21</v>
      </c>
      <c r="W143">
        <v>805</v>
      </c>
      <c r="X143" t="s">
        <v>22</v>
      </c>
      <c r="Y143" t="s">
        <v>39</v>
      </c>
      <c r="Z143">
        <v>2</v>
      </c>
      <c r="AC143" t="str">
        <f>IF(Table1[[#This Row],[In Adafruit Kit]]+Table1[[#This Row],[Common part]]&gt;0,1,"")</f>
        <v/>
      </c>
      <c r="AE143">
        <v>1</v>
      </c>
      <c r="AF143" t="str">
        <f>IF(Table1[[#This Row],[Stock Part]]=1,"STOCK",IF(Table1[[#This Row],[5% Rohs Part]]+Table1[[#This Row],[1% Rohs Part]],"",""))</f>
        <v/>
      </c>
      <c r="AG143" t="str">
        <f>CONCATENATE(Table1[[#This Row],[Resistance (Ohms)]],Table1[[#This Row],[Tolerance]],Table1[[#This Row],[Stock]])</f>
        <v>1.8kÂ±1%</v>
      </c>
      <c r="AH143" t="s">
        <v>11344</v>
      </c>
      <c r="AI143" s="6" t="s">
        <v>11352</v>
      </c>
    </row>
    <row r="144" spans="1:35" hidden="1">
      <c r="A144" t="s">
        <v>55</v>
      </c>
      <c r="B144" t="s">
        <v>56</v>
      </c>
      <c r="C144" t="s">
        <v>621</v>
      </c>
      <c r="D144" t="s">
        <v>58</v>
      </c>
      <c r="E144" t="s">
        <v>622</v>
      </c>
      <c r="F144" t="s">
        <v>60</v>
      </c>
      <c r="G144" t="s">
        <v>623</v>
      </c>
      <c r="H144">
        <v>202853</v>
      </c>
      <c r="I144">
        <v>0</v>
      </c>
      <c r="J144">
        <v>0.1</v>
      </c>
      <c r="K144">
        <v>0</v>
      </c>
      <c r="L144">
        <v>1</v>
      </c>
      <c r="M144" t="s">
        <v>19</v>
      </c>
      <c r="N144" t="s">
        <v>62</v>
      </c>
      <c r="O144" t="s">
        <v>624</v>
      </c>
      <c r="P144" t="s">
        <v>24</v>
      </c>
      <c r="Q144" t="s">
        <v>64</v>
      </c>
      <c r="R144" t="s">
        <v>65</v>
      </c>
      <c r="S144" t="s">
        <v>66</v>
      </c>
      <c r="T144" t="s">
        <v>105</v>
      </c>
      <c r="U144" t="s">
        <v>67</v>
      </c>
      <c r="V144" t="s">
        <v>21</v>
      </c>
      <c r="W144">
        <v>805</v>
      </c>
      <c r="X144" t="s">
        <v>22</v>
      </c>
      <c r="Y144" t="s">
        <v>39</v>
      </c>
      <c r="Z144">
        <v>2</v>
      </c>
      <c r="AC144" t="str">
        <f>IF(Table1[[#This Row],[In Adafruit Kit]]+Table1[[#This Row],[Common part]]&gt;0,1,"")</f>
        <v/>
      </c>
      <c r="AE144">
        <v>1</v>
      </c>
      <c r="AF144" t="str">
        <f>IF(Table1[[#This Row],[Stock Part]]=1,"STOCK",IF(Table1[[#This Row],[5% Rohs Part]]+Table1[[#This Row],[1% Rohs Part]],"",""))</f>
        <v/>
      </c>
      <c r="AG144" t="str">
        <f>CONCATENATE(Table1[[#This Row],[Resistance (Ohms)]],Table1[[#This Row],[Tolerance]],Table1[[#This Row],[Stock]])</f>
        <v>750kÂ±1%</v>
      </c>
      <c r="AH144" t="s">
        <v>11344</v>
      </c>
      <c r="AI144" s="6" t="s">
        <v>11352</v>
      </c>
    </row>
    <row r="145" spans="1:35" hidden="1">
      <c r="A145" t="s">
        <v>55</v>
      </c>
      <c r="B145" t="s">
        <v>56</v>
      </c>
      <c r="C145" t="s">
        <v>625</v>
      </c>
      <c r="D145" t="s">
        <v>58</v>
      </c>
      <c r="E145" t="s">
        <v>626</v>
      </c>
      <c r="F145" t="s">
        <v>60</v>
      </c>
      <c r="G145" t="s">
        <v>627</v>
      </c>
      <c r="H145">
        <v>203408</v>
      </c>
      <c r="I145">
        <v>0</v>
      </c>
      <c r="J145">
        <v>0.1</v>
      </c>
      <c r="K145">
        <v>0</v>
      </c>
      <c r="L145">
        <v>1</v>
      </c>
      <c r="M145" t="s">
        <v>19</v>
      </c>
      <c r="N145" t="s">
        <v>62</v>
      </c>
      <c r="O145">
        <v>33</v>
      </c>
      <c r="P145" t="s">
        <v>24</v>
      </c>
      <c r="Q145" t="s">
        <v>64</v>
      </c>
      <c r="R145" t="s">
        <v>65</v>
      </c>
      <c r="S145" t="s">
        <v>66</v>
      </c>
      <c r="T145" t="s">
        <v>105</v>
      </c>
      <c r="U145" t="s">
        <v>67</v>
      </c>
      <c r="V145" t="s">
        <v>21</v>
      </c>
      <c r="W145">
        <v>805</v>
      </c>
      <c r="X145" t="s">
        <v>22</v>
      </c>
      <c r="Y145" t="s">
        <v>39</v>
      </c>
      <c r="Z145">
        <v>2</v>
      </c>
      <c r="AC145" t="str">
        <f>IF(Table1[[#This Row],[In Adafruit Kit]]+Table1[[#This Row],[Common part]]&gt;0,1,"")</f>
        <v/>
      </c>
      <c r="AE145">
        <v>1</v>
      </c>
      <c r="AF145" t="str">
        <f>IF(Table1[[#This Row],[Stock Part]]=1,"STOCK",IF(Table1[[#This Row],[5% Rohs Part]]+Table1[[#This Row],[1% Rohs Part]],"",""))</f>
        <v/>
      </c>
      <c r="AG145" t="str">
        <f>CONCATENATE(Table1[[#This Row],[Resistance (Ohms)]],Table1[[#This Row],[Tolerance]],Table1[[#This Row],[Stock]])</f>
        <v>33Â±1%</v>
      </c>
      <c r="AH145" t="s">
        <v>11344</v>
      </c>
      <c r="AI145" s="6" t="s">
        <v>11352</v>
      </c>
    </row>
    <row r="146" spans="1:35" hidden="1">
      <c r="A146" t="s">
        <v>55</v>
      </c>
      <c r="B146" t="s">
        <v>56</v>
      </c>
      <c r="C146" t="s">
        <v>628</v>
      </c>
      <c r="D146" t="s">
        <v>58</v>
      </c>
      <c r="E146" t="s">
        <v>629</v>
      </c>
      <c r="F146" t="s">
        <v>60</v>
      </c>
      <c r="G146" t="s">
        <v>630</v>
      </c>
      <c r="H146">
        <v>201167</v>
      </c>
      <c r="I146">
        <v>0</v>
      </c>
      <c r="J146">
        <v>0.1</v>
      </c>
      <c r="K146">
        <v>0</v>
      </c>
      <c r="L146">
        <v>1</v>
      </c>
      <c r="M146" t="s">
        <v>19</v>
      </c>
      <c r="N146" t="s">
        <v>62</v>
      </c>
      <c r="O146" t="s">
        <v>320</v>
      </c>
      <c r="P146" t="s">
        <v>24</v>
      </c>
      <c r="Q146" t="s">
        <v>64</v>
      </c>
      <c r="R146" t="s">
        <v>65</v>
      </c>
      <c r="S146" t="s">
        <v>66</v>
      </c>
      <c r="T146" t="s">
        <v>105</v>
      </c>
      <c r="U146" t="s">
        <v>67</v>
      </c>
      <c r="V146" t="s">
        <v>21</v>
      </c>
      <c r="W146">
        <v>805</v>
      </c>
      <c r="X146" t="s">
        <v>22</v>
      </c>
      <c r="Y146" t="s">
        <v>39</v>
      </c>
      <c r="Z146">
        <v>2</v>
      </c>
      <c r="AC146" t="str">
        <f>IF(Table1[[#This Row],[In Adafruit Kit]]+Table1[[#This Row],[Common part]]&gt;0,1,"")</f>
        <v/>
      </c>
      <c r="AE146">
        <v>1</v>
      </c>
      <c r="AF146" t="str">
        <f>IF(Table1[[#This Row],[Stock Part]]=1,"STOCK",IF(Table1[[#This Row],[5% Rohs Part]]+Table1[[#This Row],[1% Rohs Part]],"",""))</f>
        <v/>
      </c>
      <c r="AG146" t="str">
        <f>CONCATENATE(Table1[[#This Row],[Resistance (Ohms)]],Table1[[#This Row],[Tolerance]],Table1[[#This Row],[Stock]])</f>
        <v>68kÂ±1%</v>
      </c>
      <c r="AH146" t="s">
        <v>11344</v>
      </c>
      <c r="AI146" s="6" t="s">
        <v>11352</v>
      </c>
    </row>
    <row r="147" spans="1:35" hidden="1">
      <c r="A147" t="s">
        <v>55</v>
      </c>
      <c r="B147" t="s">
        <v>56</v>
      </c>
      <c r="C147" t="s">
        <v>631</v>
      </c>
      <c r="D147" t="s">
        <v>58</v>
      </c>
      <c r="E147" t="s">
        <v>632</v>
      </c>
      <c r="F147" t="s">
        <v>60</v>
      </c>
      <c r="G147" t="s">
        <v>633</v>
      </c>
      <c r="H147">
        <v>190765</v>
      </c>
      <c r="I147">
        <v>0</v>
      </c>
      <c r="J147">
        <v>0.1</v>
      </c>
      <c r="K147">
        <v>0</v>
      </c>
      <c r="L147">
        <v>1</v>
      </c>
      <c r="M147" t="s">
        <v>19</v>
      </c>
      <c r="N147" t="s">
        <v>62</v>
      </c>
      <c r="O147">
        <v>158</v>
      </c>
      <c r="P147" t="s">
        <v>24</v>
      </c>
      <c r="Q147" t="s">
        <v>64</v>
      </c>
      <c r="R147" t="s">
        <v>65</v>
      </c>
      <c r="S147" t="s">
        <v>66</v>
      </c>
      <c r="T147" t="s">
        <v>105</v>
      </c>
      <c r="U147" t="s">
        <v>67</v>
      </c>
      <c r="V147" t="s">
        <v>21</v>
      </c>
      <c r="W147">
        <v>805</v>
      </c>
      <c r="X147" t="s">
        <v>22</v>
      </c>
      <c r="Y147" t="s">
        <v>39</v>
      </c>
      <c r="Z147">
        <v>2</v>
      </c>
      <c r="AC147" t="str">
        <f>IF(Table1[[#This Row],[In Adafruit Kit]]+Table1[[#This Row],[Common part]]&gt;0,1,"")</f>
        <v/>
      </c>
      <c r="AE147">
        <v>1</v>
      </c>
      <c r="AF147" t="str">
        <f>IF(Table1[[#This Row],[Stock Part]]=1,"STOCK",IF(Table1[[#This Row],[5% Rohs Part]]+Table1[[#This Row],[1% Rohs Part]],"",""))</f>
        <v/>
      </c>
      <c r="AG147" t="str">
        <f>CONCATENATE(Table1[[#This Row],[Resistance (Ohms)]],Table1[[#This Row],[Tolerance]],Table1[[#This Row],[Stock]])</f>
        <v>158Â±1%</v>
      </c>
      <c r="AH147" t="s">
        <v>11344</v>
      </c>
      <c r="AI147" s="6" t="s">
        <v>11352</v>
      </c>
    </row>
    <row r="148" spans="1:35" hidden="1">
      <c r="A148" t="s">
        <v>55</v>
      </c>
      <c r="B148" t="s">
        <v>56</v>
      </c>
      <c r="C148" t="s">
        <v>634</v>
      </c>
      <c r="D148" t="s">
        <v>58</v>
      </c>
      <c r="E148" t="s">
        <v>635</v>
      </c>
      <c r="F148" t="s">
        <v>60</v>
      </c>
      <c r="G148" t="s">
        <v>636</v>
      </c>
      <c r="H148">
        <v>173917</v>
      </c>
      <c r="I148">
        <v>0</v>
      </c>
      <c r="J148">
        <v>0.1</v>
      </c>
      <c r="K148">
        <v>0</v>
      </c>
      <c r="L148">
        <v>1</v>
      </c>
      <c r="M148" t="s">
        <v>19</v>
      </c>
      <c r="N148" t="s">
        <v>62</v>
      </c>
      <c r="O148" t="s">
        <v>240</v>
      </c>
      <c r="P148" t="s">
        <v>24</v>
      </c>
      <c r="Q148" t="s">
        <v>64</v>
      </c>
      <c r="R148" t="s">
        <v>65</v>
      </c>
      <c r="S148" t="s">
        <v>66</v>
      </c>
      <c r="T148" t="s">
        <v>105</v>
      </c>
      <c r="U148" t="s">
        <v>67</v>
      </c>
      <c r="V148" t="s">
        <v>21</v>
      </c>
      <c r="W148">
        <v>805</v>
      </c>
      <c r="X148" t="s">
        <v>22</v>
      </c>
      <c r="Y148" t="s">
        <v>39</v>
      </c>
      <c r="Z148">
        <v>2</v>
      </c>
      <c r="AC148" t="str">
        <f>IF(Table1[[#This Row],[In Adafruit Kit]]+Table1[[#This Row],[Common part]]&gt;0,1,"")</f>
        <v/>
      </c>
      <c r="AE148">
        <v>1</v>
      </c>
      <c r="AF148" t="str">
        <f>IF(Table1[[#This Row],[Stock Part]]=1,"STOCK",IF(Table1[[#This Row],[5% Rohs Part]]+Table1[[#This Row],[1% Rohs Part]],"",""))</f>
        <v/>
      </c>
      <c r="AG148" t="str">
        <f>CONCATENATE(Table1[[#This Row],[Resistance (Ohms)]],Table1[[#This Row],[Tolerance]],Table1[[#This Row],[Stock]])</f>
        <v>200kÂ±1%</v>
      </c>
      <c r="AH148" t="s">
        <v>11344</v>
      </c>
      <c r="AI148" s="6" t="s">
        <v>11352</v>
      </c>
    </row>
    <row r="149" spans="1:35" hidden="1">
      <c r="A149" t="s">
        <v>55</v>
      </c>
      <c r="B149" t="s">
        <v>56</v>
      </c>
      <c r="C149" t="s">
        <v>637</v>
      </c>
      <c r="D149" t="s">
        <v>58</v>
      </c>
      <c r="E149" t="s">
        <v>638</v>
      </c>
      <c r="F149" t="s">
        <v>60</v>
      </c>
      <c r="G149" t="s">
        <v>639</v>
      </c>
      <c r="H149">
        <v>197825</v>
      </c>
      <c r="I149">
        <v>0</v>
      </c>
      <c r="J149">
        <v>0.1</v>
      </c>
      <c r="K149">
        <v>0</v>
      </c>
      <c r="L149">
        <v>1</v>
      </c>
      <c r="M149" t="s">
        <v>19</v>
      </c>
      <c r="N149" t="s">
        <v>62</v>
      </c>
      <c r="O149">
        <v>180</v>
      </c>
      <c r="P149" t="s">
        <v>24</v>
      </c>
      <c r="Q149" t="s">
        <v>64</v>
      </c>
      <c r="R149" t="s">
        <v>65</v>
      </c>
      <c r="S149" t="s">
        <v>66</v>
      </c>
      <c r="T149" t="s">
        <v>105</v>
      </c>
      <c r="U149" t="s">
        <v>67</v>
      </c>
      <c r="V149" t="s">
        <v>21</v>
      </c>
      <c r="W149">
        <v>805</v>
      </c>
      <c r="X149" t="s">
        <v>22</v>
      </c>
      <c r="Y149" t="s">
        <v>39</v>
      </c>
      <c r="Z149">
        <v>2</v>
      </c>
      <c r="AC149" t="str">
        <f>IF(Table1[[#This Row],[In Adafruit Kit]]+Table1[[#This Row],[Common part]]&gt;0,1,"")</f>
        <v/>
      </c>
      <c r="AE149">
        <v>1</v>
      </c>
      <c r="AF149" t="str">
        <f>IF(Table1[[#This Row],[Stock Part]]=1,"STOCK",IF(Table1[[#This Row],[5% Rohs Part]]+Table1[[#This Row],[1% Rohs Part]],"",""))</f>
        <v/>
      </c>
      <c r="AG149" t="str">
        <f>CONCATENATE(Table1[[#This Row],[Resistance (Ohms)]],Table1[[#This Row],[Tolerance]],Table1[[#This Row],[Stock]])</f>
        <v>180Â±1%</v>
      </c>
      <c r="AH149" t="s">
        <v>11344</v>
      </c>
      <c r="AI149" s="6" t="s">
        <v>11352</v>
      </c>
    </row>
    <row r="150" spans="1:35" hidden="1">
      <c r="A150" t="s">
        <v>55</v>
      </c>
      <c r="B150" t="s">
        <v>56</v>
      </c>
      <c r="C150" t="s">
        <v>640</v>
      </c>
      <c r="D150" t="s">
        <v>58</v>
      </c>
      <c r="E150" t="s">
        <v>641</v>
      </c>
      <c r="F150" t="s">
        <v>60</v>
      </c>
      <c r="G150" t="s">
        <v>642</v>
      </c>
      <c r="H150">
        <v>170473</v>
      </c>
      <c r="I150">
        <v>0</v>
      </c>
      <c r="J150">
        <v>0.1</v>
      </c>
      <c r="K150">
        <v>0</v>
      </c>
      <c r="L150">
        <v>1</v>
      </c>
      <c r="M150" t="s">
        <v>19</v>
      </c>
      <c r="N150" t="s">
        <v>62</v>
      </c>
      <c r="O150" t="s">
        <v>643</v>
      </c>
      <c r="P150" t="s">
        <v>24</v>
      </c>
      <c r="Q150" t="s">
        <v>64</v>
      </c>
      <c r="R150" t="s">
        <v>65</v>
      </c>
      <c r="S150" t="s">
        <v>66</v>
      </c>
      <c r="T150" t="s">
        <v>105</v>
      </c>
      <c r="U150" t="s">
        <v>67</v>
      </c>
      <c r="V150" t="s">
        <v>21</v>
      </c>
      <c r="W150">
        <v>805</v>
      </c>
      <c r="X150" t="s">
        <v>22</v>
      </c>
      <c r="Y150" t="s">
        <v>39</v>
      </c>
      <c r="Z150">
        <v>2</v>
      </c>
      <c r="AC150" t="str">
        <f>IF(Table1[[#This Row],[In Adafruit Kit]]+Table1[[#This Row],[Common part]]&gt;0,1,"")</f>
        <v/>
      </c>
      <c r="AE150">
        <v>1</v>
      </c>
      <c r="AF150" t="str">
        <f>IF(Table1[[#This Row],[Stock Part]]=1,"STOCK",IF(Table1[[#This Row],[5% Rohs Part]]+Table1[[#This Row],[1% Rohs Part]],"",""))</f>
        <v/>
      </c>
      <c r="AG150" t="str">
        <f>CONCATENATE(Table1[[#This Row],[Resistance (Ohms)]],Table1[[#This Row],[Tolerance]],Table1[[#This Row],[Stock]])</f>
        <v>23.2kÂ±1%</v>
      </c>
      <c r="AH150" t="s">
        <v>11344</v>
      </c>
      <c r="AI150" s="6" t="s">
        <v>11352</v>
      </c>
    </row>
    <row r="151" spans="1:35" hidden="1">
      <c r="A151" t="s">
        <v>55</v>
      </c>
      <c r="B151" t="s">
        <v>56</v>
      </c>
      <c r="C151" t="s">
        <v>644</v>
      </c>
      <c r="D151" t="s">
        <v>58</v>
      </c>
      <c r="E151" t="s">
        <v>645</v>
      </c>
      <c r="F151" t="s">
        <v>60</v>
      </c>
      <c r="G151" t="s">
        <v>646</v>
      </c>
      <c r="H151">
        <v>170297</v>
      </c>
      <c r="I151">
        <v>0</v>
      </c>
      <c r="J151">
        <v>0.1</v>
      </c>
      <c r="K151">
        <v>0</v>
      </c>
      <c r="L151">
        <v>1</v>
      </c>
      <c r="M151" t="s">
        <v>19</v>
      </c>
      <c r="N151" t="s">
        <v>62</v>
      </c>
      <c r="O151" t="s">
        <v>647</v>
      </c>
      <c r="P151" t="s">
        <v>24</v>
      </c>
      <c r="Q151" t="s">
        <v>64</v>
      </c>
      <c r="R151" t="s">
        <v>65</v>
      </c>
      <c r="S151" t="s">
        <v>66</v>
      </c>
      <c r="T151" t="s">
        <v>105</v>
      </c>
      <c r="U151" t="s">
        <v>67</v>
      </c>
      <c r="V151" t="s">
        <v>21</v>
      </c>
      <c r="W151">
        <v>805</v>
      </c>
      <c r="X151" t="s">
        <v>22</v>
      </c>
      <c r="Y151" t="s">
        <v>39</v>
      </c>
      <c r="Z151">
        <v>2</v>
      </c>
      <c r="AC151" t="str">
        <f>IF(Table1[[#This Row],[In Adafruit Kit]]+Table1[[#This Row],[Common part]]&gt;0,1,"")</f>
        <v/>
      </c>
      <c r="AE151">
        <v>1</v>
      </c>
      <c r="AF151" t="str">
        <f>IF(Table1[[#This Row],[Stock Part]]=1,"STOCK",IF(Table1[[#This Row],[5% Rohs Part]]+Table1[[#This Row],[1% Rohs Part]],"",""))</f>
        <v/>
      </c>
      <c r="AG151" t="str">
        <f>CONCATENATE(Table1[[#This Row],[Resistance (Ohms)]],Table1[[#This Row],[Tolerance]],Table1[[#This Row],[Stock]])</f>
        <v>3.01kÂ±1%</v>
      </c>
      <c r="AH151" t="s">
        <v>11344</v>
      </c>
      <c r="AI151" s="6" t="s">
        <v>11352</v>
      </c>
    </row>
    <row r="152" spans="1:35" hidden="1">
      <c r="A152" t="s">
        <v>55</v>
      </c>
      <c r="B152" t="s">
        <v>56</v>
      </c>
      <c r="C152" t="s">
        <v>648</v>
      </c>
      <c r="D152" t="s">
        <v>58</v>
      </c>
      <c r="E152" t="s">
        <v>649</v>
      </c>
      <c r="F152" t="s">
        <v>60</v>
      </c>
      <c r="G152" t="s">
        <v>650</v>
      </c>
      <c r="H152">
        <v>165950</v>
      </c>
      <c r="I152">
        <v>0</v>
      </c>
      <c r="J152">
        <v>0.1</v>
      </c>
      <c r="K152">
        <v>0</v>
      </c>
      <c r="L152">
        <v>1</v>
      </c>
      <c r="M152" t="s">
        <v>19</v>
      </c>
      <c r="N152" t="s">
        <v>62</v>
      </c>
      <c r="O152" t="s">
        <v>651</v>
      </c>
      <c r="P152" t="s">
        <v>24</v>
      </c>
      <c r="Q152" t="s">
        <v>64</v>
      </c>
      <c r="R152" t="s">
        <v>65</v>
      </c>
      <c r="S152" t="s">
        <v>66</v>
      </c>
      <c r="T152" t="s">
        <v>105</v>
      </c>
      <c r="U152" t="s">
        <v>67</v>
      </c>
      <c r="V152" t="s">
        <v>21</v>
      </c>
      <c r="W152">
        <v>805</v>
      </c>
      <c r="X152" t="s">
        <v>22</v>
      </c>
      <c r="Y152" t="s">
        <v>39</v>
      </c>
      <c r="Z152">
        <v>2</v>
      </c>
      <c r="AC152" t="str">
        <f>IF(Table1[[#This Row],[In Adafruit Kit]]+Table1[[#This Row],[Common part]]&gt;0,1,"")</f>
        <v/>
      </c>
      <c r="AE152">
        <v>1</v>
      </c>
      <c r="AF152" t="str">
        <f>IF(Table1[[#This Row],[Stock Part]]=1,"STOCK",IF(Table1[[#This Row],[5% Rohs Part]]+Table1[[#This Row],[1% Rohs Part]],"",""))</f>
        <v/>
      </c>
      <c r="AG152" t="str">
        <f>CONCATENATE(Table1[[#This Row],[Resistance (Ohms)]],Table1[[#This Row],[Tolerance]],Table1[[#This Row],[Stock]])</f>
        <v>221kÂ±1%</v>
      </c>
      <c r="AH152" t="s">
        <v>11344</v>
      </c>
      <c r="AI152" s="6" t="s">
        <v>11352</v>
      </c>
    </row>
    <row r="153" spans="1:35" hidden="1">
      <c r="A153" t="s">
        <v>55</v>
      </c>
      <c r="B153" t="s">
        <v>56</v>
      </c>
      <c r="C153" t="s">
        <v>652</v>
      </c>
      <c r="D153" t="s">
        <v>58</v>
      </c>
      <c r="E153" t="s">
        <v>653</v>
      </c>
      <c r="F153" t="s">
        <v>60</v>
      </c>
      <c r="G153" t="s">
        <v>654</v>
      </c>
      <c r="H153">
        <v>162612</v>
      </c>
      <c r="I153">
        <v>0</v>
      </c>
      <c r="J153">
        <v>0.1</v>
      </c>
      <c r="K153">
        <v>0</v>
      </c>
      <c r="L153">
        <v>1</v>
      </c>
      <c r="M153" t="s">
        <v>19</v>
      </c>
      <c r="N153" t="s">
        <v>62</v>
      </c>
      <c r="O153" t="s">
        <v>655</v>
      </c>
      <c r="P153" t="s">
        <v>24</v>
      </c>
      <c r="Q153" t="s">
        <v>64</v>
      </c>
      <c r="R153" t="s">
        <v>65</v>
      </c>
      <c r="S153" t="s">
        <v>66</v>
      </c>
      <c r="T153" t="s">
        <v>105</v>
      </c>
      <c r="U153" t="s">
        <v>67</v>
      </c>
      <c r="V153" t="s">
        <v>21</v>
      </c>
      <c r="W153">
        <v>805</v>
      </c>
      <c r="X153" t="s">
        <v>22</v>
      </c>
      <c r="Y153" t="s">
        <v>39</v>
      </c>
      <c r="Z153">
        <v>2</v>
      </c>
      <c r="AC153" t="str">
        <f>IF(Table1[[#This Row],[In Adafruit Kit]]+Table1[[#This Row],[Common part]]&gt;0,1,"")</f>
        <v/>
      </c>
      <c r="AE153">
        <v>1</v>
      </c>
      <c r="AF153" t="str">
        <f>IF(Table1[[#This Row],[Stock Part]]=1,"STOCK",IF(Table1[[#This Row],[5% Rohs Part]]+Table1[[#This Row],[1% Rohs Part]],"",""))</f>
        <v/>
      </c>
      <c r="AG153" t="str">
        <f>CONCATENATE(Table1[[#This Row],[Resistance (Ohms)]],Table1[[#This Row],[Tolerance]],Table1[[#This Row],[Stock]])</f>
        <v>5.11kÂ±1%</v>
      </c>
      <c r="AH153" t="s">
        <v>11344</v>
      </c>
      <c r="AI153" s="6" t="s">
        <v>11352</v>
      </c>
    </row>
    <row r="154" spans="1:35" hidden="1">
      <c r="A154" t="s">
        <v>55</v>
      </c>
      <c r="B154" t="s">
        <v>56</v>
      </c>
      <c r="C154" t="s">
        <v>656</v>
      </c>
      <c r="D154" t="s">
        <v>58</v>
      </c>
      <c r="E154" t="s">
        <v>657</v>
      </c>
      <c r="F154" t="s">
        <v>60</v>
      </c>
      <c r="G154" t="s">
        <v>658</v>
      </c>
      <c r="H154">
        <v>161365</v>
      </c>
      <c r="I154">
        <v>0</v>
      </c>
      <c r="J154">
        <v>0.1</v>
      </c>
      <c r="K154">
        <v>0</v>
      </c>
      <c r="L154">
        <v>1</v>
      </c>
      <c r="M154" t="s">
        <v>19</v>
      </c>
      <c r="N154" t="s">
        <v>62</v>
      </c>
      <c r="O154">
        <v>845</v>
      </c>
      <c r="P154" t="s">
        <v>24</v>
      </c>
      <c r="Q154" t="s">
        <v>64</v>
      </c>
      <c r="R154" t="s">
        <v>65</v>
      </c>
      <c r="S154" t="s">
        <v>66</v>
      </c>
      <c r="T154" t="s">
        <v>105</v>
      </c>
      <c r="U154" t="s">
        <v>67</v>
      </c>
      <c r="V154" t="s">
        <v>21</v>
      </c>
      <c r="W154">
        <v>805</v>
      </c>
      <c r="X154" t="s">
        <v>22</v>
      </c>
      <c r="Y154" t="s">
        <v>39</v>
      </c>
      <c r="Z154">
        <v>2</v>
      </c>
      <c r="AC154" t="str">
        <f>IF(Table1[[#This Row],[In Adafruit Kit]]+Table1[[#This Row],[Common part]]&gt;0,1,"")</f>
        <v/>
      </c>
      <c r="AE154">
        <v>1</v>
      </c>
      <c r="AF154" t="str">
        <f>IF(Table1[[#This Row],[Stock Part]]=1,"STOCK",IF(Table1[[#This Row],[5% Rohs Part]]+Table1[[#This Row],[1% Rohs Part]],"",""))</f>
        <v/>
      </c>
      <c r="AG154" t="str">
        <f>CONCATENATE(Table1[[#This Row],[Resistance (Ohms)]],Table1[[#This Row],[Tolerance]],Table1[[#This Row],[Stock]])</f>
        <v>845Â±1%</v>
      </c>
      <c r="AH154" t="s">
        <v>11344</v>
      </c>
      <c r="AI154" s="6" t="s">
        <v>11352</v>
      </c>
    </row>
    <row r="155" spans="1:35" hidden="1">
      <c r="A155" t="s">
        <v>55</v>
      </c>
      <c r="B155" t="s">
        <v>56</v>
      </c>
      <c r="C155" t="s">
        <v>659</v>
      </c>
      <c r="D155" t="s">
        <v>58</v>
      </c>
      <c r="E155" t="s">
        <v>660</v>
      </c>
      <c r="F155" t="s">
        <v>60</v>
      </c>
      <c r="G155" t="s">
        <v>661</v>
      </c>
      <c r="H155">
        <v>152520</v>
      </c>
      <c r="I155">
        <v>0</v>
      </c>
      <c r="J155">
        <v>0.1</v>
      </c>
      <c r="K155">
        <v>0</v>
      </c>
      <c r="L155">
        <v>1</v>
      </c>
      <c r="M155" t="s">
        <v>19</v>
      </c>
      <c r="N155" t="s">
        <v>62</v>
      </c>
      <c r="O155" t="s">
        <v>272</v>
      </c>
      <c r="P155" t="s">
        <v>24</v>
      </c>
      <c r="Q155" t="s">
        <v>64</v>
      </c>
      <c r="R155" t="s">
        <v>65</v>
      </c>
      <c r="S155" t="s">
        <v>66</v>
      </c>
      <c r="T155" t="s">
        <v>105</v>
      </c>
      <c r="U155" t="s">
        <v>67</v>
      </c>
      <c r="V155" t="s">
        <v>21</v>
      </c>
      <c r="W155">
        <v>805</v>
      </c>
      <c r="X155" t="s">
        <v>22</v>
      </c>
      <c r="Y155" t="s">
        <v>39</v>
      </c>
      <c r="Z155">
        <v>2</v>
      </c>
      <c r="AC155" t="str">
        <f>IF(Table1[[#This Row],[In Adafruit Kit]]+Table1[[#This Row],[Common part]]&gt;0,1,"")</f>
        <v/>
      </c>
      <c r="AE155">
        <v>1</v>
      </c>
      <c r="AF155" t="str">
        <f>IF(Table1[[#This Row],[Stock Part]]=1,"STOCK",IF(Table1[[#This Row],[5% Rohs Part]]+Table1[[#This Row],[1% Rohs Part]],"",""))</f>
        <v/>
      </c>
      <c r="AG155" t="str">
        <f>CONCATENATE(Table1[[#This Row],[Resistance (Ohms)]],Table1[[#This Row],[Tolerance]],Table1[[#This Row],[Stock]])</f>
        <v>3.3kÂ±1%</v>
      </c>
      <c r="AH155" t="s">
        <v>11344</v>
      </c>
      <c r="AI155" s="6" t="s">
        <v>11352</v>
      </c>
    </row>
    <row r="156" spans="1:35" hidden="1">
      <c r="A156" t="s">
        <v>55</v>
      </c>
      <c r="B156" t="s">
        <v>56</v>
      </c>
      <c r="C156" t="s">
        <v>662</v>
      </c>
      <c r="D156" t="s">
        <v>58</v>
      </c>
      <c r="E156" t="s">
        <v>663</v>
      </c>
      <c r="F156" t="s">
        <v>60</v>
      </c>
      <c r="G156" t="s">
        <v>664</v>
      </c>
      <c r="H156">
        <v>150785</v>
      </c>
      <c r="I156">
        <v>0</v>
      </c>
      <c r="J156">
        <v>0.1</v>
      </c>
      <c r="K156">
        <v>0</v>
      </c>
      <c r="L156">
        <v>1</v>
      </c>
      <c r="M156" t="s">
        <v>19</v>
      </c>
      <c r="N156" t="s">
        <v>62</v>
      </c>
      <c r="O156" t="s">
        <v>665</v>
      </c>
      <c r="P156" t="s">
        <v>24</v>
      </c>
      <c r="Q156" t="s">
        <v>64</v>
      </c>
      <c r="R156" t="s">
        <v>65</v>
      </c>
      <c r="S156" t="s">
        <v>66</v>
      </c>
      <c r="T156" t="s">
        <v>105</v>
      </c>
      <c r="U156" t="s">
        <v>67</v>
      </c>
      <c r="V156" t="s">
        <v>21</v>
      </c>
      <c r="W156">
        <v>805</v>
      </c>
      <c r="X156" t="s">
        <v>22</v>
      </c>
      <c r="Y156" t="s">
        <v>39</v>
      </c>
      <c r="Z156">
        <v>2</v>
      </c>
      <c r="AC156" t="str">
        <f>IF(Table1[[#This Row],[In Adafruit Kit]]+Table1[[#This Row],[Common part]]&gt;0,1,"")</f>
        <v/>
      </c>
      <c r="AE156">
        <v>1</v>
      </c>
      <c r="AF156" t="str">
        <f>IF(Table1[[#This Row],[Stock Part]]=1,"STOCK",IF(Table1[[#This Row],[5% Rohs Part]]+Table1[[#This Row],[1% Rohs Part]],"",""))</f>
        <v/>
      </c>
      <c r="AG156" t="str">
        <f>CONCATENATE(Table1[[#This Row],[Resistance (Ohms)]],Table1[[#This Row],[Tolerance]],Table1[[#This Row],[Stock]])</f>
        <v>499kÂ±1%</v>
      </c>
      <c r="AH156" t="s">
        <v>11344</v>
      </c>
      <c r="AI156" s="6" t="s">
        <v>11352</v>
      </c>
    </row>
    <row r="157" spans="1:35" hidden="1">
      <c r="A157" t="s">
        <v>55</v>
      </c>
      <c r="B157" t="s">
        <v>56</v>
      </c>
      <c r="C157" t="s">
        <v>666</v>
      </c>
      <c r="D157" t="s">
        <v>58</v>
      </c>
      <c r="E157" t="s">
        <v>667</v>
      </c>
      <c r="F157" t="s">
        <v>60</v>
      </c>
      <c r="G157" t="s">
        <v>668</v>
      </c>
      <c r="H157">
        <v>149863</v>
      </c>
      <c r="I157">
        <v>0</v>
      </c>
      <c r="J157">
        <v>0.1</v>
      </c>
      <c r="K157">
        <v>0</v>
      </c>
      <c r="L157">
        <v>1</v>
      </c>
      <c r="M157" t="s">
        <v>19</v>
      </c>
      <c r="N157" t="s">
        <v>62</v>
      </c>
      <c r="O157" t="s">
        <v>669</v>
      </c>
      <c r="P157" t="s">
        <v>24</v>
      </c>
      <c r="Q157" t="s">
        <v>64</v>
      </c>
      <c r="R157" t="s">
        <v>65</v>
      </c>
      <c r="S157" t="s">
        <v>66</v>
      </c>
      <c r="T157" t="s">
        <v>105</v>
      </c>
      <c r="U157" t="s">
        <v>67</v>
      </c>
      <c r="V157" t="s">
        <v>21</v>
      </c>
      <c r="W157">
        <v>805</v>
      </c>
      <c r="X157" t="s">
        <v>22</v>
      </c>
      <c r="Y157" t="s">
        <v>39</v>
      </c>
      <c r="Z157">
        <v>2</v>
      </c>
      <c r="AC157" t="str">
        <f>IF(Table1[[#This Row],[In Adafruit Kit]]+Table1[[#This Row],[Common part]]&gt;0,1,"")</f>
        <v/>
      </c>
      <c r="AE157">
        <v>1</v>
      </c>
      <c r="AF157" t="str">
        <f>IF(Table1[[#This Row],[Stock Part]]=1,"STOCK",IF(Table1[[#This Row],[5% Rohs Part]]+Table1[[#This Row],[1% Rohs Part]],"",""))</f>
        <v/>
      </c>
      <c r="AG157" t="str">
        <f>CONCATENATE(Table1[[#This Row],[Resistance (Ohms)]],Table1[[#This Row],[Tolerance]],Table1[[#This Row],[Stock]])</f>
        <v>11.8kÂ±1%</v>
      </c>
      <c r="AH157" t="s">
        <v>11344</v>
      </c>
      <c r="AI157" s="6" t="s">
        <v>11352</v>
      </c>
    </row>
    <row r="158" spans="1:35" hidden="1">
      <c r="A158" t="s">
        <v>55</v>
      </c>
      <c r="B158" t="s">
        <v>56</v>
      </c>
      <c r="C158" t="s">
        <v>670</v>
      </c>
      <c r="D158" t="s">
        <v>58</v>
      </c>
      <c r="E158" t="s">
        <v>671</v>
      </c>
      <c r="F158" t="s">
        <v>60</v>
      </c>
      <c r="G158" t="s">
        <v>672</v>
      </c>
      <c r="H158">
        <v>146461</v>
      </c>
      <c r="I158">
        <v>0</v>
      </c>
      <c r="J158">
        <v>0.1</v>
      </c>
      <c r="K158">
        <v>0</v>
      </c>
      <c r="L158">
        <v>1</v>
      </c>
      <c r="M158" t="s">
        <v>19</v>
      </c>
      <c r="N158" t="s">
        <v>62</v>
      </c>
      <c r="O158">
        <v>120</v>
      </c>
      <c r="P158" t="s">
        <v>24</v>
      </c>
      <c r="Q158" t="s">
        <v>64</v>
      </c>
      <c r="R158" t="s">
        <v>65</v>
      </c>
      <c r="S158" t="s">
        <v>66</v>
      </c>
      <c r="T158" t="s">
        <v>105</v>
      </c>
      <c r="U158" t="s">
        <v>67</v>
      </c>
      <c r="V158" t="s">
        <v>21</v>
      </c>
      <c r="W158">
        <v>805</v>
      </c>
      <c r="X158" t="s">
        <v>22</v>
      </c>
      <c r="Y158" t="s">
        <v>39</v>
      </c>
      <c r="Z158">
        <v>2</v>
      </c>
      <c r="AC158" t="str">
        <f>IF(Table1[[#This Row],[In Adafruit Kit]]+Table1[[#This Row],[Common part]]&gt;0,1,"")</f>
        <v/>
      </c>
      <c r="AE158">
        <v>1</v>
      </c>
      <c r="AF158" t="str">
        <f>IF(Table1[[#This Row],[Stock Part]]=1,"STOCK",IF(Table1[[#This Row],[5% Rohs Part]]+Table1[[#This Row],[1% Rohs Part]],"",""))</f>
        <v/>
      </c>
      <c r="AG158" t="str">
        <f>CONCATENATE(Table1[[#This Row],[Resistance (Ohms)]],Table1[[#This Row],[Tolerance]],Table1[[#This Row],[Stock]])</f>
        <v>120Â±1%</v>
      </c>
      <c r="AH158" t="s">
        <v>11344</v>
      </c>
      <c r="AI158" s="6" t="s">
        <v>11352</v>
      </c>
    </row>
    <row r="159" spans="1:35" hidden="1">
      <c r="A159" t="s">
        <v>55</v>
      </c>
      <c r="B159" t="s">
        <v>56</v>
      </c>
      <c r="C159" t="s">
        <v>673</v>
      </c>
      <c r="D159" t="s">
        <v>58</v>
      </c>
      <c r="E159" t="s">
        <v>674</v>
      </c>
      <c r="F159" t="s">
        <v>60</v>
      </c>
      <c r="G159" t="s">
        <v>675</v>
      </c>
      <c r="H159">
        <v>146580</v>
      </c>
      <c r="I159">
        <v>0</v>
      </c>
      <c r="J159">
        <v>0.1</v>
      </c>
      <c r="K159">
        <v>0</v>
      </c>
      <c r="L159">
        <v>1</v>
      </c>
      <c r="M159" t="s">
        <v>19</v>
      </c>
      <c r="N159" t="s">
        <v>62</v>
      </c>
      <c r="O159" t="s">
        <v>324</v>
      </c>
      <c r="P159" t="s">
        <v>24</v>
      </c>
      <c r="Q159" t="s">
        <v>64</v>
      </c>
      <c r="R159" t="s">
        <v>65</v>
      </c>
      <c r="S159" t="s">
        <v>66</v>
      </c>
      <c r="T159" t="s">
        <v>105</v>
      </c>
      <c r="U159" t="s">
        <v>67</v>
      </c>
      <c r="V159" t="s">
        <v>21</v>
      </c>
      <c r="W159">
        <v>805</v>
      </c>
      <c r="X159" t="s">
        <v>22</v>
      </c>
      <c r="Y159" t="s">
        <v>39</v>
      </c>
      <c r="Z159">
        <v>2</v>
      </c>
      <c r="AC159" t="str">
        <f>IF(Table1[[#This Row],[In Adafruit Kit]]+Table1[[#This Row],[Common part]]&gt;0,1,"")</f>
        <v/>
      </c>
      <c r="AE159">
        <v>1</v>
      </c>
      <c r="AF159" t="str">
        <f>IF(Table1[[#This Row],[Stock Part]]=1,"STOCK",IF(Table1[[#This Row],[5% Rohs Part]]+Table1[[#This Row],[1% Rohs Part]],"",""))</f>
        <v/>
      </c>
      <c r="AG159" t="str">
        <f>CONCATENATE(Table1[[#This Row],[Resistance (Ohms)]],Table1[[#This Row],[Tolerance]],Table1[[#This Row],[Stock]])</f>
        <v>75kÂ±1%</v>
      </c>
      <c r="AH159" t="s">
        <v>11344</v>
      </c>
      <c r="AI159" s="6" t="s">
        <v>11352</v>
      </c>
    </row>
    <row r="160" spans="1:35" hidden="1">
      <c r="A160" t="s">
        <v>55</v>
      </c>
      <c r="B160" t="s">
        <v>56</v>
      </c>
      <c r="C160" t="s">
        <v>676</v>
      </c>
      <c r="D160" t="s">
        <v>58</v>
      </c>
      <c r="E160" t="s">
        <v>677</v>
      </c>
      <c r="F160" t="s">
        <v>60</v>
      </c>
      <c r="G160" t="s">
        <v>678</v>
      </c>
      <c r="H160">
        <v>143279</v>
      </c>
      <c r="I160">
        <v>0</v>
      </c>
      <c r="J160">
        <v>0.1</v>
      </c>
      <c r="K160">
        <v>0</v>
      </c>
      <c r="L160">
        <v>1</v>
      </c>
      <c r="M160" t="s">
        <v>19</v>
      </c>
      <c r="N160" t="s">
        <v>62</v>
      </c>
      <c r="O160" t="s">
        <v>248</v>
      </c>
      <c r="P160" t="s">
        <v>24</v>
      </c>
      <c r="Q160" t="s">
        <v>64</v>
      </c>
      <c r="R160" t="s">
        <v>65</v>
      </c>
      <c r="S160" t="s">
        <v>66</v>
      </c>
      <c r="T160" t="s">
        <v>105</v>
      </c>
      <c r="U160" t="s">
        <v>67</v>
      </c>
      <c r="V160" t="s">
        <v>21</v>
      </c>
      <c r="W160">
        <v>805</v>
      </c>
      <c r="X160" t="s">
        <v>22</v>
      </c>
      <c r="Y160" t="s">
        <v>39</v>
      </c>
      <c r="Z160">
        <v>2</v>
      </c>
      <c r="AC160" t="str">
        <f>IF(Table1[[#This Row],[In Adafruit Kit]]+Table1[[#This Row],[Common part]]&gt;0,1,"")</f>
        <v/>
      </c>
      <c r="AE160">
        <v>1</v>
      </c>
      <c r="AF160" t="str">
        <f>IF(Table1[[#This Row],[Stock Part]]=1,"STOCK",IF(Table1[[#This Row],[5% Rohs Part]]+Table1[[#This Row],[1% Rohs Part]],"",""))</f>
        <v/>
      </c>
      <c r="AG160" t="str">
        <f>CONCATENATE(Table1[[#This Row],[Resistance (Ohms)]],Table1[[#This Row],[Tolerance]],Table1[[#This Row],[Stock]])</f>
        <v>220kÂ±1%</v>
      </c>
      <c r="AH160" t="s">
        <v>11344</v>
      </c>
      <c r="AI160" s="6" t="s">
        <v>11352</v>
      </c>
    </row>
    <row r="161" spans="1:35">
      <c r="A161" t="s">
        <v>55</v>
      </c>
      <c r="B161" t="s">
        <v>56</v>
      </c>
      <c r="C161" t="s">
        <v>679</v>
      </c>
      <c r="D161" t="s">
        <v>58</v>
      </c>
      <c r="E161" t="s">
        <v>680</v>
      </c>
      <c r="F161" t="s">
        <v>60</v>
      </c>
      <c r="G161" t="s">
        <v>681</v>
      </c>
      <c r="H161">
        <v>144622</v>
      </c>
      <c r="I161">
        <v>0</v>
      </c>
      <c r="J161">
        <v>0.1</v>
      </c>
      <c r="K161">
        <v>0</v>
      </c>
      <c r="L161">
        <v>1</v>
      </c>
      <c r="M161" t="s">
        <v>19</v>
      </c>
      <c r="N161" t="s">
        <v>62</v>
      </c>
      <c r="O161" t="s">
        <v>682</v>
      </c>
      <c r="P161" t="s">
        <v>24</v>
      </c>
      <c r="Q161" t="s">
        <v>64</v>
      </c>
      <c r="R161" t="s">
        <v>65</v>
      </c>
      <c r="S161" t="s">
        <v>66</v>
      </c>
      <c r="T161" t="s">
        <v>105</v>
      </c>
      <c r="U161" t="s">
        <v>67</v>
      </c>
      <c r="V161" t="s">
        <v>21</v>
      </c>
      <c r="W161">
        <v>805</v>
      </c>
      <c r="X161" t="s">
        <v>22</v>
      </c>
      <c r="Y161" t="s">
        <v>39</v>
      </c>
      <c r="Z161">
        <v>2</v>
      </c>
      <c r="AC161" t="str">
        <f>IF(Table1[[#This Row],[In Adafruit Kit]]+Table1[[#This Row],[Common part]]&gt;0,1,"")</f>
        <v/>
      </c>
      <c r="AE161">
        <v>1</v>
      </c>
      <c r="AF161" t="s">
        <v>27</v>
      </c>
      <c r="AG161" t="str">
        <f>CONCATENATE(Table1[[#This Row],[Resistance (Ohms)]],Table1[[#This Row],[Tolerance]],Table1[[#This Row],[Stock]])</f>
        <v>309kÂ±1%STOCK</v>
      </c>
      <c r="AH161" t="s">
        <v>11344</v>
      </c>
      <c r="AI161" s="6" t="s">
        <v>11352</v>
      </c>
    </row>
    <row r="162" spans="1:35" hidden="1">
      <c r="A162" t="s">
        <v>55</v>
      </c>
      <c r="B162" t="s">
        <v>56</v>
      </c>
      <c r="C162" t="s">
        <v>683</v>
      </c>
      <c r="D162" t="s">
        <v>58</v>
      </c>
      <c r="E162" t="s">
        <v>684</v>
      </c>
      <c r="F162" t="s">
        <v>60</v>
      </c>
      <c r="G162" t="s">
        <v>685</v>
      </c>
      <c r="H162">
        <v>144619</v>
      </c>
      <c r="I162">
        <v>0</v>
      </c>
      <c r="J162">
        <v>0.1</v>
      </c>
      <c r="K162">
        <v>0</v>
      </c>
      <c r="L162">
        <v>1</v>
      </c>
      <c r="M162" t="s">
        <v>19</v>
      </c>
      <c r="N162" t="s">
        <v>62</v>
      </c>
      <c r="O162">
        <v>68.099999999999994</v>
      </c>
      <c r="P162" t="s">
        <v>24</v>
      </c>
      <c r="Q162" t="s">
        <v>64</v>
      </c>
      <c r="R162" t="s">
        <v>65</v>
      </c>
      <c r="S162" t="s">
        <v>66</v>
      </c>
      <c r="T162" t="s">
        <v>105</v>
      </c>
      <c r="U162" t="s">
        <v>67</v>
      </c>
      <c r="V162" t="s">
        <v>21</v>
      </c>
      <c r="W162">
        <v>805</v>
      </c>
      <c r="X162" t="s">
        <v>22</v>
      </c>
      <c r="Y162" t="s">
        <v>39</v>
      </c>
      <c r="Z162">
        <v>2</v>
      </c>
      <c r="AC162" t="str">
        <f>IF(Table1[[#This Row],[In Adafruit Kit]]+Table1[[#This Row],[Common part]]&gt;0,1,"")</f>
        <v/>
      </c>
      <c r="AE162">
        <v>1</v>
      </c>
      <c r="AF162" t="str">
        <f>IF(Table1[[#This Row],[Stock Part]]=1,"STOCK",IF(Table1[[#This Row],[5% Rohs Part]]+Table1[[#This Row],[1% Rohs Part]],"",""))</f>
        <v/>
      </c>
      <c r="AG162" t="str">
        <f>CONCATENATE(Table1[[#This Row],[Resistance (Ohms)]],Table1[[#This Row],[Tolerance]],Table1[[#This Row],[Stock]])</f>
        <v>68.1Â±1%</v>
      </c>
      <c r="AH162" t="s">
        <v>11344</v>
      </c>
      <c r="AI162" s="6" t="s">
        <v>11352</v>
      </c>
    </row>
    <row r="163" spans="1:35" hidden="1">
      <c r="A163" t="s">
        <v>55</v>
      </c>
      <c r="B163" t="s">
        <v>56</v>
      </c>
      <c r="C163" t="s">
        <v>686</v>
      </c>
      <c r="D163" t="s">
        <v>58</v>
      </c>
      <c r="E163" t="s">
        <v>687</v>
      </c>
      <c r="F163" t="s">
        <v>60</v>
      </c>
      <c r="G163" t="s">
        <v>688</v>
      </c>
      <c r="H163">
        <v>131227</v>
      </c>
      <c r="I163">
        <v>0</v>
      </c>
      <c r="J163">
        <v>0.1</v>
      </c>
      <c r="K163">
        <v>0</v>
      </c>
      <c r="L163">
        <v>1</v>
      </c>
      <c r="M163" t="s">
        <v>19</v>
      </c>
      <c r="N163" t="s">
        <v>62</v>
      </c>
      <c r="O163" t="s">
        <v>689</v>
      </c>
      <c r="P163" t="s">
        <v>24</v>
      </c>
      <c r="Q163" t="s">
        <v>64</v>
      </c>
      <c r="R163" t="s">
        <v>65</v>
      </c>
      <c r="S163" t="s">
        <v>66</v>
      </c>
      <c r="T163" t="s">
        <v>105</v>
      </c>
      <c r="U163" t="s">
        <v>67</v>
      </c>
      <c r="V163" t="s">
        <v>21</v>
      </c>
      <c r="W163">
        <v>805</v>
      </c>
      <c r="X163" t="s">
        <v>22</v>
      </c>
      <c r="Y163" t="s">
        <v>39</v>
      </c>
      <c r="Z163">
        <v>2</v>
      </c>
      <c r="AC163" t="str">
        <f>IF(Table1[[#This Row],[In Adafruit Kit]]+Table1[[#This Row],[Common part]]&gt;0,1,"")</f>
        <v/>
      </c>
      <c r="AE163">
        <v>1</v>
      </c>
      <c r="AF163" t="str">
        <f>IF(Table1[[#This Row],[Stock Part]]=1,"STOCK",IF(Table1[[#This Row],[5% Rohs Part]]+Table1[[#This Row],[1% Rohs Part]],"",""))</f>
        <v/>
      </c>
      <c r="AG163" t="str">
        <f>CONCATENATE(Table1[[#This Row],[Resistance (Ohms)]],Table1[[#This Row],[Tolerance]],Table1[[#This Row],[Stock]])</f>
        <v>3.32kÂ±1%</v>
      </c>
      <c r="AH163" t="s">
        <v>11344</v>
      </c>
      <c r="AI163" s="6" t="s">
        <v>11352</v>
      </c>
    </row>
    <row r="164" spans="1:35" hidden="1">
      <c r="A164" t="s">
        <v>55</v>
      </c>
      <c r="B164" t="s">
        <v>56</v>
      </c>
      <c r="C164" t="s">
        <v>690</v>
      </c>
      <c r="D164" t="s">
        <v>58</v>
      </c>
      <c r="E164" t="s">
        <v>691</v>
      </c>
      <c r="F164" t="s">
        <v>60</v>
      </c>
      <c r="G164" t="s">
        <v>692</v>
      </c>
      <c r="H164">
        <v>303287</v>
      </c>
      <c r="I164">
        <v>0</v>
      </c>
      <c r="J164">
        <v>0.1</v>
      </c>
      <c r="K164">
        <v>0</v>
      </c>
      <c r="L164">
        <v>1</v>
      </c>
      <c r="M164" t="s">
        <v>19</v>
      </c>
      <c r="N164" t="s">
        <v>62</v>
      </c>
      <c r="O164">
        <v>332</v>
      </c>
      <c r="P164" t="s">
        <v>24</v>
      </c>
      <c r="Q164" t="s">
        <v>64</v>
      </c>
      <c r="R164" t="s">
        <v>65</v>
      </c>
      <c r="S164" t="s">
        <v>66</v>
      </c>
      <c r="T164" t="s">
        <v>105</v>
      </c>
      <c r="U164" t="s">
        <v>67</v>
      </c>
      <c r="V164" t="s">
        <v>21</v>
      </c>
      <c r="W164">
        <v>805</v>
      </c>
      <c r="X164" t="s">
        <v>22</v>
      </c>
      <c r="Y164" t="s">
        <v>39</v>
      </c>
      <c r="Z164">
        <v>2</v>
      </c>
      <c r="AC164" t="str">
        <f>IF(Table1[[#This Row],[In Adafruit Kit]]+Table1[[#This Row],[Common part]]&gt;0,1,"")</f>
        <v/>
      </c>
      <c r="AE164">
        <v>1</v>
      </c>
      <c r="AF164" t="str">
        <f>IF(Table1[[#This Row],[Stock Part]]=1,"STOCK",IF(Table1[[#This Row],[5% Rohs Part]]+Table1[[#This Row],[1% Rohs Part]],"",""))</f>
        <v/>
      </c>
      <c r="AG164" t="str">
        <f>CONCATENATE(Table1[[#This Row],[Resistance (Ohms)]],Table1[[#This Row],[Tolerance]],Table1[[#This Row],[Stock]])</f>
        <v>332Â±1%</v>
      </c>
      <c r="AH164" t="s">
        <v>11344</v>
      </c>
      <c r="AI164" s="6" t="s">
        <v>11352</v>
      </c>
    </row>
    <row r="165" spans="1:35" hidden="1">
      <c r="A165" t="s">
        <v>55</v>
      </c>
      <c r="B165" t="s">
        <v>56</v>
      </c>
      <c r="C165" t="s">
        <v>693</v>
      </c>
      <c r="D165" t="s">
        <v>58</v>
      </c>
      <c r="E165" t="s">
        <v>694</v>
      </c>
      <c r="F165" t="s">
        <v>60</v>
      </c>
      <c r="G165" t="s">
        <v>695</v>
      </c>
      <c r="H165">
        <v>133780</v>
      </c>
      <c r="I165">
        <v>0</v>
      </c>
      <c r="J165">
        <v>0.1</v>
      </c>
      <c r="K165">
        <v>0</v>
      </c>
      <c r="L165">
        <v>1</v>
      </c>
      <c r="M165" t="s">
        <v>19</v>
      </c>
      <c r="N165" t="s">
        <v>62</v>
      </c>
      <c r="O165" t="s">
        <v>696</v>
      </c>
      <c r="P165" t="s">
        <v>24</v>
      </c>
      <c r="Q165" t="s">
        <v>64</v>
      </c>
      <c r="R165" t="s">
        <v>65</v>
      </c>
      <c r="S165" t="s">
        <v>66</v>
      </c>
      <c r="T165" t="s">
        <v>105</v>
      </c>
      <c r="U165" t="s">
        <v>67</v>
      </c>
      <c r="V165" t="s">
        <v>21</v>
      </c>
      <c r="W165">
        <v>805</v>
      </c>
      <c r="X165" t="s">
        <v>22</v>
      </c>
      <c r="Y165" t="s">
        <v>39</v>
      </c>
      <c r="Z165">
        <v>2</v>
      </c>
      <c r="AC165" t="str">
        <f>IF(Table1[[#This Row],[In Adafruit Kit]]+Table1[[#This Row],[Common part]]&gt;0,1,"")</f>
        <v/>
      </c>
      <c r="AE165">
        <v>1</v>
      </c>
      <c r="AF165" t="str">
        <f>IF(Table1[[#This Row],[Stock Part]]=1,"STOCK",IF(Table1[[#This Row],[5% Rohs Part]]+Table1[[#This Row],[1% Rohs Part]],"",""))</f>
        <v/>
      </c>
      <c r="AG165" t="str">
        <f>CONCATENATE(Table1[[#This Row],[Resistance (Ohms)]],Table1[[#This Row],[Tolerance]],Table1[[#This Row],[Stock]])</f>
        <v>1.27kÂ±1%</v>
      </c>
      <c r="AH165" t="s">
        <v>11344</v>
      </c>
      <c r="AI165" s="6" t="s">
        <v>11352</v>
      </c>
    </row>
    <row r="166" spans="1:35" hidden="1">
      <c r="A166" t="s">
        <v>55</v>
      </c>
      <c r="B166" t="s">
        <v>56</v>
      </c>
      <c r="C166" t="s">
        <v>697</v>
      </c>
      <c r="D166" t="s">
        <v>58</v>
      </c>
      <c r="E166" t="s">
        <v>698</v>
      </c>
      <c r="F166" t="s">
        <v>60</v>
      </c>
      <c r="G166" t="s">
        <v>699</v>
      </c>
      <c r="H166">
        <v>131024</v>
      </c>
      <c r="I166">
        <v>0</v>
      </c>
      <c r="J166">
        <v>0.1</v>
      </c>
      <c r="K166">
        <v>0</v>
      </c>
      <c r="L166">
        <v>1</v>
      </c>
      <c r="M166" t="s">
        <v>19</v>
      </c>
      <c r="N166" t="s">
        <v>62</v>
      </c>
      <c r="O166">
        <v>174</v>
      </c>
      <c r="P166" t="s">
        <v>24</v>
      </c>
      <c r="Q166" t="s">
        <v>64</v>
      </c>
      <c r="R166" t="s">
        <v>65</v>
      </c>
      <c r="S166" t="s">
        <v>66</v>
      </c>
      <c r="T166" t="s">
        <v>105</v>
      </c>
      <c r="U166" t="s">
        <v>67</v>
      </c>
      <c r="V166" t="s">
        <v>21</v>
      </c>
      <c r="W166">
        <v>805</v>
      </c>
      <c r="X166" t="s">
        <v>22</v>
      </c>
      <c r="Y166" t="s">
        <v>39</v>
      </c>
      <c r="Z166">
        <v>2</v>
      </c>
      <c r="AC166" t="str">
        <f>IF(Table1[[#This Row],[In Adafruit Kit]]+Table1[[#This Row],[Common part]]&gt;0,1,"")</f>
        <v/>
      </c>
      <c r="AE166">
        <v>1</v>
      </c>
      <c r="AF166" t="str">
        <f>IF(Table1[[#This Row],[Stock Part]]=1,"STOCK",IF(Table1[[#This Row],[5% Rohs Part]]+Table1[[#This Row],[1% Rohs Part]],"",""))</f>
        <v/>
      </c>
      <c r="AG166" t="str">
        <f>CONCATENATE(Table1[[#This Row],[Resistance (Ohms)]],Table1[[#This Row],[Tolerance]],Table1[[#This Row],[Stock]])</f>
        <v>174Â±1%</v>
      </c>
      <c r="AH166" t="s">
        <v>11344</v>
      </c>
      <c r="AI166" s="6" t="s">
        <v>11352</v>
      </c>
    </row>
    <row r="167" spans="1:35" hidden="1">
      <c r="A167" t="s">
        <v>55</v>
      </c>
      <c r="B167" t="s">
        <v>56</v>
      </c>
      <c r="C167" t="s">
        <v>700</v>
      </c>
      <c r="D167" t="s">
        <v>58</v>
      </c>
      <c r="E167" t="s">
        <v>701</v>
      </c>
      <c r="F167" t="s">
        <v>60</v>
      </c>
      <c r="G167" t="s">
        <v>702</v>
      </c>
      <c r="H167">
        <v>133800</v>
      </c>
      <c r="I167">
        <v>0</v>
      </c>
      <c r="J167">
        <v>0.1</v>
      </c>
      <c r="K167">
        <v>0</v>
      </c>
      <c r="L167">
        <v>1</v>
      </c>
      <c r="M167" t="s">
        <v>19</v>
      </c>
      <c r="N167" t="s">
        <v>62</v>
      </c>
      <c r="O167" t="s">
        <v>703</v>
      </c>
      <c r="P167" t="s">
        <v>24</v>
      </c>
      <c r="Q167" t="s">
        <v>64</v>
      </c>
      <c r="R167" t="s">
        <v>65</v>
      </c>
      <c r="S167" t="s">
        <v>66</v>
      </c>
      <c r="T167" t="s">
        <v>105</v>
      </c>
      <c r="U167" t="s">
        <v>67</v>
      </c>
      <c r="V167" t="s">
        <v>21</v>
      </c>
      <c r="W167">
        <v>805</v>
      </c>
      <c r="X167" t="s">
        <v>22</v>
      </c>
      <c r="Y167" t="s">
        <v>39</v>
      </c>
      <c r="Z167">
        <v>2</v>
      </c>
      <c r="AC167" t="str">
        <f>IF(Table1[[#This Row],[In Adafruit Kit]]+Table1[[#This Row],[Common part]]&gt;0,1,"")</f>
        <v/>
      </c>
      <c r="AE167">
        <v>1</v>
      </c>
      <c r="AF167" t="str">
        <f>IF(Table1[[#This Row],[Stock Part]]=1,"STOCK",IF(Table1[[#This Row],[5% Rohs Part]]+Table1[[#This Row],[1% Rohs Part]],"",""))</f>
        <v/>
      </c>
      <c r="AG167" t="str">
        <f>CONCATENATE(Table1[[#This Row],[Resistance (Ohms)]],Table1[[#This Row],[Tolerance]],Table1[[#This Row],[Stock]])</f>
        <v>2.49kÂ±1%</v>
      </c>
      <c r="AH167" t="s">
        <v>11344</v>
      </c>
      <c r="AI167" s="6" t="s">
        <v>11352</v>
      </c>
    </row>
    <row r="168" spans="1:35" hidden="1">
      <c r="A168" t="s">
        <v>55</v>
      </c>
      <c r="B168" t="s">
        <v>56</v>
      </c>
      <c r="C168" t="s">
        <v>704</v>
      </c>
      <c r="D168" t="s">
        <v>58</v>
      </c>
      <c r="E168" t="s">
        <v>705</v>
      </c>
      <c r="F168" t="s">
        <v>60</v>
      </c>
      <c r="G168" t="s">
        <v>706</v>
      </c>
      <c r="H168">
        <v>134496</v>
      </c>
      <c r="I168">
        <v>0</v>
      </c>
      <c r="J168">
        <v>0.1</v>
      </c>
      <c r="K168">
        <v>0</v>
      </c>
      <c r="L168">
        <v>1</v>
      </c>
      <c r="M168" t="s">
        <v>19</v>
      </c>
      <c r="N168" t="s">
        <v>62</v>
      </c>
      <c r="O168" t="s">
        <v>707</v>
      </c>
      <c r="P168" t="s">
        <v>24</v>
      </c>
      <c r="Q168" t="s">
        <v>64</v>
      </c>
      <c r="R168" t="s">
        <v>65</v>
      </c>
      <c r="S168" t="s">
        <v>66</v>
      </c>
      <c r="T168" t="s">
        <v>105</v>
      </c>
      <c r="U168" t="s">
        <v>67</v>
      </c>
      <c r="V168" t="s">
        <v>21</v>
      </c>
      <c r="W168">
        <v>805</v>
      </c>
      <c r="X168" t="s">
        <v>22</v>
      </c>
      <c r="Y168" t="s">
        <v>39</v>
      </c>
      <c r="Z168">
        <v>2</v>
      </c>
      <c r="AC168" t="str">
        <f>IF(Table1[[#This Row],[In Adafruit Kit]]+Table1[[#This Row],[Common part]]&gt;0,1,"")</f>
        <v/>
      </c>
      <c r="AE168">
        <v>1</v>
      </c>
      <c r="AF168" t="str">
        <f>IF(Table1[[#This Row],[Stock Part]]=1,"STOCK",IF(Table1[[#This Row],[5% Rohs Part]]+Table1[[#This Row],[1% Rohs Part]],"",""))</f>
        <v/>
      </c>
      <c r="AG168" t="str">
        <f>CONCATENATE(Table1[[#This Row],[Resistance (Ohms)]],Table1[[#This Row],[Tolerance]],Table1[[#This Row],[Stock]])</f>
        <v>27.4kÂ±1%</v>
      </c>
      <c r="AH168" t="s">
        <v>11344</v>
      </c>
      <c r="AI168" s="6" t="s">
        <v>11352</v>
      </c>
    </row>
    <row r="169" spans="1:35" hidden="1">
      <c r="A169" t="s">
        <v>55</v>
      </c>
      <c r="B169" t="s">
        <v>56</v>
      </c>
      <c r="C169" t="s">
        <v>708</v>
      </c>
      <c r="D169" t="s">
        <v>58</v>
      </c>
      <c r="E169" t="s">
        <v>709</v>
      </c>
      <c r="F169" t="s">
        <v>60</v>
      </c>
      <c r="G169" t="s">
        <v>710</v>
      </c>
      <c r="H169">
        <v>129040</v>
      </c>
      <c r="I169">
        <v>0</v>
      </c>
      <c r="J169">
        <v>0.1</v>
      </c>
      <c r="K169">
        <v>0</v>
      </c>
      <c r="L169">
        <v>1</v>
      </c>
      <c r="M169" t="s">
        <v>19</v>
      </c>
      <c r="N169" t="s">
        <v>62</v>
      </c>
      <c r="O169" t="s">
        <v>525</v>
      </c>
      <c r="P169" t="s">
        <v>24</v>
      </c>
      <c r="Q169" t="s">
        <v>64</v>
      </c>
      <c r="R169" t="s">
        <v>65</v>
      </c>
      <c r="S169" t="s">
        <v>66</v>
      </c>
      <c r="T169" t="s">
        <v>105</v>
      </c>
      <c r="U169" t="s">
        <v>67</v>
      </c>
      <c r="V169" t="s">
        <v>21</v>
      </c>
      <c r="W169">
        <v>805</v>
      </c>
      <c r="X169" t="s">
        <v>22</v>
      </c>
      <c r="Y169" t="s">
        <v>39</v>
      </c>
      <c r="Z169">
        <v>2</v>
      </c>
      <c r="AC169" t="str">
        <f>IF(Table1[[#This Row],[In Adafruit Kit]]+Table1[[#This Row],[Common part]]&gt;0,1,"")</f>
        <v/>
      </c>
      <c r="AE169">
        <v>1</v>
      </c>
      <c r="AF169" t="str">
        <f>IF(Table1[[#This Row],[Stock Part]]=1,"STOCK",IF(Table1[[#This Row],[5% Rohs Part]]+Table1[[#This Row],[1% Rohs Part]],"",""))</f>
        <v/>
      </c>
      <c r="AG169" t="str">
        <f>CONCATENATE(Table1[[#This Row],[Resistance (Ohms)]],Table1[[#This Row],[Tolerance]],Table1[[#This Row],[Stock]])</f>
        <v>18kÂ±1%</v>
      </c>
      <c r="AH169" t="s">
        <v>11344</v>
      </c>
      <c r="AI169" s="6" t="s">
        <v>11352</v>
      </c>
    </row>
    <row r="170" spans="1:35" hidden="1">
      <c r="A170" t="s">
        <v>55</v>
      </c>
      <c r="B170" t="s">
        <v>56</v>
      </c>
      <c r="C170" t="s">
        <v>711</v>
      </c>
      <c r="D170" t="s">
        <v>58</v>
      </c>
      <c r="E170" t="s">
        <v>712</v>
      </c>
      <c r="F170" t="s">
        <v>60</v>
      </c>
      <c r="G170" t="s">
        <v>713</v>
      </c>
      <c r="H170">
        <v>124242</v>
      </c>
      <c r="I170">
        <v>0</v>
      </c>
      <c r="J170">
        <v>0.1</v>
      </c>
      <c r="K170">
        <v>0</v>
      </c>
      <c r="L170">
        <v>1</v>
      </c>
      <c r="M170" t="s">
        <v>19</v>
      </c>
      <c r="N170" t="s">
        <v>62</v>
      </c>
      <c r="O170" t="s">
        <v>714</v>
      </c>
      <c r="P170" t="s">
        <v>24</v>
      </c>
      <c r="Q170" t="s">
        <v>64</v>
      </c>
      <c r="R170" t="s">
        <v>65</v>
      </c>
      <c r="S170" t="s">
        <v>66</v>
      </c>
      <c r="T170" t="s">
        <v>105</v>
      </c>
      <c r="U170" t="s">
        <v>67</v>
      </c>
      <c r="V170" t="s">
        <v>21</v>
      </c>
      <c r="W170">
        <v>805</v>
      </c>
      <c r="X170" t="s">
        <v>22</v>
      </c>
      <c r="Y170" t="s">
        <v>39</v>
      </c>
      <c r="Z170">
        <v>2</v>
      </c>
      <c r="AC170" t="str">
        <f>IF(Table1[[#This Row],[In Adafruit Kit]]+Table1[[#This Row],[Common part]]&gt;0,1,"")</f>
        <v/>
      </c>
      <c r="AE170">
        <v>1</v>
      </c>
      <c r="AF170" t="str">
        <f>IF(Table1[[#This Row],[Stock Part]]=1,"STOCK",IF(Table1[[#This Row],[5% Rohs Part]]+Table1[[#This Row],[1% Rohs Part]],"",""))</f>
        <v/>
      </c>
      <c r="AG170" t="str">
        <f>CONCATENATE(Table1[[#This Row],[Resistance (Ohms)]],Table1[[#This Row],[Tolerance]],Table1[[#This Row],[Stock]])</f>
        <v>1.74kÂ±1%</v>
      </c>
      <c r="AH170" t="s">
        <v>11344</v>
      </c>
      <c r="AI170" s="6" t="s">
        <v>11352</v>
      </c>
    </row>
    <row r="171" spans="1:35" hidden="1">
      <c r="A171" t="s">
        <v>55</v>
      </c>
      <c r="B171" t="s">
        <v>56</v>
      </c>
      <c r="C171" t="s">
        <v>715</v>
      </c>
      <c r="D171" t="s">
        <v>58</v>
      </c>
      <c r="E171" t="s">
        <v>716</v>
      </c>
      <c r="F171" t="s">
        <v>60</v>
      </c>
      <c r="G171" t="s">
        <v>717</v>
      </c>
      <c r="H171">
        <v>123029</v>
      </c>
      <c r="I171">
        <v>0</v>
      </c>
      <c r="J171">
        <v>0.1</v>
      </c>
      <c r="K171">
        <v>0</v>
      </c>
      <c r="L171">
        <v>1</v>
      </c>
      <c r="M171" t="s">
        <v>19</v>
      </c>
      <c r="N171" t="s">
        <v>62</v>
      </c>
      <c r="O171" t="s">
        <v>501</v>
      </c>
      <c r="P171" t="s">
        <v>24</v>
      </c>
      <c r="Q171" t="s">
        <v>64</v>
      </c>
      <c r="R171" t="s">
        <v>65</v>
      </c>
      <c r="S171" t="s">
        <v>66</v>
      </c>
      <c r="T171" t="s">
        <v>105</v>
      </c>
      <c r="U171" t="s">
        <v>67</v>
      </c>
      <c r="V171" t="s">
        <v>21</v>
      </c>
      <c r="W171">
        <v>805</v>
      </c>
      <c r="X171" t="s">
        <v>22</v>
      </c>
      <c r="Y171" t="s">
        <v>39</v>
      </c>
      <c r="Z171">
        <v>2</v>
      </c>
      <c r="AC171" t="str">
        <f>IF(Table1[[#This Row],[In Adafruit Kit]]+Table1[[#This Row],[Common part]]&gt;0,1,"")</f>
        <v/>
      </c>
      <c r="AE171">
        <v>1</v>
      </c>
      <c r="AF171" t="str">
        <f>IF(Table1[[#This Row],[Stock Part]]=1,"STOCK",IF(Table1[[#This Row],[5% Rohs Part]]+Table1[[#This Row],[1% Rohs Part]],"",""))</f>
        <v/>
      </c>
      <c r="AG171" t="str">
        <f>CONCATENATE(Table1[[#This Row],[Resistance (Ohms)]],Table1[[#This Row],[Tolerance]],Table1[[#This Row],[Stock]])</f>
        <v>110kÂ±1%</v>
      </c>
      <c r="AH171" t="s">
        <v>11344</v>
      </c>
      <c r="AI171" s="6" t="s">
        <v>11352</v>
      </c>
    </row>
    <row r="172" spans="1:35" hidden="1">
      <c r="A172" t="s">
        <v>55</v>
      </c>
      <c r="B172" t="s">
        <v>56</v>
      </c>
      <c r="C172" t="s">
        <v>718</v>
      </c>
      <c r="D172" t="s">
        <v>58</v>
      </c>
      <c r="E172" t="s">
        <v>719</v>
      </c>
      <c r="F172" t="s">
        <v>60</v>
      </c>
      <c r="G172" t="s">
        <v>720</v>
      </c>
      <c r="H172">
        <v>113230</v>
      </c>
      <c r="I172">
        <v>0</v>
      </c>
      <c r="J172">
        <v>0.1</v>
      </c>
      <c r="K172">
        <v>0</v>
      </c>
      <c r="L172">
        <v>1</v>
      </c>
      <c r="M172" t="s">
        <v>19</v>
      </c>
      <c r="N172" t="s">
        <v>62</v>
      </c>
      <c r="O172" t="s">
        <v>276</v>
      </c>
      <c r="P172" t="s">
        <v>24</v>
      </c>
      <c r="Q172" t="s">
        <v>64</v>
      </c>
      <c r="R172" t="s">
        <v>65</v>
      </c>
      <c r="S172" t="s">
        <v>66</v>
      </c>
      <c r="T172" t="s">
        <v>105</v>
      </c>
      <c r="U172" t="s">
        <v>67</v>
      </c>
      <c r="V172" t="s">
        <v>21</v>
      </c>
      <c r="W172">
        <v>805</v>
      </c>
      <c r="X172" t="s">
        <v>22</v>
      </c>
      <c r="Y172" t="s">
        <v>39</v>
      </c>
      <c r="Z172">
        <v>2</v>
      </c>
      <c r="AC172" t="str">
        <f>IF(Table1[[#This Row],[In Adafruit Kit]]+Table1[[#This Row],[Common part]]&gt;0,1,"")</f>
        <v/>
      </c>
      <c r="AE172">
        <v>1</v>
      </c>
      <c r="AF172" t="str">
        <f>IF(Table1[[#This Row],[Stock Part]]=1,"STOCK",IF(Table1[[#This Row],[5% Rohs Part]]+Table1[[#This Row],[1% Rohs Part]],"",""))</f>
        <v/>
      </c>
      <c r="AG172" t="str">
        <f>CONCATENATE(Table1[[#This Row],[Resistance (Ohms)]],Table1[[#This Row],[Tolerance]],Table1[[#This Row],[Stock]])</f>
        <v>330kÂ±1%</v>
      </c>
      <c r="AH172" t="s">
        <v>11344</v>
      </c>
      <c r="AI172" s="6" t="s">
        <v>11352</v>
      </c>
    </row>
    <row r="173" spans="1:35" hidden="1">
      <c r="A173" t="s">
        <v>55</v>
      </c>
      <c r="B173" t="s">
        <v>56</v>
      </c>
      <c r="C173" t="s">
        <v>721</v>
      </c>
      <c r="D173" t="s">
        <v>58</v>
      </c>
      <c r="E173" t="s">
        <v>722</v>
      </c>
      <c r="F173" t="s">
        <v>60</v>
      </c>
      <c r="G173" t="s">
        <v>723</v>
      </c>
      <c r="H173">
        <v>117893</v>
      </c>
      <c r="I173">
        <v>0</v>
      </c>
      <c r="J173">
        <v>0.1</v>
      </c>
      <c r="K173">
        <v>0</v>
      </c>
      <c r="L173">
        <v>1</v>
      </c>
      <c r="M173" t="s">
        <v>19</v>
      </c>
      <c r="N173" t="s">
        <v>62</v>
      </c>
      <c r="O173">
        <v>39</v>
      </c>
      <c r="P173" t="s">
        <v>24</v>
      </c>
      <c r="Q173" t="s">
        <v>64</v>
      </c>
      <c r="R173" t="s">
        <v>65</v>
      </c>
      <c r="S173" t="s">
        <v>66</v>
      </c>
      <c r="T173" t="s">
        <v>105</v>
      </c>
      <c r="U173" t="s">
        <v>67</v>
      </c>
      <c r="V173" t="s">
        <v>21</v>
      </c>
      <c r="W173">
        <v>805</v>
      </c>
      <c r="X173" t="s">
        <v>22</v>
      </c>
      <c r="Y173" t="s">
        <v>39</v>
      </c>
      <c r="Z173">
        <v>2</v>
      </c>
      <c r="AC173" t="str">
        <f>IF(Table1[[#This Row],[In Adafruit Kit]]+Table1[[#This Row],[Common part]]&gt;0,1,"")</f>
        <v/>
      </c>
      <c r="AE173">
        <v>1</v>
      </c>
      <c r="AF173" t="str">
        <f>IF(Table1[[#This Row],[Stock Part]]=1,"STOCK",IF(Table1[[#This Row],[5% Rohs Part]]+Table1[[#This Row],[1% Rohs Part]],"",""))</f>
        <v/>
      </c>
      <c r="AG173" t="str">
        <f>CONCATENATE(Table1[[#This Row],[Resistance (Ohms)]],Table1[[#This Row],[Tolerance]],Table1[[#This Row],[Stock]])</f>
        <v>39Â±1%</v>
      </c>
      <c r="AH173" t="s">
        <v>11344</v>
      </c>
      <c r="AI173" s="6" t="s">
        <v>11352</v>
      </c>
    </row>
    <row r="174" spans="1:35" hidden="1">
      <c r="A174" t="s">
        <v>55</v>
      </c>
      <c r="B174" t="s">
        <v>56</v>
      </c>
      <c r="C174" t="s">
        <v>724</v>
      </c>
      <c r="D174" t="s">
        <v>58</v>
      </c>
      <c r="E174" t="s">
        <v>725</v>
      </c>
      <c r="F174" t="s">
        <v>60</v>
      </c>
      <c r="G174" t="s">
        <v>726</v>
      </c>
      <c r="H174">
        <v>122401</v>
      </c>
      <c r="I174">
        <v>0</v>
      </c>
      <c r="J174">
        <v>0.1</v>
      </c>
      <c r="K174">
        <v>0</v>
      </c>
      <c r="L174">
        <v>1</v>
      </c>
      <c r="M174" t="s">
        <v>19</v>
      </c>
      <c r="N174" t="s">
        <v>62</v>
      </c>
      <c r="O174">
        <v>47</v>
      </c>
      <c r="P174" t="s">
        <v>24</v>
      </c>
      <c r="Q174" t="s">
        <v>64</v>
      </c>
      <c r="R174" t="s">
        <v>65</v>
      </c>
      <c r="S174" t="s">
        <v>66</v>
      </c>
      <c r="T174" t="s">
        <v>105</v>
      </c>
      <c r="U174" t="s">
        <v>67</v>
      </c>
      <c r="V174" t="s">
        <v>21</v>
      </c>
      <c r="W174">
        <v>805</v>
      </c>
      <c r="X174" t="s">
        <v>22</v>
      </c>
      <c r="Y174" t="s">
        <v>39</v>
      </c>
      <c r="Z174">
        <v>2</v>
      </c>
      <c r="AC174" t="str">
        <f>IF(Table1[[#This Row],[In Adafruit Kit]]+Table1[[#This Row],[Common part]]&gt;0,1,"")</f>
        <v/>
      </c>
      <c r="AE174">
        <v>1</v>
      </c>
      <c r="AF174" t="str">
        <f>IF(Table1[[#This Row],[Stock Part]]=1,"STOCK",IF(Table1[[#This Row],[5% Rohs Part]]+Table1[[#This Row],[1% Rohs Part]],"",""))</f>
        <v/>
      </c>
      <c r="AG174" t="str">
        <f>CONCATENATE(Table1[[#This Row],[Resistance (Ohms)]],Table1[[#This Row],[Tolerance]],Table1[[#This Row],[Stock]])</f>
        <v>47Â±1%</v>
      </c>
      <c r="AH174" t="s">
        <v>11344</v>
      </c>
      <c r="AI174" s="6" t="s">
        <v>11352</v>
      </c>
    </row>
    <row r="175" spans="1:35" hidden="1">
      <c r="A175" t="s">
        <v>55</v>
      </c>
      <c r="B175" t="s">
        <v>56</v>
      </c>
      <c r="C175" t="s">
        <v>727</v>
      </c>
      <c r="D175" t="s">
        <v>58</v>
      </c>
      <c r="E175" t="s">
        <v>728</v>
      </c>
      <c r="F175" t="s">
        <v>60</v>
      </c>
      <c r="G175" t="s">
        <v>729</v>
      </c>
      <c r="H175">
        <v>120744</v>
      </c>
      <c r="I175">
        <v>0</v>
      </c>
      <c r="J175">
        <v>0.1</v>
      </c>
      <c r="K175">
        <v>0</v>
      </c>
      <c r="L175">
        <v>1</v>
      </c>
      <c r="M175" t="s">
        <v>19</v>
      </c>
      <c r="N175" t="s">
        <v>62</v>
      </c>
      <c r="O175" t="s">
        <v>730</v>
      </c>
      <c r="P175" t="s">
        <v>24</v>
      </c>
      <c r="Q175" t="s">
        <v>64</v>
      </c>
      <c r="R175" t="s">
        <v>65</v>
      </c>
      <c r="S175" t="s">
        <v>66</v>
      </c>
      <c r="T175" t="s">
        <v>105</v>
      </c>
      <c r="U175" t="s">
        <v>67</v>
      </c>
      <c r="V175" t="s">
        <v>21</v>
      </c>
      <c r="W175">
        <v>805</v>
      </c>
      <c r="X175" t="s">
        <v>22</v>
      </c>
      <c r="Y175" t="s">
        <v>39</v>
      </c>
      <c r="Z175">
        <v>2</v>
      </c>
      <c r="AC175" t="str">
        <f>IF(Table1[[#This Row],[In Adafruit Kit]]+Table1[[#This Row],[Common part]]&gt;0,1,"")</f>
        <v/>
      </c>
      <c r="AE175">
        <v>1</v>
      </c>
      <c r="AF175" t="str">
        <f>IF(Table1[[#This Row],[Stock Part]]=1,"STOCK",IF(Table1[[#This Row],[5% Rohs Part]]+Table1[[#This Row],[1% Rohs Part]],"",""))</f>
        <v/>
      </c>
      <c r="AG175" t="str">
        <f>CONCATENATE(Table1[[#This Row],[Resistance (Ohms)]],Table1[[#This Row],[Tolerance]],Table1[[#This Row],[Stock]])</f>
        <v>19.6kÂ±1%</v>
      </c>
      <c r="AH175" t="s">
        <v>11344</v>
      </c>
      <c r="AI175" s="6" t="s">
        <v>11352</v>
      </c>
    </row>
    <row r="176" spans="1:35" hidden="1">
      <c r="A176" t="s">
        <v>55</v>
      </c>
      <c r="B176" t="s">
        <v>56</v>
      </c>
      <c r="C176" t="s">
        <v>731</v>
      </c>
      <c r="D176" t="s">
        <v>58</v>
      </c>
      <c r="E176" t="s">
        <v>732</v>
      </c>
      <c r="F176" t="s">
        <v>60</v>
      </c>
      <c r="G176" t="s">
        <v>733</v>
      </c>
      <c r="H176">
        <v>109092</v>
      </c>
      <c r="I176">
        <v>0</v>
      </c>
      <c r="J176">
        <v>0.1</v>
      </c>
      <c r="K176">
        <v>0</v>
      </c>
      <c r="L176">
        <v>1</v>
      </c>
      <c r="M176" t="s">
        <v>19</v>
      </c>
      <c r="N176" t="s">
        <v>62</v>
      </c>
      <c r="O176">
        <v>27</v>
      </c>
      <c r="P176" t="s">
        <v>24</v>
      </c>
      <c r="Q176" t="s">
        <v>64</v>
      </c>
      <c r="R176" t="s">
        <v>65</v>
      </c>
      <c r="S176" t="s">
        <v>66</v>
      </c>
      <c r="T176" t="s">
        <v>105</v>
      </c>
      <c r="U176" t="s">
        <v>67</v>
      </c>
      <c r="V176" t="s">
        <v>21</v>
      </c>
      <c r="W176">
        <v>805</v>
      </c>
      <c r="X176" t="s">
        <v>22</v>
      </c>
      <c r="Y176" t="s">
        <v>39</v>
      </c>
      <c r="Z176">
        <v>2</v>
      </c>
      <c r="AC176" t="str">
        <f>IF(Table1[[#This Row],[In Adafruit Kit]]+Table1[[#This Row],[Common part]]&gt;0,1,"")</f>
        <v/>
      </c>
      <c r="AE176">
        <v>1</v>
      </c>
      <c r="AF176" t="str">
        <f>IF(Table1[[#This Row],[Stock Part]]=1,"STOCK",IF(Table1[[#This Row],[5% Rohs Part]]+Table1[[#This Row],[1% Rohs Part]],"",""))</f>
        <v/>
      </c>
      <c r="AG176" t="str">
        <f>CONCATENATE(Table1[[#This Row],[Resistance (Ohms)]],Table1[[#This Row],[Tolerance]],Table1[[#This Row],[Stock]])</f>
        <v>27Â±1%</v>
      </c>
      <c r="AH176" t="s">
        <v>11344</v>
      </c>
      <c r="AI176" s="6" t="s">
        <v>11352</v>
      </c>
    </row>
    <row r="177" spans="1:35" hidden="1">
      <c r="A177" t="s">
        <v>55</v>
      </c>
      <c r="B177" t="s">
        <v>56</v>
      </c>
      <c r="C177" t="s">
        <v>734</v>
      </c>
      <c r="D177" t="s">
        <v>58</v>
      </c>
      <c r="E177" t="s">
        <v>735</v>
      </c>
      <c r="F177" t="s">
        <v>60</v>
      </c>
      <c r="G177" t="s">
        <v>736</v>
      </c>
      <c r="H177">
        <v>117180</v>
      </c>
      <c r="I177">
        <v>0</v>
      </c>
      <c r="J177">
        <v>0.1</v>
      </c>
      <c r="K177">
        <v>0</v>
      </c>
      <c r="L177">
        <v>1</v>
      </c>
      <c r="M177" t="s">
        <v>19</v>
      </c>
      <c r="N177" t="s">
        <v>62</v>
      </c>
      <c r="O177" t="s">
        <v>737</v>
      </c>
      <c r="P177" t="s">
        <v>24</v>
      </c>
      <c r="Q177" t="s">
        <v>64</v>
      </c>
      <c r="R177" t="s">
        <v>65</v>
      </c>
      <c r="S177" t="s">
        <v>66</v>
      </c>
      <c r="T177" t="s">
        <v>105</v>
      </c>
      <c r="U177" t="s">
        <v>67</v>
      </c>
      <c r="V177" t="s">
        <v>21</v>
      </c>
      <c r="W177">
        <v>805</v>
      </c>
      <c r="X177" t="s">
        <v>22</v>
      </c>
      <c r="Y177" t="s">
        <v>39</v>
      </c>
      <c r="Z177">
        <v>2</v>
      </c>
      <c r="AC177" t="str">
        <f>IF(Table1[[#This Row],[In Adafruit Kit]]+Table1[[#This Row],[Common part]]&gt;0,1,"")</f>
        <v/>
      </c>
      <c r="AE177">
        <v>1</v>
      </c>
      <c r="AF177" t="str">
        <f>IF(Table1[[#This Row],[Stock Part]]=1,"STOCK",IF(Table1[[#This Row],[5% Rohs Part]]+Table1[[#This Row],[1% Rohs Part]],"",""))</f>
        <v/>
      </c>
      <c r="AG177" t="str">
        <f>CONCATENATE(Table1[[#This Row],[Resistance (Ohms)]],Table1[[#This Row],[Tolerance]],Table1[[#This Row],[Stock]])</f>
        <v>30kÂ±1%</v>
      </c>
      <c r="AH177" t="s">
        <v>11344</v>
      </c>
      <c r="AI177" s="6" t="s">
        <v>11352</v>
      </c>
    </row>
    <row r="178" spans="1:35" hidden="1">
      <c r="A178" t="s">
        <v>55</v>
      </c>
      <c r="B178" t="s">
        <v>56</v>
      </c>
      <c r="C178" t="s">
        <v>738</v>
      </c>
      <c r="D178" t="s">
        <v>58</v>
      </c>
      <c r="E178" t="s">
        <v>739</v>
      </c>
      <c r="F178" t="s">
        <v>60</v>
      </c>
      <c r="G178" t="s">
        <v>740</v>
      </c>
      <c r="H178">
        <v>118828</v>
      </c>
      <c r="I178">
        <v>0</v>
      </c>
      <c r="J178">
        <v>0.1</v>
      </c>
      <c r="K178">
        <v>0</v>
      </c>
      <c r="L178">
        <v>1</v>
      </c>
      <c r="M178" t="s">
        <v>19</v>
      </c>
      <c r="N178" t="s">
        <v>62</v>
      </c>
      <c r="O178" t="s">
        <v>741</v>
      </c>
      <c r="P178" t="s">
        <v>24</v>
      </c>
      <c r="Q178" t="s">
        <v>64</v>
      </c>
      <c r="R178" t="s">
        <v>65</v>
      </c>
      <c r="S178" t="s">
        <v>66</v>
      </c>
      <c r="T178" t="s">
        <v>105</v>
      </c>
      <c r="U178" t="s">
        <v>67</v>
      </c>
      <c r="V178" t="s">
        <v>21</v>
      </c>
      <c r="W178">
        <v>805</v>
      </c>
      <c r="X178" t="s">
        <v>22</v>
      </c>
      <c r="Y178" t="s">
        <v>39</v>
      </c>
      <c r="Z178">
        <v>2</v>
      </c>
      <c r="AC178" t="str">
        <f>IF(Table1[[#This Row],[In Adafruit Kit]]+Table1[[#This Row],[Common part]]&gt;0,1,"")</f>
        <v/>
      </c>
      <c r="AE178">
        <v>1</v>
      </c>
      <c r="AF178" t="str">
        <f>IF(Table1[[#This Row],[Stock Part]]=1,"STOCK",IF(Table1[[#This Row],[5% Rohs Part]]+Table1[[#This Row],[1% Rohs Part]],"",""))</f>
        <v/>
      </c>
      <c r="AG178" t="str">
        <f>CONCATENATE(Table1[[#This Row],[Resistance (Ohms)]],Table1[[#This Row],[Tolerance]],Table1[[#This Row],[Stock]])</f>
        <v>5.36kÂ±1%</v>
      </c>
      <c r="AH178" t="s">
        <v>11344</v>
      </c>
      <c r="AI178" s="6" t="s">
        <v>11352</v>
      </c>
    </row>
    <row r="179" spans="1:35" hidden="1">
      <c r="A179" t="s">
        <v>55</v>
      </c>
      <c r="B179" t="s">
        <v>56</v>
      </c>
      <c r="C179" t="s">
        <v>742</v>
      </c>
      <c r="D179" t="s">
        <v>58</v>
      </c>
      <c r="E179" t="s">
        <v>743</v>
      </c>
      <c r="F179" t="s">
        <v>60</v>
      </c>
      <c r="G179" t="s">
        <v>744</v>
      </c>
      <c r="H179">
        <v>108536</v>
      </c>
      <c r="I179">
        <v>0</v>
      </c>
      <c r="J179">
        <v>0.1</v>
      </c>
      <c r="K179">
        <v>0</v>
      </c>
      <c r="L179">
        <v>1</v>
      </c>
      <c r="M179" t="s">
        <v>19</v>
      </c>
      <c r="N179" t="s">
        <v>62</v>
      </c>
      <c r="O179">
        <v>604</v>
      </c>
      <c r="P179" t="s">
        <v>24</v>
      </c>
      <c r="Q179" t="s">
        <v>64</v>
      </c>
      <c r="R179" t="s">
        <v>65</v>
      </c>
      <c r="S179" t="s">
        <v>66</v>
      </c>
      <c r="T179" t="s">
        <v>105</v>
      </c>
      <c r="U179" t="s">
        <v>67</v>
      </c>
      <c r="V179" t="s">
        <v>21</v>
      </c>
      <c r="W179">
        <v>805</v>
      </c>
      <c r="X179" t="s">
        <v>22</v>
      </c>
      <c r="Y179" t="s">
        <v>39</v>
      </c>
      <c r="Z179">
        <v>2</v>
      </c>
      <c r="AC179" t="str">
        <f>IF(Table1[[#This Row],[In Adafruit Kit]]+Table1[[#This Row],[Common part]]&gt;0,1,"")</f>
        <v/>
      </c>
      <c r="AE179">
        <v>1</v>
      </c>
      <c r="AF179" t="str">
        <f>IF(Table1[[#This Row],[Stock Part]]=1,"STOCK",IF(Table1[[#This Row],[5% Rohs Part]]+Table1[[#This Row],[1% Rohs Part]],"",""))</f>
        <v/>
      </c>
      <c r="AG179" t="str">
        <f>CONCATENATE(Table1[[#This Row],[Resistance (Ohms)]],Table1[[#This Row],[Tolerance]],Table1[[#This Row],[Stock]])</f>
        <v>604Â±1%</v>
      </c>
      <c r="AH179" t="s">
        <v>11344</v>
      </c>
      <c r="AI179" s="6" t="s">
        <v>11352</v>
      </c>
    </row>
    <row r="180" spans="1:35" hidden="1">
      <c r="A180" t="s">
        <v>55</v>
      </c>
      <c r="B180" t="s">
        <v>56</v>
      </c>
      <c r="C180" t="s">
        <v>745</v>
      </c>
      <c r="D180" t="s">
        <v>58</v>
      </c>
      <c r="E180" t="s">
        <v>746</v>
      </c>
      <c r="F180" t="s">
        <v>60</v>
      </c>
      <c r="G180" t="s">
        <v>747</v>
      </c>
      <c r="H180">
        <v>106073</v>
      </c>
      <c r="I180">
        <v>0</v>
      </c>
      <c r="J180">
        <v>0.1</v>
      </c>
      <c r="K180">
        <v>0</v>
      </c>
      <c r="L180">
        <v>1</v>
      </c>
      <c r="M180" t="s">
        <v>19</v>
      </c>
      <c r="N180" t="s">
        <v>62</v>
      </c>
      <c r="O180" t="s">
        <v>748</v>
      </c>
      <c r="P180" t="s">
        <v>24</v>
      </c>
      <c r="Q180" t="s">
        <v>64</v>
      </c>
      <c r="R180" t="s">
        <v>65</v>
      </c>
      <c r="S180" t="s">
        <v>66</v>
      </c>
      <c r="T180" t="s">
        <v>105</v>
      </c>
      <c r="U180" t="s">
        <v>67</v>
      </c>
      <c r="V180" t="s">
        <v>21</v>
      </c>
      <c r="W180">
        <v>805</v>
      </c>
      <c r="X180" t="s">
        <v>22</v>
      </c>
      <c r="Y180" t="s">
        <v>39</v>
      </c>
      <c r="Z180">
        <v>2</v>
      </c>
      <c r="AC180" t="str">
        <f>IF(Table1[[#This Row],[In Adafruit Kit]]+Table1[[#This Row],[Common part]]&gt;0,1,"")</f>
        <v/>
      </c>
      <c r="AE180">
        <v>1</v>
      </c>
      <c r="AF180" t="str">
        <f>IF(Table1[[#This Row],[Stock Part]]=1,"STOCK",IF(Table1[[#This Row],[5% Rohs Part]]+Table1[[#This Row],[1% Rohs Part]],"",""))</f>
        <v/>
      </c>
      <c r="AG180" t="str">
        <f>CONCATENATE(Table1[[#This Row],[Resistance (Ohms)]],Table1[[#This Row],[Tolerance]],Table1[[#This Row],[Stock]])</f>
        <v>1.78kÂ±1%</v>
      </c>
      <c r="AH180" t="s">
        <v>11344</v>
      </c>
      <c r="AI180" s="6" t="s">
        <v>11352</v>
      </c>
    </row>
    <row r="181" spans="1:35" hidden="1">
      <c r="A181" t="s">
        <v>55</v>
      </c>
      <c r="B181" t="s">
        <v>56</v>
      </c>
      <c r="C181" t="s">
        <v>749</v>
      </c>
      <c r="D181" t="s">
        <v>58</v>
      </c>
      <c r="E181" t="s">
        <v>750</v>
      </c>
      <c r="F181" t="s">
        <v>60</v>
      </c>
      <c r="G181" t="s">
        <v>751</v>
      </c>
      <c r="H181">
        <v>106281</v>
      </c>
      <c r="I181">
        <v>0</v>
      </c>
      <c r="J181">
        <v>0.1</v>
      </c>
      <c r="K181">
        <v>0</v>
      </c>
      <c r="L181">
        <v>1</v>
      </c>
      <c r="M181" t="s">
        <v>19</v>
      </c>
      <c r="N181" t="s">
        <v>62</v>
      </c>
      <c r="O181">
        <v>12</v>
      </c>
      <c r="P181" t="s">
        <v>24</v>
      </c>
      <c r="Q181" t="s">
        <v>64</v>
      </c>
      <c r="R181" t="s">
        <v>65</v>
      </c>
      <c r="S181" t="s">
        <v>66</v>
      </c>
      <c r="T181" t="s">
        <v>105</v>
      </c>
      <c r="U181" t="s">
        <v>67</v>
      </c>
      <c r="V181" t="s">
        <v>21</v>
      </c>
      <c r="W181">
        <v>805</v>
      </c>
      <c r="X181" t="s">
        <v>22</v>
      </c>
      <c r="Y181" t="s">
        <v>39</v>
      </c>
      <c r="Z181">
        <v>2</v>
      </c>
      <c r="AC181" t="str">
        <f>IF(Table1[[#This Row],[In Adafruit Kit]]+Table1[[#This Row],[Common part]]&gt;0,1,"")</f>
        <v/>
      </c>
      <c r="AE181">
        <v>1</v>
      </c>
      <c r="AF181" t="str">
        <f>IF(Table1[[#This Row],[Stock Part]]=1,"STOCK",IF(Table1[[#This Row],[5% Rohs Part]]+Table1[[#This Row],[1% Rohs Part]],"",""))</f>
        <v/>
      </c>
      <c r="AG181" t="str">
        <f>CONCATENATE(Table1[[#This Row],[Resistance (Ohms)]],Table1[[#This Row],[Tolerance]],Table1[[#This Row],[Stock]])</f>
        <v>12Â±1%</v>
      </c>
      <c r="AH181" t="s">
        <v>11344</v>
      </c>
      <c r="AI181" s="6" t="s">
        <v>11352</v>
      </c>
    </row>
    <row r="182" spans="1:35" hidden="1">
      <c r="A182" t="s">
        <v>55</v>
      </c>
      <c r="B182" t="s">
        <v>56</v>
      </c>
      <c r="C182" t="s">
        <v>752</v>
      </c>
      <c r="D182" t="s">
        <v>58</v>
      </c>
      <c r="E182" t="s">
        <v>753</v>
      </c>
      <c r="F182" t="s">
        <v>60</v>
      </c>
      <c r="G182" t="s">
        <v>754</v>
      </c>
      <c r="H182">
        <v>110325</v>
      </c>
      <c r="I182">
        <v>0</v>
      </c>
      <c r="J182">
        <v>0.1</v>
      </c>
      <c r="K182">
        <v>0</v>
      </c>
      <c r="L182">
        <v>1</v>
      </c>
      <c r="M182" t="s">
        <v>19</v>
      </c>
      <c r="N182" t="s">
        <v>62</v>
      </c>
      <c r="O182">
        <v>187</v>
      </c>
      <c r="P182" t="s">
        <v>24</v>
      </c>
      <c r="Q182" t="s">
        <v>64</v>
      </c>
      <c r="R182" t="s">
        <v>65</v>
      </c>
      <c r="S182" t="s">
        <v>66</v>
      </c>
      <c r="T182" t="s">
        <v>105</v>
      </c>
      <c r="U182" t="s">
        <v>67</v>
      </c>
      <c r="V182" t="s">
        <v>21</v>
      </c>
      <c r="W182">
        <v>805</v>
      </c>
      <c r="X182" t="s">
        <v>22</v>
      </c>
      <c r="Y182" t="s">
        <v>39</v>
      </c>
      <c r="Z182">
        <v>2</v>
      </c>
      <c r="AC182" t="str">
        <f>IF(Table1[[#This Row],[In Adafruit Kit]]+Table1[[#This Row],[Common part]]&gt;0,1,"")</f>
        <v/>
      </c>
      <c r="AE182">
        <v>1</v>
      </c>
      <c r="AF182" t="str">
        <f>IF(Table1[[#This Row],[Stock Part]]=1,"STOCK",IF(Table1[[#This Row],[5% Rohs Part]]+Table1[[#This Row],[1% Rohs Part]],"",""))</f>
        <v/>
      </c>
      <c r="AG182" t="str">
        <f>CONCATENATE(Table1[[#This Row],[Resistance (Ohms)]],Table1[[#This Row],[Tolerance]],Table1[[#This Row],[Stock]])</f>
        <v>187Â±1%</v>
      </c>
      <c r="AH182" t="s">
        <v>11344</v>
      </c>
      <c r="AI182" s="6" t="s">
        <v>11352</v>
      </c>
    </row>
    <row r="183" spans="1:35" hidden="1">
      <c r="A183" t="s">
        <v>55</v>
      </c>
      <c r="B183" t="s">
        <v>56</v>
      </c>
      <c r="C183" t="s">
        <v>755</v>
      </c>
      <c r="D183" t="s">
        <v>58</v>
      </c>
      <c r="E183" t="s">
        <v>756</v>
      </c>
      <c r="F183" t="s">
        <v>60</v>
      </c>
      <c r="G183" t="s">
        <v>757</v>
      </c>
      <c r="H183">
        <v>109635</v>
      </c>
      <c r="I183">
        <v>0</v>
      </c>
      <c r="J183">
        <v>0.1</v>
      </c>
      <c r="K183">
        <v>0</v>
      </c>
      <c r="L183">
        <v>1</v>
      </c>
      <c r="M183" t="s">
        <v>19</v>
      </c>
      <c r="N183" t="s">
        <v>62</v>
      </c>
      <c r="O183" t="s">
        <v>758</v>
      </c>
      <c r="P183" t="s">
        <v>24</v>
      </c>
      <c r="Q183" t="s">
        <v>64</v>
      </c>
      <c r="R183" t="s">
        <v>65</v>
      </c>
      <c r="S183" t="s">
        <v>66</v>
      </c>
      <c r="T183" t="s">
        <v>105</v>
      </c>
      <c r="U183" t="s">
        <v>67</v>
      </c>
      <c r="V183" t="s">
        <v>21</v>
      </c>
      <c r="W183">
        <v>805</v>
      </c>
      <c r="X183" t="s">
        <v>22</v>
      </c>
      <c r="Y183" t="s">
        <v>39</v>
      </c>
      <c r="Z183">
        <v>2</v>
      </c>
      <c r="AC183" t="str">
        <f>IF(Table1[[#This Row],[In Adafruit Kit]]+Table1[[#This Row],[Common part]]&gt;0,1,"")</f>
        <v/>
      </c>
      <c r="AE183">
        <v>1</v>
      </c>
      <c r="AF183" t="str">
        <f>IF(Table1[[#This Row],[Stock Part]]=1,"STOCK",IF(Table1[[#This Row],[5% Rohs Part]]+Table1[[#This Row],[1% Rohs Part]],"",""))</f>
        <v/>
      </c>
      <c r="AG183" t="str">
        <f>CONCATENATE(Table1[[#This Row],[Resistance (Ohms)]],Table1[[#This Row],[Tolerance]],Table1[[#This Row],[Stock]])</f>
        <v>39.2kÂ±1%</v>
      </c>
      <c r="AH183" t="s">
        <v>11344</v>
      </c>
      <c r="AI183" s="6" t="s">
        <v>11352</v>
      </c>
    </row>
    <row r="184" spans="1:35" hidden="1">
      <c r="A184" t="s">
        <v>55</v>
      </c>
      <c r="B184" t="s">
        <v>56</v>
      </c>
      <c r="C184" t="s">
        <v>759</v>
      </c>
      <c r="D184" t="s">
        <v>58</v>
      </c>
      <c r="E184" t="s">
        <v>760</v>
      </c>
      <c r="F184" t="s">
        <v>60</v>
      </c>
      <c r="G184" t="s">
        <v>761</v>
      </c>
      <c r="H184">
        <v>111546</v>
      </c>
      <c r="I184">
        <v>0</v>
      </c>
      <c r="J184">
        <v>0.1</v>
      </c>
      <c r="K184">
        <v>0</v>
      </c>
      <c r="L184">
        <v>1</v>
      </c>
      <c r="M184" t="s">
        <v>19</v>
      </c>
      <c r="N184" t="s">
        <v>62</v>
      </c>
      <c r="O184" t="s">
        <v>762</v>
      </c>
      <c r="P184" t="s">
        <v>24</v>
      </c>
      <c r="Q184" t="s">
        <v>64</v>
      </c>
      <c r="R184" t="s">
        <v>65</v>
      </c>
      <c r="S184" t="s">
        <v>66</v>
      </c>
      <c r="T184" t="s">
        <v>105</v>
      </c>
      <c r="U184" t="s">
        <v>67</v>
      </c>
      <c r="V184" t="s">
        <v>21</v>
      </c>
      <c r="W184">
        <v>805</v>
      </c>
      <c r="X184" t="s">
        <v>22</v>
      </c>
      <c r="Y184" t="s">
        <v>39</v>
      </c>
      <c r="Z184">
        <v>2</v>
      </c>
      <c r="AC184" t="str">
        <f>IF(Table1[[#This Row],[In Adafruit Kit]]+Table1[[#This Row],[Common part]]&gt;0,1,"")</f>
        <v/>
      </c>
      <c r="AE184">
        <v>1</v>
      </c>
      <c r="AF184" t="str">
        <f>IF(Table1[[#This Row],[Stock Part]]=1,"STOCK",IF(Table1[[#This Row],[5% Rohs Part]]+Table1[[#This Row],[1% Rohs Part]],"",""))</f>
        <v/>
      </c>
      <c r="AG184" t="str">
        <f>CONCATENATE(Table1[[#This Row],[Resistance (Ohms)]],Table1[[#This Row],[Tolerance]],Table1[[#This Row],[Stock]])</f>
        <v>4.32kÂ±1%</v>
      </c>
      <c r="AH184" t="s">
        <v>11344</v>
      </c>
      <c r="AI184" s="6" t="s">
        <v>11352</v>
      </c>
    </row>
    <row r="185" spans="1:35" hidden="1">
      <c r="A185" t="s">
        <v>55</v>
      </c>
      <c r="B185" t="s">
        <v>56</v>
      </c>
      <c r="C185" t="s">
        <v>763</v>
      </c>
      <c r="D185" t="s">
        <v>58</v>
      </c>
      <c r="E185" t="s">
        <v>764</v>
      </c>
      <c r="F185" t="s">
        <v>60</v>
      </c>
      <c r="G185" t="s">
        <v>765</v>
      </c>
      <c r="H185">
        <v>110034</v>
      </c>
      <c r="I185">
        <v>0</v>
      </c>
      <c r="J185">
        <v>0.1</v>
      </c>
      <c r="K185">
        <v>0</v>
      </c>
      <c r="L185">
        <v>1</v>
      </c>
      <c r="M185" t="s">
        <v>19</v>
      </c>
      <c r="N185" t="s">
        <v>62</v>
      </c>
      <c r="O185">
        <v>402</v>
      </c>
      <c r="P185" t="s">
        <v>24</v>
      </c>
      <c r="Q185" t="s">
        <v>64</v>
      </c>
      <c r="R185" t="s">
        <v>65</v>
      </c>
      <c r="S185" t="s">
        <v>66</v>
      </c>
      <c r="T185" t="s">
        <v>105</v>
      </c>
      <c r="U185" t="s">
        <v>67</v>
      </c>
      <c r="V185" t="s">
        <v>21</v>
      </c>
      <c r="W185">
        <v>805</v>
      </c>
      <c r="X185" t="s">
        <v>22</v>
      </c>
      <c r="Y185" t="s">
        <v>39</v>
      </c>
      <c r="Z185">
        <v>2</v>
      </c>
      <c r="AC185" t="str">
        <f>IF(Table1[[#This Row],[In Adafruit Kit]]+Table1[[#This Row],[Common part]]&gt;0,1,"")</f>
        <v/>
      </c>
      <c r="AE185">
        <v>1</v>
      </c>
      <c r="AF185" t="str">
        <f>IF(Table1[[#This Row],[Stock Part]]=1,"STOCK",IF(Table1[[#This Row],[5% Rohs Part]]+Table1[[#This Row],[1% Rohs Part]],"",""))</f>
        <v/>
      </c>
      <c r="AG185" t="str">
        <f>CONCATENATE(Table1[[#This Row],[Resistance (Ohms)]],Table1[[#This Row],[Tolerance]],Table1[[#This Row],[Stock]])</f>
        <v>402Â±1%</v>
      </c>
      <c r="AH185" t="s">
        <v>11344</v>
      </c>
      <c r="AI185" s="6" t="s">
        <v>11352</v>
      </c>
    </row>
    <row r="186" spans="1:35" hidden="1">
      <c r="A186" t="s">
        <v>55</v>
      </c>
      <c r="B186" t="s">
        <v>56</v>
      </c>
      <c r="C186" t="s">
        <v>766</v>
      </c>
      <c r="D186" t="s">
        <v>58</v>
      </c>
      <c r="E186" t="s">
        <v>767</v>
      </c>
      <c r="F186" t="s">
        <v>60</v>
      </c>
      <c r="G186" t="s">
        <v>768</v>
      </c>
      <c r="H186">
        <v>337762</v>
      </c>
      <c r="I186">
        <v>0</v>
      </c>
      <c r="J186">
        <v>0.1</v>
      </c>
      <c r="K186">
        <v>0</v>
      </c>
      <c r="L186">
        <v>1</v>
      </c>
      <c r="M186" t="s">
        <v>19</v>
      </c>
      <c r="N186" t="s">
        <v>62</v>
      </c>
      <c r="O186" t="s">
        <v>296</v>
      </c>
      <c r="P186" t="s">
        <v>24</v>
      </c>
      <c r="Q186" t="s">
        <v>64</v>
      </c>
      <c r="R186" t="s">
        <v>65</v>
      </c>
      <c r="S186" t="s">
        <v>66</v>
      </c>
      <c r="T186" t="s">
        <v>105</v>
      </c>
      <c r="U186" t="s">
        <v>67</v>
      </c>
      <c r="V186" t="s">
        <v>21</v>
      </c>
      <c r="W186">
        <v>805</v>
      </c>
      <c r="X186" t="s">
        <v>22</v>
      </c>
      <c r="Y186" t="s">
        <v>39</v>
      </c>
      <c r="Z186">
        <v>2</v>
      </c>
      <c r="AC186" t="str">
        <f>IF(Table1[[#This Row],[In Adafruit Kit]]+Table1[[#This Row],[Common part]]&gt;0,1,"")</f>
        <v/>
      </c>
      <c r="AE186">
        <v>1</v>
      </c>
      <c r="AF186" t="str">
        <f>IF(Table1[[#This Row],[Stock Part]]=1,"STOCK",IF(Table1[[#This Row],[5% Rohs Part]]+Table1[[#This Row],[1% Rohs Part]],"",""))</f>
        <v/>
      </c>
      <c r="AG186" t="str">
        <f>CONCATENATE(Table1[[#This Row],[Resistance (Ohms)]],Table1[[#This Row],[Tolerance]],Table1[[#This Row],[Stock]])</f>
        <v>47kÂ±1%</v>
      </c>
      <c r="AH186" t="s">
        <v>11344</v>
      </c>
      <c r="AI186" s="6" t="s">
        <v>11352</v>
      </c>
    </row>
    <row r="187" spans="1:35" hidden="1">
      <c r="A187" t="s">
        <v>55</v>
      </c>
      <c r="B187" t="s">
        <v>56</v>
      </c>
      <c r="C187" t="s">
        <v>769</v>
      </c>
      <c r="D187" t="s">
        <v>58</v>
      </c>
      <c r="E187" t="s">
        <v>770</v>
      </c>
      <c r="F187" t="s">
        <v>60</v>
      </c>
      <c r="G187" t="s">
        <v>771</v>
      </c>
      <c r="H187">
        <v>102419</v>
      </c>
      <c r="I187">
        <v>0</v>
      </c>
      <c r="J187">
        <v>0.1</v>
      </c>
      <c r="K187">
        <v>0</v>
      </c>
      <c r="L187">
        <v>1</v>
      </c>
      <c r="M187" t="s">
        <v>19</v>
      </c>
      <c r="N187" t="s">
        <v>62</v>
      </c>
      <c r="O187">
        <v>124</v>
      </c>
      <c r="P187" t="s">
        <v>24</v>
      </c>
      <c r="Q187" t="s">
        <v>64</v>
      </c>
      <c r="R187" t="s">
        <v>65</v>
      </c>
      <c r="S187" t="s">
        <v>66</v>
      </c>
      <c r="T187" t="s">
        <v>105</v>
      </c>
      <c r="U187" t="s">
        <v>67</v>
      </c>
      <c r="V187" t="s">
        <v>21</v>
      </c>
      <c r="W187">
        <v>805</v>
      </c>
      <c r="X187" t="s">
        <v>22</v>
      </c>
      <c r="Y187" t="s">
        <v>39</v>
      </c>
      <c r="Z187">
        <v>2</v>
      </c>
      <c r="AC187" t="str">
        <f>IF(Table1[[#This Row],[In Adafruit Kit]]+Table1[[#This Row],[Common part]]&gt;0,1,"")</f>
        <v/>
      </c>
      <c r="AE187">
        <v>1</v>
      </c>
      <c r="AF187" t="str">
        <f>IF(Table1[[#This Row],[Stock Part]]=1,"STOCK",IF(Table1[[#This Row],[5% Rohs Part]]+Table1[[#This Row],[1% Rohs Part]],"",""))</f>
        <v/>
      </c>
      <c r="AG187" t="str">
        <f>CONCATENATE(Table1[[#This Row],[Resistance (Ohms)]],Table1[[#This Row],[Tolerance]],Table1[[#This Row],[Stock]])</f>
        <v>124Â±1%</v>
      </c>
      <c r="AH187" t="s">
        <v>11344</v>
      </c>
      <c r="AI187" s="6" t="s">
        <v>11352</v>
      </c>
    </row>
    <row r="188" spans="1:35" hidden="1">
      <c r="A188" t="s">
        <v>55</v>
      </c>
      <c r="B188" t="s">
        <v>56</v>
      </c>
      <c r="C188" t="s">
        <v>772</v>
      </c>
      <c r="D188" t="s">
        <v>58</v>
      </c>
      <c r="E188" t="s">
        <v>773</v>
      </c>
      <c r="F188" t="s">
        <v>60</v>
      </c>
      <c r="G188" t="s">
        <v>774</v>
      </c>
      <c r="H188">
        <v>99704</v>
      </c>
      <c r="I188">
        <v>0</v>
      </c>
      <c r="J188">
        <v>0.1</v>
      </c>
      <c r="K188">
        <v>0</v>
      </c>
      <c r="L188">
        <v>1</v>
      </c>
      <c r="M188" t="s">
        <v>19</v>
      </c>
      <c r="N188" t="s">
        <v>62</v>
      </c>
      <c r="O188">
        <v>470</v>
      </c>
      <c r="P188" t="s">
        <v>24</v>
      </c>
      <c r="Q188" t="s">
        <v>64</v>
      </c>
      <c r="R188" t="s">
        <v>65</v>
      </c>
      <c r="S188" t="s">
        <v>66</v>
      </c>
      <c r="T188" t="s">
        <v>105</v>
      </c>
      <c r="U188" t="s">
        <v>67</v>
      </c>
      <c r="V188" t="s">
        <v>21</v>
      </c>
      <c r="W188">
        <v>805</v>
      </c>
      <c r="X188" t="s">
        <v>22</v>
      </c>
      <c r="Y188" t="s">
        <v>39</v>
      </c>
      <c r="Z188">
        <v>2</v>
      </c>
      <c r="AC188" t="str">
        <f>IF(Table1[[#This Row],[In Adafruit Kit]]+Table1[[#This Row],[Common part]]&gt;0,1,"")</f>
        <v/>
      </c>
      <c r="AE188">
        <v>1</v>
      </c>
      <c r="AF188" t="str">
        <f>IF(Table1[[#This Row],[Stock Part]]=1,"STOCK",IF(Table1[[#This Row],[5% Rohs Part]]+Table1[[#This Row],[1% Rohs Part]],"",""))</f>
        <v/>
      </c>
      <c r="AG188" t="str">
        <f>CONCATENATE(Table1[[#This Row],[Resistance (Ohms)]],Table1[[#This Row],[Tolerance]],Table1[[#This Row],[Stock]])</f>
        <v>470Â±1%</v>
      </c>
      <c r="AH188" t="s">
        <v>11344</v>
      </c>
      <c r="AI188" s="6" t="s">
        <v>11352</v>
      </c>
    </row>
    <row r="189" spans="1:35" hidden="1">
      <c r="A189" t="s">
        <v>55</v>
      </c>
      <c r="B189" t="s">
        <v>56</v>
      </c>
      <c r="C189" t="s">
        <v>775</v>
      </c>
      <c r="D189" t="s">
        <v>58</v>
      </c>
      <c r="E189" t="s">
        <v>776</v>
      </c>
      <c r="F189" t="s">
        <v>60</v>
      </c>
      <c r="G189" t="s">
        <v>777</v>
      </c>
      <c r="H189">
        <v>104251</v>
      </c>
      <c r="I189">
        <v>0</v>
      </c>
      <c r="J189">
        <v>0.1</v>
      </c>
      <c r="K189">
        <v>0</v>
      </c>
      <c r="L189">
        <v>1</v>
      </c>
      <c r="M189" t="s">
        <v>19</v>
      </c>
      <c r="N189" t="s">
        <v>62</v>
      </c>
      <c r="O189" t="s">
        <v>778</v>
      </c>
      <c r="P189" t="s">
        <v>24</v>
      </c>
      <c r="Q189" t="s">
        <v>64</v>
      </c>
      <c r="R189" t="s">
        <v>65</v>
      </c>
      <c r="S189" t="s">
        <v>66</v>
      </c>
      <c r="T189" t="s">
        <v>105</v>
      </c>
      <c r="U189" t="s">
        <v>67</v>
      </c>
      <c r="V189" t="s">
        <v>21</v>
      </c>
      <c r="W189">
        <v>805</v>
      </c>
      <c r="X189" t="s">
        <v>22</v>
      </c>
      <c r="Y189" t="s">
        <v>39</v>
      </c>
      <c r="Z189">
        <v>2</v>
      </c>
      <c r="AC189" t="str">
        <f>IF(Table1[[#This Row],[In Adafruit Kit]]+Table1[[#This Row],[Common part]]&gt;0,1,"")</f>
        <v/>
      </c>
      <c r="AE189">
        <v>1</v>
      </c>
      <c r="AF189" t="str">
        <f>IF(Table1[[#This Row],[Stock Part]]=1,"STOCK",IF(Table1[[#This Row],[5% Rohs Part]]+Table1[[#This Row],[1% Rohs Part]],"",""))</f>
        <v/>
      </c>
      <c r="AG189" t="str">
        <f>CONCATENATE(Table1[[#This Row],[Resistance (Ohms)]],Table1[[#This Row],[Tolerance]],Table1[[#This Row],[Stock]])</f>
        <v>5.76kÂ±1%</v>
      </c>
      <c r="AH189" t="s">
        <v>11344</v>
      </c>
      <c r="AI189" s="6" t="s">
        <v>11352</v>
      </c>
    </row>
    <row r="190" spans="1:35" hidden="1">
      <c r="A190" t="s">
        <v>55</v>
      </c>
      <c r="B190" t="s">
        <v>56</v>
      </c>
      <c r="C190" t="s">
        <v>779</v>
      </c>
      <c r="D190" t="s">
        <v>58</v>
      </c>
      <c r="E190" t="s">
        <v>780</v>
      </c>
      <c r="F190" t="s">
        <v>60</v>
      </c>
      <c r="G190" t="s">
        <v>781</v>
      </c>
      <c r="H190">
        <v>106893</v>
      </c>
      <c r="I190">
        <v>0</v>
      </c>
      <c r="J190">
        <v>0.1</v>
      </c>
      <c r="K190">
        <v>0</v>
      </c>
      <c r="L190">
        <v>1</v>
      </c>
      <c r="M190" t="s">
        <v>19</v>
      </c>
      <c r="N190" t="s">
        <v>62</v>
      </c>
      <c r="O190">
        <v>806</v>
      </c>
      <c r="P190" t="s">
        <v>24</v>
      </c>
      <c r="Q190" t="s">
        <v>64</v>
      </c>
      <c r="R190" t="s">
        <v>65</v>
      </c>
      <c r="S190" t="s">
        <v>66</v>
      </c>
      <c r="T190" t="s">
        <v>105</v>
      </c>
      <c r="U190" t="s">
        <v>67</v>
      </c>
      <c r="V190" t="s">
        <v>21</v>
      </c>
      <c r="W190">
        <v>805</v>
      </c>
      <c r="X190" t="s">
        <v>22</v>
      </c>
      <c r="Y190" t="s">
        <v>39</v>
      </c>
      <c r="Z190">
        <v>2</v>
      </c>
      <c r="AC190" t="str">
        <f>IF(Table1[[#This Row],[In Adafruit Kit]]+Table1[[#This Row],[Common part]]&gt;0,1,"")</f>
        <v/>
      </c>
      <c r="AE190">
        <v>1</v>
      </c>
      <c r="AF190" t="str">
        <f>IF(Table1[[#This Row],[Stock Part]]=1,"STOCK",IF(Table1[[#This Row],[5% Rohs Part]]+Table1[[#This Row],[1% Rohs Part]],"",""))</f>
        <v/>
      </c>
      <c r="AG190" t="str">
        <f>CONCATENATE(Table1[[#This Row],[Resistance (Ohms)]],Table1[[#This Row],[Tolerance]],Table1[[#This Row],[Stock]])</f>
        <v>806Â±1%</v>
      </c>
      <c r="AH190" t="s">
        <v>11344</v>
      </c>
      <c r="AI190" s="6" t="s">
        <v>11352</v>
      </c>
    </row>
    <row r="191" spans="1:35" hidden="1">
      <c r="A191" t="s">
        <v>55</v>
      </c>
      <c r="B191" t="s">
        <v>56</v>
      </c>
      <c r="C191" t="s">
        <v>782</v>
      </c>
      <c r="D191" t="s">
        <v>58</v>
      </c>
      <c r="E191" t="s">
        <v>783</v>
      </c>
      <c r="F191" t="s">
        <v>60</v>
      </c>
      <c r="G191" t="s">
        <v>784</v>
      </c>
      <c r="H191">
        <v>102441</v>
      </c>
      <c r="I191">
        <v>0</v>
      </c>
      <c r="J191">
        <v>0.1</v>
      </c>
      <c r="K191">
        <v>0</v>
      </c>
      <c r="L191">
        <v>1</v>
      </c>
      <c r="M191" t="s">
        <v>19</v>
      </c>
      <c r="N191" t="s">
        <v>62</v>
      </c>
      <c r="O191" t="s">
        <v>785</v>
      </c>
      <c r="P191" t="s">
        <v>24</v>
      </c>
      <c r="Q191" t="s">
        <v>64</v>
      </c>
      <c r="R191" t="s">
        <v>65</v>
      </c>
      <c r="S191" t="s">
        <v>66</v>
      </c>
      <c r="T191" t="s">
        <v>105</v>
      </c>
      <c r="U191" t="s">
        <v>67</v>
      </c>
      <c r="V191" t="s">
        <v>21</v>
      </c>
      <c r="W191">
        <v>805</v>
      </c>
      <c r="X191" t="s">
        <v>22</v>
      </c>
      <c r="Y191" t="s">
        <v>39</v>
      </c>
      <c r="Z191">
        <v>2</v>
      </c>
      <c r="AC191" t="str">
        <f>IF(Table1[[#This Row],[In Adafruit Kit]]+Table1[[#This Row],[Common part]]&gt;0,1,"")</f>
        <v/>
      </c>
      <c r="AE191">
        <v>1</v>
      </c>
      <c r="AF191" t="str">
        <f>IF(Table1[[#This Row],[Stock Part]]=1,"STOCK",IF(Table1[[#This Row],[5% Rohs Part]]+Table1[[#This Row],[1% Rohs Part]],"",""))</f>
        <v/>
      </c>
      <c r="AG191" t="str">
        <f>CONCATENATE(Table1[[#This Row],[Resistance (Ohms)]],Table1[[#This Row],[Tolerance]],Table1[[#This Row],[Stock]])</f>
        <v>9.76kÂ±1%</v>
      </c>
      <c r="AH191" t="s">
        <v>11344</v>
      </c>
      <c r="AI191" s="6" t="s">
        <v>11352</v>
      </c>
    </row>
    <row r="192" spans="1:35" hidden="1">
      <c r="A192" t="s">
        <v>55</v>
      </c>
      <c r="B192" t="s">
        <v>56</v>
      </c>
      <c r="C192" t="s">
        <v>786</v>
      </c>
      <c r="D192" t="s">
        <v>58</v>
      </c>
      <c r="E192" t="s">
        <v>787</v>
      </c>
      <c r="F192" t="s">
        <v>60</v>
      </c>
      <c r="G192" t="s">
        <v>788</v>
      </c>
      <c r="H192">
        <v>94275</v>
      </c>
      <c r="I192">
        <v>0</v>
      </c>
      <c r="J192">
        <v>0.1</v>
      </c>
      <c r="K192">
        <v>0</v>
      </c>
      <c r="L192">
        <v>1</v>
      </c>
      <c r="M192" t="s">
        <v>19</v>
      </c>
      <c r="N192" t="s">
        <v>62</v>
      </c>
      <c r="O192" t="s">
        <v>789</v>
      </c>
      <c r="P192" t="s">
        <v>24</v>
      </c>
      <c r="Q192" t="s">
        <v>64</v>
      </c>
      <c r="R192" t="s">
        <v>65</v>
      </c>
      <c r="S192" t="s">
        <v>66</v>
      </c>
      <c r="T192" t="s">
        <v>105</v>
      </c>
      <c r="U192" t="s">
        <v>67</v>
      </c>
      <c r="V192" t="s">
        <v>21</v>
      </c>
      <c r="W192">
        <v>805</v>
      </c>
      <c r="X192" t="s">
        <v>22</v>
      </c>
      <c r="Y192" t="s">
        <v>39</v>
      </c>
      <c r="Z192">
        <v>2</v>
      </c>
      <c r="AC192" t="str">
        <f>IF(Table1[[#This Row],[In Adafruit Kit]]+Table1[[#This Row],[Common part]]&gt;0,1,"")</f>
        <v/>
      </c>
      <c r="AE192">
        <v>1</v>
      </c>
      <c r="AF192" t="str">
        <f>IF(Table1[[#This Row],[Stock Part]]=1,"STOCK",IF(Table1[[#This Row],[5% Rohs Part]]+Table1[[#This Row],[1% Rohs Part]],"",""))</f>
        <v/>
      </c>
      <c r="AG192" t="str">
        <f>CONCATENATE(Table1[[#This Row],[Resistance (Ohms)]],Table1[[#This Row],[Tolerance]],Table1[[#This Row],[Stock]])</f>
        <v>12.1kÂ±1%</v>
      </c>
      <c r="AH192" t="s">
        <v>11344</v>
      </c>
      <c r="AI192" s="6" t="s">
        <v>11352</v>
      </c>
    </row>
    <row r="193" spans="1:35" hidden="1">
      <c r="A193" t="s">
        <v>55</v>
      </c>
      <c r="B193" t="s">
        <v>56</v>
      </c>
      <c r="C193" t="s">
        <v>790</v>
      </c>
      <c r="D193" t="s">
        <v>58</v>
      </c>
      <c r="E193" t="s">
        <v>791</v>
      </c>
      <c r="F193" t="s">
        <v>60</v>
      </c>
      <c r="G193" t="s">
        <v>792</v>
      </c>
      <c r="H193">
        <v>103232</v>
      </c>
      <c r="I193">
        <v>0</v>
      </c>
      <c r="J193">
        <v>0.1</v>
      </c>
      <c r="K193">
        <v>0</v>
      </c>
      <c r="L193">
        <v>1</v>
      </c>
      <c r="M193" t="s">
        <v>19</v>
      </c>
      <c r="N193" t="s">
        <v>62</v>
      </c>
      <c r="O193" t="s">
        <v>793</v>
      </c>
      <c r="P193" t="s">
        <v>24</v>
      </c>
      <c r="Q193" t="s">
        <v>64</v>
      </c>
      <c r="R193" t="s">
        <v>65</v>
      </c>
      <c r="S193" t="s">
        <v>66</v>
      </c>
      <c r="T193" t="s">
        <v>105</v>
      </c>
      <c r="U193" t="s">
        <v>67</v>
      </c>
      <c r="V193" t="s">
        <v>21</v>
      </c>
      <c r="W193">
        <v>805</v>
      </c>
      <c r="X193" t="s">
        <v>22</v>
      </c>
      <c r="Y193" t="s">
        <v>39</v>
      </c>
      <c r="Z193">
        <v>2</v>
      </c>
      <c r="AC193" t="str">
        <f>IF(Table1[[#This Row],[In Adafruit Kit]]+Table1[[#This Row],[Common part]]&gt;0,1,"")</f>
        <v/>
      </c>
      <c r="AE193">
        <v>1</v>
      </c>
      <c r="AF193" t="str">
        <f>IF(Table1[[#This Row],[Stock Part]]=1,"STOCK",IF(Table1[[#This Row],[5% Rohs Part]]+Table1[[#This Row],[1% Rohs Part]],"",""))</f>
        <v/>
      </c>
      <c r="AG193" t="str">
        <f>CONCATENATE(Table1[[#This Row],[Resistance (Ohms)]],Table1[[#This Row],[Tolerance]],Table1[[#This Row],[Stock]])</f>
        <v>14kÂ±1%</v>
      </c>
      <c r="AH193" t="s">
        <v>11344</v>
      </c>
      <c r="AI193" s="6" t="s">
        <v>11352</v>
      </c>
    </row>
    <row r="194" spans="1:35" hidden="1">
      <c r="A194" t="s">
        <v>55</v>
      </c>
      <c r="B194" t="s">
        <v>56</v>
      </c>
      <c r="C194" t="s">
        <v>794</v>
      </c>
      <c r="D194" t="s">
        <v>58</v>
      </c>
      <c r="E194" t="s">
        <v>795</v>
      </c>
      <c r="F194" t="s">
        <v>60</v>
      </c>
      <c r="G194" t="s">
        <v>796</v>
      </c>
      <c r="H194">
        <v>97440</v>
      </c>
      <c r="I194">
        <v>0</v>
      </c>
      <c r="J194">
        <v>0.1</v>
      </c>
      <c r="K194">
        <v>0</v>
      </c>
      <c r="L194">
        <v>1</v>
      </c>
      <c r="M194" t="s">
        <v>19</v>
      </c>
      <c r="N194" t="s">
        <v>62</v>
      </c>
      <c r="O194">
        <v>143</v>
      </c>
      <c r="P194" t="s">
        <v>24</v>
      </c>
      <c r="Q194" t="s">
        <v>64</v>
      </c>
      <c r="R194" t="s">
        <v>65</v>
      </c>
      <c r="S194" t="s">
        <v>66</v>
      </c>
      <c r="T194" t="s">
        <v>105</v>
      </c>
      <c r="U194" t="s">
        <v>67</v>
      </c>
      <c r="V194" t="s">
        <v>21</v>
      </c>
      <c r="W194">
        <v>805</v>
      </c>
      <c r="X194" t="s">
        <v>22</v>
      </c>
      <c r="Y194" t="s">
        <v>39</v>
      </c>
      <c r="Z194">
        <v>2</v>
      </c>
      <c r="AC194" t="str">
        <f>IF(Table1[[#This Row],[In Adafruit Kit]]+Table1[[#This Row],[Common part]]&gt;0,1,"")</f>
        <v/>
      </c>
      <c r="AE194">
        <v>1</v>
      </c>
      <c r="AF194" t="str">
        <f>IF(Table1[[#This Row],[Stock Part]]=1,"STOCK",IF(Table1[[#This Row],[5% Rohs Part]]+Table1[[#This Row],[1% Rohs Part]],"",""))</f>
        <v/>
      </c>
      <c r="AG194" t="str">
        <f>CONCATENATE(Table1[[#This Row],[Resistance (Ohms)]],Table1[[#This Row],[Tolerance]],Table1[[#This Row],[Stock]])</f>
        <v>143Â±1%</v>
      </c>
      <c r="AH194" t="s">
        <v>11344</v>
      </c>
      <c r="AI194" s="6" t="s">
        <v>11352</v>
      </c>
    </row>
    <row r="195" spans="1:35" hidden="1">
      <c r="A195" t="s">
        <v>55</v>
      </c>
      <c r="B195" t="s">
        <v>56</v>
      </c>
      <c r="C195" t="s">
        <v>797</v>
      </c>
      <c r="D195" t="s">
        <v>58</v>
      </c>
      <c r="E195" t="s">
        <v>798</v>
      </c>
      <c r="F195" t="s">
        <v>60</v>
      </c>
      <c r="G195" t="s">
        <v>799</v>
      </c>
      <c r="H195">
        <v>97235</v>
      </c>
      <c r="I195">
        <v>0</v>
      </c>
      <c r="J195">
        <v>0.1</v>
      </c>
      <c r="K195">
        <v>0</v>
      </c>
      <c r="L195">
        <v>1</v>
      </c>
      <c r="M195" t="s">
        <v>19</v>
      </c>
      <c r="N195" t="s">
        <v>62</v>
      </c>
      <c r="O195" t="s">
        <v>800</v>
      </c>
      <c r="P195" t="s">
        <v>24</v>
      </c>
      <c r="Q195" t="s">
        <v>64</v>
      </c>
      <c r="R195" t="s">
        <v>65</v>
      </c>
      <c r="S195" t="s">
        <v>66</v>
      </c>
      <c r="T195" t="s">
        <v>105</v>
      </c>
      <c r="U195" t="s">
        <v>67</v>
      </c>
      <c r="V195" t="s">
        <v>21</v>
      </c>
      <c r="W195">
        <v>805</v>
      </c>
      <c r="X195" t="s">
        <v>22</v>
      </c>
      <c r="Y195" t="s">
        <v>39</v>
      </c>
      <c r="Z195">
        <v>2</v>
      </c>
      <c r="AC195" t="str">
        <f>IF(Table1[[#This Row],[In Adafruit Kit]]+Table1[[#This Row],[Common part]]&gt;0,1,"")</f>
        <v/>
      </c>
      <c r="AE195">
        <v>1</v>
      </c>
      <c r="AF195" t="str">
        <f>IF(Table1[[#This Row],[Stock Part]]=1,"STOCK",IF(Table1[[#This Row],[5% Rohs Part]]+Table1[[#This Row],[1% Rohs Part]],"",""))</f>
        <v/>
      </c>
      <c r="AG195" t="str">
        <f>CONCATENATE(Table1[[#This Row],[Resistance (Ohms)]],Table1[[#This Row],[Tolerance]],Table1[[#This Row],[Stock]])</f>
        <v>2.43kÂ±1%</v>
      </c>
      <c r="AH195" t="s">
        <v>11344</v>
      </c>
      <c r="AI195" s="6" t="s">
        <v>11352</v>
      </c>
    </row>
    <row r="196" spans="1:35" hidden="1">
      <c r="A196" t="s">
        <v>55</v>
      </c>
      <c r="B196" t="s">
        <v>56</v>
      </c>
      <c r="C196" t="s">
        <v>801</v>
      </c>
      <c r="D196" t="s">
        <v>58</v>
      </c>
      <c r="E196" t="s">
        <v>802</v>
      </c>
      <c r="F196" t="s">
        <v>60</v>
      </c>
      <c r="G196" t="s">
        <v>803</v>
      </c>
      <c r="H196">
        <v>95295</v>
      </c>
      <c r="I196">
        <v>0</v>
      </c>
      <c r="J196">
        <v>0.1</v>
      </c>
      <c r="K196">
        <v>0</v>
      </c>
      <c r="L196">
        <v>1</v>
      </c>
      <c r="M196" t="s">
        <v>19</v>
      </c>
      <c r="N196" t="s">
        <v>62</v>
      </c>
      <c r="O196" t="s">
        <v>804</v>
      </c>
      <c r="P196" t="s">
        <v>24</v>
      </c>
      <c r="Q196" t="s">
        <v>64</v>
      </c>
      <c r="R196" t="s">
        <v>65</v>
      </c>
      <c r="S196" t="s">
        <v>66</v>
      </c>
      <c r="T196" t="s">
        <v>105</v>
      </c>
      <c r="U196" t="s">
        <v>67</v>
      </c>
      <c r="V196" t="s">
        <v>21</v>
      </c>
      <c r="W196">
        <v>805</v>
      </c>
      <c r="X196" t="s">
        <v>22</v>
      </c>
      <c r="Y196" t="s">
        <v>39</v>
      </c>
      <c r="Z196">
        <v>2</v>
      </c>
      <c r="AC196" t="str">
        <f>IF(Table1[[#This Row],[In Adafruit Kit]]+Table1[[#This Row],[Common part]]&gt;0,1,"")</f>
        <v/>
      </c>
      <c r="AE196">
        <v>1</v>
      </c>
      <c r="AF196" t="str">
        <f>IF(Table1[[#This Row],[Stock Part]]=1,"STOCK",IF(Table1[[#This Row],[5% Rohs Part]]+Table1[[#This Row],[1% Rohs Part]],"",""))</f>
        <v/>
      </c>
      <c r="AG196" t="str">
        <f>CONCATENATE(Table1[[#This Row],[Resistance (Ohms)]],Table1[[#This Row],[Tolerance]],Table1[[#This Row],[Stock]])</f>
        <v>25.5kÂ±1%</v>
      </c>
      <c r="AH196" t="s">
        <v>11344</v>
      </c>
      <c r="AI196" s="6" t="s">
        <v>11352</v>
      </c>
    </row>
    <row r="197" spans="1:35" hidden="1">
      <c r="A197" t="s">
        <v>55</v>
      </c>
      <c r="B197" t="s">
        <v>56</v>
      </c>
      <c r="C197" t="s">
        <v>805</v>
      </c>
      <c r="D197" t="s">
        <v>58</v>
      </c>
      <c r="E197" t="s">
        <v>806</v>
      </c>
      <c r="F197" t="s">
        <v>60</v>
      </c>
      <c r="G197" t="s">
        <v>807</v>
      </c>
      <c r="H197">
        <v>98279</v>
      </c>
      <c r="I197">
        <v>0</v>
      </c>
      <c r="J197">
        <v>0.1</v>
      </c>
      <c r="K197">
        <v>0</v>
      </c>
      <c r="L197">
        <v>1</v>
      </c>
      <c r="M197" t="s">
        <v>19</v>
      </c>
      <c r="N197" t="s">
        <v>62</v>
      </c>
      <c r="O197" t="s">
        <v>808</v>
      </c>
      <c r="P197" t="s">
        <v>24</v>
      </c>
      <c r="Q197" t="s">
        <v>64</v>
      </c>
      <c r="R197" t="s">
        <v>65</v>
      </c>
      <c r="S197" t="s">
        <v>66</v>
      </c>
      <c r="T197" t="s">
        <v>105</v>
      </c>
      <c r="U197" t="s">
        <v>67</v>
      </c>
      <c r="V197" t="s">
        <v>21</v>
      </c>
      <c r="W197">
        <v>805</v>
      </c>
      <c r="X197" t="s">
        <v>22</v>
      </c>
      <c r="Y197" t="s">
        <v>39</v>
      </c>
      <c r="Z197">
        <v>2</v>
      </c>
      <c r="AC197" t="str">
        <f>IF(Table1[[#This Row],[In Adafruit Kit]]+Table1[[#This Row],[Common part]]&gt;0,1,"")</f>
        <v/>
      </c>
      <c r="AE197">
        <v>1</v>
      </c>
      <c r="AF197" t="str">
        <f>IF(Table1[[#This Row],[Stock Part]]=1,"STOCK",IF(Table1[[#This Row],[5% Rohs Part]]+Table1[[#This Row],[1% Rohs Part]],"",""))</f>
        <v/>
      </c>
      <c r="AG197" t="str">
        <f>CONCATENATE(Table1[[#This Row],[Resistance (Ohms)]],Table1[[#This Row],[Tolerance]],Table1[[#This Row],[Stock]])</f>
        <v>536kÂ±1%</v>
      </c>
      <c r="AH197" t="s">
        <v>11344</v>
      </c>
      <c r="AI197" s="6" t="s">
        <v>11352</v>
      </c>
    </row>
    <row r="198" spans="1:35" hidden="1">
      <c r="A198" t="s">
        <v>55</v>
      </c>
      <c r="B198" t="s">
        <v>56</v>
      </c>
      <c r="C198" t="s">
        <v>809</v>
      </c>
      <c r="D198" t="s">
        <v>58</v>
      </c>
      <c r="E198" t="s">
        <v>810</v>
      </c>
      <c r="F198" t="s">
        <v>60</v>
      </c>
      <c r="G198" t="s">
        <v>811</v>
      </c>
      <c r="H198">
        <v>96358</v>
      </c>
      <c r="I198">
        <v>0</v>
      </c>
      <c r="J198">
        <v>0.1</v>
      </c>
      <c r="K198">
        <v>0</v>
      </c>
      <c r="L198">
        <v>1</v>
      </c>
      <c r="M198" t="s">
        <v>19</v>
      </c>
      <c r="N198" t="s">
        <v>62</v>
      </c>
      <c r="O198" t="s">
        <v>812</v>
      </c>
      <c r="P198" t="s">
        <v>24</v>
      </c>
      <c r="Q198" t="s">
        <v>64</v>
      </c>
      <c r="R198" t="s">
        <v>65</v>
      </c>
      <c r="S198" t="s">
        <v>66</v>
      </c>
      <c r="T198" t="s">
        <v>105</v>
      </c>
      <c r="U198" t="s">
        <v>67</v>
      </c>
      <c r="V198" t="s">
        <v>21</v>
      </c>
      <c r="W198">
        <v>805</v>
      </c>
      <c r="X198" t="s">
        <v>22</v>
      </c>
      <c r="Y198" t="s">
        <v>39</v>
      </c>
      <c r="Z198">
        <v>2</v>
      </c>
      <c r="AC198" t="str">
        <f>IF(Table1[[#This Row],[In Adafruit Kit]]+Table1[[#This Row],[Common part]]&gt;0,1,"")</f>
        <v/>
      </c>
      <c r="AE198">
        <v>1</v>
      </c>
      <c r="AF198" t="str">
        <f>IF(Table1[[#This Row],[Stock Part]]=1,"STOCK",IF(Table1[[#This Row],[5% Rohs Part]]+Table1[[#This Row],[1% Rohs Part]],"",""))</f>
        <v/>
      </c>
      <c r="AG198" t="str">
        <f>CONCATENATE(Table1[[#This Row],[Resistance (Ohms)]],Table1[[#This Row],[Tolerance]],Table1[[#This Row],[Stock]])</f>
        <v>1.43kÂ±1%</v>
      </c>
      <c r="AH198" t="s">
        <v>11344</v>
      </c>
      <c r="AI198" s="6" t="s">
        <v>11352</v>
      </c>
    </row>
    <row r="199" spans="1:35" hidden="1">
      <c r="A199" t="s">
        <v>55</v>
      </c>
      <c r="B199" t="s">
        <v>56</v>
      </c>
      <c r="C199" t="s">
        <v>813</v>
      </c>
      <c r="D199" t="s">
        <v>58</v>
      </c>
      <c r="E199" t="s">
        <v>814</v>
      </c>
      <c r="F199" t="s">
        <v>60</v>
      </c>
      <c r="G199" t="s">
        <v>815</v>
      </c>
      <c r="H199">
        <v>91851</v>
      </c>
      <c r="I199">
        <v>0</v>
      </c>
      <c r="J199">
        <v>0.1</v>
      </c>
      <c r="K199">
        <v>0</v>
      </c>
      <c r="L199">
        <v>1</v>
      </c>
      <c r="M199" t="s">
        <v>19</v>
      </c>
      <c r="N199" t="s">
        <v>62</v>
      </c>
      <c r="O199">
        <v>115</v>
      </c>
      <c r="P199" t="s">
        <v>24</v>
      </c>
      <c r="Q199" t="s">
        <v>64</v>
      </c>
      <c r="R199" t="s">
        <v>65</v>
      </c>
      <c r="S199" t="s">
        <v>66</v>
      </c>
      <c r="T199" t="s">
        <v>105</v>
      </c>
      <c r="U199" t="s">
        <v>67</v>
      </c>
      <c r="V199" t="s">
        <v>21</v>
      </c>
      <c r="W199">
        <v>805</v>
      </c>
      <c r="X199" t="s">
        <v>22</v>
      </c>
      <c r="Y199" t="s">
        <v>39</v>
      </c>
      <c r="Z199">
        <v>2</v>
      </c>
      <c r="AC199" t="str">
        <f>IF(Table1[[#This Row],[In Adafruit Kit]]+Table1[[#This Row],[Common part]]&gt;0,1,"")</f>
        <v/>
      </c>
      <c r="AE199">
        <v>1</v>
      </c>
      <c r="AF199" t="str">
        <f>IF(Table1[[#This Row],[Stock Part]]=1,"STOCK",IF(Table1[[#This Row],[5% Rohs Part]]+Table1[[#This Row],[1% Rohs Part]],"",""))</f>
        <v/>
      </c>
      <c r="AG199" t="str">
        <f>CONCATENATE(Table1[[#This Row],[Resistance (Ohms)]],Table1[[#This Row],[Tolerance]],Table1[[#This Row],[Stock]])</f>
        <v>115Â±1%</v>
      </c>
      <c r="AH199" t="s">
        <v>11344</v>
      </c>
      <c r="AI199" s="6" t="s">
        <v>11352</v>
      </c>
    </row>
    <row r="200" spans="1:35" hidden="1">
      <c r="A200" t="s">
        <v>55</v>
      </c>
      <c r="B200" t="s">
        <v>56</v>
      </c>
      <c r="C200" t="s">
        <v>816</v>
      </c>
      <c r="D200" t="s">
        <v>58</v>
      </c>
      <c r="E200" t="s">
        <v>817</v>
      </c>
      <c r="F200" t="s">
        <v>60</v>
      </c>
      <c r="G200" t="s">
        <v>818</v>
      </c>
      <c r="H200">
        <v>95078</v>
      </c>
      <c r="I200">
        <v>0</v>
      </c>
      <c r="J200">
        <v>0.1</v>
      </c>
      <c r="K200">
        <v>0</v>
      </c>
      <c r="L200">
        <v>1</v>
      </c>
      <c r="M200" t="s">
        <v>19</v>
      </c>
      <c r="N200" t="s">
        <v>62</v>
      </c>
      <c r="O200" t="s">
        <v>819</v>
      </c>
      <c r="P200" t="s">
        <v>24</v>
      </c>
      <c r="Q200" t="s">
        <v>64</v>
      </c>
      <c r="R200" t="s">
        <v>65</v>
      </c>
      <c r="S200" t="s">
        <v>66</v>
      </c>
      <c r="T200" t="s">
        <v>105</v>
      </c>
      <c r="U200" t="s">
        <v>67</v>
      </c>
      <c r="V200" t="s">
        <v>21</v>
      </c>
      <c r="W200">
        <v>805</v>
      </c>
      <c r="X200" t="s">
        <v>22</v>
      </c>
      <c r="Y200" t="s">
        <v>39</v>
      </c>
      <c r="Z200">
        <v>2</v>
      </c>
      <c r="AC200" t="str">
        <f>IF(Table1[[#This Row],[In Adafruit Kit]]+Table1[[#This Row],[Common part]]&gt;0,1,"")</f>
        <v/>
      </c>
      <c r="AE200">
        <v>1</v>
      </c>
      <c r="AF200" t="str">
        <f>IF(Table1[[#This Row],[Stock Part]]=1,"STOCK",IF(Table1[[#This Row],[5% Rohs Part]]+Table1[[#This Row],[1% Rohs Part]],"",""))</f>
        <v/>
      </c>
      <c r="AG200" t="str">
        <f>CONCATENATE(Table1[[#This Row],[Resistance (Ohms)]],Table1[[#This Row],[Tolerance]],Table1[[#This Row],[Stock]])</f>
        <v>18.2kÂ±1%</v>
      </c>
      <c r="AH200" t="s">
        <v>11344</v>
      </c>
      <c r="AI200" s="6" t="s">
        <v>11352</v>
      </c>
    </row>
    <row r="201" spans="1:35" hidden="1">
      <c r="A201" t="s">
        <v>55</v>
      </c>
      <c r="B201" t="s">
        <v>56</v>
      </c>
      <c r="C201" t="s">
        <v>820</v>
      </c>
      <c r="D201" t="s">
        <v>58</v>
      </c>
      <c r="E201" t="s">
        <v>821</v>
      </c>
      <c r="F201" t="s">
        <v>60</v>
      </c>
      <c r="G201" t="s">
        <v>822</v>
      </c>
      <c r="H201">
        <v>93279</v>
      </c>
      <c r="I201">
        <v>0</v>
      </c>
      <c r="J201">
        <v>0.1</v>
      </c>
      <c r="K201">
        <v>0</v>
      </c>
      <c r="L201">
        <v>1</v>
      </c>
      <c r="M201" t="s">
        <v>19</v>
      </c>
      <c r="N201" t="s">
        <v>62</v>
      </c>
      <c r="O201" t="s">
        <v>823</v>
      </c>
      <c r="P201" t="s">
        <v>24</v>
      </c>
      <c r="Q201" t="s">
        <v>64</v>
      </c>
      <c r="R201" t="s">
        <v>65</v>
      </c>
      <c r="S201" t="s">
        <v>66</v>
      </c>
      <c r="T201" t="s">
        <v>105</v>
      </c>
      <c r="U201" t="s">
        <v>67</v>
      </c>
      <c r="V201" t="s">
        <v>21</v>
      </c>
      <c r="W201">
        <v>805</v>
      </c>
      <c r="X201" t="s">
        <v>22</v>
      </c>
      <c r="Y201" t="s">
        <v>39</v>
      </c>
      <c r="Z201">
        <v>2</v>
      </c>
      <c r="AC201" t="str">
        <f>IF(Table1[[#This Row],[In Adafruit Kit]]+Table1[[#This Row],[Common part]]&gt;0,1,"")</f>
        <v/>
      </c>
      <c r="AE201">
        <v>1</v>
      </c>
      <c r="AF201" t="str">
        <f>IF(Table1[[#This Row],[Stock Part]]=1,"STOCK",IF(Table1[[#This Row],[5% Rohs Part]]+Table1[[#This Row],[1% Rohs Part]],"",""))</f>
        <v/>
      </c>
      <c r="AG201" t="str">
        <f>CONCATENATE(Table1[[#This Row],[Resistance (Ohms)]],Table1[[#This Row],[Tolerance]],Table1[[#This Row],[Stock]])</f>
        <v>3.4kÂ±1%</v>
      </c>
      <c r="AH201" t="s">
        <v>11344</v>
      </c>
      <c r="AI201" s="6" t="s">
        <v>11352</v>
      </c>
    </row>
    <row r="202" spans="1:35" hidden="1">
      <c r="A202" t="s">
        <v>55</v>
      </c>
      <c r="B202" t="s">
        <v>56</v>
      </c>
      <c r="C202" t="s">
        <v>824</v>
      </c>
      <c r="D202" t="s">
        <v>58</v>
      </c>
      <c r="E202" t="s">
        <v>825</v>
      </c>
      <c r="F202" t="s">
        <v>60</v>
      </c>
      <c r="G202" t="s">
        <v>826</v>
      </c>
      <c r="H202">
        <v>84708</v>
      </c>
      <c r="I202">
        <v>0</v>
      </c>
      <c r="J202">
        <v>0.1</v>
      </c>
      <c r="K202">
        <v>0</v>
      </c>
      <c r="L202">
        <v>1</v>
      </c>
      <c r="M202" t="s">
        <v>19</v>
      </c>
      <c r="N202" t="s">
        <v>62</v>
      </c>
      <c r="O202">
        <v>510</v>
      </c>
      <c r="P202" t="s">
        <v>24</v>
      </c>
      <c r="Q202" t="s">
        <v>64</v>
      </c>
      <c r="R202" t="s">
        <v>65</v>
      </c>
      <c r="S202" t="s">
        <v>66</v>
      </c>
      <c r="T202" t="s">
        <v>105</v>
      </c>
      <c r="U202" t="s">
        <v>67</v>
      </c>
      <c r="V202" t="s">
        <v>21</v>
      </c>
      <c r="W202">
        <v>805</v>
      </c>
      <c r="X202" t="s">
        <v>22</v>
      </c>
      <c r="Y202" t="s">
        <v>39</v>
      </c>
      <c r="Z202">
        <v>2</v>
      </c>
      <c r="AC202" t="str">
        <f>IF(Table1[[#This Row],[In Adafruit Kit]]+Table1[[#This Row],[Common part]]&gt;0,1,"")</f>
        <v/>
      </c>
      <c r="AE202">
        <v>1</v>
      </c>
      <c r="AF202" t="str">
        <f>IF(Table1[[#This Row],[Stock Part]]=1,"STOCK",IF(Table1[[#This Row],[5% Rohs Part]]+Table1[[#This Row],[1% Rohs Part]],"",""))</f>
        <v/>
      </c>
      <c r="AG202" t="str">
        <f>CONCATENATE(Table1[[#This Row],[Resistance (Ohms)]],Table1[[#This Row],[Tolerance]],Table1[[#This Row],[Stock]])</f>
        <v>510Â±1%</v>
      </c>
      <c r="AH202" t="s">
        <v>11344</v>
      </c>
      <c r="AI202" s="6" t="s">
        <v>11352</v>
      </c>
    </row>
    <row r="203" spans="1:35" hidden="1">
      <c r="A203" t="s">
        <v>55</v>
      </c>
      <c r="B203" t="s">
        <v>56</v>
      </c>
      <c r="C203" t="s">
        <v>827</v>
      </c>
      <c r="D203" t="s">
        <v>58</v>
      </c>
      <c r="E203" t="s">
        <v>828</v>
      </c>
      <c r="F203" t="s">
        <v>60</v>
      </c>
      <c r="G203" t="s">
        <v>829</v>
      </c>
      <c r="H203">
        <v>99246</v>
      </c>
      <c r="I203">
        <v>0</v>
      </c>
      <c r="J203">
        <v>0.1</v>
      </c>
      <c r="K203">
        <v>0</v>
      </c>
      <c r="L203">
        <v>1</v>
      </c>
      <c r="M203" t="s">
        <v>19</v>
      </c>
      <c r="N203" t="s">
        <v>62</v>
      </c>
      <c r="O203" t="s">
        <v>830</v>
      </c>
      <c r="P203" t="s">
        <v>24</v>
      </c>
      <c r="Q203" t="s">
        <v>64</v>
      </c>
      <c r="R203" t="s">
        <v>65</v>
      </c>
      <c r="S203" t="s">
        <v>66</v>
      </c>
      <c r="T203" t="s">
        <v>105</v>
      </c>
      <c r="U203" t="s">
        <v>67</v>
      </c>
      <c r="V203" t="s">
        <v>21</v>
      </c>
      <c r="W203">
        <v>805</v>
      </c>
      <c r="X203" t="s">
        <v>22</v>
      </c>
      <c r="Y203" t="s">
        <v>39</v>
      </c>
      <c r="Z203">
        <v>2</v>
      </c>
      <c r="AC203" t="str">
        <f>IF(Table1[[#This Row],[In Adafruit Kit]]+Table1[[#This Row],[Common part]]&gt;0,1,"")</f>
        <v/>
      </c>
      <c r="AE203">
        <v>1</v>
      </c>
      <c r="AF203" t="str">
        <f>IF(Table1[[#This Row],[Stock Part]]=1,"STOCK",IF(Table1[[#This Row],[5% Rohs Part]]+Table1[[#This Row],[1% Rohs Part]],"",""))</f>
        <v/>
      </c>
      <c r="AG203" t="str">
        <f>CONCATENATE(Table1[[#This Row],[Resistance (Ohms)]],Table1[[#This Row],[Tolerance]],Table1[[#This Row],[Stock]])</f>
        <v>6.19kÂ±1%</v>
      </c>
      <c r="AH203" t="s">
        <v>11344</v>
      </c>
      <c r="AI203" s="6" t="s">
        <v>11352</v>
      </c>
    </row>
    <row r="204" spans="1:35" hidden="1">
      <c r="A204" t="s">
        <v>55</v>
      </c>
      <c r="B204" t="s">
        <v>56</v>
      </c>
      <c r="C204" t="s">
        <v>831</v>
      </c>
      <c r="D204" t="s">
        <v>58</v>
      </c>
      <c r="E204" t="s">
        <v>832</v>
      </c>
      <c r="F204" t="s">
        <v>60</v>
      </c>
      <c r="G204" t="s">
        <v>833</v>
      </c>
      <c r="H204">
        <v>86681</v>
      </c>
      <c r="I204">
        <v>0</v>
      </c>
      <c r="J204">
        <v>0.1</v>
      </c>
      <c r="K204">
        <v>0</v>
      </c>
      <c r="L204">
        <v>1</v>
      </c>
      <c r="M204" t="s">
        <v>19</v>
      </c>
      <c r="N204" t="s">
        <v>62</v>
      </c>
      <c r="O204" t="s">
        <v>834</v>
      </c>
      <c r="P204" t="s">
        <v>24</v>
      </c>
      <c r="Q204" t="s">
        <v>64</v>
      </c>
      <c r="R204" t="s">
        <v>65</v>
      </c>
      <c r="S204" t="s">
        <v>66</v>
      </c>
      <c r="T204" t="s">
        <v>105</v>
      </c>
      <c r="U204" t="s">
        <v>67</v>
      </c>
      <c r="V204" t="s">
        <v>21</v>
      </c>
      <c r="W204">
        <v>805</v>
      </c>
      <c r="X204" t="s">
        <v>22</v>
      </c>
      <c r="Y204" t="s">
        <v>39</v>
      </c>
      <c r="Z204">
        <v>2</v>
      </c>
      <c r="AC204" t="str">
        <f>IF(Table1[[#This Row],[In Adafruit Kit]]+Table1[[#This Row],[Common part]]&gt;0,1,"")</f>
        <v/>
      </c>
      <c r="AE204">
        <v>1</v>
      </c>
      <c r="AF204" t="str">
        <f>IF(Table1[[#This Row],[Stock Part]]=1,"STOCK",IF(Table1[[#This Row],[5% Rohs Part]]+Table1[[#This Row],[1% Rohs Part]],"",""))</f>
        <v/>
      </c>
      <c r="AG204" t="str">
        <f>CONCATENATE(Table1[[#This Row],[Resistance (Ohms)]],Table1[[#This Row],[Tolerance]],Table1[[#This Row],[Stock]])</f>
        <v>115kÂ±1%</v>
      </c>
      <c r="AH204" t="s">
        <v>11344</v>
      </c>
      <c r="AI204" s="6" t="s">
        <v>11352</v>
      </c>
    </row>
    <row r="205" spans="1:35" hidden="1">
      <c r="A205" t="s">
        <v>55</v>
      </c>
      <c r="B205" t="s">
        <v>56</v>
      </c>
      <c r="C205" t="s">
        <v>835</v>
      </c>
      <c r="D205" t="s">
        <v>58</v>
      </c>
      <c r="E205" t="s">
        <v>836</v>
      </c>
      <c r="F205" t="s">
        <v>60</v>
      </c>
      <c r="G205" t="s">
        <v>837</v>
      </c>
      <c r="H205">
        <v>89690</v>
      </c>
      <c r="I205">
        <v>0</v>
      </c>
      <c r="J205">
        <v>0.1</v>
      </c>
      <c r="K205">
        <v>0</v>
      </c>
      <c r="L205">
        <v>1</v>
      </c>
      <c r="M205" t="s">
        <v>19</v>
      </c>
      <c r="N205" t="s">
        <v>62</v>
      </c>
      <c r="O205" t="s">
        <v>838</v>
      </c>
      <c r="P205" t="s">
        <v>24</v>
      </c>
      <c r="Q205" t="s">
        <v>64</v>
      </c>
      <c r="R205" t="s">
        <v>65</v>
      </c>
      <c r="S205" t="s">
        <v>66</v>
      </c>
      <c r="T205" t="s">
        <v>105</v>
      </c>
      <c r="U205" t="s">
        <v>67</v>
      </c>
      <c r="V205" t="s">
        <v>21</v>
      </c>
      <c r="W205">
        <v>805</v>
      </c>
      <c r="X205" t="s">
        <v>22</v>
      </c>
      <c r="Y205" t="s">
        <v>39</v>
      </c>
      <c r="Z205">
        <v>2</v>
      </c>
      <c r="AC205" t="str">
        <f>IF(Table1[[#This Row],[In Adafruit Kit]]+Table1[[#This Row],[Common part]]&gt;0,1,"")</f>
        <v/>
      </c>
      <c r="AE205">
        <v>1</v>
      </c>
      <c r="AF205" t="str">
        <f>IF(Table1[[#This Row],[Stock Part]]=1,"STOCK",IF(Table1[[#This Row],[5% Rohs Part]]+Table1[[#This Row],[1% Rohs Part]],"",""))</f>
        <v/>
      </c>
      <c r="AG205" t="str">
        <f>CONCATENATE(Table1[[#This Row],[Resistance (Ohms)]],Table1[[#This Row],[Tolerance]],Table1[[#This Row],[Stock]])</f>
        <v>6.81kÂ±1%</v>
      </c>
      <c r="AH205" t="s">
        <v>11344</v>
      </c>
      <c r="AI205" s="6" t="s">
        <v>11352</v>
      </c>
    </row>
    <row r="206" spans="1:35" hidden="1">
      <c r="A206" t="s">
        <v>55</v>
      </c>
      <c r="B206" t="s">
        <v>56</v>
      </c>
      <c r="C206" t="s">
        <v>839</v>
      </c>
      <c r="D206" t="s">
        <v>58</v>
      </c>
      <c r="E206" t="s">
        <v>840</v>
      </c>
      <c r="F206" t="s">
        <v>60</v>
      </c>
      <c r="G206" t="s">
        <v>841</v>
      </c>
      <c r="H206">
        <v>93307</v>
      </c>
      <c r="I206">
        <v>0</v>
      </c>
      <c r="J206">
        <v>0.1</v>
      </c>
      <c r="K206">
        <v>0</v>
      </c>
      <c r="L206">
        <v>1</v>
      </c>
      <c r="M206" t="s">
        <v>19</v>
      </c>
      <c r="N206" t="s">
        <v>62</v>
      </c>
      <c r="O206" t="s">
        <v>842</v>
      </c>
      <c r="P206" t="s">
        <v>24</v>
      </c>
      <c r="Q206" t="s">
        <v>64</v>
      </c>
      <c r="R206" t="s">
        <v>65</v>
      </c>
      <c r="S206" t="s">
        <v>66</v>
      </c>
      <c r="T206" t="s">
        <v>105</v>
      </c>
      <c r="U206" t="s">
        <v>67</v>
      </c>
      <c r="V206" t="s">
        <v>21</v>
      </c>
      <c r="W206">
        <v>805</v>
      </c>
      <c r="X206" t="s">
        <v>22</v>
      </c>
      <c r="Y206" t="s">
        <v>39</v>
      </c>
      <c r="Z206">
        <v>2</v>
      </c>
      <c r="AC206" t="str">
        <f>IF(Table1[[#This Row],[In Adafruit Kit]]+Table1[[#This Row],[Common part]]&gt;0,1,"")</f>
        <v/>
      </c>
      <c r="AE206">
        <v>1</v>
      </c>
      <c r="AF206" t="str">
        <f>IF(Table1[[#This Row],[Stock Part]]=1,"STOCK",IF(Table1[[#This Row],[5% Rohs Part]]+Table1[[#This Row],[1% Rohs Part]],"",""))</f>
        <v/>
      </c>
      <c r="AG206" t="str">
        <f>CONCATENATE(Table1[[#This Row],[Resistance (Ohms)]],Table1[[#This Row],[Tolerance]],Table1[[#This Row],[Stock]])</f>
        <v>8.06kÂ±1%</v>
      </c>
      <c r="AH206" t="s">
        <v>11344</v>
      </c>
      <c r="AI206" s="6" t="s">
        <v>11352</v>
      </c>
    </row>
    <row r="207" spans="1:35" hidden="1">
      <c r="A207" t="s">
        <v>55</v>
      </c>
      <c r="B207" t="s">
        <v>56</v>
      </c>
      <c r="C207" t="s">
        <v>843</v>
      </c>
      <c r="D207" t="s">
        <v>58</v>
      </c>
      <c r="E207" t="s">
        <v>844</v>
      </c>
      <c r="F207" t="s">
        <v>60</v>
      </c>
      <c r="G207" t="s">
        <v>845</v>
      </c>
      <c r="H207">
        <v>82428</v>
      </c>
      <c r="I207">
        <v>0</v>
      </c>
      <c r="J207">
        <v>0.1</v>
      </c>
      <c r="K207">
        <v>0</v>
      </c>
      <c r="L207">
        <v>1</v>
      </c>
      <c r="M207" t="s">
        <v>19</v>
      </c>
      <c r="N207" t="s">
        <v>62</v>
      </c>
      <c r="O207" t="s">
        <v>475</v>
      </c>
      <c r="P207" t="s">
        <v>24</v>
      </c>
      <c r="Q207" t="s">
        <v>64</v>
      </c>
      <c r="R207" t="s">
        <v>65</v>
      </c>
      <c r="S207" t="s">
        <v>66</v>
      </c>
      <c r="T207" t="s">
        <v>105</v>
      </c>
      <c r="U207" t="s">
        <v>67</v>
      </c>
      <c r="V207" t="s">
        <v>21</v>
      </c>
      <c r="W207">
        <v>805</v>
      </c>
      <c r="X207" t="s">
        <v>22</v>
      </c>
      <c r="Y207" t="s">
        <v>39</v>
      </c>
      <c r="Z207">
        <v>2</v>
      </c>
      <c r="AC207" t="str">
        <f>IF(Table1[[#This Row],[In Adafruit Kit]]+Table1[[#This Row],[Common part]]&gt;0,1,"")</f>
        <v/>
      </c>
      <c r="AE207">
        <v>1</v>
      </c>
      <c r="AF207" t="str">
        <f>IF(Table1[[#This Row],[Stock Part]]=1,"STOCK",IF(Table1[[#This Row],[5% Rohs Part]]+Table1[[#This Row],[1% Rohs Part]],"",""))</f>
        <v/>
      </c>
      <c r="AG207" t="str">
        <f>CONCATENATE(Table1[[#This Row],[Resistance (Ohms)]],Table1[[#This Row],[Tolerance]],Table1[[#This Row],[Stock]])</f>
        <v>1.3kÂ±1%</v>
      </c>
      <c r="AH207" t="s">
        <v>11344</v>
      </c>
      <c r="AI207" s="6" t="s">
        <v>11352</v>
      </c>
    </row>
    <row r="208" spans="1:35" hidden="1">
      <c r="A208" t="s">
        <v>55</v>
      </c>
      <c r="B208" t="s">
        <v>56</v>
      </c>
      <c r="C208" t="s">
        <v>846</v>
      </c>
      <c r="D208" t="s">
        <v>58</v>
      </c>
      <c r="E208" t="s">
        <v>847</v>
      </c>
      <c r="F208" t="s">
        <v>60</v>
      </c>
      <c r="G208" t="s">
        <v>848</v>
      </c>
      <c r="H208">
        <v>82024</v>
      </c>
      <c r="I208">
        <v>0</v>
      </c>
      <c r="J208">
        <v>0.1</v>
      </c>
      <c r="K208">
        <v>0</v>
      </c>
      <c r="L208">
        <v>1</v>
      </c>
      <c r="M208" t="s">
        <v>19</v>
      </c>
      <c r="N208" t="s">
        <v>62</v>
      </c>
      <c r="O208" t="s">
        <v>505</v>
      </c>
      <c r="P208" t="s">
        <v>24</v>
      </c>
      <c r="Q208" t="s">
        <v>64</v>
      </c>
      <c r="R208" t="s">
        <v>65</v>
      </c>
      <c r="S208" t="s">
        <v>66</v>
      </c>
      <c r="T208" t="s">
        <v>105</v>
      </c>
      <c r="U208" t="s">
        <v>67</v>
      </c>
      <c r="V208" t="s">
        <v>21</v>
      </c>
      <c r="W208">
        <v>805</v>
      </c>
      <c r="X208" t="s">
        <v>22</v>
      </c>
      <c r="Y208" t="s">
        <v>39</v>
      </c>
      <c r="Z208">
        <v>2</v>
      </c>
      <c r="AC208" t="str">
        <f>IF(Table1[[#This Row],[In Adafruit Kit]]+Table1[[#This Row],[Common part]]&gt;0,1,"")</f>
        <v/>
      </c>
      <c r="AE208">
        <v>1</v>
      </c>
      <c r="AF208" t="str">
        <f>IF(Table1[[#This Row],[Stock Part]]=1,"STOCK",IF(Table1[[#This Row],[5% Rohs Part]]+Table1[[#This Row],[1% Rohs Part]],"",""))</f>
        <v/>
      </c>
      <c r="AG208" t="str">
        <f>CONCATENATE(Table1[[#This Row],[Resistance (Ohms)]],Table1[[#This Row],[Tolerance]],Table1[[#This Row],[Stock]])</f>
        <v>11kÂ±1%</v>
      </c>
      <c r="AH208" t="s">
        <v>11344</v>
      </c>
      <c r="AI208" s="6" t="s">
        <v>11352</v>
      </c>
    </row>
    <row r="209" spans="1:35" hidden="1">
      <c r="A209" t="s">
        <v>55</v>
      </c>
      <c r="B209" t="s">
        <v>56</v>
      </c>
      <c r="C209" t="s">
        <v>849</v>
      </c>
      <c r="D209" t="s">
        <v>58</v>
      </c>
      <c r="E209" t="s">
        <v>850</v>
      </c>
      <c r="F209" t="s">
        <v>60</v>
      </c>
      <c r="G209" t="s">
        <v>851</v>
      </c>
      <c r="H209">
        <v>85616</v>
      </c>
      <c r="I209">
        <v>0</v>
      </c>
      <c r="J209">
        <v>0.1</v>
      </c>
      <c r="K209">
        <v>0</v>
      </c>
      <c r="L209">
        <v>1</v>
      </c>
      <c r="M209" t="s">
        <v>19</v>
      </c>
      <c r="N209" t="s">
        <v>62</v>
      </c>
      <c r="O209">
        <v>150</v>
      </c>
      <c r="P209" t="s">
        <v>24</v>
      </c>
      <c r="Q209" t="s">
        <v>64</v>
      </c>
      <c r="R209" t="s">
        <v>65</v>
      </c>
      <c r="S209" t="s">
        <v>66</v>
      </c>
      <c r="T209" t="s">
        <v>105</v>
      </c>
      <c r="U209" t="s">
        <v>67</v>
      </c>
      <c r="V209" t="s">
        <v>21</v>
      </c>
      <c r="W209">
        <v>805</v>
      </c>
      <c r="X209" t="s">
        <v>22</v>
      </c>
      <c r="Y209" t="s">
        <v>39</v>
      </c>
      <c r="Z209">
        <v>2</v>
      </c>
      <c r="AC209" t="str">
        <f>IF(Table1[[#This Row],[In Adafruit Kit]]+Table1[[#This Row],[Common part]]&gt;0,1,"")</f>
        <v/>
      </c>
      <c r="AE209">
        <v>1</v>
      </c>
      <c r="AF209" t="str">
        <f>IF(Table1[[#This Row],[Stock Part]]=1,"STOCK",IF(Table1[[#This Row],[5% Rohs Part]]+Table1[[#This Row],[1% Rohs Part]],"",""))</f>
        <v/>
      </c>
      <c r="AG209" t="str">
        <f>CONCATENATE(Table1[[#This Row],[Resistance (Ohms)]],Table1[[#This Row],[Tolerance]],Table1[[#This Row],[Stock]])</f>
        <v>150Â±1%</v>
      </c>
      <c r="AH209" t="s">
        <v>11344</v>
      </c>
      <c r="AI209" s="6" t="s">
        <v>11352</v>
      </c>
    </row>
    <row r="210" spans="1:35" hidden="1">
      <c r="A210" t="s">
        <v>55</v>
      </c>
      <c r="B210" t="s">
        <v>56</v>
      </c>
      <c r="C210" t="s">
        <v>852</v>
      </c>
      <c r="D210" t="s">
        <v>58</v>
      </c>
      <c r="E210" t="s">
        <v>853</v>
      </c>
      <c r="F210" t="s">
        <v>60</v>
      </c>
      <c r="G210" t="s">
        <v>854</v>
      </c>
      <c r="H210">
        <v>84119</v>
      </c>
      <c r="I210">
        <v>0</v>
      </c>
      <c r="J210">
        <v>0.1</v>
      </c>
      <c r="K210">
        <v>0</v>
      </c>
      <c r="L210">
        <v>1</v>
      </c>
      <c r="M210" t="s">
        <v>19</v>
      </c>
      <c r="N210" t="s">
        <v>62</v>
      </c>
      <c r="O210">
        <v>18.2</v>
      </c>
      <c r="P210" t="s">
        <v>24</v>
      </c>
      <c r="Q210" t="s">
        <v>64</v>
      </c>
      <c r="R210" t="s">
        <v>65</v>
      </c>
      <c r="S210" t="s">
        <v>66</v>
      </c>
      <c r="T210" t="s">
        <v>105</v>
      </c>
      <c r="U210" t="s">
        <v>67</v>
      </c>
      <c r="V210" t="s">
        <v>21</v>
      </c>
      <c r="W210">
        <v>805</v>
      </c>
      <c r="X210" t="s">
        <v>22</v>
      </c>
      <c r="Y210" t="s">
        <v>39</v>
      </c>
      <c r="Z210">
        <v>2</v>
      </c>
      <c r="AC210" t="str">
        <f>IF(Table1[[#This Row],[In Adafruit Kit]]+Table1[[#This Row],[Common part]]&gt;0,1,"")</f>
        <v/>
      </c>
      <c r="AE210">
        <v>1</v>
      </c>
      <c r="AF210" t="str">
        <f>IF(Table1[[#This Row],[Stock Part]]=1,"STOCK",IF(Table1[[#This Row],[5% Rohs Part]]+Table1[[#This Row],[1% Rohs Part]],"",""))</f>
        <v/>
      </c>
      <c r="AG210" t="str">
        <f>CONCATENATE(Table1[[#This Row],[Resistance (Ohms)]],Table1[[#This Row],[Tolerance]],Table1[[#This Row],[Stock]])</f>
        <v>18.2Â±1%</v>
      </c>
      <c r="AH210" t="s">
        <v>11344</v>
      </c>
      <c r="AI210" s="6" t="s">
        <v>11352</v>
      </c>
    </row>
    <row r="211" spans="1:35" hidden="1">
      <c r="A211" t="s">
        <v>55</v>
      </c>
      <c r="B211" t="s">
        <v>56</v>
      </c>
      <c r="C211" t="s">
        <v>855</v>
      </c>
      <c r="D211" t="s">
        <v>58</v>
      </c>
      <c r="E211" t="s">
        <v>856</v>
      </c>
      <c r="F211" t="s">
        <v>60</v>
      </c>
      <c r="G211" t="s">
        <v>857</v>
      </c>
      <c r="H211">
        <v>82219</v>
      </c>
      <c r="I211">
        <v>0</v>
      </c>
      <c r="J211">
        <v>0.1</v>
      </c>
      <c r="K211">
        <v>0</v>
      </c>
      <c r="L211">
        <v>1</v>
      </c>
      <c r="M211" t="s">
        <v>19</v>
      </c>
      <c r="N211" t="s">
        <v>62</v>
      </c>
      <c r="O211" t="s">
        <v>858</v>
      </c>
      <c r="P211" t="s">
        <v>24</v>
      </c>
      <c r="Q211" t="s">
        <v>64</v>
      </c>
      <c r="R211" t="s">
        <v>65</v>
      </c>
      <c r="S211" t="s">
        <v>66</v>
      </c>
      <c r="T211" t="s">
        <v>105</v>
      </c>
      <c r="U211" t="s">
        <v>67</v>
      </c>
      <c r="V211" t="s">
        <v>21</v>
      </c>
      <c r="W211">
        <v>805</v>
      </c>
      <c r="X211" t="s">
        <v>22</v>
      </c>
      <c r="Y211" t="s">
        <v>39</v>
      </c>
      <c r="Z211">
        <v>2</v>
      </c>
      <c r="AC211" t="str">
        <f>IF(Table1[[#This Row],[In Adafruit Kit]]+Table1[[#This Row],[Common part]]&gt;0,1,"")</f>
        <v/>
      </c>
      <c r="AE211">
        <v>1</v>
      </c>
      <c r="AF211" t="str">
        <f>IF(Table1[[#This Row],[Stock Part]]=1,"STOCK",IF(Table1[[#This Row],[5% Rohs Part]]+Table1[[#This Row],[1% Rohs Part]],"",""))</f>
        <v/>
      </c>
      <c r="AG211" t="str">
        <f>CONCATENATE(Table1[[#This Row],[Resistance (Ohms)]],Table1[[#This Row],[Tolerance]],Table1[[#This Row],[Stock]])</f>
        <v>24kÂ±1%</v>
      </c>
      <c r="AH211" t="s">
        <v>11344</v>
      </c>
      <c r="AI211" s="6" t="s">
        <v>11352</v>
      </c>
    </row>
    <row r="212" spans="1:35" hidden="1">
      <c r="A212" t="s">
        <v>55</v>
      </c>
      <c r="B212" t="s">
        <v>56</v>
      </c>
      <c r="C212" t="s">
        <v>859</v>
      </c>
      <c r="D212" t="s">
        <v>58</v>
      </c>
      <c r="E212" t="s">
        <v>860</v>
      </c>
      <c r="F212" t="s">
        <v>60</v>
      </c>
      <c r="G212" t="s">
        <v>861</v>
      </c>
      <c r="H212">
        <v>84462</v>
      </c>
      <c r="I212">
        <v>0</v>
      </c>
      <c r="J212">
        <v>0.1</v>
      </c>
      <c r="K212">
        <v>0</v>
      </c>
      <c r="L212">
        <v>1</v>
      </c>
      <c r="M212" t="s">
        <v>19</v>
      </c>
      <c r="N212" t="s">
        <v>62</v>
      </c>
      <c r="O212" t="s">
        <v>256</v>
      </c>
      <c r="P212" t="s">
        <v>24</v>
      </c>
      <c r="Q212" t="s">
        <v>64</v>
      </c>
      <c r="R212" t="s">
        <v>65</v>
      </c>
      <c r="S212" t="s">
        <v>66</v>
      </c>
      <c r="T212" t="s">
        <v>105</v>
      </c>
      <c r="U212" t="s">
        <v>67</v>
      </c>
      <c r="V212" t="s">
        <v>21</v>
      </c>
      <c r="W212">
        <v>805</v>
      </c>
      <c r="X212" t="s">
        <v>22</v>
      </c>
      <c r="Y212" t="s">
        <v>39</v>
      </c>
      <c r="Z212">
        <v>2</v>
      </c>
      <c r="AC212" t="str">
        <f>IF(Table1[[#This Row],[In Adafruit Kit]]+Table1[[#This Row],[Common part]]&gt;0,1,"")</f>
        <v/>
      </c>
      <c r="AE212">
        <v>1</v>
      </c>
      <c r="AF212" t="str">
        <f>IF(Table1[[#This Row],[Stock Part]]=1,"STOCK",IF(Table1[[#This Row],[5% Rohs Part]]+Table1[[#This Row],[1% Rohs Part]],"",""))</f>
        <v/>
      </c>
      <c r="AG212" t="str">
        <f>CONCATENATE(Table1[[#This Row],[Resistance (Ohms)]],Table1[[#This Row],[Tolerance]],Table1[[#This Row],[Stock]])</f>
        <v>270kÂ±1%</v>
      </c>
      <c r="AH212" t="s">
        <v>11344</v>
      </c>
      <c r="AI212" s="6" t="s">
        <v>11352</v>
      </c>
    </row>
    <row r="213" spans="1:35" hidden="1">
      <c r="A213" t="s">
        <v>55</v>
      </c>
      <c r="B213" t="s">
        <v>56</v>
      </c>
      <c r="C213" t="s">
        <v>862</v>
      </c>
      <c r="D213" t="s">
        <v>58</v>
      </c>
      <c r="E213" t="s">
        <v>863</v>
      </c>
      <c r="F213" t="s">
        <v>60</v>
      </c>
      <c r="G213" t="s">
        <v>864</v>
      </c>
      <c r="H213">
        <v>83671</v>
      </c>
      <c r="I213">
        <v>0</v>
      </c>
      <c r="J213">
        <v>0.1</v>
      </c>
      <c r="K213">
        <v>0</v>
      </c>
      <c r="L213">
        <v>1</v>
      </c>
      <c r="M213" t="s">
        <v>19</v>
      </c>
      <c r="N213" t="s">
        <v>62</v>
      </c>
      <c r="O213" t="s">
        <v>865</v>
      </c>
      <c r="P213" t="s">
        <v>24</v>
      </c>
      <c r="Q213" t="s">
        <v>64</v>
      </c>
      <c r="R213" t="s">
        <v>65</v>
      </c>
      <c r="S213" t="s">
        <v>66</v>
      </c>
      <c r="T213" t="s">
        <v>105</v>
      </c>
      <c r="U213" t="s">
        <v>67</v>
      </c>
      <c r="V213" t="s">
        <v>21</v>
      </c>
      <c r="W213">
        <v>805</v>
      </c>
      <c r="X213" t="s">
        <v>22</v>
      </c>
      <c r="Y213" t="s">
        <v>39</v>
      </c>
      <c r="Z213">
        <v>2</v>
      </c>
      <c r="AC213" t="str">
        <f>IF(Table1[[#This Row],[In Adafruit Kit]]+Table1[[#This Row],[Common part]]&gt;0,1,"")</f>
        <v/>
      </c>
      <c r="AE213">
        <v>1</v>
      </c>
      <c r="AF213" t="str">
        <f>IF(Table1[[#This Row],[Stock Part]]=1,"STOCK",IF(Table1[[#This Row],[5% Rohs Part]]+Table1[[#This Row],[1% Rohs Part]],"",""))</f>
        <v/>
      </c>
      <c r="AG213" t="str">
        <f>CONCATENATE(Table1[[#This Row],[Resistance (Ohms)]],Table1[[#This Row],[Tolerance]],Table1[[#This Row],[Stock]])</f>
        <v>3.57kÂ±1%</v>
      </c>
      <c r="AH213" t="s">
        <v>11344</v>
      </c>
      <c r="AI213" s="6" t="s">
        <v>11352</v>
      </c>
    </row>
    <row r="214" spans="1:35" hidden="1">
      <c r="A214" t="s">
        <v>55</v>
      </c>
      <c r="B214" t="s">
        <v>56</v>
      </c>
      <c r="C214" t="s">
        <v>866</v>
      </c>
      <c r="D214" t="s">
        <v>58</v>
      </c>
      <c r="E214" t="s">
        <v>867</v>
      </c>
      <c r="F214" t="s">
        <v>60</v>
      </c>
      <c r="G214" t="s">
        <v>868</v>
      </c>
      <c r="H214">
        <v>80388</v>
      </c>
      <c r="I214">
        <v>0</v>
      </c>
      <c r="J214">
        <v>0.1</v>
      </c>
      <c r="K214">
        <v>0</v>
      </c>
      <c r="L214">
        <v>1</v>
      </c>
      <c r="M214" t="s">
        <v>19</v>
      </c>
      <c r="N214" t="s">
        <v>62</v>
      </c>
      <c r="O214" t="s">
        <v>869</v>
      </c>
      <c r="P214" t="s">
        <v>24</v>
      </c>
      <c r="Q214" t="s">
        <v>64</v>
      </c>
      <c r="R214" t="s">
        <v>65</v>
      </c>
      <c r="S214" t="s">
        <v>66</v>
      </c>
      <c r="T214" t="s">
        <v>105</v>
      </c>
      <c r="U214" t="s">
        <v>67</v>
      </c>
      <c r="V214" t="s">
        <v>21</v>
      </c>
      <c r="W214">
        <v>805</v>
      </c>
      <c r="X214" t="s">
        <v>22</v>
      </c>
      <c r="Y214" t="s">
        <v>39</v>
      </c>
      <c r="Z214">
        <v>2</v>
      </c>
      <c r="AC214" t="str">
        <f>IF(Table1[[#This Row],[In Adafruit Kit]]+Table1[[#This Row],[Common part]]&gt;0,1,"")</f>
        <v/>
      </c>
      <c r="AE214">
        <v>1</v>
      </c>
      <c r="AF214" t="str">
        <f>IF(Table1[[#This Row],[Stock Part]]=1,"STOCK",IF(Table1[[#This Row],[5% Rohs Part]]+Table1[[#This Row],[1% Rohs Part]],"",""))</f>
        <v/>
      </c>
      <c r="AG214" t="str">
        <f>CONCATENATE(Table1[[#This Row],[Resistance (Ohms)]],Table1[[#This Row],[Tolerance]],Table1[[#This Row],[Stock]])</f>
        <v>30.1kÂ±1%</v>
      </c>
      <c r="AH214" t="s">
        <v>11344</v>
      </c>
      <c r="AI214" s="6" t="s">
        <v>11352</v>
      </c>
    </row>
    <row r="215" spans="1:35" hidden="1">
      <c r="A215" t="s">
        <v>55</v>
      </c>
      <c r="B215" t="s">
        <v>56</v>
      </c>
      <c r="C215" t="s">
        <v>870</v>
      </c>
      <c r="D215" t="s">
        <v>58</v>
      </c>
      <c r="E215" t="s">
        <v>871</v>
      </c>
      <c r="F215" t="s">
        <v>60</v>
      </c>
      <c r="G215" t="s">
        <v>872</v>
      </c>
      <c r="H215">
        <v>80124</v>
      </c>
      <c r="I215">
        <v>0</v>
      </c>
      <c r="J215">
        <v>0.1</v>
      </c>
      <c r="K215">
        <v>0</v>
      </c>
      <c r="L215">
        <v>1</v>
      </c>
      <c r="M215" t="s">
        <v>19</v>
      </c>
      <c r="N215" t="s">
        <v>62</v>
      </c>
      <c r="O215">
        <v>324</v>
      </c>
      <c r="P215" t="s">
        <v>24</v>
      </c>
      <c r="Q215" t="s">
        <v>64</v>
      </c>
      <c r="R215" t="s">
        <v>65</v>
      </c>
      <c r="S215" t="s">
        <v>66</v>
      </c>
      <c r="T215" t="s">
        <v>105</v>
      </c>
      <c r="U215" t="s">
        <v>67</v>
      </c>
      <c r="V215" t="s">
        <v>21</v>
      </c>
      <c r="W215">
        <v>805</v>
      </c>
      <c r="X215" t="s">
        <v>22</v>
      </c>
      <c r="Y215" t="s">
        <v>39</v>
      </c>
      <c r="Z215">
        <v>2</v>
      </c>
      <c r="AC215" t="str">
        <f>IF(Table1[[#This Row],[In Adafruit Kit]]+Table1[[#This Row],[Common part]]&gt;0,1,"")</f>
        <v/>
      </c>
      <c r="AE215">
        <v>1</v>
      </c>
      <c r="AF215" t="str">
        <f>IF(Table1[[#This Row],[Stock Part]]=1,"STOCK",IF(Table1[[#This Row],[5% Rohs Part]]+Table1[[#This Row],[1% Rohs Part]],"",""))</f>
        <v/>
      </c>
      <c r="AG215" t="str">
        <f>CONCATENATE(Table1[[#This Row],[Resistance (Ohms)]],Table1[[#This Row],[Tolerance]],Table1[[#This Row],[Stock]])</f>
        <v>324Â±1%</v>
      </c>
      <c r="AH215" t="s">
        <v>11344</v>
      </c>
      <c r="AI215" s="6" t="s">
        <v>11352</v>
      </c>
    </row>
    <row r="216" spans="1:35" hidden="1">
      <c r="A216" t="s">
        <v>55</v>
      </c>
      <c r="B216" t="s">
        <v>56</v>
      </c>
      <c r="C216" t="s">
        <v>873</v>
      </c>
      <c r="D216" t="s">
        <v>58</v>
      </c>
      <c r="E216" t="s">
        <v>874</v>
      </c>
      <c r="F216" t="s">
        <v>60</v>
      </c>
      <c r="G216" t="s">
        <v>875</v>
      </c>
      <c r="H216">
        <v>82328</v>
      </c>
      <c r="I216">
        <v>0</v>
      </c>
      <c r="J216">
        <v>0.1</v>
      </c>
      <c r="K216">
        <v>0</v>
      </c>
      <c r="L216">
        <v>1</v>
      </c>
      <c r="M216" t="s">
        <v>19</v>
      </c>
      <c r="N216" t="s">
        <v>62</v>
      </c>
      <c r="O216" t="s">
        <v>876</v>
      </c>
      <c r="P216" t="s">
        <v>24</v>
      </c>
      <c r="Q216" t="s">
        <v>64</v>
      </c>
      <c r="R216" t="s">
        <v>65</v>
      </c>
      <c r="S216" t="s">
        <v>66</v>
      </c>
      <c r="T216" t="s">
        <v>105</v>
      </c>
      <c r="U216" t="s">
        <v>67</v>
      </c>
      <c r="V216" t="s">
        <v>21</v>
      </c>
      <c r="W216">
        <v>805</v>
      </c>
      <c r="X216" t="s">
        <v>22</v>
      </c>
      <c r="Y216" t="s">
        <v>39</v>
      </c>
      <c r="Z216">
        <v>2</v>
      </c>
      <c r="AC216" t="str">
        <f>IF(Table1[[#This Row],[In Adafruit Kit]]+Table1[[#This Row],[Common part]]&gt;0,1,"")</f>
        <v/>
      </c>
      <c r="AE216">
        <v>1</v>
      </c>
      <c r="AF216" t="str">
        <f>IF(Table1[[#This Row],[Stock Part]]=1,"STOCK",IF(Table1[[#This Row],[5% Rohs Part]]+Table1[[#This Row],[1% Rohs Part]],"",""))</f>
        <v/>
      </c>
      <c r="AG216" t="str">
        <f>CONCATENATE(Table1[[#This Row],[Resistance (Ohms)]],Table1[[#This Row],[Tolerance]],Table1[[#This Row],[Stock]])</f>
        <v>56kÂ±1%</v>
      </c>
      <c r="AH216" t="s">
        <v>11344</v>
      </c>
      <c r="AI216" s="6" t="s">
        <v>11352</v>
      </c>
    </row>
    <row r="217" spans="1:35" hidden="1">
      <c r="A217" t="s">
        <v>55</v>
      </c>
      <c r="B217" t="s">
        <v>56</v>
      </c>
      <c r="C217" t="s">
        <v>877</v>
      </c>
      <c r="D217" t="s">
        <v>58</v>
      </c>
      <c r="E217" t="s">
        <v>878</v>
      </c>
      <c r="F217" t="s">
        <v>60</v>
      </c>
      <c r="G217" t="s">
        <v>879</v>
      </c>
      <c r="H217">
        <v>84238</v>
      </c>
      <c r="I217">
        <v>0</v>
      </c>
      <c r="J217">
        <v>0.1</v>
      </c>
      <c r="K217">
        <v>0</v>
      </c>
      <c r="L217">
        <v>1</v>
      </c>
      <c r="M217" t="s">
        <v>19</v>
      </c>
      <c r="N217" t="s">
        <v>62</v>
      </c>
      <c r="O217" t="s">
        <v>880</v>
      </c>
      <c r="P217" t="s">
        <v>24</v>
      </c>
      <c r="Q217" t="s">
        <v>64</v>
      </c>
      <c r="R217" t="s">
        <v>65</v>
      </c>
      <c r="S217" t="s">
        <v>66</v>
      </c>
      <c r="T217" t="s">
        <v>105</v>
      </c>
      <c r="U217" t="s">
        <v>67</v>
      </c>
      <c r="V217" t="s">
        <v>21</v>
      </c>
      <c r="W217">
        <v>805</v>
      </c>
      <c r="X217" t="s">
        <v>22</v>
      </c>
      <c r="Y217" t="s">
        <v>39</v>
      </c>
      <c r="Z217">
        <v>2</v>
      </c>
      <c r="AC217" t="str">
        <f>IF(Table1[[#This Row],[In Adafruit Kit]]+Table1[[#This Row],[Common part]]&gt;0,1,"")</f>
        <v/>
      </c>
      <c r="AE217">
        <v>1</v>
      </c>
      <c r="AF217" t="str">
        <f>IF(Table1[[#This Row],[Stock Part]]=1,"STOCK",IF(Table1[[#This Row],[5% Rohs Part]]+Table1[[#This Row],[1% Rohs Part]],"",""))</f>
        <v/>
      </c>
      <c r="AG217" t="str">
        <f>CONCATENATE(Table1[[#This Row],[Resistance (Ohms)]],Table1[[#This Row],[Tolerance]],Table1[[#This Row],[Stock]])</f>
        <v>57.6kÂ±1%</v>
      </c>
      <c r="AH217" t="s">
        <v>11344</v>
      </c>
      <c r="AI217" s="6" t="s">
        <v>11352</v>
      </c>
    </row>
    <row r="218" spans="1:35" hidden="1">
      <c r="A218" t="s">
        <v>55</v>
      </c>
      <c r="B218" t="s">
        <v>56</v>
      </c>
      <c r="C218" t="s">
        <v>881</v>
      </c>
      <c r="D218" t="s">
        <v>58</v>
      </c>
      <c r="E218" t="s">
        <v>882</v>
      </c>
      <c r="F218" t="s">
        <v>60</v>
      </c>
      <c r="G218" t="s">
        <v>883</v>
      </c>
      <c r="H218">
        <v>83396</v>
      </c>
      <c r="I218">
        <v>0</v>
      </c>
      <c r="J218">
        <v>0.1</v>
      </c>
      <c r="K218">
        <v>0</v>
      </c>
      <c r="L218">
        <v>1</v>
      </c>
      <c r="M218" t="s">
        <v>19</v>
      </c>
      <c r="N218" t="s">
        <v>62</v>
      </c>
      <c r="O218">
        <v>91</v>
      </c>
      <c r="P218" t="s">
        <v>24</v>
      </c>
      <c r="Q218" t="s">
        <v>64</v>
      </c>
      <c r="R218" t="s">
        <v>65</v>
      </c>
      <c r="S218" t="s">
        <v>66</v>
      </c>
      <c r="T218" t="s">
        <v>105</v>
      </c>
      <c r="U218" t="s">
        <v>67</v>
      </c>
      <c r="V218" t="s">
        <v>21</v>
      </c>
      <c r="W218">
        <v>805</v>
      </c>
      <c r="X218" t="s">
        <v>22</v>
      </c>
      <c r="Y218" t="s">
        <v>39</v>
      </c>
      <c r="Z218">
        <v>2</v>
      </c>
      <c r="AC218" t="str">
        <f>IF(Table1[[#This Row],[In Adafruit Kit]]+Table1[[#This Row],[Common part]]&gt;0,1,"")</f>
        <v/>
      </c>
      <c r="AE218">
        <v>1</v>
      </c>
      <c r="AF218" t="str">
        <f>IF(Table1[[#This Row],[Stock Part]]=1,"STOCK",IF(Table1[[#This Row],[5% Rohs Part]]+Table1[[#This Row],[1% Rohs Part]],"",""))</f>
        <v/>
      </c>
      <c r="AG218" t="str">
        <f>CONCATENATE(Table1[[#This Row],[Resistance (Ohms)]],Table1[[#This Row],[Tolerance]],Table1[[#This Row],[Stock]])</f>
        <v>91Â±1%</v>
      </c>
      <c r="AH218" t="s">
        <v>11344</v>
      </c>
      <c r="AI218" s="6" t="s">
        <v>11352</v>
      </c>
    </row>
    <row r="219" spans="1:35" hidden="1">
      <c r="A219" t="s">
        <v>55</v>
      </c>
      <c r="B219" t="s">
        <v>56</v>
      </c>
      <c r="C219" t="s">
        <v>884</v>
      </c>
      <c r="D219" t="s">
        <v>58</v>
      </c>
      <c r="E219" t="s">
        <v>885</v>
      </c>
      <c r="F219" t="s">
        <v>60</v>
      </c>
      <c r="G219" t="s">
        <v>886</v>
      </c>
      <c r="H219">
        <v>79211</v>
      </c>
      <c r="I219">
        <v>0</v>
      </c>
      <c r="J219">
        <v>0.1</v>
      </c>
      <c r="K219">
        <v>0</v>
      </c>
      <c r="L219">
        <v>1</v>
      </c>
      <c r="M219" t="s">
        <v>19</v>
      </c>
      <c r="N219" t="s">
        <v>62</v>
      </c>
      <c r="O219" t="s">
        <v>887</v>
      </c>
      <c r="P219" t="s">
        <v>24</v>
      </c>
      <c r="Q219" t="s">
        <v>64</v>
      </c>
      <c r="R219" t="s">
        <v>65</v>
      </c>
      <c r="S219" t="s">
        <v>66</v>
      </c>
      <c r="T219" t="s">
        <v>105</v>
      </c>
      <c r="U219" t="s">
        <v>67</v>
      </c>
      <c r="V219" t="s">
        <v>21</v>
      </c>
      <c r="W219">
        <v>805</v>
      </c>
      <c r="X219" t="s">
        <v>22</v>
      </c>
      <c r="Y219" t="s">
        <v>39</v>
      </c>
      <c r="Z219">
        <v>2</v>
      </c>
      <c r="AC219" t="str">
        <f>IF(Table1[[#This Row],[In Adafruit Kit]]+Table1[[#This Row],[Common part]]&gt;0,1,"")</f>
        <v/>
      </c>
      <c r="AE219">
        <v>1</v>
      </c>
      <c r="AF219" t="str">
        <f>IF(Table1[[#This Row],[Stock Part]]=1,"STOCK",IF(Table1[[#This Row],[5% Rohs Part]]+Table1[[#This Row],[1% Rohs Part]],"",""))</f>
        <v/>
      </c>
      <c r="AG219" t="str">
        <f>CONCATENATE(Table1[[#This Row],[Resistance (Ohms)]],Table1[[#This Row],[Tolerance]],Table1[[#This Row],[Stock]])</f>
        <v>16.5kÂ±1%</v>
      </c>
      <c r="AH219" t="s">
        <v>11344</v>
      </c>
      <c r="AI219" s="6" t="s">
        <v>11352</v>
      </c>
    </row>
    <row r="220" spans="1:35" hidden="1">
      <c r="A220" t="s">
        <v>55</v>
      </c>
      <c r="B220" t="s">
        <v>56</v>
      </c>
      <c r="C220" t="s">
        <v>888</v>
      </c>
      <c r="D220" t="s">
        <v>58</v>
      </c>
      <c r="E220" t="s">
        <v>889</v>
      </c>
      <c r="F220" t="s">
        <v>60</v>
      </c>
      <c r="G220" t="s">
        <v>890</v>
      </c>
      <c r="H220">
        <v>76574</v>
      </c>
      <c r="I220">
        <v>0</v>
      </c>
      <c r="J220">
        <v>0.1</v>
      </c>
      <c r="K220">
        <v>0</v>
      </c>
      <c r="L220">
        <v>1</v>
      </c>
      <c r="M220" t="s">
        <v>19</v>
      </c>
      <c r="N220" t="s">
        <v>62</v>
      </c>
      <c r="O220" t="s">
        <v>891</v>
      </c>
      <c r="P220" t="s">
        <v>24</v>
      </c>
      <c r="Q220" t="s">
        <v>64</v>
      </c>
      <c r="R220" t="s">
        <v>65</v>
      </c>
      <c r="S220" t="s">
        <v>66</v>
      </c>
      <c r="T220" t="s">
        <v>105</v>
      </c>
      <c r="U220" t="s">
        <v>67</v>
      </c>
      <c r="V220" t="s">
        <v>21</v>
      </c>
      <c r="W220">
        <v>805</v>
      </c>
      <c r="X220" t="s">
        <v>22</v>
      </c>
      <c r="Y220" t="s">
        <v>39</v>
      </c>
      <c r="Z220">
        <v>2</v>
      </c>
      <c r="AC220" t="str">
        <f>IF(Table1[[#This Row],[In Adafruit Kit]]+Table1[[#This Row],[Common part]]&gt;0,1,"")</f>
        <v/>
      </c>
      <c r="AE220">
        <v>1</v>
      </c>
      <c r="AF220" t="str">
        <f>IF(Table1[[#This Row],[Stock Part]]=1,"STOCK",IF(Table1[[#This Row],[5% Rohs Part]]+Table1[[#This Row],[1% Rohs Part]],"",""))</f>
        <v/>
      </c>
      <c r="AG220" t="str">
        <f>CONCATENATE(Table1[[#This Row],[Resistance (Ohms)]],Table1[[#This Row],[Tolerance]],Table1[[#This Row],[Stock]])</f>
        <v>2.74kÂ±1%</v>
      </c>
      <c r="AH220" t="s">
        <v>11344</v>
      </c>
      <c r="AI220" s="6" t="s">
        <v>11352</v>
      </c>
    </row>
    <row r="221" spans="1:35" hidden="1">
      <c r="A221" t="s">
        <v>55</v>
      </c>
      <c r="B221" t="s">
        <v>56</v>
      </c>
      <c r="C221" t="s">
        <v>892</v>
      </c>
      <c r="D221" t="s">
        <v>58</v>
      </c>
      <c r="E221" t="s">
        <v>893</v>
      </c>
      <c r="F221" t="s">
        <v>60</v>
      </c>
      <c r="G221" t="s">
        <v>894</v>
      </c>
      <c r="H221">
        <v>76044</v>
      </c>
      <c r="I221">
        <v>0</v>
      </c>
      <c r="J221">
        <v>0.1</v>
      </c>
      <c r="K221">
        <v>0</v>
      </c>
      <c r="L221">
        <v>1</v>
      </c>
      <c r="M221" t="s">
        <v>19</v>
      </c>
      <c r="N221" t="s">
        <v>62</v>
      </c>
      <c r="O221" t="s">
        <v>895</v>
      </c>
      <c r="P221" t="s">
        <v>24</v>
      </c>
      <c r="Q221" t="s">
        <v>64</v>
      </c>
      <c r="R221" t="s">
        <v>65</v>
      </c>
      <c r="S221" t="s">
        <v>66</v>
      </c>
      <c r="T221" t="s">
        <v>105</v>
      </c>
      <c r="U221" t="s">
        <v>67</v>
      </c>
      <c r="V221" t="s">
        <v>21</v>
      </c>
      <c r="W221">
        <v>805</v>
      </c>
      <c r="X221" t="s">
        <v>22</v>
      </c>
      <c r="Y221" t="s">
        <v>39</v>
      </c>
      <c r="Z221">
        <v>2</v>
      </c>
      <c r="AC221" t="str">
        <f>IF(Table1[[#This Row],[In Adafruit Kit]]+Table1[[#This Row],[Common part]]&gt;0,1,"")</f>
        <v/>
      </c>
      <c r="AE221">
        <v>1</v>
      </c>
      <c r="AF221" t="str">
        <f>IF(Table1[[#This Row],[Stock Part]]=1,"STOCK",IF(Table1[[#This Row],[5% Rohs Part]]+Table1[[#This Row],[1% Rohs Part]],"",""))</f>
        <v/>
      </c>
      <c r="AG221" t="str">
        <f>CONCATENATE(Table1[[#This Row],[Resistance (Ohms)]],Table1[[#This Row],[Tolerance]],Table1[[#This Row],[Stock]])</f>
        <v>38.3kÂ±1%</v>
      </c>
      <c r="AH221" t="s">
        <v>11344</v>
      </c>
      <c r="AI221" s="6" t="s">
        <v>11352</v>
      </c>
    </row>
    <row r="222" spans="1:35" hidden="1">
      <c r="A222" t="s">
        <v>55</v>
      </c>
      <c r="B222" t="s">
        <v>56</v>
      </c>
      <c r="C222" t="s">
        <v>896</v>
      </c>
      <c r="D222" t="s">
        <v>58</v>
      </c>
      <c r="E222" t="s">
        <v>897</v>
      </c>
      <c r="F222" t="s">
        <v>60</v>
      </c>
      <c r="G222" t="s">
        <v>898</v>
      </c>
      <c r="H222">
        <v>73069</v>
      </c>
      <c r="I222">
        <v>0</v>
      </c>
      <c r="J222">
        <v>0.1</v>
      </c>
      <c r="K222">
        <v>0</v>
      </c>
      <c r="L222">
        <v>1</v>
      </c>
      <c r="M222" t="s">
        <v>19</v>
      </c>
      <c r="N222" t="s">
        <v>62</v>
      </c>
      <c r="O222" t="s">
        <v>899</v>
      </c>
      <c r="P222" t="s">
        <v>24</v>
      </c>
      <c r="Q222" t="s">
        <v>64</v>
      </c>
      <c r="R222" t="s">
        <v>65</v>
      </c>
      <c r="S222" t="s">
        <v>66</v>
      </c>
      <c r="T222" t="s">
        <v>105</v>
      </c>
      <c r="U222" t="s">
        <v>67</v>
      </c>
      <c r="V222" t="s">
        <v>21</v>
      </c>
      <c r="W222">
        <v>805</v>
      </c>
      <c r="X222" t="s">
        <v>22</v>
      </c>
      <c r="Y222" t="s">
        <v>39</v>
      </c>
      <c r="Z222">
        <v>2</v>
      </c>
      <c r="AC222" t="str">
        <f>IF(Table1[[#This Row],[In Adafruit Kit]]+Table1[[#This Row],[Common part]]&gt;0,1,"")</f>
        <v/>
      </c>
      <c r="AE222">
        <v>1</v>
      </c>
      <c r="AF222" t="str">
        <f>IF(Table1[[#This Row],[Stock Part]]=1,"STOCK",IF(Table1[[#This Row],[5% Rohs Part]]+Table1[[#This Row],[1% Rohs Part]],"",""))</f>
        <v/>
      </c>
      <c r="AG222" t="str">
        <f>CONCATENATE(Table1[[#This Row],[Resistance (Ohms)]],Table1[[#This Row],[Tolerance]],Table1[[#This Row],[Stock]])</f>
        <v>4.87kÂ±1%</v>
      </c>
      <c r="AH222" t="s">
        <v>11344</v>
      </c>
      <c r="AI222" s="6" t="s">
        <v>11352</v>
      </c>
    </row>
    <row r="223" spans="1:35" hidden="1">
      <c r="A223" t="s">
        <v>55</v>
      </c>
      <c r="B223" t="s">
        <v>56</v>
      </c>
      <c r="C223" t="s">
        <v>900</v>
      </c>
      <c r="D223" t="s">
        <v>58</v>
      </c>
      <c r="E223" t="s">
        <v>901</v>
      </c>
      <c r="F223" t="s">
        <v>60</v>
      </c>
      <c r="G223" t="s">
        <v>902</v>
      </c>
      <c r="H223">
        <v>75596</v>
      </c>
      <c r="I223">
        <v>0</v>
      </c>
      <c r="J223">
        <v>0.1</v>
      </c>
      <c r="K223">
        <v>0</v>
      </c>
      <c r="L223">
        <v>1</v>
      </c>
      <c r="M223" t="s">
        <v>19</v>
      </c>
      <c r="N223" t="s">
        <v>62</v>
      </c>
      <c r="O223" t="s">
        <v>903</v>
      </c>
      <c r="P223" t="s">
        <v>24</v>
      </c>
      <c r="Q223" t="s">
        <v>64</v>
      </c>
      <c r="R223" t="s">
        <v>65</v>
      </c>
      <c r="S223" t="s">
        <v>66</v>
      </c>
      <c r="T223" t="s">
        <v>105</v>
      </c>
      <c r="U223" t="s">
        <v>67</v>
      </c>
      <c r="V223" t="s">
        <v>21</v>
      </c>
      <c r="W223">
        <v>805</v>
      </c>
      <c r="X223" t="s">
        <v>22</v>
      </c>
      <c r="Y223" t="s">
        <v>39</v>
      </c>
      <c r="Z223">
        <v>2</v>
      </c>
      <c r="AC223" t="str">
        <f>IF(Table1[[#This Row],[In Adafruit Kit]]+Table1[[#This Row],[Common part]]&gt;0,1,"")</f>
        <v/>
      </c>
      <c r="AE223">
        <v>1</v>
      </c>
      <c r="AF223" t="str">
        <f>IF(Table1[[#This Row],[Stock Part]]=1,"STOCK",IF(Table1[[#This Row],[5% Rohs Part]]+Table1[[#This Row],[1% Rohs Part]],"",""))</f>
        <v/>
      </c>
      <c r="AG223" t="str">
        <f>CONCATENATE(Table1[[#This Row],[Resistance (Ohms)]],Table1[[#This Row],[Tolerance]],Table1[[#This Row],[Stock]])</f>
        <v>6.98kÂ±1%</v>
      </c>
      <c r="AH223" t="s">
        <v>11344</v>
      </c>
      <c r="AI223" s="6" t="s">
        <v>11352</v>
      </c>
    </row>
    <row r="224" spans="1:35" hidden="1">
      <c r="A224" t="s">
        <v>55</v>
      </c>
      <c r="B224" t="s">
        <v>56</v>
      </c>
      <c r="C224" t="s">
        <v>904</v>
      </c>
      <c r="D224" t="s">
        <v>58</v>
      </c>
      <c r="E224" t="s">
        <v>905</v>
      </c>
      <c r="F224" t="s">
        <v>60</v>
      </c>
      <c r="G224" t="s">
        <v>906</v>
      </c>
      <c r="H224">
        <v>73220</v>
      </c>
      <c r="I224">
        <v>0</v>
      </c>
      <c r="J224">
        <v>0.1</v>
      </c>
      <c r="K224">
        <v>0</v>
      </c>
      <c r="L224">
        <v>1</v>
      </c>
      <c r="M224" t="s">
        <v>19</v>
      </c>
      <c r="N224" t="s">
        <v>62</v>
      </c>
      <c r="O224" t="s">
        <v>336</v>
      </c>
      <c r="P224" t="s">
        <v>24</v>
      </c>
      <c r="Q224" t="s">
        <v>64</v>
      </c>
      <c r="R224" t="s">
        <v>65</v>
      </c>
      <c r="S224" t="s">
        <v>66</v>
      </c>
      <c r="T224" t="s">
        <v>105</v>
      </c>
      <c r="U224" t="s">
        <v>67</v>
      </c>
      <c r="V224" t="s">
        <v>21</v>
      </c>
      <c r="W224">
        <v>805</v>
      </c>
      <c r="X224" t="s">
        <v>22</v>
      </c>
      <c r="Y224" t="s">
        <v>39</v>
      </c>
      <c r="Z224">
        <v>2</v>
      </c>
      <c r="AC224" t="str">
        <f>IF(Table1[[#This Row],[In Adafruit Kit]]+Table1[[#This Row],[Common part]]&gt;0,1,"")</f>
        <v/>
      </c>
      <c r="AE224">
        <v>1</v>
      </c>
      <c r="AF224" t="str">
        <f>IF(Table1[[#This Row],[Stock Part]]=1,"STOCK",IF(Table1[[#This Row],[5% Rohs Part]]+Table1[[#This Row],[1% Rohs Part]],"",""))</f>
        <v/>
      </c>
      <c r="AG224" t="str">
        <f>CONCATENATE(Table1[[#This Row],[Resistance (Ohms)]],Table1[[#This Row],[Tolerance]],Table1[[#This Row],[Stock]])</f>
        <v>82kÂ±1%</v>
      </c>
      <c r="AH224" t="s">
        <v>11344</v>
      </c>
      <c r="AI224" s="6" t="s">
        <v>11352</v>
      </c>
    </row>
    <row r="225" spans="1:35" hidden="1">
      <c r="A225" t="s">
        <v>55</v>
      </c>
      <c r="B225" t="s">
        <v>56</v>
      </c>
      <c r="C225" t="s">
        <v>907</v>
      </c>
      <c r="D225" t="s">
        <v>58</v>
      </c>
      <c r="E225" t="s">
        <v>908</v>
      </c>
      <c r="F225" t="s">
        <v>60</v>
      </c>
      <c r="G225" t="s">
        <v>909</v>
      </c>
      <c r="H225">
        <v>79143</v>
      </c>
      <c r="I225">
        <v>0</v>
      </c>
      <c r="J225">
        <v>0.1</v>
      </c>
      <c r="K225">
        <v>0</v>
      </c>
      <c r="L225">
        <v>1</v>
      </c>
      <c r="M225" t="s">
        <v>19</v>
      </c>
      <c r="N225" t="s">
        <v>62</v>
      </c>
      <c r="O225" t="s">
        <v>910</v>
      </c>
      <c r="P225" t="s">
        <v>24</v>
      </c>
      <c r="Q225" t="s">
        <v>64</v>
      </c>
      <c r="R225" t="s">
        <v>65</v>
      </c>
      <c r="S225" t="s">
        <v>66</v>
      </c>
      <c r="T225" t="s">
        <v>105</v>
      </c>
      <c r="U225" t="s">
        <v>67</v>
      </c>
      <c r="V225" t="s">
        <v>21</v>
      </c>
      <c r="W225">
        <v>805</v>
      </c>
      <c r="X225" t="s">
        <v>22</v>
      </c>
      <c r="Y225" t="s">
        <v>39</v>
      </c>
      <c r="Z225">
        <v>2</v>
      </c>
      <c r="AC225" t="str">
        <f>IF(Table1[[#This Row],[In Adafruit Kit]]+Table1[[#This Row],[Common part]]&gt;0,1,"")</f>
        <v/>
      </c>
      <c r="AE225">
        <v>1</v>
      </c>
      <c r="AF225" t="str">
        <f>IF(Table1[[#This Row],[Stock Part]]=1,"STOCK",IF(Table1[[#This Row],[5% Rohs Part]]+Table1[[#This Row],[1% Rohs Part]],"",""))</f>
        <v/>
      </c>
      <c r="AG225" t="str">
        <f>CONCATENATE(Table1[[#This Row],[Resistance (Ohms)]],Table1[[#This Row],[Tolerance]],Table1[[#This Row],[Stock]])</f>
        <v>1.69kÂ±1%</v>
      </c>
      <c r="AH225" t="s">
        <v>11344</v>
      </c>
      <c r="AI225" s="6" t="s">
        <v>11352</v>
      </c>
    </row>
    <row r="226" spans="1:35" hidden="1">
      <c r="A226" t="s">
        <v>55</v>
      </c>
      <c r="B226" t="s">
        <v>56</v>
      </c>
      <c r="C226" t="s">
        <v>911</v>
      </c>
      <c r="D226" t="s">
        <v>58</v>
      </c>
      <c r="E226" t="s">
        <v>912</v>
      </c>
      <c r="F226" t="s">
        <v>60</v>
      </c>
      <c r="G226" t="s">
        <v>913</v>
      </c>
      <c r="H226">
        <v>73801</v>
      </c>
      <c r="I226">
        <v>0</v>
      </c>
      <c r="J226">
        <v>0.1</v>
      </c>
      <c r="K226">
        <v>0</v>
      </c>
      <c r="L226">
        <v>1</v>
      </c>
      <c r="M226" t="s">
        <v>19</v>
      </c>
      <c r="N226" t="s">
        <v>62</v>
      </c>
      <c r="O226" t="s">
        <v>914</v>
      </c>
      <c r="P226" t="s">
        <v>24</v>
      </c>
      <c r="Q226" t="s">
        <v>64</v>
      </c>
      <c r="R226" t="s">
        <v>65</v>
      </c>
      <c r="S226" t="s">
        <v>66</v>
      </c>
      <c r="T226" t="s">
        <v>105</v>
      </c>
      <c r="U226" t="s">
        <v>67</v>
      </c>
      <c r="V226" t="s">
        <v>21</v>
      </c>
      <c r="W226">
        <v>805</v>
      </c>
      <c r="X226" t="s">
        <v>22</v>
      </c>
      <c r="Y226" t="s">
        <v>39</v>
      </c>
      <c r="Z226">
        <v>2</v>
      </c>
      <c r="AC226" t="str">
        <f>IF(Table1[[#This Row],[In Adafruit Kit]]+Table1[[#This Row],[Common part]]&gt;0,1,"")</f>
        <v/>
      </c>
      <c r="AE226">
        <v>1</v>
      </c>
      <c r="AF226" t="str">
        <f>IF(Table1[[#This Row],[Stock Part]]=1,"STOCK",IF(Table1[[#This Row],[5% Rohs Part]]+Table1[[#This Row],[1% Rohs Part]],"",""))</f>
        <v/>
      </c>
      <c r="AG226" t="str">
        <f>CONCATENATE(Table1[[#This Row],[Resistance (Ohms)]],Table1[[#This Row],[Tolerance]],Table1[[#This Row],[Stock]])</f>
        <v>12.7kÂ±1%</v>
      </c>
      <c r="AH226" t="s">
        <v>11344</v>
      </c>
      <c r="AI226" s="6" t="s">
        <v>11352</v>
      </c>
    </row>
    <row r="227" spans="1:35" hidden="1">
      <c r="A227" t="s">
        <v>55</v>
      </c>
      <c r="B227" t="s">
        <v>56</v>
      </c>
      <c r="C227" t="s">
        <v>915</v>
      </c>
      <c r="D227" t="s">
        <v>58</v>
      </c>
      <c r="E227" t="s">
        <v>916</v>
      </c>
      <c r="F227" t="s">
        <v>60</v>
      </c>
      <c r="G227" t="s">
        <v>917</v>
      </c>
      <c r="H227">
        <v>72570</v>
      </c>
      <c r="I227">
        <v>0</v>
      </c>
      <c r="J227">
        <v>0.1</v>
      </c>
      <c r="K227">
        <v>0</v>
      </c>
      <c r="L227">
        <v>1</v>
      </c>
      <c r="M227" t="s">
        <v>19</v>
      </c>
      <c r="N227" t="s">
        <v>62</v>
      </c>
      <c r="O227" t="s">
        <v>918</v>
      </c>
      <c r="P227" t="s">
        <v>24</v>
      </c>
      <c r="Q227" t="s">
        <v>64</v>
      </c>
      <c r="R227" t="s">
        <v>65</v>
      </c>
      <c r="S227" t="s">
        <v>66</v>
      </c>
      <c r="T227" t="s">
        <v>105</v>
      </c>
      <c r="U227" t="s">
        <v>67</v>
      </c>
      <c r="V227" t="s">
        <v>21</v>
      </c>
      <c r="W227">
        <v>805</v>
      </c>
      <c r="X227" t="s">
        <v>22</v>
      </c>
      <c r="Y227" t="s">
        <v>39</v>
      </c>
      <c r="Z227">
        <v>2</v>
      </c>
      <c r="AC227" t="str">
        <f>IF(Table1[[#This Row],[In Adafruit Kit]]+Table1[[#This Row],[Common part]]&gt;0,1,"")</f>
        <v/>
      </c>
      <c r="AE227">
        <v>1</v>
      </c>
      <c r="AF227" t="str">
        <f>IF(Table1[[#This Row],[Stock Part]]=1,"STOCK",IF(Table1[[#This Row],[5% Rohs Part]]+Table1[[#This Row],[1% Rohs Part]],"",""))</f>
        <v/>
      </c>
      <c r="AG227" t="str">
        <f>CONCATENATE(Table1[[#This Row],[Resistance (Ohms)]],Table1[[#This Row],[Tolerance]],Table1[[#This Row],[Stock]])</f>
        <v>249kÂ±1%</v>
      </c>
      <c r="AH227" t="s">
        <v>11344</v>
      </c>
      <c r="AI227" s="6" t="s">
        <v>11352</v>
      </c>
    </row>
    <row r="228" spans="1:35" hidden="1">
      <c r="A228" t="s">
        <v>55</v>
      </c>
      <c r="B228" t="s">
        <v>56</v>
      </c>
      <c r="C228" t="s">
        <v>919</v>
      </c>
      <c r="D228" t="s">
        <v>58</v>
      </c>
      <c r="E228" t="s">
        <v>920</v>
      </c>
      <c r="F228" t="s">
        <v>60</v>
      </c>
      <c r="G228" t="s">
        <v>921</v>
      </c>
      <c r="H228">
        <v>74080</v>
      </c>
      <c r="I228">
        <v>0</v>
      </c>
      <c r="J228">
        <v>0.1</v>
      </c>
      <c r="K228">
        <v>0</v>
      </c>
      <c r="L228">
        <v>1</v>
      </c>
      <c r="M228" t="s">
        <v>19</v>
      </c>
      <c r="N228" t="s">
        <v>62</v>
      </c>
      <c r="O228" t="s">
        <v>922</v>
      </c>
      <c r="P228" t="s">
        <v>24</v>
      </c>
      <c r="Q228" t="s">
        <v>64</v>
      </c>
      <c r="R228" t="s">
        <v>65</v>
      </c>
      <c r="S228" t="s">
        <v>66</v>
      </c>
      <c r="T228" t="s">
        <v>105</v>
      </c>
      <c r="U228" t="s">
        <v>67</v>
      </c>
      <c r="V228" t="s">
        <v>21</v>
      </c>
      <c r="W228">
        <v>805</v>
      </c>
      <c r="X228" t="s">
        <v>22</v>
      </c>
      <c r="Y228" t="s">
        <v>39</v>
      </c>
      <c r="Z228">
        <v>2</v>
      </c>
      <c r="AC228" t="str">
        <f>IF(Table1[[#This Row],[In Adafruit Kit]]+Table1[[#This Row],[Common part]]&gt;0,1,"")</f>
        <v/>
      </c>
      <c r="AE228">
        <v>1</v>
      </c>
      <c r="AF228" t="str">
        <f>IF(Table1[[#This Row],[Stock Part]]=1,"STOCK",IF(Table1[[#This Row],[5% Rohs Part]]+Table1[[#This Row],[1% Rohs Part]],"",""))</f>
        <v/>
      </c>
      <c r="AG228" t="str">
        <f>CONCATENATE(Table1[[#This Row],[Resistance (Ohms)]],Table1[[#This Row],[Tolerance]],Table1[[#This Row],[Stock]])</f>
        <v>3.48kÂ±1%</v>
      </c>
      <c r="AH228" t="s">
        <v>11344</v>
      </c>
      <c r="AI228" s="6" t="s">
        <v>11352</v>
      </c>
    </row>
    <row r="229" spans="1:35" hidden="1">
      <c r="A229" t="s">
        <v>55</v>
      </c>
      <c r="B229" t="s">
        <v>56</v>
      </c>
      <c r="C229" t="s">
        <v>923</v>
      </c>
      <c r="D229" t="s">
        <v>58</v>
      </c>
      <c r="E229" t="s">
        <v>924</v>
      </c>
      <c r="F229" t="s">
        <v>60</v>
      </c>
      <c r="G229" t="s">
        <v>925</v>
      </c>
      <c r="H229">
        <v>71066</v>
      </c>
      <c r="I229">
        <v>0</v>
      </c>
      <c r="J229">
        <v>0.1</v>
      </c>
      <c r="K229">
        <v>0</v>
      </c>
      <c r="L229">
        <v>1</v>
      </c>
      <c r="M229" t="s">
        <v>19</v>
      </c>
      <c r="N229" t="s">
        <v>62</v>
      </c>
      <c r="O229">
        <v>340</v>
      </c>
      <c r="P229" t="s">
        <v>24</v>
      </c>
      <c r="Q229" t="s">
        <v>64</v>
      </c>
      <c r="R229" t="s">
        <v>65</v>
      </c>
      <c r="S229" t="s">
        <v>66</v>
      </c>
      <c r="T229" t="s">
        <v>105</v>
      </c>
      <c r="U229" t="s">
        <v>67</v>
      </c>
      <c r="V229" t="s">
        <v>21</v>
      </c>
      <c r="W229">
        <v>805</v>
      </c>
      <c r="X229" t="s">
        <v>22</v>
      </c>
      <c r="Y229" t="s">
        <v>39</v>
      </c>
      <c r="Z229">
        <v>2</v>
      </c>
      <c r="AC229" t="str">
        <f>IF(Table1[[#This Row],[In Adafruit Kit]]+Table1[[#This Row],[Common part]]&gt;0,1,"")</f>
        <v/>
      </c>
      <c r="AE229">
        <v>1</v>
      </c>
      <c r="AF229" t="str">
        <f>IF(Table1[[#This Row],[Stock Part]]=1,"STOCK",IF(Table1[[#This Row],[5% Rohs Part]]+Table1[[#This Row],[1% Rohs Part]],"",""))</f>
        <v/>
      </c>
      <c r="AG229" t="str">
        <f>CONCATENATE(Table1[[#This Row],[Resistance (Ohms)]],Table1[[#This Row],[Tolerance]],Table1[[#This Row],[Stock]])</f>
        <v>340Â±1%</v>
      </c>
      <c r="AH229" t="s">
        <v>11344</v>
      </c>
      <c r="AI229" s="6" t="s">
        <v>11352</v>
      </c>
    </row>
    <row r="230" spans="1:35" hidden="1">
      <c r="A230" t="s">
        <v>55</v>
      </c>
      <c r="B230" t="s">
        <v>56</v>
      </c>
      <c r="C230" t="s">
        <v>926</v>
      </c>
      <c r="D230" t="s">
        <v>58</v>
      </c>
      <c r="E230" t="s">
        <v>927</v>
      </c>
      <c r="F230" t="s">
        <v>60</v>
      </c>
      <c r="G230" t="s">
        <v>928</v>
      </c>
      <c r="H230">
        <v>70867</v>
      </c>
      <c r="I230">
        <v>0</v>
      </c>
      <c r="J230">
        <v>0.1</v>
      </c>
      <c r="K230">
        <v>0</v>
      </c>
      <c r="L230">
        <v>1</v>
      </c>
      <c r="M230" t="s">
        <v>19</v>
      </c>
      <c r="N230" t="s">
        <v>62</v>
      </c>
      <c r="O230" t="s">
        <v>929</v>
      </c>
      <c r="P230" t="s">
        <v>24</v>
      </c>
      <c r="Q230" t="s">
        <v>64</v>
      </c>
      <c r="R230" t="s">
        <v>65</v>
      </c>
      <c r="S230" t="s">
        <v>66</v>
      </c>
      <c r="T230" t="s">
        <v>105</v>
      </c>
      <c r="U230" t="s">
        <v>67</v>
      </c>
      <c r="V230" t="s">
        <v>21</v>
      </c>
      <c r="W230">
        <v>805</v>
      </c>
      <c r="X230" t="s">
        <v>22</v>
      </c>
      <c r="Y230" t="s">
        <v>39</v>
      </c>
      <c r="Z230">
        <v>2</v>
      </c>
      <c r="AC230" t="str">
        <f>IF(Table1[[#This Row],[In Adafruit Kit]]+Table1[[#This Row],[Common part]]&gt;0,1,"")</f>
        <v/>
      </c>
      <c r="AE230">
        <v>1</v>
      </c>
      <c r="AF230" t="str">
        <f>IF(Table1[[#This Row],[Stock Part]]=1,"STOCK",IF(Table1[[#This Row],[5% Rohs Part]]+Table1[[#This Row],[1% Rohs Part]],"",""))</f>
        <v/>
      </c>
      <c r="AG230" t="str">
        <f>CONCATENATE(Table1[[#This Row],[Resistance (Ohms)]],Table1[[#This Row],[Tolerance]],Table1[[#This Row],[Stock]])</f>
        <v>43.2kÂ±1%</v>
      </c>
      <c r="AH230" t="s">
        <v>11344</v>
      </c>
      <c r="AI230" s="6" t="s">
        <v>11352</v>
      </c>
    </row>
    <row r="231" spans="1:35" hidden="1">
      <c r="A231" t="s">
        <v>55</v>
      </c>
      <c r="B231" t="s">
        <v>56</v>
      </c>
      <c r="C231" t="s">
        <v>930</v>
      </c>
      <c r="D231" t="s">
        <v>58</v>
      </c>
      <c r="E231" t="s">
        <v>931</v>
      </c>
      <c r="F231" t="s">
        <v>60</v>
      </c>
      <c r="G231" t="s">
        <v>932</v>
      </c>
      <c r="H231">
        <v>72088</v>
      </c>
      <c r="I231">
        <v>0</v>
      </c>
      <c r="J231">
        <v>0.1</v>
      </c>
      <c r="K231">
        <v>0</v>
      </c>
      <c r="L231">
        <v>1</v>
      </c>
      <c r="M231" t="s">
        <v>19</v>
      </c>
      <c r="N231" t="s">
        <v>62</v>
      </c>
      <c r="O231">
        <v>442</v>
      </c>
      <c r="P231" t="s">
        <v>24</v>
      </c>
      <c r="Q231" t="s">
        <v>64</v>
      </c>
      <c r="R231" t="s">
        <v>65</v>
      </c>
      <c r="S231" t="s">
        <v>66</v>
      </c>
      <c r="T231" t="s">
        <v>105</v>
      </c>
      <c r="U231" t="s">
        <v>67</v>
      </c>
      <c r="V231" t="s">
        <v>21</v>
      </c>
      <c r="W231">
        <v>805</v>
      </c>
      <c r="X231" t="s">
        <v>22</v>
      </c>
      <c r="Y231" t="s">
        <v>39</v>
      </c>
      <c r="Z231">
        <v>2</v>
      </c>
      <c r="AC231" t="str">
        <f>IF(Table1[[#This Row],[In Adafruit Kit]]+Table1[[#This Row],[Common part]]&gt;0,1,"")</f>
        <v/>
      </c>
      <c r="AE231">
        <v>1</v>
      </c>
      <c r="AF231" t="str">
        <f>IF(Table1[[#This Row],[Stock Part]]=1,"STOCK",IF(Table1[[#This Row],[5% Rohs Part]]+Table1[[#This Row],[1% Rohs Part]],"",""))</f>
        <v/>
      </c>
      <c r="AG231" t="str">
        <f>CONCATENATE(Table1[[#This Row],[Resistance (Ohms)]],Table1[[#This Row],[Tolerance]],Table1[[#This Row],[Stock]])</f>
        <v>442Â±1%</v>
      </c>
      <c r="AH231" t="s">
        <v>11344</v>
      </c>
      <c r="AI231" s="6" t="s">
        <v>11352</v>
      </c>
    </row>
    <row r="232" spans="1:35" hidden="1">
      <c r="A232" t="s">
        <v>55</v>
      </c>
      <c r="B232" t="s">
        <v>56</v>
      </c>
      <c r="C232" t="s">
        <v>933</v>
      </c>
      <c r="D232" t="s">
        <v>58</v>
      </c>
      <c r="E232" t="s">
        <v>934</v>
      </c>
      <c r="F232" t="s">
        <v>60</v>
      </c>
      <c r="G232" t="s">
        <v>935</v>
      </c>
      <c r="H232">
        <v>71132</v>
      </c>
      <c r="I232">
        <v>0</v>
      </c>
      <c r="J232">
        <v>0.1</v>
      </c>
      <c r="K232">
        <v>0</v>
      </c>
      <c r="L232">
        <v>1</v>
      </c>
      <c r="M232" t="s">
        <v>19</v>
      </c>
      <c r="N232" t="s">
        <v>62</v>
      </c>
      <c r="O232">
        <v>523</v>
      </c>
      <c r="P232" t="s">
        <v>24</v>
      </c>
      <c r="Q232" t="s">
        <v>64</v>
      </c>
      <c r="R232" t="s">
        <v>65</v>
      </c>
      <c r="S232" t="s">
        <v>66</v>
      </c>
      <c r="T232" t="s">
        <v>105</v>
      </c>
      <c r="U232" t="s">
        <v>67</v>
      </c>
      <c r="V232" t="s">
        <v>21</v>
      </c>
      <c r="W232">
        <v>805</v>
      </c>
      <c r="X232" t="s">
        <v>22</v>
      </c>
      <c r="Y232" t="s">
        <v>39</v>
      </c>
      <c r="Z232">
        <v>2</v>
      </c>
      <c r="AC232" t="str">
        <f>IF(Table1[[#This Row],[In Adafruit Kit]]+Table1[[#This Row],[Common part]]&gt;0,1,"")</f>
        <v/>
      </c>
      <c r="AE232">
        <v>1</v>
      </c>
      <c r="AF232" t="str">
        <f>IF(Table1[[#This Row],[Stock Part]]=1,"STOCK",IF(Table1[[#This Row],[5% Rohs Part]]+Table1[[#This Row],[1% Rohs Part]],"",""))</f>
        <v/>
      </c>
      <c r="AG232" t="str">
        <f>CONCATENATE(Table1[[#This Row],[Resistance (Ohms)]],Table1[[#This Row],[Tolerance]],Table1[[#This Row],[Stock]])</f>
        <v>523Â±1%</v>
      </c>
      <c r="AH232" t="s">
        <v>11344</v>
      </c>
      <c r="AI232" s="6" t="s">
        <v>11352</v>
      </c>
    </row>
    <row r="233" spans="1:35" hidden="1">
      <c r="A233" t="s">
        <v>55</v>
      </c>
      <c r="B233" t="s">
        <v>56</v>
      </c>
      <c r="C233" t="s">
        <v>936</v>
      </c>
      <c r="D233" t="s">
        <v>58</v>
      </c>
      <c r="E233" t="s">
        <v>937</v>
      </c>
      <c r="F233" t="s">
        <v>60</v>
      </c>
      <c r="G233" t="s">
        <v>938</v>
      </c>
      <c r="H233">
        <v>68645</v>
      </c>
      <c r="I233">
        <v>0</v>
      </c>
      <c r="J233">
        <v>0.1</v>
      </c>
      <c r="K233">
        <v>0</v>
      </c>
      <c r="L233">
        <v>1</v>
      </c>
      <c r="M233" t="s">
        <v>19</v>
      </c>
      <c r="N233" t="s">
        <v>62</v>
      </c>
      <c r="O233" t="s">
        <v>939</v>
      </c>
      <c r="P233" t="s">
        <v>24</v>
      </c>
      <c r="Q233" t="s">
        <v>64</v>
      </c>
      <c r="R233" t="s">
        <v>65</v>
      </c>
      <c r="S233" t="s">
        <v>66</v>
      </c>
      <c r="T233" t="s">
        <v>105</v>
      </c>
      <c r="U233" t="s">
        <v>67</v>
      </c>
      <c r="V233" t="s">
        <v>21</v>
      </c>
      <c r="W233">
        <v>805</v>
      </c>
      <c r="X233" t="s">
        <v>22</v>
      </c>
      <c r="Y233" t="s">
        <v>39</v>
      </c>
      <c r="Z233">
        <v>2</v>
      </c>
      <c r="AC233" t="str">
        <f>IF(Table1[[#This Row],[In Adafruit Kit]]+Table1[[#This Row],[Common part]]&gt;0,1,"")</f>
        <v/>
      </c>
      <c r="AE233">
        <v>1</v>
      </c>
      <c r="AF233" t="str">
        <f>IF(Table1[[#This Row],[Stock Part]]=1,"STOCK",IF(Table1[[#This Row],[5% Rohs Part]]+Table1[[#This Row],[1% Rohs Part]],"",""))</f>
        <v/>
      </c>
      <c r="AG233" t="str">
        <f>CONCATENATE(Table1[[#This Row],[Resistance (Ohms)]],Table1[[#This Row],[Tolerance]],Table1[[#This Row],[Stock]])</f>
        <v>1.4kÂ±1%</v>
      </c>
      <c r="AH233" t="s">
        <v>11344</v>
      </c>
      <c r="AI233" s="6" t="s">
        <v>11352</v>
      </c>
    </row>
    <row r="234" spans="1:35" hidden="1">
      <c r="A234" t="s">
        <v>55</v>
      </c>
      <c r="B234" t="s">
        <v>56</v>
      </c>
      <c r="C234" t="s">
        <v>940</v>
      </c>
      <c r="D234" t="s">
        <v>58</v>
      </c>
      <c r="E234" t="s">
        <v>941</v>
      </c>
      <c r="F234" t="s">
        <v>60</v>
      </c>
      <c r="G234" t="s">
        <v>942</v>
      </c>
      <c r="H234">
        <v>68715</v>
      </c>
      <c r="I234">
        <v>0</v>
      </c>
      <c r="J234">
        <v>0.1</v>
      </c>
      <c r="K234">
        <v>0</v>
      </c>
      <c r="L234">
        <v>1</v>
      </c>
      <c r="M234" t="s">
        <v>19</v>
      </c>
      <c r="N234" t="s">
        <v>62</v>
      </c>
      <c r="O234" t="s">
        <v>220</v>
      </c>
      <c r="P234" t="s">
        <v>24</v>
      </c>
      <c r="Q234" t="s">
        <v>64</v>
      </c>
      <c r="R234" t="s">
        <v>65</v>
      </c>
      <c r="S234" t="s">
        <v>66</v>
      </c>
      <c r="T234" t="s">
        <v>105</v>
      </c>
      <c r="U234" t="s">
        <v>67</v>
      </c>
      <c r="V234" t="s">
        <v>21</v>
      </c>
      <c r="W234">
        <v>805</v>
      </c>
      <c r="X234" t="s">
        <v>22</v>
      </c>
      <c r="Y234" t="s">
        <v>39</v>
      </c>
      <c r="Z234">
        <v>2</v>
      </c>
      <c r="AC234" t="str">
        <f>IF(Table1[[#This Row],[In Adafruit Kit]]+Table1[[#This Row],[Common part]]&gt;0,1,"")</f>
        <v/>
      </c>
      <c r="AE234">
        <v>1</v>
      </c>
      <c r="AF234" t="str">
        <f>IF(Table1[[#This Row],[Stock Part]]=1,"STOCK",IF(Table1[[#This Row],[5% Rohs Part]]+Table1[[#This Row],[1% Rohs Part]],"",""))</f>
        <v/>
      </c>
      <c r="AG234" t="str">
        <f>CONCATENATE(Table1[[#This Row],[Resistance (Ohms)]],Table1[[#This Row],[Tolerance]],Table1[[#This Row],[Stock]])</f>
        <v>180kÂ±1%</v>
      </c>
      <c r="AH234" t="s">
        <v>11344</v>
      </c>
      <c r="AI234" s="6" t="s">
        <v>11352</v>
      </c>
    </row>
    <row r="235" spans="1:35" hidden="1">
      <c r="A235" t="s">
        <v>55</v>
      </c>
      <c r="B235" t="s">
        <v>56</v>
      </c>
      <c r="C235" t="s">
        <v>943</v>
      </c>
      <c r="D235" t="s">
        <v>58</v>
      </c>
      <c r="E235" t="s">
        <v>944</v>
      </c>
      <c r="F235" t="s">
        <v>60</v>
      </c>
      <c r="G235" t="s">
        <v>945</v>
      </c>
      <c r="H235">
        <v>69077</v>
      </c>
      <c r="I235">
        <v>0</v>
      </c>
      <c r="J235">
        <v>0.1</v>
      </c>
      <c r="K235">
        <v>0</v>
      </c>
      <c r="L235">
        <v>1</v>
      </c>
      <c r="M235" t="s">
        <v>19</v>
      </c>
      <c r="N235" t="s">
        <v>62</v>
      </c>
      <c r="O235">
        <v>274</v>
      </c>
      <c r="P235" t="s">
        <v>24</v>
      </c>
      <c r="Q235" t="s">
        <v>64</v>
      </c>
      <c r="R235" t="s">
        <v>65</v>
      </c>
      <c r="S235" t="s">
        <v>66</v>
      </c>
      <c r="T235" t="s">
        <v>105</v>
      </c>
      <c r="U235" t="s">
        <v>67</v>
      </c>
      <c r="V235" t="s">
        <v>21</v>
      </c>
      <c r="W235">
        <v>805</v>
      </c>
      <c r="X235" t="s">
        <v>22</v>
      </c>
      <c r="Y235" t="s">
        <v>39</v>
      </c>
      <c r="Z235">
        <v>2</v>
      </c>
      <c r="AC235" t="str">
        <f>IF(Table1[[#This Row],[In Adafruit Kit]]+Table1[[#This Row],[Common part]]&gt;0,1,"")</f>
        <v/>
      </c>
      <c r="AE235">
        <v>1</v>
      </c>
      <c r="AF235" t="str">
        <f>IF(Table1[[#This Row],[Stock Part]]=1,"STOCK",IF(Table1[[#This Row],[5% Rohs Part]]+Table1[[#This Row],[1% Rohs Part]],"",""))</f>
        <v/>
      </c>
      <c r="AG235" t="str">
        <f>CONCATENATE(Table1[[#This Row],[Resistance (Ohms)]],Table1[[#This Row],[Tolerance]],Table1[[#This Row],[Stock]])</f>
        <v>274Â±1%</v>
      </c>
      <c r="AH235" t="s">
        <v>11344</v>
      </c>
      <c r="AI235" s="6" t="s">
        <v>11352</v>
      </c>
    </row>
    <row r="236" spans="1:35" hidden="1">
      <c r="A236" t="s">
        <v>55</v>
      </c>
      <c r="B236" t="s">
        <v>56</v>
      </c>
      <c r="C236" t="s">
        <v>946</v>
      </c>
      <c r="D236" t="s">
        <v>58</v>
      </c>
      <c r="E236" t="s">
        <v>947</v>
      </c>
      <c r="F236" t="s">
        <v>60</v>
      </c>
      <c r="G236" t="s">
        <v>948</v>
      </c>
      <c r="H236">
        <v>64862</v>
      </c>
      <c r="I236">
        <v>0</v>
      </c>
      <c r="J236">
        <v>0.1</v>
      </c>
      <c r="K236">
        <v>0</v>
      </c>
      <c r="L236">
        <v>1</v>
      </c>
      <c r="M236" t="s">
        <v>19</v>
      </c>
      <c r="N236" t="s">
        <v>62</v>
      </c>
      <c r="O236" t="s">
        <v>949</v>
      </c>
      <c r="P236" t="s">
        <v>24</v>
      </c>
      <c r="Q236" t="s">
        <v>64</v>
      </c>
      <c r="R236" t="s">
        <v>65</v>
      </c>
      <c r="S236" t="s">
        <v>66</v>
      </c>
      <c r="T236" t="s">
        <v>105</v>
      </c>
      <c r="U236" t="s">
        <v>67</v>
      </c>
      <c r="V236" t="s">
        <v>21</v>
      </c>
      <c r="W236">
        <v>805</v>
      </c>
      <c r="X236" t="s">
        <v>22</v>
      </c>
      <c r="Y236" t="s">
        <v>39</v>
      </c>
      <c r="Z236">
        <v>2</v>
      </c>
      <c r="AC236" t="str">
        <f>IF(Table1[[#This Row],[In Adafruit Kit]]+Table1[[#This Row],[Common part]]&gt;0,1,"")</f>
        <v/>
      </c>
      <c r="AE236">
        <v>1</v>
      </c>
      <c r="AF236" t="str">
        <f>IF(Table1[[#This Row],[Stock Part]]=1,"STOCK",IF(Table1[[#This Row],[5% Rohs Part]]+Table1[[#This Row],[1% Rohs Part]],"",""))</f>
        <v/>
      </c>
      <c r="AG236" t="str">
        <f>CONCATENATE(Table1[[#This Row],[Resistance (Ohms)]],Table1[[#This Row],[Tolerance]],Table1[[#This Row],[Stock]])</f>
        <v>3.65kÂ±1%</v>
      </c>
      <c r="AH236" t="s">
        <v>11344</v>
      </c>
      <c r="AI236" s="6" t="s">
        <v>11352</v>
      </c>
    </row>
    <row r="237" spans="1:35" hidden="1">
      <c r="A237" t="s">
        <v>55</v>
      </c>
      <c r="B237" t="s">
        <v>56</v>
      </c>
      <c r="C237" t="s">
        <v>950</v>
      </c>
      <c r="D237" t="s">
        <v>58</v>
      </c>
      <c r="E237" t="s">
        <v>951</v>
      </c>
      <c r="F237" t="s">
        <v>60</v>
      </c>
      <c r="G237" t="s">
        <v>952</v>
      </c>
      <c r="H237">
        <v>56107</v>
      </c>
      <c r="I237">
        <v>0</v>
      </c>
      <c r="J237">
        <v>0.1</v>
      </c>
      <c r="K237">
        <v>0</v>
      </c>
      <c r="L237">
        <v>1</v>
      </c>
      <c r="M237" t="s">
        <v>19</v>
      </c>
      <c r="N237" t="s">
        <v>62</v>
      </c>
      <c r="O237" t="s">
        <v>953</v>
      </c>
      <c r="P237" t="s">
        <v>24</v>
      </c>
      <c r="Q237" t="s">
        <v>64</v>
      </c>
      <c r="R237" t="s">
        <v>65</v>
      </c>
      <c r="S237" t="s">
        <v>66</v>
      </c>
      <c r="T237" t="s">
        <v>105</v>
      </c>
      <c r="U237" t="s">
        <v>67</v>
      </c>
      <c r="V237" t="s">
        <v>21</v>
      </c>
      <c r="W237">
        <v>805</v>
      </c>
      <c r="X237" t="s">
        <v>22</v>
      </c>
      <c r="Y237" t="s">
        <v>39</v>
      </c>
      <c r="Z237">
        <v>2</v>
      </c>
      <c r="AC237" t="str">
        <f>IF(Table1[[#This Row],[In Adafruit Kit]]+Table1[[#This Row],[Common part]]&gt;0,1,"")</f>
        <v/>
      </c>
      <c r="AE237">
        <v>1</v>
      </c>
      <c r="AF237" t="str">
        <f>IF(Table1[[#This Row],[Stock Part]]=1,"STOCK",IF(Table1[[#This Row],[5% Rohs Part]]+Table1[[#This Row],[1% Rohs Part]],"",""))</f>
        <v/>
      </c>
      <c r="AG237" t="str">
        <f>CONCATENATE(Table1[[#This Row],[Resistance (Ohms)]],Table1[[#This Row],[Tolerance]],Table1[[#This Row],[Stock]])</f>
        <v>40.2kÂ±1%</v>
      </c>
      <c r="AH237" t="s">
        <v>11344</v>
      </c>
      <c r="AI237" s="6" t="s">
        <v>11352</v>
      </c>
    </row>
    <row r="238" spans="1:35" hidden="1">
      <c r="A238" t="s">
        <v>55</v>
      </c>
      <c r="B238" t="s">
        <v>56</v>
      </c>
      <c r="C238" t="s">
        <v>954</v>
      </c>
      <c r="D238" t="s">
        <v>58</v>
      </c>
      <c r="E238" t="s">
        <v>955</v>
      </c>
      <c r="F238" t="s">
        <v>60</v>
      </c>
      <c r="G238" t="s">
        <v>956</v>
      </c>
      <c r="H238">
        <v>67817</v>
      </c>
      <c r="I238">
        <v>0</v>
      </c>
      <c r="J238">
        <v>0.1</v>
      </c>
      <c r="K238">
        <v>0</v>
      </c>
      <c r="L238">
        <v>1</v>
      </c>
      <c r="M238" t="s">
        <v>19</v>
      </c>
      <c r="N238" t="s">
        <v>62</v>
      </c>
      <c r="O238" t="s">
        <v>957</v>
      </c>
      <c r="P238" t="s">
        <v>24</v>
      </c>
      <c r="Q238" t="s">
        <v>64</v>
      </c>
      <c r="R238" t="s">
        <v>65</v>
      </c>
      <c r="S238" t="s">
        <v>66</v>
      </c>
      <c r="T238" t="s">
        <v>105</v>
      </c>
      <c r="U238" t="s">
        <v>67</v>
      </c>
      <c r="V238" t="s">
        <v>21</v>
      </c>
      <c r="W238">
        <v>805</v>
      </c>
      <c r="X238" t="s">
        <v>22</v>
      </c>
      <c r="Y238" t="s">
        <v>39</v>
      </c>
      <c r="Z238">
        <v>2</v>
      </c>
      <c r="AC238" t="str">
        <f>IF(Table1[[#This Row],[In Adafruit Kit]]+Table1[[#This Row],[Common part]]&gt;0,1,"")</f>
        <v/>
      </c>
      <c r="AE238">
        <v>1</v>
      </c>
      <c r="AF238" t="str">
        <f>IF(Table1[[#This Row],[Stock Part]]=1,"STOCK",IF(Table1[[#This Row],[5% Rohs Part]]+Table1[[#This Row],[1% Rohs Part]],"",""))</f>
        <v/>
      </c>
      <c r="AG238" t="str">
        <f>CONCATENATE(Table1[[#This Row],[Resistance (Ohms)]],Table1[[#This Row],[Tolerance]],Table1[[#This Row],[Stock]])</f>
        <v>64.9kÂ±1%</v>
      </c>
      <c r="AH238" t="s">
        <v>11344</v>
      </c>
      <c r="AI238" s="6" t="s">
        <v>11352</v>
      </c>
    </row>
    <row r="239" spans="1:35" hidden="1">
      <c r="A239" t="s">
        <v>55</v>
      </c>
      <c r="B239" t="s">
        <v>56</v>
      </c>
      <c r="C239" t="s">
        <v>958</v>
      </c>
      <c r="D239" t="s">
        <v>58</v>
      </c>
      <c r="E239" t="s">
        <v>959</v>
      </c>
      <c r="F239" t="s">
        <v>60</v>
      </c>
      <c r="G239" t="s">
        <v>960</v>
      </c>
      <c r="H239">
        <v>57489</v>
      </c>
      <c r="I239">
        <v>0</v>
      </c>
      <c r="J239">
        <v>0.1</v>
      </c>
      <c r="K239">
        <v>0</v>
      </c>
      <c r="L239">
        <v>1</v>
      </c>
      <c r="M239" t="s">
        <v>19</v>
      </c>
      <c r="N239" t="s">
        <v>62</v>
      </c>
      <c r="O239">
        <v>681</v>
      </c>
      <c r="P239" t="s">
        <v>24</v>
      </c>
      <c r="Q239" t="s">
        <v>64</v>
      </c>
      <c r="R239" t="s">
        <v>65</v>
      </c>
      <c r="S239" t="s">
        <v>66</v>
      </c>
      <c r="T239" t="s">
        <v>105</v>
      </c>
      <c r="U239" t="s">
        <v>67</v>
      </c>
      <c r="V239" t="s">
        <v>21</v>
      </c>
      <c r="W239">
        <v>805</v>
      </c>
      <c r="X239" t="s">
        <v>22</v>
      </c>
      <c r="Y239" t="s">
        <v>39</v>
      </c>
      <c r="Z239">
        <v>2</v>
      </c>
      <c r="AC239" t="str">
        <f>IF(Table1[[#This Row],[In Adafruit Kit]]+Table1[[#This Row],[Common part]]&gt;0,1,"")</f>
        <v/>
      </c>
      <c r="AE239">
        <v>1</v>
      </c>
      <c r="AF239" t="str">
        <f>IF(Table1[[#This Row],[Stock Part]]=1,"STOCK",IF(Table1[[#This Row],[5% Rohs Part]]+Table1[[#This Row],[1% Rohs Part]],"",""))</f>
        <v/>
      </c>
      <c r="AG239" t="str">
        <f>CONCATENATE(Table1[[#This Row],[Resistance (Ohms)]],Table1[[#This Row],[Tolerance]],Table1[[#This Row],[Stock]])</f>
        <v>681Â±1%</v>
      </c>
      <c r="AH239" t="s">
        <v>11344</v>
      </c>
      <c r="AI239" s="6" t="s">
        <v>11352</v>
      </c>
    </row>
    <row r="240" spans="1:35" hidden="1">
      <c r="A240" t="s">
        <v>55</v>
      </c>
      <c r="B240" t="s">
        <v>56</v>
      </c>
      <c r="C240" t="s">
        <v>961</v>
      </c>
      <c r="D240" t="s">
        <v>58</v>
      </c>
      <c r="E240" t="s">
        <v>962</v>
      </c>
      <c r="F240" t="s">
        <v>60</v>
      </c>
      <c r="G240" t="s">
        <v>963</v>
      </c>
      <c r="H240">
        <v>66355</v>
      </c>
      <c r="I240">
        <v>0</v>
      </c>
      <c r="J240">
        <v>0.1</v>
      </c>
      <c r="K240">
        <v>0</v>
      </c>
      <c r="L240">
        <v>1</v>
      </c>
      <c r="M240" t="s">
        <v>19</v>
      </c>
      <c r="N240" t="s">
        <v>62</v>
      </c>
      <c r="O240" t="s">
        <v>964</v>
      </c>
      <c r="P240" t="s">
        <v>24</v>
      </c>
      <c r="Q240" t="s">
        <v>64</v>
      </c>
      <c r="R240" t="s">
        <v>65</v>
      </c>
      <c r="S240" t="s">
        <v>66</v>
      </c>
      <c r="T240" t="s">
        <v>105</v>
      </c>
      <c r="U240" t="s">
        <v>67</v>
      </c>
      <c r="V240" t="s">
        <v>21</v>
      </c>
      <c r="W240">
        <v>805</v>
      </c>
      <c r="X240" t="s">
        <v>22</v>
      </c>
      <c r="Y240" t="s">
        <v>39</v>
      </c>
      <c r="Z240">
        <v>2</v>
      </c>
      <c r="AC240" t="str">
        <f>IF(Table1[[#This Row],[In Adafruit Kit]]+Table1[[#This Row],[Common part]]&gt;0,1,"")</f>
        <v/>
      </c>
      <c r="AE240">
        <v>1</v>
      </c>
      <c r="AF240" t="str">
        <f>IF(Table1[[#This Row],[Stock Part]]=1,"STOCK",IF(Table1[[#This Row],[5% Rohs Part]]+Table1[[#This Row],[1% Rohs Part]],"",""))</f>
        <v/>
      </c>
      <c r="AG240" t="str">
        <f>CONCATENATE(Table1[[#This Row],[Resistance (Ohms)]],Table1[[#This Row],[Tolerance]],Table1[[#This Row],[Stock]])</f>
        <v>80.6kÂ±1%</v>
      </c>
      <c r="AH240" t="s">
        <v>11344</v>
      </c>
      <c r="AI240" s="6" t="s">
        <v>11352</v>
      </c>
    </row>
    <row r="241" spans="1:35" hidden="1">
      <c r="A241" t="s">
        <v>55</v>
      </c>
      <c r="B241" t="s">
        <v>56</v>
      </c>
      <c r="C241" t="s">
        <v>965</v>
      </c>
      <c r="D241" t="s">
        <v>58</v>
      </c>
      <c r="E241" t="s">
        <v>966</v>
      </c>
      <c r="F241" t="s">
        <v>60</v>
      </c>
      <c r="G241" t="s">
        <v>967</v>
      </c>
      <c r="H241">
        <v>67299</v>
      </c>
      <c r="I241">
        <v>0</v>
      </c>
      <c r="J241">
        <v>0.1</v>
      </c>
      <c r="K241">
        <v>0</v>
      </c>
      <c r="L241">
        <v>1</v>
      </c>
      <c r="M241" t="s">
        <v>19</v>
      </c>
      <c r="N241" t="s">
        <v>62</v>
      </c>
      <c r="O241">
        <v>84.5</v>
      </c>
      <c r="P241" t="s">
        <v>24</v>
      </c>
      <c r="Q241" t="s">
        <v>64</v>
      </c>
      <c r="R241" t="s">
        <v>65</v>
      </c>
      <c r="S241" t="s">
        <v>66</v>
      </c>
      <c r="T241" t="s">
        <v>105</v>
      </c>
      <c r="U241" t="s">
        <v>67</v>
      </c>
      <c r="V241" t="s">
        <v>21</v>
      </c>
      <c r="W241">
        <v>805</v>
      </c>
      <c r="X241" t="s">
        <v>22</v>
      </c>
      <c r="Y241" t="s">
        <v>39</v>
      </c>
      <c r="Z241">
        <v>2</v>
      </c>
      <c r="AC241" t="str">
        <f>IF(Table1[[#This Row],[In Adafruit Kit]]+Table1[[#This Row],[Common part]]&gt;0,1,"")</f>
        <v/>
      </c>
      <c r="AE241">
        <v>1</v>
      </c>
      <c r="AF241" t="str">
        <f>IF(Table1[[#This Row],[Stock Part]]=1,"STOCK",IF(Table1[[#This Row],[5% Rohs Part]]+Table1[[#This Row],[1% Rohs Part]],"",""))</f>
        <v/>
      </c>
      <c r="AG241" t="str">
        <f>CONCATENATE(Table1[[#This Row],[Resistance (Ohms)]],Table1[[#This Row],[Tolerance]],Table1[[#This Row],[Stock]])</f>
        <v>84.5Â±1%</v>
      </c>
      <c r="AH241" t="s">
        <v>11344</v>
      </c>
      <c r="AI241" s="6" t="s">
        <v>11352</v>
      </c>
    </row>
    <row r="242" spans="1:35" hidden="1">
      <c r="A242" t="s">
        <v>55</v>
      </c>
      <c r="B242" t="s">
        <v>56</v>
      </c>
      <c r="C242" t="s">
        <v>968</v>
      </c>
      <c r="D242" t="s">
        <v>58</v>
      </c>
      <c r="E242" t="s">
        <v>969</v>
      </c>
      <c r="F242" t="s">
        <v>60</v>
      </c>
      <c r="G242" t="s">
        <v>970</v>
      </c>
      <c r="H242">
        <v>68331</v>
      </c>
      <c r="I242">
        <v>0</v>
      </c>
      <c r="J242">
        <v>0.1</v>
      </c>
      <c r="K242">
        <v>0</v>
      </c>
      <c r="L242">
        <v>1</v>
      </c>
      <c r="M242" t="s">
        <v>19</v>
      </c>
      <c r="N242" t="s">
        <v>62</v>
      </c>
      <c r="O242" t="s">
        <v>971</v>
      </c>
      <c r="P242" t="s">
        <v>24</v>
      </c>
      <c r="Q242" t="s">
        <v>64</v>
      </c>
      <c r="R242" t="s">
        <v>65</v>
      </c>
      <c r="S242" t="s">
        <v>66</v>
      </c>
      <c r="T242" t="s">
        <v>105</v>
      </c>
      <c r="U242" t="s">
        <v>67</v>
      </c>
      <c r="V242" t="s">
        <v>21</v>
      </c>
      <c r="W242">
        <v>805</v>
      </c>
      <c r="X242" t="s">
        <v>22</v>
      </c>
      <c r="Y242" t="s">
        <v>39</v>
      </c>
      <c r="Z242">
        <v>2</v>
      </c>
      <c r="AC242" t="str">
        <f>IF(Table1[[#This Row],[In Adafruit Kit]]+Table1[[#This Row],[Common part]]&gt;0,1,"")</f>
        <v/>
      </c>
      <c r="AE242">
        <v>1</v>
      </c>
      <c r="AF242" t="str">
        <f>IF(Table1[[#This Row],[Stock Part]]=1,"STOCK",IF(Table1[[#This Row],[5% Rohs Part]]+Table1[[#This Row],[1% Rohs Part]],"",""))</f>
        <v/>
      </c>
      <c r="AG242" t="str">
        <f>CONCATENATE(Table1[[#This Row],[Resistance (Ohms)]],Table1[[#This Row],[Tolerance]],Table1[[#This Row],[Stock]])</f>
        <v>1.05kÂ±1%</v>
      </c>
      <c r="AH242" t="s">
        <v>11344</v>
      </c>
      <c r="AI242" s="6" t="s">
        <v>11352</v>
      </c>
    </row>
    <row r="243" spans="1:35" hidden="1">
      <c r="A243" t="s">
        <v>55</v>
      </c>
      <c r="B243" t="s">
        <v>56</v>
      </c>
      <c r="C243" t="s">
        <v>972</v>
      </c>
      <c r="D243" t="s">
        <v>58</v>
      </c>
      <c r="E243" t="s">
        <v>973</v>
      </c>
      <c r="F243" t="s">
        <v>60</v>
      </c>
      <c r="G243" t="s">
        <v>974</v>
      </c>
      <c r="H243">
        <v>69656</v>
      </c>
      <c r="I243">
        <v>0</v>
      </c>
      <c r="J243">
        <v>0.1</v>
      </c>
      <c r="K243">
        <v>0</v>
      </c>
      <c r="L243">
        <v>1</v>
      </c>
      <c r="M243" t="s">
        <v>19</v>
      </c>
      <c r="N243" t="s">
        <v>62</v>
      </c>
      <c r="O243" t="s">
        <v>975</v>
      </c>
      <c r="P243" t="s">
        <v>24</v>
      </c>
      <c r="Q243" t="s">
        <v>64</v>
      </c>
      <c r="R243" t="s">
        <v>65</v>
      </c>
      <c r="S243" t="s">
        <v>66</v>
      </c>
      <c r="T243" t="s">
        <v>105</v>
      </c>
      <c r="U243" t="s">
        <v>67</v>
      </c>
      <c r="V243" t="s">
        <v>21</v>
      </c>
      <c r="W243">
        <v>805</v>
      </c>
      <c r="X243" t="s">
        <v>22</v>
      </c>
      <c r="Y243" t="s">
        <v>39</v>
      </c>
      <c r="Z243">
        <v>2</v>
      </c>
      <c r="AC243" t="str">
        <f>IF(Table1[[#This Row],[In Adafruit Kit]]+Table1[[#This Row],[Common part]]&gt;0,1,"")</f>
        <v/>
      </c>
      <c r="AE243">
        <v>1</v>
      </c>
      <c r="AF243" t="str">
        <f>IF(Table1[[#This Row],[Stock Part]]=1,"STOCK",IF(Table1[[#This Row],[5% Rohs Part]]+Table1[[#This Row],[1% Rohs Part]],"",""))</f>
        <v/>
      </c>
      <c r="AG243" t="str">
        <f>CONCATENATE(Table1[[#This Row],[Resistance (Ohms)]],Table1[[#This Row],[Tolerance]],Table1[[#This Row],[Stock]])</f>
        <v>118kÂ±1%</v>
      </c>
      <c r="AH243" t="s">
        <v>11344</v>
      </c>
      <c r="AI243" s="6" t="s">
        <v>11352</v>
      </c>
    </row>
    <row r="244" spans="1:35" hidden="1">
      <c r="A244" t="s">
        <v>55</v>
      </c>
      <c r="B244" t="s">
        <v>56</v>
      </c>
      <c r="C244" t="s">
        <v>976</v>
      </c>
      <c r="D244" t="s">
        <v>58</v>
      </c>
      <c r="E244" t="s">
        <v>977</v>
      </c>
      <c r="F244" t="s">
        <v>60</v>
      </c>
      <c r="G244" t="s">
        <v>978</v>
      </c>
      <c r="H244">
        <v>62242</v>
      </c>
      <c r="I244">
        <v>0</v>
      </c>
      <c r="J244">
        <v>0.1</v>
      </c>
      <c r="K244">
        <v>0</v>
      </c>
      <c r="L244">
        <v>1</v>
      </c>
      <c r="M244" t="s">
        <v>19</v>
      </c>
      <c r="N244" t="s">
        <v>62</v>
      </c>
      <c r="O244">
        <v>130</v>
      </c>
      <c r="P244" t="s">
        <v>24</v>
      </c>
      <c r="Q244" t="s">
        <v>64</v>
      </c>
      <c r="R244" t="s">
        <v>65</v>
      </c>
      <c r="S244" t="s">
        <v>66</v>
      </c>
      <c r="T244" t="s">
        <v>105</v>
      </c>
      <c r="U244" t="s">
        <v>67</v>
      </c>
      <c r="V244" t="s">
        <v>21</v>
      </c>
      <c r="W244">
        <v>805</v>
      </c>
      <c r="X244" t="s">
        <v>22</v>
      </c>
      <c r="Y244" t="s">
        <v>39</v>
      </c>
      <c r="Z244">
        <v>2</v>
      </c>
      <c r="AC244" t="str">
        <f>IF(Table1[[#This Row],[In Adafruit Kit]]+Table1[[#This Row],[Common part]]&gt;0,1,"")</f>
        <v/>
      </c>
      <c r="AE244">
        <v>1</v>
      </c>
      <c r="AF244" t="str">
        <f>IF(Table1[[#This Row],[Stock Part]]=1,"STOCK",IF(Table1[[#This Row],[5% Rohs Part]]+Table1[[#This Row],[1% Rohs Part]],"",""))</f>
        <v/>
      </c>
      <c r="AG244" t="str">
        <f>CONCATENATE(Table1[[#This Row],[Resistance (Ohms)]],Table1[[#This Row],[Tolerance]],Table1[[#This Row],[Stock]])</f>
        <v>130Â±1%</v>
      </c>
      <c r="AH244" t="s">
        <v>11344</v>
      </c>
      <c r="AI244" s="6" t="s">
        <v>11352</v>
      </c>
    </row>
    <row r="245" spans="1:35" hidden="1">
      <c r="A245" t="s">
        <v>55</v>
      </c>
      <c r="B245" t="s">
        <v>56</v>
      </c>
      <c r="C245" t="s">
        <v>979</v>
      </c>
      <c r="D245" t="s">
        <v>58</v>
      </c>
      <c r="E245" t="s">
        <v>980</v>
      </c>
      <c r="F245" t="s">
        <v>60</v>
      </c>
      <c r="G245" t="s">
        <v>981</v>
      </c>
      <c r="H245">
        <v>64804</v>
      </c>
      <c r="I245">
        <v>0</v>
      </c>
      <c r="J245">
        <v>0.1</v>
      </c>
      <c r="K245">
        <v>0</v>
      </c>
      <c r="L245">
        <v>1</v>
      </c>
      <c r="M245" t="s">
        <v>19</v>
      </c>
      <c r="N245" t="s">
        <v>62</v>
      </c>
      <c r="O245">
        <v>133</v>
      </c>
      <c r="P245" t="s">
        <v>24</v>
      </c>
      <c r="Q245" t="s">
        <v>64</v>
      </c>
      <c r="R245" t="s">
        <v>65</v>
      </c>
      <c r="S245" t="s">
        <v>66</v>
      </c>
      <c r="T245" t="s">
        <v>105</v>
      </c>
      <c r="U245" t="s">
        <v>67</v>
      </c>
      <c r="V245" t="s">
        <v>21</v>
      </c>
      <c r="W245">
        <v>805</v>
      </c>
      <c r="X245" t="s">
        <v>22</v>
      </c>
      <c r="Y245" t="s">
        <v>39</v>
      </c>
      <c r="Z245">
        <v>2</v>
      </c>
      <c r="AC245" t="str">
        <f>IF(Table1[[#This Row],[In Adafruit Kit]]+Table1[[#This Row],[Common part]]&gt;0,1,"")</f>
        <v/>
      </c>
      <c r="AE245">
        <v>1</v>
      </c>
      <c r="AF245" t="str">
        <f>IF(Table1[[#This Row],[Stock Part]]=1,"STOCK",IF(Table1[[#This Row],[5% Rohs Part]]+Table1[[#This Row],[1% Rohs Part]],"",""))</f>
        <v/>
      </c>
      <c r="AG245" t="str">
        <f>CONCATENATE(Table1[[#This Row],[Resistance (Ohms)]],Table1[[#This Row],[Tolerance]],Table1[[#This Row],[Stock]])</f>
        <v>133Â±1%</v>
      </c>
      <c r="AH245" t="s">
        <v>11344</v>
      </c>
      <c r="AI245" s="6" t="s">
        <v>11352</v>
      </c>
    </row>
    <row r="246" spans="1:35" hidden="1">
      <c r="A246" t="s">
        <v>55</v>
      </c>
      <c r="B246" t="s">
        <v>56</v>
      </c>
      <c r="C246" t="s">
        <v>982</v>
      </c>
      <c r="D246" t="s">
        <v>58</v>
      </c>
      <c r="E246" t="s">
        <v>983</v>
      </c>
      <c r="F246" t="s">
        <v>60</v>
      </c>
      <c r="G246" t="s">
        <v>984</v>
      </c>
      <c r="H246">
        <v>62846</v>
      </c>
      <c r="I246">
        <v>0</v>
      </c>
      <c r="J246">
        <v>0.1</v>
      </c>
      <c r="K246">
        <v>0</v>
      </c>
      <c r="L246">
        <v>1</v>
      </c>
      <c r="M246" t="s">
        <v>19</v>
      </c>
      <c r="N246" t="s">
        <v>62</v>
      </c>
      <c r="O246" t="s">
        <v>985</v>
      </c>
      <c r="P246" t="s">
        <v>24</v>
      </c>
      <c r="Q246" t="s">
        <v>64</v>
      </c>
      <c r="R246" t="s">
        <v>65</v>
      </c>
      <c r="S246" t="s">
        <v>66</v>
      </c>
      <c r="T246" t="s">
        <v>105</v>
      </c>
      <c r="U246" t="s">
        <v>67</v>
      </c>
      <c r="V246" t="s">
        <v>21</v>
      </c>
      <c r="W246">
        <v>805</v>
      </c>
      <c r="X246" t="s">
        <v>22</v>
      </c>
      <c r="Y246" t="s">
        <v>39</v>
      </c>
      <c r="Z246">
        <v>2</v>
      </c>
      <c r="AC246" t="str">
        <f>IF(Table1[[#This Row],[In Adafruit Kit]]+Table1[[#This Row],[Common part]]&gt;0,1,"")</f>
        <v/>
      </c>
      <c r="AE246">
        <v>1</v>
      </c>
      <c r="AF246" t="str">
        <f>IF(Table1[[#This Row],[Stock Part]]=1,"STOCK",IF(Table1[[#This Row],[5% Rohs Part]]+Table1[[#This Row],[1% Rohs Part]],"",""))</f>
        <v/>
      </c>
      <c r="AG246" t="str">
        <f>CONCATENATE(Table1[[#This Row],[Resistance (Ohms)]],Table1[[#This Row],[Tolerance]],Table1[[#This Row],[Stock]])</f>
        <v>133kÂ±1%</v>
      </c>
      <c r="AH246" t="s">
        <v>11344</v>
      </c>
      <c r="AI246" s="6" t="s">
        <v>11352</v>
      </c>
    </row>
    <row r="247" spans="1:35" hidden="1">
      <c r="A247" t="s">
        <v>55</v>
      </c>
      <c r="B247" t="s">
        <v>56</v>
      </c>
      <c r="C247" t="s">
        <v>986</v>
      </c>
      <c r="D247" t="s">
        <v>58</v>
      </c>
      <c r="E247" t="s">
        <v>987</v>
      </c>
      <c r="F247" t="s">
        <v>60</v>
      </c>
      <c r="G247" t="s">
        <v>988</v>
      </c>
      <c r="H247">
        <v>63637</v>
      </c>
      <c r="I247">
        <v>0</v>
      </c>
      <c r="J247">
        <v>0.1</v>
      </c>
      <c r="K247">
        <v>0</v>
      </c>
      <c r="L247">
        <v>1</v>
      </c>
      <c r="M247" t="s">
        <v>19</v>
      </c>
      <c r="N247" t="s">
        <v>62</v>
      </c>
      <c r="O247" t="s">
        <v>989</v>
      </c>
      <c r="P247" t="s">
        <v>24</v>
      </c>
      <c r="Q247" t="s">
        <v>64</v>
      </c>
      <c r="R247" t="s">
        <v>65</v>
      </c>
      <c r="S247" t="s">
        <v>66</v>
      </c>
      <c r="T247" t="s">
        <v>105</v>
      </c>
      <c r="U247" t="s">
        <v>67</v>
      </c>
      <c r="V247" t="s">
        <v>21</v>
      </c>
      <c r="W247">
        <v>805</v>
      </c>
      <c r="X247" t="s">
        <v>22</v>
      </c>
      <c r="Y247" t="s">
        <v>39</v>
      </c>
      <c r="Z247">
        <v>2</v>
      </c>
      <c r="AC247" t="str">
        <f>IF(Table1[[#This Row],[In Adafruit Kit]]+Table1[[#This Row],[Common part]]&gt;0,1,"")</f>
        <v/>
      </c>
      <c r="AE247">
        <v>1</v>
      </c>
      <c r="AF247" t="str">
        <f>IF(Table1[[#This Row],[Stock Part]]=1,"STOCK",IF(Table1[[#This Row],[5% Rohs Part]]+Table1[[#This Row],[1% Rohs Part]],"",""))</f>
        <v/>
      </c>
      <c r="AG247" t="str">
        <f>CONCATENATE(Table1[[#This Row],[Resistance (Ohms)]],Table1[[#This Row],[Tolerance]],Table1[[#This Row],[Stock]])</f>
        <v>16.9kÂ±1%</v>
      </c>
      <c r="AH247" t="s">
        <v>11344</v>
      </c>
      <c r="AI247" s="6" t="s">
        <v>11352</v>
      </c>
    </row>
    <row r="248" spans="1:35" hidden="1">
      <c r="A248" t="s">
        <v>55</v>
      </c>
      <c r="B248" t="s">
        <v>56</v>
      </c>
      <c r="C248" t="s">
        <v>990</v>
      </c>
      <c r="D248" t="s">
        <v>58</v>
      </c>
      <c r="E248" t="s">
        <v>991</v>
      </c>
      <c r="F248" t="s">
        <v>60</v>
      </c>
      <c r="G248" t="s">
        <v>992</v>
      </c>
      <c r="H248">
        <v>130564</v>
      </c>
      <c r="I248">
        <v>0</v>
      </c>
      <c r="J248">
        <v>0.1</v>
      </c>
      <c r="K248">
        <v>0</v>
      </c>
      <c r="L248">
        <v>1</v>
      </c>
      <c r="M248" t="s">
        <v>19</v>
      </c>
      <c r="N248" t="s">
        <v>62</v>
      </c>
      <c r="O248">
        <v>160</v>
      </c>
      <c r="P248" t="s">
        <v>24</v>
      </c>
      <c r="Q248" t="s">
        <v>64</v>
      </c>
      <c r="R248" t="s">
        <v>65</v>
      </c>
      <c r="S248" t="s">
        <v>66</v>
      </c>
      <c r="T248" t="s">
        <v>105</v>
      </c>
      <c r="U248" t="s">
        <v>67</v>
      </c>
      <c r="V248" t="s">
        <v>21</v>
      </c>
      <c r="W248">
        <v>805</v>
      </c>
      <c r="X248" t="s">
        <v>22</v>
      </c>
      <c r="Y248" t="s">
        <v>39</v>
      </c>
      <c r="Z248">
        <v>2</v>
      </c>
      <c r="AC248" t="str">
        <f>IF(Table1[[#This Row],[In Adafruit Kit]]+Table1[[#This Row],[Common part]]&gt;0,1,"")</f>
        <v/>
      </c>
      <c r="AE248">
        <v>1</v>
      </c>
      <c r="AF248" t="str">
        <f>IF(Table1[[#This Row],[Stock Part]]=1,"STOCK",IF(Table1[[#This Row],[5% Rohs Part]]+Table1[[#This Row],[1% Rohs Part]],"",""))</f>
        <v/>
      </c>
      <c r="AG248" t="str">
        <f>CONCATENATE(Table1[[#This Row],[Resistance (Ohms)]],Table1[[#This Row],[Tolerance]],Table1[[#This Row],[Stock]])</f>
        <v>160Â±1%</v>
      </c>
      <c r="AH248" t="s">
        <v>11344</v>
      </c>
      <c r="AI248" s="6" t="s">
        <v>11352</v>
      </c>
    </row>
    <row r="249" spans="1:35" hidden="1">
      <c r="A249" t="s">
        <v>55</v>
      </c>
      <c r="B249" t="s">
        <v>56</v>
      </c>
      <c r="C249" t="s">
        <v>993</v>
      </c>
      <c r="D249" t="s">
        <v>58</v>
      </c>
      <c r="E249" t="s">
        <v>994</v>
      </c>
      <c r="F249" t="s">
        <v>60</v>
      </c>
      <c r="G249" t="s">
        <v>995</v>
      </c>
      <c r="H249">
        <v>62141</v>
      </c>
      <c r="I249">
        <v>0</v>
      </c>
      <c r="J249">
        <v>0.1</v>
      </c>
      <c r="K249">
        <v>0</v>
      </c>
      <c r="L249">
        <v>1</v>
      </c>
      <c r="M249" t="s">
        <v>19</v>
      </c>
      <c r="N249" t="s">
        <v>62</v>
      </c>
      <c r="O249" t="s">
        <v>537</v>
      </c>
      <c r="P249" t="s">
        <v>24</v>
      </c>
      <c r="Q249" t="s">
        <v>64</v>
      </c>
      <c r="R249" t="s">
        <v>65</v>
      </c>
      <c r="S249" t="s">
        <v>66</v>
      </c>
      <c r="T249" t="s">
        <v>105</v>
      </c>
      <c r="U249" t="s">
        <v>67</v>
      </c>
      <c r="V249" t="s">
        <v>21</v>
      </c>
      <c r="W249">
        <v>805</v>
      </c>
      <c r="X249" t="s">
        <v>22</v>
      </c>
      <c r="Y249" t="s">
        <v>39</v>
      </c>
      <c r="Z249">
        <v>2</v>
      </c>
      <c r="AC249" t="str">
        <f>IF(Table1[[#This Row],[In Adafruit Kit]]+Table1[[#This Row],[Common part]]&gt;0,1,"")</f>
        <v/>
      </c>
      <c r="AE249">
        <v>1</v>
      </c>
      <c r="AF249" t="str">
        <f>IF(Table1[[#This Row],[Stock Part]]=1,"STOCK",IF(Table1[[#This Row],[5% Rohs Part]]+Table1[[#This Row],[1% Rohs Part]],"",""))</f>
        <v/>
      </c>
      <c r="AG249" t="str">
        <f>CONCATENATE(Table1[[#This Row],[Resistance (Ohms)]],Table1[[#This Row],[Tolerance]],Table1[[#This Row],[Stock]])</f>
        <v>2.4kÂ±1%</v>
      </c>
      <c r="AH249" t="s">
        <v>11344</v>
      </c>
      <c r="AI249" s="6" t="s">
        <v>11352</v>
      </c>
    </row>
    <row r="250" spans="1:35" hidden="1">
      <c r="A250" t="s">
        <v>55</v>
      </c>
      <c r="B250" t="s">
        <v>56</v>
      </c>
      <c r="C250" t="s">
        <v>996</v>
      </c>
      <c r="D250" t="s">
        <v>58</v>
      </c>
      <c r="E250" t="s">
        <v>997</v>
      </c>
      <c r="F250" t="s">
        <v>60</v>
      </c>
      <c r="G250" t="s">
        <v>998</v>
      </c>
      <c r="H250">
        <v>61133</v>
      </c>
      <c r="I250">
        <v>0</v>
      </c>
      <c r="J250">
        <v>0.1</v>
      </c>
      <c r="K250">
        <v>0</v>
      </c>
      <c r="L250">
        <v>1</v>
      </c>
      <c r="M250" t="s">
        <v>19</v>
      </c>
      <c r="N250" t="s">
        <v>62</v>
      </c>
      <c r="O250" t="s">
        <v>999</v>
      </c>
      <c r="P250" t="s">
        <v>24</v>
      </c>
      <c r="Q250" t="s">
        <v>64</v>
      </c>
      <c r="R250" t="s">
        <v>65</v>
      </c>
      <c r="S250" t="s">
        <v>66</v>
      </c>
      <c r="T250" t="s">
        <v>105</v>
      </c>
      <c r="U250" t="s">
        <v>67</v>
      </c>
      <c r="V250" t="s">
        <v>21</v>
      </c>
      <c r="W250">
        <v>805</v>
      </c>
      <c r="X250" t="s">
        <v>22</v>
      </c>
      <c r="Y250" t="s">
        <v>39</v>
      </c>
      <c r="Z250">
        <v>2</v>
      </c>
      <c r="AC250" t="str">
        <f>IF(Table1[[#This Row],[In Adafruit Kit]]+Table1[[#This Row],[Common part]]&gt;0,1,"")</f>
        <v/>
      </c>
      <c r="AE250">
        <v>1</v>
      </c>
      <c r="AF250" t="str">
        <f>IF(Table1[[#This Row],[Stock Part]]=1,"STOCK",IF(Table1[[#This Row],[5% Rohs Part]]+Table1[[#This Row],[1% Rohs Part]],"",""))</f>
        <v/>
      </c>
      <c r="AG250" t="str">
        <f>CONCATENATE(Table1[[#This Row],[Resistance (Ohms)]],Table1[[#This Row],[Tolerance]],Table1[[#This Row],[Stock]])</f>
        <v>2.8kÂ±1%</v>
      </c>
      <c r="AH250" t="s">
        <v>11344</v>
      </c>
      <c r="AI250" s="6" t="s">
        <v>11352</v>
      </c>
    </row>
    <row r="251" spans="1:35" hidden="1">
      <c r="A251" t="s">
        <v>55</v>
      </c>
      <c r="B251" t="s">
        <v>56</v>
      </c>
      <c r="C251" t="s">
        <v>1000</v>
      </c>
      <c r="D251" t="s">
        <v>58</v>
      </c>
      <c r="E251" t="s">
        <v>1001</v>
      </c>
      <c r="F251" t="s">
        <v>60</v>
      </c>
      <c r="G251" t="s">
        <v>1002</v>
      </c>
      <c r="H251">
        <v>66407</v>
      </c>
      <c r="I251">
        <v>0</v>
      </c>
      <c r="J251">
        <v>0.1</v>
      </c>
      <c r="K251">
        <v>0</v>
      </c>
      <c r="L251">
        <v>1</v>
      </c>
      <c r="M251" t="s">
        <v>19</v>
      </c>
      <c r="N251" t="s">
        <v>62</v>
      </c>
      <c r="O251" t="s">
        <v>1003</v>
      </c>
      <c r="P251" t="s">
        <v>24</v>
      </c>
      <c r="Q251" t="s">
        <v>64</v>
      </c>
      <c r="R251" t="s">
        <v>65</v>
      </c>
      <c r="S251" t="s">
        <v>66</v>
      </c>
      <c r="T251" t="s">
        <v>105</v>
      </c>
      <c r="U251" t="s">
        <v>67</v>
      </c>
      <c r="V251" t="s">
        <v>21</v>
      </c>
      <c r="W251">
        <v>805</v>
      </c>
      <c r="X251" t="s">
        <v>22</v>
      </c>
      <c r="Y251" t="s">
        <v>39</v>
      </c>
      <c r="Z251">
        <v>2</v>
      </c>
      <c r="AC251" t="str">
        <f>IF(Table1[[#This Row],[In Adafruit Kit]]+Table1[[#This Row],[Common part]]&gt;0,1,"")</f>
        <v/>
      </c>
      <c r="AE251">
        <v>1</v>
      </c>
      <c r="AF251" t="str">
        <f>IF(Table1[[#This Row],[Stock Part]]=1,"STOCK",IF(Table1[[#This Row],[5% Rohs Part]]+Table1[[#This Row],[1% Rohs Part]],"",""))</f>
        <v/>
      </c>
      <c r="AG251" t="str">
        <f>CONCATENATE(Table1[[#This Row],[Resistance (Ohms)]],Table1[[#This Row],[Tolerance]],Table1[[#This Row],[Stock]])</f>
        <v>22.1kÂ±1%</v>
      </c>
      <c r="AH251" t="s">
        <v>11344</v>
      </c>
      <c r="AI251" s="6" t="s">
        <v>11352</v>
      </c>
    </row>
    <row r="252" spans="1:35" hidden="1">
      <c r="A252" t="s">
        <v>55</v>
      </c>
      <c r="B252" t="s">
        <v>56</v>
      </c>
      <c r="C252" t="s">
        <v>1004</v>
      </c>
      <c r="D252" t="s">
        <v>58</v>
      </c>
      <c r="E252" t="s">
        <v>1005</v>
      </c>
      <c r="F252" t="s">
        <v>60</v>
      </c>
      <c r="G252" t="s">
        <v>1006</v>
      </c>
      <c r="H252">
        <v>63615</v>
      </c>
      <c r="I252">
        <v>0</v>
      </c>
      <c r="J252">
        <v>0.1</v>
      </c>
      <c r="K252">
        <v>0</v>
      </c>
      <c r="L252">
        <v>1</v>
      </c>
      <c r="M252" t="s">
        <v>19</v>
      </c>
      <c r="N252" t="s">
        <v>62</v>
      </c>
      <c r="O252">
        <v>237</v>
      </c>
      <c r="P252" t="s">
        <v>24</v>
      </c>
      <c r="Q252" t="s">
        <v>64</v>
      </c>
      <c r="R252" t="s">
        <v>65</v>
      </c>
      <c r="S252" t="s">
        <v>66</v>
      </c>
      <c r="T252" t="s">
        <v>105</v>
      </c>
      <c r="U252" t="s">
        <v>67</v>
      </c>
      <c r="V252" t="s">
        <v>21</v>
      </c>
      <c r="W252">
        <v>805</v>
      </c>
      <c r="X252" t="s">
        <v>22</v>
      </c>
      <c r="Y252" t="s">
        <v>39</v>
      </c>
      <c r="Z252">
        <v>2</v>
      </c>
      <c r="AC252" t="str">
        <f>IF(Table1[[#This Row],[In Adafruit Kit]]+Table1[[#This Row],[Common part]]&gt;0,1,"")</f>
        <v/>
      </c>
      <c r="AE252">
        <v>1</v>
      </c>
      <c r="AF252" t="str">
        <f>IF(Table1[[#This Row],[Stock Part]]=1,"STOCK",IF(Table1[[#This Row],[5% Rohs Part]]+Table1[[#This Row],[1% Rohs Part]],"",""))</f>
        <v/>
      </c>
      <c r="AG252" t="str">
        <f>CONCATENATE(Table1[[#This Row],[Resistance (Ohms)]],Table1[[#This Row],[Tolerance]],Table1[[#This Row],[Stock]])</f>
        <v>237Â±1%</v>
      </c>
      <c r="AH252" t="s">
        <v>11344</v>
      </c>
      <c r="AI252" s="6" t="s">
        <v>11352</v>
      </c>
    </row>
    <row r="253" spans="1:35" hidden="1">
      <c r="A253" t="s">
        <v>55</v>
      </c>
      <c r="B253" t="s">
        <v>56</v>
      </c>
      <c r="C253" t="s">
        <v>1007</v>
      </c>
      <c r="D253" t="s">
        <v>58</v>
      </c>
      <c r="E253" t="s">
        <v>1008</v>
      </c>
      <c r="F253" t="s">
        <v>60</v>
      </c>
      <c r="G253" t="s">
        <v>1009</v>
      </c>
      <c r="H253">
        <v>67649</v>
      </c>
      <c r="I253">
        <v>0</v>
      </c>
      <c r="J253">
        <v>0.1</v>
      </c>
      <c r="K253">
        <v>0</v>
      </c>
      <c r="L253">
        <v>1</v>
      </c>
      <c r="M253" t="s">
        <v>19</v>
      </c>
      <c r="N253" t="s">
        <v>62</v>
      </c>
      <c r="O253">
        <v>30</v>
      </c>
      <c r="P253" t="s">
        <v>24</v>
      </c>
      <c r="Q253" t="s">
        <v>64</v>
      </c>
      <c r="R253" t="s">
        <v>65</v>
      </c>
      <c r="S253" t="s">
        <v>66</v>
      </c>
      <c r="T253" t="s">
        <v>105</v>
      </c>
      <c r="U253" t="s">
        <v>67</v>
      </c>
      <c r="V253" t="s">
        <v>21</v>
      </c>
      <c r="W253">
        <v>805</v>
      </c>
      <c r="X253" t="s">
        <v>22</v>
      </c>
      <c r="Y253" t="s">
        <v>39</v>
      </c>
      <c r="Z253">
        <v>2</v>
      </c>
      <c r="AC253" t="str">
        <f>IF(Table1[[#This Row],[In Adafruit Kit]]+Table1[[#This Row],[Common part]]&gt;0,1,"")</f>
        <v/>
      </c>
      <c r="AE253">
        <v>1</v>
      </c>
      <c r="AF253" t="str">
        <f>IF(Table1[[#This Row],[Stock Part]]=1,"STOCK",IF(Table1[[#This Row],[5% Rohs Part]]+Table1[[#This Row],[1% Rohs Part]],"",""))</f>
        <v/>
      </c>
      <c r="AG253" t="str">
        <f>CONCATENATE(Table1[[#This Row],[Resistance (Ohms)]],Table1[[#This Row],[Tolerance]],Table1[[#This Row],[Stock]])</f>
        <v>30Â±1%</v>
      </c>
      <c r="AH253" t="s">
        <v>11344</v>
      </c>
      <c r="AI253" s="6" t="s">
        <v>11352</v>
      </c>
    </row>
    <row r="254" spans="1:35" hidden="1">
      <c r="A254" t="s">
        <v>55</v>
      </c>
      <c r="B254" t="s">
        <v>56</v>
      </c>
      <c r="C254" t="s">
        <v>1010</v>
      </c>
      <c r="D254" t="s">
        <v>58</v>
      </c>
      <c r="E254" t="s">
        <v>1011</v>
      </c>
      <c r="F254" t="s">
        <v>60</v>
      </c>
      <c r="G254" t="s">
        <v>1012</v>
      </c>
      <c r="H254">
        <v>64680</v>
      </c>
      <c r="I254">
        <v>0</v>
      </c>
      <c r="J254">
        <v>0.1</v>
      </c>
      <c r="K254">
        <v>0</v>
      </c>
      <c r="L254">
        <v>1</v>
      </c>
      <c r="M254" t="s">
        <v>19</v>
      </c>
      <c r="N254" t="s">
        <v>62</v>
      </c>
      <c r="O254" t="s">
        <v>1013</v>
      </c>
      <c r="P254" t="s">
        <v>24</v>
      </c>
      <c r="Q254" t="s">
        <v>64</v>
      </c>
      <c r="R254" t="s">
        <v>65</v>
      </c>
      <c r="S254" t="s">
        <v>66</v>
      </c>
      <c r="T254" t="s">
        <v>105</v>
      </c>
      <c r="U254" t="s">
        <v>67</v>
      </c>
      <c r="V254" t="s">
        <v>21</v>
      </c>
      <c r="W254">
        <v>805</v>
      </c>
      <c r="X254" t="s">
        <v>22</v>
      </c>
      <c r="Y254" t="s">
        <v>39</v>
      </c>
      <c r="Z254">
        <v>2</v>
      </c>
      <c r="AC254" t="str">
        <f>IF(Table1[[#This Row],[In Adafruit Kit]]+Table1[[#This Row],[Common part]]&gt;0,1,"")</f>
        <v/>
      </c>
      <c r="AE254">
        <v>1</v>
      </c>
      <c r="AF254" t="str">
        <f>IF(Table1[[#This Row],[Stock Part]]=1,"STOCK",IF(Table1[[#This Row],[5% Rohs Part]]+Table1[[#This Row],[1% Rohs Part]],"",""))</f>
        <v/>
      </c>
      <c r="AG254" t="str">
        <f>CONCATENATE(Table1[[#This Row],[Resistance (Ohms)]],Table1[[#This Row],[Tolerance]],Table1[[#This Row],[Stock]])</f>
        <v>32.4kÂ±1%</v>
      </c>
      <c r="AH254" t="s">
        <v>11344</v>
      </c>
      <c r="AI254" s="6" t="s">
        <v>11352</v>
      </c>
    </row>
    <row r="255" spans="1:35" hidden="1">
      <c r="A255" t="s">
        <v>55</v>
      </c>
      <c r="B255" t="s">
        <v>56</v>
      </c>
      <c r="C255" t="s">
        <v>1014</v>
      </c>
      <c r="D255" t="s">
        <v>58</v>
      </c>
      <c r="E255" t="s">
        <v>1015</v>
      </c>
      <c r="F255" t="s">
        <v>60</v>
      </c>
      <c r="G255" t="s">
        <v>1016</v>
      </c>
      <c r="H255">
        <v>61544</v>
      </c>
      <c r="I255">
        <v>0</v>
      </c>
      <c r="J255">
        <v>0.1</v>
      </c>
      <c r="K255">
        <v>0</v>
      </c>
      <c r="L255">
        <v>1</v>
      </c>
      <c r="M255" t="s">
        <v>19</v>
      </c>
      <c r="N255" t="s">
        <v>62</v>
      </c>
      <c r="O255">
        <v>51.1</v>
      </c>
      <c r="P255" t="s">
        <v>24</v>
      </c>
      <c r="Q255" t="s">
        <v>64</v>
      </c>
      <c r="R255" t="s">
        <v>65</v>
      </c>
      <c r="S255" t="s">
        <v>66</v>
      </c>
      <c r="T255" t="s">
        <v>105</v>
      </c>
      <c r="U255" t="s">
        <v>67</v>
      </c>
      <c r="V255" t="s">
        <v>21</v>
      </c>
      <c r="W255">
        <v>805</v>
      </c>
      <c r="X255" t="s">
        <v>22</v>
      </c>
      <c r="Y255" t="s">
        <v>39</v>
      </c>
      <c r="Z255">
        <v>2</v>
      </c>
      <c r="AC255" t="str">
        <f>IF(Table1[[#This Row],[In Adafruit Kit]]+Table1[[#This Row],[Common part]]&gt;0,1,"")</f>
        <v/>
      </c>
      <c r="AE255">
        <v>1</v>
      </c>
      <c r="AF255" t="str">
        <f>IF(Table1[[#This Row],[Stock Part]]=1,"STOCK",IF(Table1[[#This Row],[5% Rohs Part]]+Table1[[#This Row],[1% Rohs Part]],"",""))</f>
        <v/>
      </c>
      <c r="AG255" t="str">
        <f>CONCATENATE(Table1[[#This Row],[Resistance (Ohms)]],Table1[[#This Row],[Tolerance]],Table1[[#This Row],[Stock]])</f>
        <v>51.1Â±1%</v>
      </c>
      <c r="AH255" t="s">
        <v>11344</v>
      </c>
      <c r="AI255" s="6" t="s">
        <v>11352</v>
      </c>
    </row>
    <row r="256" spans="1:35" hidden="1">
      <c r="A256" t="s">
        <v>55</v>
      </c>
      <c r="B256" t="s">
        <v>56</v>
      </c>
      <c r="C256" t="s">
        <v>1017</v>
      </c>
      <c r="D256" t="s">
        <v>58</v>
      </c>
      <c r="E256" t="s">
        <v>1018</v>
      </c>
      <c r="F256" t="s">
        <v>60</v>
      </c>
      <c r="G256" t="s">
        <v>1019</v>
      </c>
      <c r="H256">
        <v>61026</v>
      </c>
      <c r="I256">
        <v>0</v>
      </c>
      <c r="J256">
        <v>0.1</v>
      </c>
      <c r="K256">
        <v>0</v>
      </c>
      <c r="L256">
        <v>1</v>
      </c>
      <c r="M256" t="s">
        <v>19</v>
      </c>
      <c r="N256" t="s">
        <v>62</v>
      </c>
      <c r="O256" t="s">
        <v>1020</v>
      </c>
      <c r="P256" t="s">
        <v>24</v>
      </c>
      <c r="Q256" t="s">
        <v>64</v>
      </c>
      <c r="R256" t="s">
        <v>65</v>
      </c>
      <c r="S256" t="s">
        <v>66</v>
      </c>
      <c r="T256" t="s">
        <v>105</v>
      </c>
      <c r="U256" t="s">
        <v>67</v>
      </c>
      <c r="V256" t="s">
        <v>21</v>
      </c>
      <c r="W256">
        <v>805</v>
      </c>
      <c r="X256" t="s">
        <v>22</v>
      </c>
      <c r="Y256" t="s">
        <v>39</v>
      </c>
      <c r="Z256">
        <v>2</v>
      </c>
      <c r="AC256" t="str">
        <f>IF(Table1[[#This Row],[In Adafruit Kit]]+Table1[[#This Row],[Common part]]&gt;0,1,"")</f>
        <v/>
      </c>
      <c r="AE256">
        <v>1</v>
      </c>
      <c r="AF256" t="str">
        <f>IF(Table1[[#This Row],[Stock Part]]=1,"STOCK",IF(Table1[[#This Row],[5% Rohs Part]]+Table1[[#This Row],[1% Rohs Part]],"",""))</f>
        <v/>
      </c>
      <c r="AG256" t="str">
        <f>CONCATENATE(Table1[[#This Row],[Resistance (Ohms)]],Table1[[#This Row],[Tolerance]],Table1[[#This Row],[Stock]])</f>
        <v>56.2kÂ±1%</v>
      </c>
      <c r="AH256" t="s">
        <v>11344</v>
      </c>
      <c r="AI256" s="6" t="s">
        <v>11352</v>
      </c>
    </row>
    <row r="257" spans="1:35" hidden="1">
      <c r="A257" t="s">
        <v>55</v>
      </c>
      <c r="B257" t="s">
        <v>56</v>
      </c>
      <c r="C257" t="s">
        <v>1021</v>
      </c>
      <c r="D257" t="s">
        <v>58</v>
      </c>
      <c r="E257" t="s">
        <v>1022</v>
      </c>
      <c r="F257" t="s">
        <v>60</v>
      </c>
      <c r="G257" t="s">
        <v>1023</v>
      </c>
      <c r="H257">
        <v>62553</v>
      </c>
      <c r="I257">
        <v>0</v>
      </c>
      <c r="J257">
        <v>0.1</v>
      </c>
      <c r="K257">
        <v>0</v>
      </c>
      <c r="L257">
        <v>1</v>
      </c>
      <c r="M257" t="s">
        <v>19</v>
      </c>
      <c r="N257" t="s">
        <v>62</v>
      </c>
      <c r="O257" t="s">
        <v>1024</v>
      </c>
      <c r="P257" t="s">
        <v>24</v>
      </c>
      <c r="Q257" t="s">
        <v>64</v>
      </c>
      <c r="R257" t="s">
        <v>65</v>
      </c>
      <c r="S257" t="s">
        <v>66</v>
      </c>
      <c r="T257" t="s">
        <v>105</v>
      </c>
      <c r="U257" t="s">
        <v>67</v>
      </c>
      <c r="V257" t="s">
        <v>21</v>
      </c>
      <c r="W257">
        <v>805</v>
      </c>
      <c r="X257" t="s">
        <v>22</v>
      </c>
      <c r="Y257" t="s">
        <v>39</v>
      </c>
      <c r="Z257">
        <v>2</v>
      </c>
      <c r="AC257" t="str">
        <f>IF(Table1[[#This Row],[In Adafruit Kit]]+Table1[[#This Row],[Common part]]&gt;0,1,"")</f>
        <v/>
      </c>
      <c r="AE257">
        <v>1</v>
      </c>
      <c r="AF257" t="str">
        <f>IF(Table1[[#This Row],[Stock Part]]=1,"STOCK",IF(Table1[[#This Row],[5% Rohs Part]]+Table1[[#This Row],[1% Rohs Part]],"",""))</f>
        <v/>
      </c>
      <c r="AG257" t="str">
        <f>CONCATENATE(Table1[[#This Row],[Resistance (Ohms)]],Table1[[#This Row],[Tolerance]],Table1[[#This Row],[Stock]])</f>
        <v>59kÂ±1%</v>
      </c>
      <c r="AH257" t="s">
        <v>11344</v>
      </c>
      <c r="AI257" s="6" t="s">
        <v>11352</v>
      </c>
    </row>
    <row r="258" spans="1:35" hidden="1">
      <c r="A258" t="s">
        <v>55</v>
      </c>
      <c r="B258" t="s">
        <v>56</v>
      </c>
      <c r="C258" t="s">
        <v>1025</v>
      </c>
      <c r="D258" t="s">
        <v>58</v>
      </c>
      <c r="E258" t="s">
        <v>1026</v>
      </c>
      <c r="F258" t="s">
        <v>60</v>
      </c>
      <c r="G258" t="s">
        <v>1027</v>
      </c>
      <c r="H258">
        <v>56629</v>
      </c>
      <c r="I258">
        <v>0</v>
      </c>
      <c r="J258">
        <v>0.1</v>
      </c>
      <c r="K258">
        <v>0</v>
      </c>
      <c r="L258">
        <v>1</v>
      </c>
      <c r="M258" t="s">
        <v>19</v>
      </c>
      <c r="N258" t="s">
        <v>62</v>
      </c>
      <c r="O258" t="s">
        <v>1028</v>
      </c>
      <c r="P258" t="s">
        <v>24</v>
      </c>
      <c r="Q258" t="s">
        <v>64</v>
      </c>
      <c r="R258" t="s">
        <v>65</v>
      </c>
      <c r="S258" t="s">
        <v>66</v>
      </c>
      <c r="T258" t="s">
        <v>105</v>
      </c>
      <c r="U258" t="s">
        <v>67</v>
      </c>
      <c r="V258" t="s">
        <v>21</v>
      </c>
      <c r="W258">
        <v>805</v>
      </c>
      <c r="X258" t="s">
        <v>22</v>
      </c>
      <c r="Y258" t="s">
        <v>39</v>
      </c>
      <c r="Z258">
        <v>2</v>
      </c>
      <c r="AC258" t="str">
        <f>IF(Table1[[#This Row],[In Adafruit Kit]]+Table1[[#This Row],[Common part]]&gt;0,1,"")</f>
        <v/>
      </c>
      <c r="AE258">
        <v>1</v>
      </c>
      <c r="AF258" t="str">
        <f>IF(Table1[[#This Row],[Stock Part]]=1,"STOCK",IF(Table1[[#This Row],[5% Rohs Part]]+Table1[[#This Row],[1% Rohs Part]],"",""))</f>
        <v/>
      </c>
      <c r="AG258" t="str">
        <f>CONCATENATE(Table1[[#This Row],[Resistance (Ohms)]],Table1[[#This Row],[Tolerance]],Table1[[#This Row],[Stock]])</f>
        <v>6.2kÂ±1%</v>
      </c>
      <c r="AH258" t="s">
        <v>11344</v>
      </c>
      <c r="AI258" s="6" t="s">
        <v>11352</v>
      </c>
    </row>
    <row r="259" spans="1:35" hidden="1">
      <c r="A259" t="s">
        <v>55</v>
      </c>
      <c r="B259" t="s">
        <v>56</v>
      </c>
      <c r="C259" t="s">
        <v>1029</v>
      </c>
      <c r="D259" t="s">
        <v>58</v>
      </c>
      <c r="E259" t="s">
        <v>1030</v>
      </c>
      <c r="F259" t="s">
        <v>60</v>
      </c>
      <c r="G259" t="s">
        <v>1031</v>
      </c>
      <c r="H259">
        <v>56231</v>
      </c>
      <c r="I259">
        <v>0</v>
      </c>
      <c r="J259">
        <v>0.1</v>
      </c>
      <c r="K259">
        <v>0</v>
      </c>
      <c r="L259">
        <v>1</v>
      </c>
      <c r="M259" t="s">
        <v>19</v>
      </c>
      <c r="N259" t="s">
        <v>62</v>
      </c>
      <c r="O259">
        <v>619</v>
      </c>
      <c r="P259" t="s">
        <v>24</v>
      </c>
      <c r="Q259" t="s">
        <v>64</v>
      </c>
      <c r="R259" t="s">
        <v>65</v>
      </c>
      <c r="S259" t="s">
        <v>66</v>
      </c>
      <c r="T259" t="s">
        <v>105</v>
      </c>
      <c r="U259" t="s">
        <v>67</v>
      </c>
      <c r="V259" t="s">
        <v>21</v>
      </c>
      <c r="W259">
        <v>805</v>
      </c>
      <c r="X259" t="s">
        <v>22</v>
      </c>
      <c r="Y259" t="s">
        <v>39</v>
      </c>
      <c r="Z259">
        <v>2</v>
      </c>
      <c r="AC259" t="str">
        <f>IF(Table1[[#This Row],[In Adafruit Kit]]+Table1[[#This Row],[Common part]]&gt;0,1,"")</f>
        <v/>
      </c>
      <c r="AE259">
        <v>1</v>
      </c>
      <c r="AF259" t="str">
        <f>IF(Table1[[#This Row],[Stock Part]]=1,"STOCK",IF(Table1[[#This Row],[5% Rohs Part]]+Table1[[#This Row],[1% Rohs Part]],"",""))</f>
        <v/>
      </c>
      <c r="AG259" t="str">
        <f>CONCATENATE(Table1[[#This Row],[Resistance (Ohms)]],Table1[[#This Row],[Tolerance]],Table1[[#This Row],[Stock]])</f>
        <v>619Â±1%</v>
      </c>
      <c r="AH259" t="s">
        <v>11344</v>
      </c>
      <c r="AI259" s="6" t="s">
        <v>11352</v>
      </c>
    </row>
    <row r="260" spans="1:35" hidden="1">
      <c r="A260" t="s">
        <v>55</v>
      </c>
      <c r="B260" t="s">
        <v>56</v>
      </c>
      <c r="C260" t="s">
        <v>1032</v>
      </c>
      <c r="D260" t="s">
        <v>58</v>
      </c>
      <c r="E260" t="s">
        <v>1033</v>
      </c>
      <c r="F260" t="s">
        <v>60</v>
      </c>
      <c r="G260" t="s">
        <v>1034</v>
      </c>
      <c r="H260">
        <v>56472</v>
      </c>
      <c r="I260">
        <v>0</v>
      </c>
      <c r="J260">
        <v>0.1</v>
      </c>
      <c r="K260">
        <v>0</v>
      </c>
      <c r="L260">
        <v>1</v>
      </c>
      <c r="M260" t="s">
        <v>19</v>
      </c>
      <c r="N260" t="s">
        <v>62</v>
      </c>
      <c r="O260">
        <v>620</v>
      </c>
      <c r="P260" t="s">
        <v>24</v>
      </c>
      <c r="Q260" t="s">
        <v>64</v>
      </c>
      <c r="R260" t="s">
        <v>65</v>
      </c>
      <c r="S260" t="s">
        <v>66</v>
      </c>
      <c r="T260" t="s">
        <v>105</v>
      </c>
      <c r="U260" t="s">
        <v>67</v>
      </c>
      <c r="V260" t="s">
        <v>21</v>
      </c>
      <c r="W260">
        <v>805</v>
      </c>
      <c r="X260" t="s">
        <v>22</v>
      </c>
      <c r="Y260" t="s">
        <v>39</v>
      </c>
      <c r="Z260">
        <v>2</v>
      </c>
      <c r="AC260" t="str">
        <f>IF(Table1[[#This Row],[In Adafruit Kit]]+Table1[[#This Row],[Common part]]&gt;0,1,"")</f>
        <v/>
      </c>
      <c r="AE260">
        <v>1</v>
      </c>
      <c r="AF260" t="str">
        <f>IF(Table1[[#This Row],[Stock Part]]=1,"STOCK",IF(Table1[[#This Row],[5% Rohs Part]]+Table1[[#This Row],[1% Rohs Part]],"",""))</f>
        <v/>
      </c>
      <c r="AG260" t="str">
        <f>CONCATENATE(Table1[[#This Row],[Resistance (Ohms)]],Table1[[#This Row],[Tolerance]],Table1[[#This Row],[Stock]])</f>
        <v>620Â±1%</v>
      </c>
      <c r="AH260" t="s">
        <v>11344</v>
      </c>
      <c r="AI260" s="6" t="s">
        <v>11352</v>
      </c>
    </row>
    <row r="261" spans="1:35" hidden="1">
      <c r="A261" t="s">
        <v>55</v>
      </c>
      <c r="B261" t="s">
        <v>56</v>
      </c>
      <c r="C261" t="s">
        <v>1035</v>
      </c>
      <c r="D261" t="s">
        <v>58</v>
      </c>
      <c r="E261" t="s">
        <v>1036</v>
      </c>
      <c r="F261" t="s">
        <v>60</v>
      </c>
      <c r="G261" t="s">
        <v>1037</v>
      </c>
      <c r="H261">
        <v>55840</v>
      </c>
      <c r="I261">
        <v>0</v>
      </c>
      <c r="J261">
        <v>0.1</v>
      </c>
      <c r="K261">
        <v>0</v>
      </c>
      <c r="L261">
        <v>1</v>
      </c>
      <c r="M261" t="s">
        <v>19</v>
      </c>
      <c r="N261" t="s">
        <v>62</v>
      </c>
      <c r="O261" t="s">
        <v>1038</v>
      </c>
      <c r="P261" t="s">
        <v>24</v>
      </c>
      <c r="Q261" t="s">
        <v>64</v>
      </c>
      <c r="R261" t="s">
        <v>65</v>
      </c>
      <c r="S261" t="s">
        <v>66</v>
      </c>
      <c r="T261" t="s">
        <v>105</v>
      </c>
      <c r="U261" t="s">
        <v>67</v>
      </c>
      <c r="V261" t="s">
        <v>21</v>
      </c>
      <c r="W261">
        <v>805</v>
      </c>
      <c r="X261" t="s">
        <v>22</v>
      </c>
      <c r="Y261" t="s">
        <v>39</v>
      </c>
      <c r="Z261">
        <v>2</v>
      </c>
      <c r="AC261" t="str">
        <f>IF(Table1[[#This Row],[In Adafruit Kit]]+Table1[[#This Row],[Common part]]&gt;0,1,"")</f>
        <v/>
      </c>
      <c r="AE261">
        <v>1</v>
      </c>
      <c r="AF261" t="str">
        <f>IF(Table1[[#This Row],[Stock Part]]=1,"STOCK",IF(Table1[[#This Row],[5% Rohs Part]]+Table1[[#This Row],[1% Rohs Part]],"",""))</f>
        <v/>
      </c>
      <c r="AG261" t="str">
        <f>CONCATENATE(Table1[[#This Row],[Resistance (Ohms)]],Table1[[#This Row],[Tolerance]],Table1[[#This Row],[Stock]])</f>
        <v>102kÂ±1%</v>
      </c>
      <c r="AH261" t="s">
        <v>11344</v>
      </c>
      <c r="AI261" s="6" t="s">
        <v>11352</v>
      </c>
    </row>
    <row r="262" spans="1:35" hidden="1">
      <c r="A262" t="s">
        <v>55</v>
      </c>
      <c r="B262" t="s">
        <v>56</v>
      </c>
      <c r="C262" t="s">
        <v>1039</v>
      </c>
      <c r="D262" t="s">
        <v>58</v>
      </c>
      <c r="E262" t="s">
        <v>1040</v>
      </c>
      <c r="F262" t="s">
        <v>60</v>
      </c>
      <c r="G262" t="s">
        <v>1041</v>
      </c>
      <c r="H262">
        <v>60221</v>
      </c>
      <c r="I262">
        <v>0</v>
      </c>
      <c r="J262">
        <v>0.1</v>
      </c>
      <c r="K262">
        <v>0</v>
      </c>
      <c r="L262">
        <v>1</v>
      </c>
      <c r="M262" t="s">
        <v>19</v>
      </c>
      <c r="N262" t="s">
        <v>62</v>
      </c>
      <c r="O262" t="s">
        <v>513</v>
      </c>
      <c r="P262" t="s">
        <v>24</v>
      </c>
      <c r="Q262" t="s">
        <v>64</v>
      </c>
      <c r="R262" t="s">
        <v>65</v>
      </c>
      <c r="S262" t="s">
        <v>66</v>
      </c>
      <c r="T262" t="s">
        <v>105</v>
      </c>
      <c r="U262" t="s">
        <v>67</v>
      </c>
      <c r="V262" t="s">
        <v>21</v>
      </c>
      <c r="W262">
        <v>805</v>
      </c>
      <c r="X262" t="s">
        <v>22</v>
      </c>
      <c r="Y262" t="s">
        <v>39</v>
      </c>
      <c r="Z262">
        <v>2</v>
      </c>
      <c r="AC262" t="str">
        <f>IF(Table1[[#This Row],[In Adafruit Kit]]+Table1[[#This Row],[Common part]]&gt;0,1,"")</f>
        <v/>
      </c>
      <c r="AE262">
        <v>1</v>
      </c>
      <c r="AF262" t="str">
        <f>IF(Table1[[#This Row],[Stock Part]]=1,"STOCK",IF(Table1[[#This Row],[5% Rohs Part]]+Table1[[#This Row],[1% Rohs Part]],"",""))</f>
        <v/>
      </c>
      <c r="AG262" t="str">
        <f>CONCATENATE(Table1[[#This Row],[Resistance (Ohms)]],Table1[[#This Row],[Tolerance]],Table1[[#This Row],[Stock]])</f>
        <v>13kÂ±1%</v>
      </c>
      <c r="AH262" t="s">
        <v>11344</v>
      </c>
      <c r="AI262" s="6" t="s">
        <v>11352</v>
      </c>
    </row>
    <row r="263" spans="1:35" hidden="1">
      <c r="A263" t="s">
        <v>55</v>
      </c>
      <c r="B263" t="s">
        <v>56</v>
      </c>
      <c r="C263" t="s">
        <v>1042</v>
      </c>
      <c r="D263" t="s">
        <v>58</v>
      </c>
      <c r="E263" t="s">
        <v>1043</v>
      </c>
      <c r="F263" t="s">
        <v>60</v>
      </c>
      <c r="G263" t="s">
        <v>1044</v>
      </c>
      <c r="H263">
        <v>57764</v>
      </c>
      <c r="I263">
        <v>0</v>
      </c>
      <c r="J263">
        <v>0.1</v>
      </c>
      <c r="K263">
        <v>0</v>
      </c>
      <c r="L263">
        <v>1</v>
      </c>
      <c r="M263" t="s">
        <v>19</v>
      </c>
      <c r="N263" t="s">
        <v>62</v>
      </c>
      <c r="O263" t="s">
        <v>1045</v>
      </c>
      <c r="P263" t="s">
        <v>24</v>
      </c>
      <c r="Q263" t="s">
        <v>64</v>
      </c>
      <c r="R263" t="s">
        <v>65</v>
      </c>
      <c r="S263" t="s">
        <v>66</v>
      </c>
      <c r="T263" t="s">
        <v>105</v>
      </c>
      <c r="U263" t="s">
        <v>67</v>
      </c>
      <c r="V263" t="s">
        <v>21</v>
      </c>
      <c r="W263">
        <v>805</v>
      </c>
      <c r="X263" t="s">
        <v>22</v>
      </c>
      <c r="Y263" t="s">
        <v>39</v>
      </c>
      <c r="Z263">
        <v>2</v>
      </c>
      <c r="AC263" t="str">
        <f>IF(Table1[[#This Row],[In Adafruit Kit]]+Table1[[#This Row],[Common part]]&gt;0,1,"")</f>
        <v/>
      </c>
      <c r="AE263">
        <v>1</v>
      </c>
      <c r="AF263" t="str">
        <f>IF(Table1[[#This Row],[Stock Part]]=1,"STOCK",IF(Table1[[#This Row],[5% Rohs Part]]+Table1[[#This Row],[1% Rohs Part]],"",""))</f>
        <v/>
      </c>
      <c r="AG263" t="str">
        <f>CONCATENATE(Table1[[#This Row],[Resistance (Ohms)]],Table1[[#This Row],[Tolerance]],Table1[[#This Row],[Stock]])</f>
        <v>191kÂ±1%</v>
      </c>
      <c r="AH263" t="s">
        <v>11344</v>
      </c>
      <c r="AI263" s="6" t="s">
        <v>11352</v>
      </c>
    </row>
    <row r="264" spans="1:35" hidden="1">
      <c r="A264" t="s">
        <v>55</v>
      </c>
      <c r="B264" t="s">
        <v>56</v>
      </c>
      <c r="C264" t="s">
        <v>1046</v>
      </c>
      <c r="D264" t="s">
        <v>58</v>
      </c>
      <c r="E264" t="s">
        <v>1047</v>
      </c>
      <c r="F264" t="s">
        <v>60</v>
      </c>
      <c r="G264" t="s">
        <v>1048</v>
      </c>
      <c r="H264">
        <v>57449</v>
      </c>
      <c r="I264">
        <v>0</v>
      </c>
      <c r="J264">
        <v>0.1</v>
      </c>
      <c r="K264">
        <v>0</v>
      </c>
      <c r="L264">
        <v>1</v>
      </c>
      <c r="M264" t="s">
        <v>19</v>
      </c>
      <c r="N264" t="s">
        <v>62</v>
      </c>
      <c r="O264" t="s">
        <v>1049</v>
      </c>
      <c r="P264" t="s">
        <v>24</v>
      </c>
      <c r="Q264" t="s">
        <v>64</v>
      </c>
      <c r="R264" t="s">
        <v>65</v>
      </c>
      <c r="S264" t="s">
        <v>66</v>
      </c>
      <c r="T264" t="s">
        <v>105</v>
      </c>
      <c r="U264" t="s">
        <v>67</v>
      </c>
      <c r="V264" t="s">
        <v>21</v>
      </c>
      <c r="W264">
        <v>805</v>
      </c>
      <c r="X264" t="s">
        <v>22</v>
      </c>
      <c r="Y264" t="s">
        <v>39</v>
      </c>
      <c r="Z264">
        <v>2</v>
      </c>
      <c r="AC264" t="str">
        <f>IF(Table1[[#This Row],[In Adafruit Kit]]+Table1[[#This Row],[Common part]]&gt;0,1,"")</f>
        <v/>
      </c>
      <c r="AE264">
        <v>1</v>
      </c>
      <c r="AF264" t="str">
        <f>IF(Table1[[#This Row],[Stock Part]]=1,"STOCK",IF(Table1[[#This Row],[5% Rohs Part]]+Table1[[#This Row],[1% Rohs Part]],"",""))</f>
        <v/>
      </c>
      <c r="AG264" t="str">
        <f>CONCATENATE(Table1[[#This Row],[Resistance (Ohms)]],Table1[[#This Row],[Tolerance]],Table1[[#This Row],[Stock]])</f>
        <v>2.05kÂ±1%</v>
      </c>
      <c r="AH264" t="s">
        <v>11344</v>
      </c>
      <c r="AI264" s="6" t="s">
        <v>11352</v>
      </c>
    </row>
    <row r="265" spans="1:35" hidden="1">
      <c r="A265" t="s">
        <v>55</v>
      </c>
      <c r="B265" t="s">
        <v>56</v>
      </c>
      <c r="C265" t="s">
        <v>1050</v>
      </c>
      <c r="D265" t="s">
        <v>58</v>
      </c>
      <c r="E265" t="s">
        <v>1051</v>
      </c>
      <c r="F265" t="s">
        <v>60</v>
      </c>
      <c r="G265" t="s">
        <v>1052</v>
      </c>
      <c r="H265">
        <v>56400</v>
      </c>
      <c r="I265">
        <v>0</v>
      </c>
      <c r="J265">
        <v>0.1</v>
      </c>
      <c r="K265">
        <v>0</v>
      </c>
      <c r="L265">
        <v>1</v>
      </c>
      <c r="M265" t="s">
        <v>19</v>
      </c>
      <c r="N265" t="s">
        <v>62</v>
      </c>
      <c r="O265" t="s">
        <v>1053</v>
      </c>
      <c r="P265" t="s">
        <v>24</v>
      </c>
      <c r="Q265" t="s">
        <v>64</v>
      </c>
      <c r="R265" t="s">
        <v>65</v>
      </c>
      <c r="S265" t="s">
        <v>66</v>
      </c>
      <c r="T265" t="s">
        <v>105</v>
      </c>
      <c r="U265" t="s">
        <v>67</v>
      </c>
      <c r="V265" t="s">
        <v>21</v>
      </c>
      <c r="W265">
        <v>805</v>
      </c>
      <c r="X265" t="s">
        <v>22</v>
      </c>
      <c r="Y265" t="s">
        <v>39</v>
      </c>
      <c r="Z265">
        <v>2</v>
      </c>
      <c r="AC265" t="str">
        <f>IF(Table1[[#This Row],[In Adafruit Kit]]+Table1[[#This Row],[Common part]]&gt;0,1,"")</f>
        <v/>
      </c>
      <c r="AE265">
        <v>1</v>
      </c>
      <c r="AF265" t="str">
        <f>IF(Table1[[#This Row],[Stock Part]]=1,"STOCK",IF(Table1[[#This Row],[5% Rohs Part]]+Table1[[#This Row],[1% Rohs Part]],"",""))</f>
        <v/>
      </c>
      <c r="AG265" t="str">
        <f>CONCATENATE(Table1[[#This Row],[Resistance (Ohms)]],Table1[[#This Row],[Tolerance]],Table1[[#This Row],[Stock]])</f>
        <v>20.5kÂ±1%</v>
      </c>
      <c r="AH265" t="s">
        <v>11344</v>
      </c>
      <c r="AI265" s="6" t="s">
        <v>11352</v>
      </c>
    </row>
    <row r="266" spans="1:35" hidden="1">
      <c r="A266" t="s">
        <v>55</v>
      </c>
      <c r="B266" t="s">
        <v>56</v>
      </c>
      <c r="C266" t="s">
        <v>1054</v>
      </c>
      <c r="D266" t="s">
        <v>58</v>
      </c>
      <c r="E266" t="s">
        <v>1055</v>
      </c>
      <c r="F266" t="s">
        <v>60</v>
      </c>
      <c r="G266" t="s">
        <v>1056</v>
      </c>
      <c r="H266">
        <v>56091</v>
      </c>
      <c r="I266">
        <v>0</v>
      </c>
      <c r="J266">
        <v>0.1</v>
      </c>
      <c r="K266">
        <v>0</v>
      </c>
      <c r="L266">
        <v>1</v>
      </c>
      <c r="M266" t="s">
        <v>19</v>
      </c>
      <c r="N266" t="s">
        <v>62</v>
      </c>
      <c r="O266" t="s">
        <v>1057</v>
      </c>
      <c r="P266" t="s">
        <v>24</v>
      </c>
      <c r="Q266" t="s">
        <v>64</v>
      </c>
      <c r="R266" t="s">
        <v>65</v>
      </c>
      <c r="S266" t="s">
        <v>66</v>
      </c>
      <c r="T266" t="s">
        <v>105</v>
      </c>
      <c r="U266" t="s">
        <v>67</v>
      </c>
      <c r="V266" t="s">
        <v>21</v>
      </c>
      <c r="W266">
        <v>805</v>
      </c>
      <c r="X266" t="s">
        <v>22</v>
      </c>
      <c r="Y266" t="s">
        <v>39</v>
      </c>
      <c r="Z266">
        <v>2</v>
      </c>
      <c r="AC266" t="str">
        <f>IF(Table1[[#This Row],[In Adafruit Kit]]+Table1[[#This Row],[Common part]]&gt;0,1,"")</f>
        <v/>
      </c>
      <c r="AE266">
        <v>1</v>
      </c>
      <c r="AF266" t="str">
        <f>IF(Table1[[#This Row],[Stock Part]]=1,"STOCK",IF(Table1[[#This Row],[5% Rohs Part]]+Table1[[#This Row],[1% Rohs Part]],"",""))</f>
        <v/>
      </c>
      <c r="AG266" t="str">
        <f>CONCATENATE(Table1[[#This Row],[Resistance (Ohms)]],Table1[[#This Row],[Tolerance]],Table1[[#This Row],[Stock]])</f>
        <v>205kÂ±1%</v>
      </c>
      <c r="AH266" t="s">
        <v>11344</v>
      </c>
      <c r="AI266" s="6" t="s">
        <v>11352</v>
      </c>
    </row>
    <row r="267" spans="1:35" hidden="1">
      <c r="A267" t="s">
        <v>55</v>
      </c>
      <c r="B267" t="s">
        <v>56</v>
      </c>
      <c r="C267" t="s">
        <v>1058</v>
      </c>
      <c r="D267" t="s">
        <v>58</v>
      </c>
      <c r="E267" t="s">
        <v>1059</v>
      </c>
      <c r="F267" t="s">
        <v>60</v>
      </c>
      <c r="G267" t="s">
        <v>1060</v>
      </c>
      <c r="H267">
        <v>59515</v>
      </c>
      <c r="I267">
        <v>0</v>
      </c>
      <c r="J267">
        <v>0.1</v>
      </c>
      <c r="K267">
        <v>0</v>
      </c>
      <c r="L267">
        <v>1</v>
      </c>
      <c r="M267" t="s">
        <v>19</v>
      </c>
      <c r="N267" t="s">
        <v>62</v>
      </c>
      <c r="O267" t="s">
        <v>1061</v>
      </c>
      <c r="P267" t="s">
        <v>24</v>
      </c>
      <c r="Q267" t="s">
        <v>64</v>
      </c>
      <c r="R267" t="s">
        <v>65</v>
      </c>
      <c r="S267" t="s">
        <v>66</v>
      </c>
      <c r="T267" t="s">
        <v>105</v>
      </c>
      <c r="U267" t="s">
        <v>67</v>
      </c>
      <c r="V267" t="s">
        <v>21</v>
      </c>
      <c r="W267">
        <v>805</v>
      </c>
      <c r="X267" t="s">
        <v>22</v>
      </c>
      <c r="Y267" t="s">
        <v>39</v>
      </c>
      <c r="Z267">
        <v>2</v>
      </c>
      <c r="AC267" t="str">
        <f>IF(Table1[[#This Row],[In Adafruit Kit]]+Table1[[#This Row],[Common part]]&gt;0,1,"")</f>
        <v/>
      </c>
      <c r="AE267">
        <v>1</v>
      </c>
      <c r="AF267" t="str">
        <f>IF(Table1[[#This Row],[Stock Part]]=1,"STOCK",IF(Table1[[#This Row],[5% Rohs Part]]+Table1[[#This Row],[1% Rohs Part]],"",""))</f>
        <v/>
      </c>
      <c r="AG267" t="str">
        <f>CONCATENATE(Table1[[#This Row],[Resistance (Ohms)]],Table1[[#This Row],[Tolerance]],Table1[[#This Row],[Stock]])</f>
        <v>22.6kÂ±1%</v>
      </c>
      <c r="AH267" t="s">
        <v>11344</v>
      </c>
      <c r="AI267" s="6" t="s">
        <v>11352</v>
      </c>
    </row>
    <row r="268" spans="1:35" hidden="1">
      <c r="A268" t="s">
        <v>55</v>
      </c>
      <c r="B268" t="s">
        <v>56</v>
      </c>
      <c r="C268" t="s">
        <v>1062</v>
      </c>
      <c r="D268" t="s">
        <v>58</v>
      </c>
      <c r="E268" t="s">
        <v>1063</v>
      </c>
      <c r="F268" t="s">
        <v>60</v>
      </c>
      <c r="G268" t="s">
        <v>1064</v>
      </c>
      <c r="H268">
        <v>55165</v>
      </c>
      <c r="I268">
        <v>0</v>
      </c>
      <c r="J268">
        <v>0.1</v>
      </c>
      <c r="K268">
        <v>0</v>
      </c>
      <c r="L268">
        <v>1</v>
      </c>
      <c r="M268" t="s">
        <v>19</v>
      </c>
      <c r="N268" t="s">
        <v>62</v>
      </c>
      <c r="O268" t="s">
        <v>1065</v>
      </c>
      <c r="P268" t="s">
        <v>24</v>
      </c>
      <c r="Q268" t="s">
        <v>64</v>
      </c>
      <c r="R268" t="s">
        <v>65</v>
      </c>
      <c r="S268" t="s">
        <v>66</v>
      </c>
      <c r="T268" t="s">
        <v>105</v>
      </c>
      <c r="U268" t="s">
        <v>67</v>
      </c>
      <c r="V268" t="s">
        <v>21</v>
      </c>
      <c r="W268">
        <v>805</v>
      </c>
      <c r="X268" t="s">
        <v>22</v>
      </c>
      <c r="Y268" t="s">
        <v>39</v>
      </c>
      <c r="Z268">
        <v>2</v>
      </c>
      <c r="AC268" t="str">
        <f>IF(Table1[[#This Row],[In Adafruit Kit]]+Table1[[#This Row],[Common part]]&gt;0,1,"")</f>
        <v/>
      </c>
      <c r="AE268">
        <v>1</v>
      </c>
      <c r="AF268" t="str">
        <f>IF(Table1[[#This Row],[Stock Part]]=1,"STOCK",IF(Table1[[#This Row],[5% Rohs Part]]+Table1[[#This Row],[1% Rohs Part]],"",""))</f>
        <v/>
      </c>
      <c r="AG268" t="str">
        <f>CONCATENATE(Table1[[#This Row],[Resistance (Ohms)]],Table1[[#This Row],[Tolerance]],Table1[[#This Row],[Stock]])</f>
        <v>24.3kÂ±1%</v>
      </c>
      <c r="AH268" t="s">
        <v>11344</v>
      </c>
      <c r="AI268" s="6" t="s">
        <v>11352</v>
      </c>
    </row>
    <row r="269" spans="1:35" hidden="1">
      <c r="A269" t="s">
        <v>55</v>
      </c>
      <c r="B269" t="s">
        <v>56</v>
      </c>
      <c r="C269" t="s">
        <v>1066</v>
      </c>
      <c r="D269" t="s">
        <v>58</v>
      </c>
      <c r="E269" t="s">
        <v>1067</v>
      </c>
      <c r="F269" t="s">
        <v>60</v>
      </c>
      <c r="G269" t="s">
        <v>1068</v>
      </c>
      <c r="H269">
        <v>52016</v>
      </c>
      <c r="I269">
        <v>0</v>
      </c>
      <c r="J269">
        <v>0.1</v>
      </c>
      <c r="K269">
        <v>0</v>
      </c>
      <c r="L269">
        <v>1</v>
      </c>
      <c r="M269" t="s">
        <v>19</v>
      </c>
      <c r="N269" t="s">
        <v>62</v>
      </c>
      <c r="O269" t="s">
        <v>1069</v>
      </c>
      <c r="P269" t="s">
        <v>24</v>
      </c>
      <c r="Q269" t="s">
        <v>64</v>
      </c>
      <c r="R269" t="s">
        <v>65</v>
      </c>
      <c r="S269" t="s">
        <v>66</v>
      </c>
      <c r="T269" t="s">
        <v>105</v>
      </c>
      <c r="U269" t="s">
        <v>67</v>
      </c>
      <c r="V269" t="s">
        <v>21</v>
      </c>
      <c r="W269">
        <v>805</v>
      </c>
      <c r="X269" t="s">
        <v>22</v>
      </c>
      <c r="Y269" t="s">
        <v>39</v>
      </c>
      <c r="Z269">
        <v>2</v>
      </c>
      <c r="AC269" t="str">
        <f>IF(Table1[[#This Row],[In Adafruit Kit]]+Table1[[#This Row],[Common part]]&gt;0,1,"")</f>
        <v/>
      </c>
      <c r="AE269">
        <v>1</v>
      </c>
      <c r="AF269" t="str">
        <f>IF(Table1[[#This Row],[Stock Part]]=1,"STOCK",IF(Table1[[#This Row],[5% Rohs Part]]+Table1[[#This Row],[1% Rohs Part]],"",""))</f>
        <v/>
      </c>
      <c r="AG269" t="str">
        <f>CONCATENATE(Table1[[#This Row],[Resistance (Ohms)]],Table1[[#This Row],[Tolerance]],Table1[[#This Row],[Stock]])</f>
        <v>30.9kÂ±1%</v>
      </c>
      <c r="AH269" t="s">
        <v>11344</v>
      </c>
      <c r="AI269" s="6" t="s">
        <v>11352</v>
      </c>
    </row>
    <row r="270" spans="1:35" hidden="1">
      <c r="A270" t="s">
        <v>55</v>
      </c>
      <c r="B270" t="s">
        <v>56</v>
      </c>
      <c r="C270" t="s">
        <v>1070</v>
      </c>
      <c r="D270" t="s">
        <v>58</v>
      </c>
      <c r="E270" t="s">
        <v>1071</v>
      </c>
      <c r="F270" t="s">
        <v>60</v>
      </c>
      <c r="G270" t="s">
        <v>1072</v>
      </c>
      <c r="H270">
        <v>55631</v>
      </c>
      <c r="I270">
        <v>0</v>
      </c>
      <c r="J270">
        <v>0.1</v>
      </c>
      <c r="K270">
        <v>0</v>
      </c>
      <c r="L270">
        <v>1</v>
      </c>
      <c r="M270" t="s">
        <v>19</v>
      </c>
      <c r="N270" t="s">
        <v>62</v>
      </c>
      <c r="O270" t="s">
        <v>1073</v>
      </c>
      <c r="P270" t="s">
        <v>24</v>
      </c>
      <c r="Q270" t="s">
        <v>64</v>
      </c>
      <c r="R270" t="s">
        <v>65</v>
      </c>
      <c r="S270" t="s">
        <v>66</v>
      </c>
      <c r="T270" t="s">
        <v>105</v>
      </c>
      <c r="U270" t="s">
        <v>67</v>
      </c>
      <c r="V270" t="s">
        <v>21</v>
      </c>
      <c r="W270">
        <v>805</v>
      </c>
      <c r="X270" t="s">
        <v>22</v>
      </c>
      <c r="Y270" t="s">
        <v>39</v>
      </c>
      <c r="Z270">
        <v>2</v>
      </c>
      <c r="AC270" t="str">
        <f>IF(Table1[[#This Row],[In Adafruit Kit]]+Table1[[#This Row],[Common part]]&gt;0,1,"")</f>
        <v/>
      </c>
      <c r="AE270">
        <v>1</v>
      </c>
      <c r="AF270" t="str">
        <f>IF(Table1[[#This Row],[Stock Part]]=1,"STOCK",IF(Table1[[#This Row],[5% Rohs Part]]+Table1[[#This Row],[1% Rohs Part]],"",""))</f>
        <v/>
      </c>
      <c r="AG270" t="str">
        <f>CONCATENATE(Table1[[#This Row],[Resistance (Ohms)]],Table1[[#This Row],[Tolerance]],Table1[[#This Row],[Stock]])</f>
        <v>301kÂ±1%</v>
      </c>
      <c r="AH270" t="s">
        <v>11344</v>
      </c>
      <c r="AI270" s="6" t="s">
        <v>11352</v>
      </c>
    </row>
    <row r="271" spans="1:35" hidden="1">
      <c r="A271" t="s">
        <v>55</v>
      </c>
      <c r="B271" t="s">
        <v>56</v>
      </c>
      <c r="C271" t="s">
        <v>1074</v>
      </c>
      <c r="D271" t="s">
        <v>58</v>
      </c>
      <c r="E271" t="s">
        <v>1075</v>
      </c>
      <c r="F271" t="s">
        <v>60</v>
      </c>
      <c r="G271" t="s">
        <v>1076</v>
      </c>
      <c r="H271">
        <v>56480</v>
      </c>
      <c r="I271">
        <v>0</v>
      </c>
      <c r="J271">
        <v>0.1</v>
      </c>
      <c r="K271">
        <v>0</v>
      </c>
      <c r="L271">
        <v>1</v>
      </c>
      <c r="M271" t="s">
        <v>19</v>
      </c>
      <c r="N271" t="s">
        <v>62</v>
      </c>
      <c r="O271" t="s">
        <v>1077</v>
      </c>
      <c r="P271" t="s">
        <v>24</v>
      </c>
      <c r="Q271" t="s">
        <v>64</v>
      </c>
      <c r="R271" t="s">
        <v>65</v>
      </c>
      <c r="S271" t="s">
        <v>66</v>
      </c>
      <c r="T271" t="s">
        <v>105</v>
      </c>
      <c r="U271" t="s">
        <v>67</v>
      </c>
      <c r="V271" t="s">
        <v>21</v>
      </c>
      <c r="W271">
        <v>805</v>
      </c>
      <c r="X271" t="s">
        <v>22</v>
      </c>
      <c r="Y271" t="s">
        <v>39</v>
      </c>
      <c r="Z271">
        <v>2</v>
      </c>
      <c r="AC271" t="str">
        <f>IF(Table1[[#This Row],[In Adafruit Kit]]+Table1[[#This Row],[Common part]]&gt;0,1,"")</f>
        <v/>
      </c>
      <c r="AE271">
        <v>1</v>
      </c>
      <c r="AF271" t="str">
        <f>IF(Table1[[#This Row],[Stock Part]]=1,"STOCK",IF(Table1[[#This Row],[5% Rohs Part]]+Table1[[#This Row],[1% Rohs Part]],"",""))</f>
        <v/>
      </c>
      <c r="AG271" t="str">
        <f>CONCATENATE(Table1[[#This Row],[Resistance (Ohms)]],Table1[[#This Row],[Tolerance]],Table1[[#This Row],[Stock]])</f>
        <v>4.53kÂ±1%</v>
      </c>
      <c r="AH271" t="s">
        <v>11344</v>
      </c>
      <c r="AI271" s="6" t="s">
        <v>11352</v>
      </c>
    </row>
    <row r="272" spans="1:35" hidden="1">
      <c r="A272" t="s">
        <v>55</v>
      </c>
      <c r="B272" t="s">
        <v>56</v>
      </c>
      <c r="C272" t="s">
        <v>1078</v>
      </c>
      <c r="D272" t="s">
        <v>58</v>
      </c>
      <c r="E272" t="s">
        <v>1079</v>
      </c>
      <c r="F272" t="s">
        <v>60</v>
      </c>
      <c r="G272" t="s">
        <v>1080</v>
      </c>
      <c r="H272">
        <v>57098</v>
      </c>
      <c r="I272">
        <v>0</v>
      </c>
      <c r="J272">
        <v>0.1</v>
      </c>
      <c r="K272">
        <v>0</v>
      </c>
      <c r="L272">
        <v>1</v>
      </c>
      <c r="M272" t="s">
        <v>19</v>
      </c>
      <c r="N272" t="s">
        <v>62</v>
      </c>
      <c r="O272" t="s">
        <v>1081</v>
      </c>
      <c r="P272" t="s">
        <v>24</v>
      </c>
      <c r="Q272" t="s">
        <v>64</v>
      </c>
      <c r="R272" t="s">
        <v>65</v>
      </c>
      <c r="S272" t="s">
        <v>66</v>
      </c>
      <c r="T272" t="s">
        <v>105</v>
      </c>
      <c r="U272" t="s">
        <v>67</v>
      </c>
      <c r="V272" t="s">
        <v>21</v>
      </c>
      <c r="W272">
        <v>805</v>
      </c>
      <c r="X272" t="s">
        <v>22</v>
      </c>
      <c r="Y272" t="s">
        <v>39</v>
      </c>
      <c r="Z272">
        <v>2</v>
      </c>
      <c r="AC272" t="str">
        <f>IF(Table1[[#This Row],[In Adafruit Kit]]+Table1[[#This Row],[Common part]]&gt;0,1,"")</f>
        <v/>
      </c>
      <c r="AE272">
        <v>1</v>
      </c>
      <c r="AF272" t="str">
        <f>IF(Table1[[#This Row],[Stock Part]]=1,"STOCK",IF(Table1[[#This Row],[5% Rohs Part]]+Table1[[#This Row],[1% Rohs Part]],"",""))</f>
        <v/>
      </c>
      <c r="AG272" t="str">
        <f>CONCATENATE(Table1[[#This Row],[Resistance (Ohms)]],Table1[[#This Row],[Tolerance]],Table1[[#This Row],[Stock]])</f>
        <v>5.9kÂ±1%</v>
      </c>
      <c r="AH272" t="s">
        <v>11344</v>
      </c>
      <c r="AI272" s="6" t="s">
        <v>11352</v>
      </c>
    </row>
    <row r="273" spans="1:35" hidden="1">
      <c r="A273" t="s">
        <v>55</v>
      </c>
      <c r="B273" t="s">
        <v>56</v>
      </c>
      <c r="C273" t="s">
        <v>1082</v>
      </c>
      <c r="D273" t="s">
        <v>58</v>
      </c>
      <c r="E273" t="s">
        <v>1083</v>
      </c>
      <c r="F273" t="s">
        <v>60</v>
      </c>
      <c r="G273" t="s">
        <v>1084</v>
      </c>
      <c r="H273">
        <v>58239</v>
      </c>
      <c r="I273">
        <v>0</v>
      </c>
      <c r="J273">
        <v>0.1</v>
      </c>
      <c r="K273">
        <v>0</v>
      </c>
      <c r="L273">
        <v>1</v>
      </c>
      <c r="M273" t="s">
        <v>19</v>
      </c>
      <c r="N273" t="s">
        <v>62</v>
      </c>
      <c r="O273" t="s">
        <v>308</v>
      </c>
      <c r="P273" t="s">
        <v>24</v>
      </c>
      <c r="Q273" t="s">
        <v>64</v>
      </c>
      <c r="R273" t="s">
        <v>65</v>
      </c>
      <c r="S273" t="s">
        <v>66</v>
      </c>
      <c r="T273" t="s">
        <v>105</v>
      </c>
      <c r="U273" t="s">
        <v>67</v>
      </c>
      <c r="V273" t="s">
        <v>21</v>
      </c>
      <c r="W273">
        <v>805</v>
      </c>
      <c r="X273" t="s">
        <v>22</v>
      </c>
      <c r="Y273" t="s">
        <v>39</v>
      </c>
      <c r="Z273">
        <v>2</v>
      </c>
      <c r="AC273" t="str">
        <f>IF(Table1[[#This Row],[In Adafruit Kit]]+Table1[[#This Row],[Common part]]&gt;0,1,"")</f>
        <v/>
      </c>
      <c r="AE273">
        <v>1</v>
      </c>
      <c r="AF273" t="str">
        <f>IF(Table1[[#This Row],[Stock Part]]=1,"STOCK",IF(Table1[[#This Row],[5% Rohs Part]]+Table1[[#This Row],[1% Rohs Part]],"",""))</f>
        <v/>
      </c>
      <c r="AG273" t="str">
        <f>CONCATENATE(Table1[[#This Row],[Resistance (Ohms)]],Table1[[#This Row],[Tolerance]],Table1[[#This Row],[Stock]])</f>
        <v>51kÂ±1%</v>
      </c>
      <c r="AH273" t="s">
        <v>11344</v>
      </c>
      <c r="AI273" s="6" t="s">
        <v>11352</v>
      </c>
    </row>
    <row r="274" spans="1:35" hidden="1">
      <c r="A274" t="s">
        <v>55</v>
      </c>
      <c r="B274" t="s">
        <v>56</v>
      </c>
      <c r="C274" t="s">
        <v>1085</v>
      </c>
      <c r="D274" t="s">
        <v>58</v>
      </c>
      <c r="E274" t="s">
        <v>1086</v>
      </c>
      <c r="F274" t="s">
        <v>60</v>
      </c>
      <c r="G274" t="s">
        <v>1087</v>
      </c>
      <c r="H274">
        <v>59817</v>
      </c>
      <c r="I274">
        <v>0</v>
      </c>
      <c r="J274">
        <v>0.1</v>
      </c>
      <c r="K274">
        <v>0</v>
      </c>
      <c r="L274">
        <v>1</v>
      </c>
      <c r="M274" t="s">
        <v>19</v>
      </c>
      <c r="N274" t="s">
        <v>62</v>
      </c>
      <c r="O274">
        <v>562</v>
      </c>
      <c r="P274" t="s">
        <v>24</v>
      </c>
      <c r="Q274" t="s">
        <v>64</v>
      </c>
      <c r="R274" t="s">
        <v>65</v>
      </c>
      <c r="S274" t="s">
        <v>66</v>
      </c>
      <c r="T274" t="s">
        <v>105</v>
      </c>
      <c r="U274" t="s">
        <v>67</v>
      </c>
      <c r="V274" t="s">
        <v>21</v>
      </c>
      <c r="W274">
        <v>805</v>
      </c>
      <c r="X274" t="s">
        <v>22</v>
      </c>
      <c r="Y274" t="s">
        <v>39</v>
      </c>
      <c r="Z274">
        <v>2</v>
      </c>
      <c r="AC274" t="str">
        <f>IF(Table1[[#This Row],[In Adafruit Kit]]+Table1[[#This Row],[Common part]]&gt;0,1,"")</f>
        <v/>
      </c>
      <c r="AE274">
        <v>1</v>
      </c>
      <c r="AF274" t="str">
        <f>IF(Table1[[#This Row],[Stock Part]]=1,"STOCK",IF(Table1[[#This Row],[5% Rohs Part]]+Table1[[#This Row],[1% Rohs Part]],"",""))</f>
        <v/>
      </c>
      <c r="AG274" t="str">
        <f>CONCATENATE(Table1[[#This Row],[Resistance (Ohms)]],Table1[[#This Row],[Tolerance]],Table1[[#This Row],[Stock]])</f>
        <v>562Â±1%</v>
      </c>
      <c r="AH274" t="s">
        <v>11344</v>
      </c>
      <c r="AI274" s="6" t="s">
        <v>11352</v>
      </c>
    </row>
    <row r="275" spans="1:35" hidden="1">
      <c r="A275" t="s">
        <v>55</v>
      </c>
      <c r="B275" t="s">
        <v>56</v>
      </c>
      <c r="C275" t="s">
        <v>1088</v>
      </c>
      <c r="D275" t="s">
        <v>58</v>
      </c>
      <c r="E275" t="s">
        <v>1089</v>
      </c>
      <c r="F275" t="s">
        <v>60</v>
      </c>
      <c r="G275" t="s">
        <v>1090</v>
      </c>
      <c r="H275">
        <v>68235</v>
      </c>
      <c r="I275">
        <v>0</v>
      </c>
      <c r="J275">
        <v>0.1</v>
      </c>
      <c r="K275">
        <v>0</v>
      </c>
      <c r="L275">
        <v>1</v>
      </c>
      <c r="M275" t="s">
        <v>19</v>
      </c>
      <c r="N275" t="s">
        <v>62</v>
      </c>
      <c r="O275" t="s">
        <v>1091</v>
      </c>
      <c r="P275" t="s">
        <v>24</v>
      </c>
      <c r="Q275" t="s">
        <v>64</v>
      </c>
      <c r="R275" t="s">
        <v>65</v>
      </c>
      <c r="S275" t="s">
        <v>66</v>
      </c>
      <c r="T275" t="s">
        <v>105</v>
      </c>
      <c r="U275" t="s">
        <v>67</v>
      </c>
      <c r="V275" t="s">
        <v>21</v>
      </c>
      <c r="W275">
        <v>805</v>
      </c>
      <c r="X275" t="s">
        <v>22</v>
      </c>
      <c r="Y275" t="s">
        <v>39</v>
      </c>
      <c r="Z275">
        <v>2</v>
      </c>
      <c r="AC275" t="str">
        <f>IF(Table1[[#This Row],[In Adafruit Kit]]+Table1[[#This Row],[Common part]]&gt;0,1,"")</f>
        <v/>
      </c>
      <c r="AE275">
        <v>1</v>
      </c>
      <c r="AF275" t="str">
        <f>IF(Table1[[#This Row],[Stock Part]]=1,"STOCK",IF(Table1[[#This Row],[5% Rohs Part]]+Table1[[#This Row],[1% Rohs Part]],"",""))</f>
        <v/>
      </c>
      <c r="AG275" t="str">
        <f>CONCATENATE(Table1[[#This Row],[Resistance (Ohms)]],Table1[[#This Row],[Tolerance]],Table1[[#This Row],[Stock]])</f>
        <v>6.49kÂ±1%</v>
      </c>
      <c r="AH275" t="s">
        <v>11344</v>
      </c>
      <c r="AI275" s="6" t="s">
        <v>11352</v>
      </c>
    </row>
    <row r="276" spans="1:35" hidden="1">
      <c r="A276" t="s">
        <v>55</v>
      </c>
      <c r="B276" t="s">
        <v>56</v>
      </c>
      <c r="C276" t="s">
        <v>1092</v>
      </c>
      <c r="D276" t="s">
        <v>58</v>
      </c>
      <c r="E276" t="s">
        <v>1093</v>
      </c>
      <c r="F276" t="s">
        <v>60</v>
      </c>
      <c r="G276" t="s">
        <v>1094</v>
      </c>
      <c r="H276">
        <v>52640</v>
      </c>
      <c r="I276">
        <v>0</v>
      </c>
      <c r="J276">
        <v>0.1</v>
      </c>
      <c r="K276">
        <v>0</v>
      </c>
      <c r="L276">
        <v>1</v>
      </c>
      <c r="M276" t="s">
        <v>19</v>
      </c>
      <c r="N276" t="s">
        <v>62</v>
      </c>
      <c r="O276">
        <v>61.9</v>
      </c>
      <c r="P276" t="s">
        <v>24</v>
      </c>
      <c r="Q276" t="s">
        <v>64</v>
      </c>
      <c r="R276" t="s">
        <v>65</v>
      </c>
      <c r="S276" t="s">
        <v>66</v>
      </c>
      <c r="T276" t="s">
        <v>105</v>
      </c>
      <c r="U276" t="s">
        <v>67</v>
      </c>
      <c r="V276" t="s">
        <v>21</v>
      </c>
      <c r="W276">
        <v>805</v>
      </c>
      <c r="X276" t="s">
        <v>22</v>
      </c>
      <c r="Y276" t="s">
        <v>39</v>
      </c>
      <c r="Z276">
        <v>2</v>
      </c>
      <c r="AC276" t="str">
        <f>IF(Table1[[#This Row],[In Adafruit Kit]]+Table1[[#This Row],[Common part]]&gt;0,1,"")</f>
        <v/>
      </c>
      <c r="AE276">
        <v>1</v>
      </c>
      <c r="AF276" t="str">
        <f>IF(Table1[[#This Row],[Stock Part]]=1,"STOCK",IF(Table1[[#This Row],[5% Rohs Part]]+Table1[[#This Row],[1% Rohs Part]],"",""))</f>
        <v/>
      </c>
      <c r="AG276" t="str">
        <f>CONCATENATE(Table1[[#This Row],[Resistance (Ohms)]],Table1[[#This Row],[Tolerance]],Table1[[#This Row],[Stock]])</f>
        <v>61.9Â±1%</v>
      </c>
      <c r="AH276" t="s">
        <v>11344</v>
      </c>
      <c r="AI276" s="6" t="s">
        <v>11352</v>
      </c>
    </row>
    <row r="277" spans="1:35" hidden="1">
      <c r="A277" t="s">
        <v>55</v>
      </c>
      <c r="B277" t="s">
        <v>56</v>
      </c>
      <c r="C277" t="s">
        <v>1095</v>
      </c>
      <c r="D277" t="s">
        <v>58</v>
      </c>
      <c r="E277" t="s">
        <v>1096</v>
      </c>
      <c r="F277" t="s">
        <v>60</v>
      </c>
      <c r="G277" t="s">
        <v>1097</v>
      </c>
      <c r="H277">
        <v>57894</v>
      </c>
      <c r="I277">
        <v>0</v>
      </c>
      <c r="J277">
        <v>0.1</v>
      </c>
      <c r="K277">
        <v>0</v>
      </c>
      <c r="L277">
        <v>1</v>
      </c>
      <c r="M277" t="s">
        <v>19</v>
      </c>
      <c r="N277" t="s">
        <v>62</v>
      </c>
      <c r="O277">
        <v>680</v>
      </c>
      <c r="P277" t="s">
        <v>24</v>
      </c>
      <c r="Q277" t="s">
        <v>64</v>
      </c>
      <c r="R277" t="s">
        <v>65</v>
      </c>
      <c r="S277" t="s">
        <v>66</v>
      </c>
      <c r="T277" t="s">
        <v>105</v>
      </c>
      <c r="U277" t="s">
        <v>67</v>
      </c>
      <c r="V277" t="s">
        <v>21</v>
      </c>
      <c r="W277">
        <v>805</v>
      </c>
      <c r="X277" t="s">
        <v>22</v>
      </c>
      <c r="Y277" t="s">
        <v>39</v>
      </c>
      <c r="Z277">
        <v>2</v>
      </c>
      <c r="AC277" t="str">
        <f>IF(Table1[[#This Row],[In Adafruit Kit]]+Table1[[#This Row],[Common part]]&gt;0,1,"")</f>
        <v/>
      </c>
      <c r="AE277">
        <v>1</v>
      </c>
      <c r="AF277" t="str">
        <f>IF(Table1[[#This Row],[Stock Part]]=1,"STOCK",IF(Table1[[#This Row],[5% Rohs Part]]+Table1[[#This Row],[1% Rohs Part]],"",""))</f>
        <v/>
      </c>
      <c r="AG277" t="str">
        <f>CONCATENATE(Table1[[#This Row],[Resistance (Ohms)]],Table1[[#This Row],[Tolerance]],Table1[[#This Row],[Stock]])</f>
        <v>680Â±1%</v>
      </c>
      <c r="AH277" t="s">
        <v>11344</v>
      </c>
      <c r="AI277" s="6" t="s">
        <v>11352</v>
      </c>
    </row>
    <row r="278" spans="1:35" hidden="1">
      <c r="A278" t="s">
        <v>55</v>
      </c>
      <c r="B278" t="s">
        <v>56</v>
      </c>
      <c r="C278" t="s">
        <v>1098</v>
      </c>
      <c r="D278" t="s">
        <v>58</v>
      </c>
      <c r="E278" t="s">
        <v>1099</v>
      </c>
      <c r="F278" t="s">
        <v>60</v>
      </c>
      <c r="G278" t="s">
        <v>1100</v>
      </c>
      <c r="H278">
        <v>60164</v>
      </c>
      <c r="I278">
        <v>0</v>
      </c>
      <c r="J278">
        <v>0.1</v>
      </c>
      <c r="K278">
        <v>0</v>
      </c>
      <c r="L278">
        <v>1</v>
      </c>
      <c r="M278" t="s">
        <v>19</v>
      </c>
      <c r="N278" t="s">
        <v>62</v>
      </c>
      <c r="O278" t="s">
        <v>328</v>
      </c>
      <c r="P278" t="s">
        <v>24</v>
      </c>
      <c r="Q278" t="s">
        <v>64</v>
      </c>
      <c r="R278" t="s">
        <v>65</v>
      </c>
      <c r="S278" t="s">
        <v>66</v>
      </c>
      <c r="T278" t="s">
        <v>105</v>
      </c>
      <c r="U278" t="s">
        <v>67</v>
      </c>
      <c r="V278" t="s">
        <v>21</v>
      </c>
      <c r="W278">
        <v>805</v>
      </c>
      <c r="X278" t="s">
        <v>22</v>
      </c>
      <c r="Y278" t="s">
        <v>39</v>
      </c>
      <c r="Z278">
        <v>2</v>
      </c>
      <c r="AC278" t="str">
        <f>IF(Table1[[#This Row],[In Adafruit Kit]]+Table1[[#This Row],[Common part]]&gt;0,1,"")</f>
        <v/>
      </c>
      <c r="AE278">
        <v>1</v>
      </c>
      <c r="AF278" t="str">
        <f>IF(Table1[[#This Row],[Stock Part]]=1,"STOCK",IF(Table1[[#This Row],[5% Rohs Part]]+Table1[[#This Row],[1% Rohs Part]],"",""))</f>
        <v/>
      </c>
      <c r="AG278" t="str">
        <f>CONCATENATE(Table1[[#This Row],[Resistance (Ohms)]],Table1[[#This Row],[Tolerance]],Table1[[#This Row],[Stock]])</f>
        <v>8.2kÂ±1%</v>
      </c>
      <c r="AH278" t="s">
        <v>11344</v>
      </c>
      <c r="AI278" s="6" t="s">
        <v>11352</v>
      </c>
    </row>
    <row r="279" spans="1:35" hidden="1">
      <c r="A279" t="s">
        <v>55</v>
      </c>
      <c r="B279" t="s">
        <v>56</v>
      </c>
      <c r="C279" t="s">
        <v>1101</v>
      </c>
      <c r="D279" t="s">
        <v>58</v>
      </c>
      <c r="E279" t="s">
        <v>1102</v>
      </c>
      <c r="F279" t="s">
        <v>60</v>
      </c>
      <c r="G279" t="s">
        <v>1103</v>
      </c>
      <c r="H279">
        <v>57526</v>
      </c>
      <c r="I279">
        <v>0</v>
      </c>
      <c r="J279">
        <v>0.1</v>
      </c>
      <c r="K279">
        <v>0</v>
      </c>
      <c r="L279">
        <v>1</v>
      </c>
      <c r="M279" t="s">
        <v>19</v>
      </c>
      <c r="N279" t="s">
        <v>62</v>
      </c>
      <c r="O279" t="s">
        <v>1104</v>
      </c>
      <c r="P279" t="s">
        <v>24</v>
      </c>
      <c r="Q279" t="s">
        <v>64</v>
      </c>
      <c r="R279" t="s">
        <v>65</v>
      </c>
      <c r="S279" t="s">
        <v>66</v>
      </c>
      <c r="T279" t="s">
        <v>105</v>
      </c>
      <c r="U279" t="s">
        <v>67</v>
      </c>
      <c r="V279" t="s">
        <v>21</v>
      </c>
      <c r="W279">
        <v>805</v>
      </c>
      <c r="X279" t="s">
        <v>22</v>
      </c>
      <c r="Y279" t="s">
        <v>39</v>
      </c>
      <c r="Z279">
        <v>2</v>
      </c>
      <c r="AC279" t="str">
        <f>IF(Table1[[#This Row],[In Adafruit Kit]]+Table1[[#This Row],[Common part]]&gt;0,1,"")</f>
        <v/>
      </c>
      <c r="AE279">
        <v>1</v>
      </c>
      <c r="AF279" t="str">
        <f>IF(Table1[[#This Row],[Stock Part]]=1,"STOCK",IF(Table1[[#This Row],[5% Rohs Part]]+Table1[[#This Row],[1% Rohs Part]],"",""))</f>
        <v/>
      </c>
      <c r="AG279" t="str">
        <f>CONCATENATE(Table1[[#This Row],[Resistance (Ohms)]],Table1[[#This Row],[Tolerance]],Table1[[#This Row],[Stock]])</f>
        <v>84.5kÂ±1%</v>
      </c>
      <c r="AH279" t="s">
        <v>11344</v>
      </c>
      <c r="AI279" s="6" t="s">
        <v>11352</v>
      </c>
    </row>
    <row r="280" spans="1:35" hidden="1">
      <c r="A280" t="s">
        <v>55</v>
      </c>
      <c r="B280" t="s">
        <v>56</v>
      </c>
      <c r="C280" t="s">
        <v>1105</v>
      </c>
      <c r="D280" t="s">
        <v>58</v>
      </c>
      <c r="E280" t="s">
        <v>1106</v>
      </c>
      <c r="F280" t="s">
        <v>60</v>
      </c>
      <c r="G280" t="s">
        <v>1107</v>
      </c>
      <c r="H280">
        <v>58476</v>
      </c>
      <c r="I280">
        <v>0</v>
      </c>
      <c r="J280">
        <v>0.1</v>
      </c>
      <c r="K280">
        <v>0</v>
      </c>
      <c r="L280">
        <v>1</v>
      </c>
      <c r="M280" t="s">
        <v>19</v>
      </c>
      <c r="N280" t="s">
        <v>62</v>
      </c>
      <c r="O280" t="s">
        <v>1108</v>
      </c>
      <c r="P280" t="s">
        <v>24</v>
      </c>
      <c r="Q280" t="s">
        <v>64</v>
      </c>
      <c r="R280" t="s">
        <v>65</v>
      </c>
      <c r="S280" t="s">
        <v>66</v>
      </c>
      <c r="T280" t="s">
        <v>105</v>
      </c>
      <c r="U280" t="s">
        <v>67</v>
      </c>
      <c r="V280" t="s">
        <v>21</v>
      </c>
      <c r="W280">
        <v>805</v>
      </c>
      <c r="X280" t="s">
        <v>22</v>
      </c>
      <c r="Y280" t="s">
        <v>39</v>
      </c>
      <c r="Z280">
        <v>2</v>
      </c>
      <c r="AC280" t="str">
        <f>IF(Table1[[#This Row],[In Adafruit Kit]]+Table1[[#This Row],[Common part]]&gt;0,1,"")</f>
        <v/>
      </c>
      <c r="AE280">
        <v>1</v>
      </c>
      <c r="AF280" t="str">
        <f>IF(Table1[[#This Row],[Stock Part]]=1,"STOCK",IF(Table1[[#This Row],[5% Rohs Part]]+Table1[[#This Row],[1% Rohs Part]],"",""))</f>
        <v/>
      </c>
      <c r="AG280" t="str">
        <f>CONCATENATE(Table1[[#This Row],[Resistance (Ohms)]],Table1[[#This Row],[Tolerance]],Table1[[#This Row],[Stock]])</f>
        <v>9.31kÂ±1%</v>
      </c>
      <c r="AH280" t="s">
        <v>11344</v>
      </c>
      <c r="AI280" s="6" t="s">
        <v>11352</v>
      </c>
    </row>
    <row r="281" spans="1:35" hidden="1">
      <c r="A281" t="s">
        <v>55</v>
      </c>
      <c r="B281" t="s">
        <v>56</v>
      </c>
      <c r="C281" t="s">
        <v>1109</v>
      </c>
      <c r="D281" t="s">
        <v>58</v>
      </c>
      <c r="E281" t="s">
        <v>1110</v>
      </c>
      <c r="F281" t="s">
        <v>60</v>
      </c>
      <c r="G281" t="s">
        <v>1111</v>
      </c>
      <c r="H281">
        <v>57652</v>
      </c>
      <c r="I281">
        <v>0</v>
      </c>
      <c r="J281">
        <v>0.1</v>
      </c>
      <c r="K281">
        <v>0</v>
      </c>
      <c r="L281">
        <v>1</v>
      </c>
      <c r="M281" t="s">
        <v>19</v>
      </c>
      <c r="N281" t="s">
        <v>62</v>
      </c>
      <c r="O281">
        <v>910</v>
      </c>
      <c r="P281" t="s">
        <v>24</v>
      </c>
      <c r="Q281" t="s">
        <v>64</v>
      </c>
      <c r="R281" t="s">
        <v>65</v>
      </c>
      <c r="S281" t="s">
        <v>66</v>
      </c>
      <c r="T281" t="s">
        <v>105</v>
      </c>
      <c r="U281" t="s">
        <v>67</v>
      </c>
      <c r="V281" t="s">
        <v>21</v>
      </c>
      <c r="W281">
        <v>805</v>
      </c>
      <c r="X281" t="s">
        <v>22</v>
      </c>
      <c r="Y281" t="s">
        <v>39</v>
      </c>
      <c r="Z281">
        <v>2</v>
      </c>
      <c r="AC281" t="str">
        <f>IF(Table1[[#This Row],[In Adafruit Kit]]+Table1[[#This Row],[Common part]]&gt;0,1,"")</f>
        <v/>
      </c>
      <c r="AE281">
        <v>1</v>
      </c>
      <c r="AF281" t="str">
        <f>IF(Table1[[#This Row],[Stock Part]]=1,"STOCK",IF(Table1[[#This Row],[5% Rohs Part]]+Table1[[#This Row],[1% Rohs Part]],"",""))</f>
        <v/>
      </c>
      <c r="AG281" t="str">
        <f>CONCATENATE(Table1[[#This Row],[Resistance (Ohms)]],Table1[[#This Row],[Tolerance]],Table1[[#This Row],[Stock]])</f>
        <v>910Â±1%</v>
      </c>
      <c r="AH281" t="s">
        <v>11344</v>
      </c>
      <c r="AI281" s="6" t="s">
        <v>11352</v>
      </c>
    </row>
    <row r="282" spans="1:35" hidden="1">
      <c r="A282" t="s">
        <v>55</v>
      </c>
      <c r="B282" t="s">
        <v>56</v>
      </c>
      <c r="C282" t="s">
        <v>1112</v>
      </c>
      <c r="D282" t="s">
        <v>58</v>
      </c>
      <c r="E282" t="s">
        <v>1113</v>
      </c>
      <c r="F282" t="s">
        <v>60</v>
      </c>
      <c r="G282" t="s">
        <v>1114</v>
      </c>
      <c r="H282">
        <v>54927</v>
      </c>
      <c r="I282">
        <v>0</v>
      </c>
      <c r="J282">
        <v>0.1</v>
      </c>
      <c r="K282">
        <v>0</v>
      </c>
      <c r="L282">
        <v>1</v>
      </c>
      <c r="M282" t="s">
        <v>19</v>
      </c>
      <c r="N282" t="s">
        <v>62</v>
      </c>
      <c r="O282" t="s">
        <v>1115</v>
      </c>
      <c r="P282" t="s">
        <v>24</v>
      </c>
      <c r="Q282" t="s">
        <v>64</v>
      </c>
      <c r="R282" t="s">
        <v>65</v>
      </c>
      <c r="S282" t="s">
        <v>66</v>
      </c>
      <c r="T282" t="s">
        <v>105</v>
      </c>
      <c r="U282" t="s">
        <v>67</v>
      </c>
      <c r="V282" t="s">
        <v>21</v>
      </c>
      <c r="W282">
        <v>805</v>
      </c>
      <c r="X282" t="s">
        <v>22</v>
      </c>
      <c r="Y282" t="s">
        <v>39</v>
      </c>
      <c r="Z282">
        <v>2</v>
      </c>
      <c r="AC282" t="str">
        <f>IF(Table1[[#This Row],[In Adafruit Kit]]+Table1[[#This Row],[Common part]]&gt;0,1,"")</f>
        <v/>
      </c>
      <c r="AE282">
        <v>1</v>
      </c>
      <c r="AF282" t="str">
        <f>IF(Table1[[#This Row],[Stock Part]]=1,"STOCK",IF(Table1[[#This Row],[5% Rohs Part]]+Table1[[#This Row],[1% Rohs Part]],"",""))</f>
        <v/>
      </c>
      <c r="AG282" t="str">
        <f>CONCATENATE(Table1[[#This Row],[Resistance (Ohms)]],Table1[[#This Row],[Tolerance]],Table1[[#This Row],[Stock]])</f>
        <v>1.21kÂ±1%</v>
      </c>
      <c r="AH282" t="s">
        <v>11344</v>
      </c>
      <c r="AI282" s="6" t="s">
        <v>11352</v>
      </c>
    </row>
    <row r="283" spans="1:35" hidden="1">
      <c r="A283" t="s">
        <v>55</v>
      </c>
      <c r="B283" t="s">
        <v>56</v>
      </c>
      <c r="C283" t="s">
        <v>1116</v>
      </c>
      <c r="D283" t="s">
        <v>58</v>
      </c>
      <c r="E283" t="s">
        <v>1117</v>
      </c>
      <c r="F283" t="s">
        <v>60</v>
      </c>
      <c r="G283" t="s">
        <v>1118</v>
      </c>
      <c r="H283">
        <v>51829</v>
      </c>
      <c r="I283">
        <v>0</v>
      </c>
      <c r="J283">
        <v>0.1</v>
      </c>
      <c r="K283">
        <v>0</v>
      </c>
      <c r="L283">
        <v>1</v>
      </c>
      <c r="M283" t="s">
        <v>19</v>
      </c>
      <c r="N283" t="s">
        <v>62</v>
      </c>
      <c r="O283">
        <v>113</v>
      </c>
      <c r="P283" t="s">
        <v>24</v>
      </c>
      <c r="Q283" t="s">
        <v>64</v>
      </c>
      <c r="R283" t="s">
        <v>65</v>
      </c>
      <c r="S283" t="s">
        <v>66</v>
      </c>
      <c r="T283" t="s">
        <v>105</v>
      </c>
      <c r="U283" t="s">
        <v>67</v>
      </c>
      <c r="V283" t="s">
        <v>21</v>
      </c>
      <c r="W283">
        <v>805</v>
      </c>
      <c r="X283" t="s">
        <v>22</v>
      </c>
      <c r="Y283" t="s">
        <v>39</v>
      </c>
      <c r="Z283">
        <v>2</v>
      </c>
      <c r="AC283" t="str">
        <f>IF(Table1[[#This Row],[In Adafruit Kit]]+Table1[[#This Row],[Common part]]&gt;0,1,"")</f>
        <v/>
      </c>
      <c r="AE283">
        <v>1</v>
      </c>
      <c r="AF283" t="str">
        <f>IF(Table1[[#This Row],[Stock Part]]=1,"STOCK",IF(Table1[[#This Row],[5% Rohs Part]]+Table1[[#This Row],[1% Rohs Part]],"",""))</f>
        <v/>
      </c>
      <c r="AG283" t="str">
        <f>CONCATENATE(Table1[[#This Row],[Resistance (Ohms)]],Table1[[#This Row],[Tolerance]],Table1[[#This Row],[Stock]])</f>
        <v>113Â±1%</v>
      </c>
      <c r="AH283" t="s">
        <v>11344</v>
      </c>
      <c r="AI283" s="6" t="s">
        <v>11352</v>
      </c>
    </row>
    <row r="284" spans="1:35" hidden="1">
      <c r="A284" t="s">
        <v>55</v>
      </c>
      <c r="B284" t="s">
        <v>56</v>
      </c>
      <c r="C284" t="s">
        <v>1119</v>
      </c>
      <c r="D284" t="s">
        <v>58</v>
      </c>
      <c r="E284" t="s">
        <v>1120</v>
      </c>
      <c r="F284" t="s">
        <v>60</v>
      </c>
      <c r="G284" t="s">
        <v>1121</v>
      </c>
      <c r="H284">
        <v>51602</v>
      </c>
      <c r="I284">
        <v>0</v>
      </c>
      <c r="J284">
        <v>0.1</v>
      </c>
      <c r="K284">
        <v>0</v>
      </c>
      <c r="L284">
        <v>1</v>
      </c>
      <c r="M284" t="s">
        <v>19</v>
      </c>
      <c r="N284" t="s">
        <v>62</v>
      </c>
      <c r="O284">
        <v>140</v>
      </c>
      <c r="P284" t="s">
        <v>24</v>
      </c>
      <c r="Q284" t="s">
        <v>64</v>
      </c>
      <c r="R284" t="s">
        <v>65</v>
      </c>
      <c r="S284" t="s">
        <v>66</v>
      </c>
      <c r="T284" t="s">
        <v>105</v>
      </c>
      <c r="U284" t="s">
        <v>67</v>
      </c>
      <c r="V284" t="s">
        <v>21</v>
      </c>
      <c r="W284">
        <v>805</v>
      </c>
      <c r="X284" t="s">
        <v>22</v>
      </c>
      <c r="Y284" t="s">
        <v>39</v>
      </c>
      <c r="Z284">
        <v>2</v>
      </c>
      <c r="AC284" t="str">
        <f>IF(Table1[[#This Row],[In Adafruit Kit]]+Table1[[#This Row],[Common part]]&gt;0,1,"")</f>
        <v/>
      </c>
      <c r="AE284">
        <v>1</v>
      </c>
      <c r="AF284" t="str">
        <f>IF(Table1[[#This Row],[Stock Part]]=1,"STOCK",IF(Table1[[#This Row],[5% Rohs Part]]+Table1[[#This Row],[1% Rohs Part]],"",""))</f>
        <v/>
      </c>
      <c r="AG284" t="str">
        <f>CONCATENATE(Table1[[#This Row],[Resistance (Ohms)]],Table1[[#This Row],[Tolerance]],Table1[[#This Row],[Stock]])</f>
        <v>140Â±1%</v>
      </c>
      <c r="AH284" t="s">
        <v>11344</v>
      </c>
      <c r="AI284" s="6" t="s">
        <v>11352</v>
      </c>
    </row>
    <row r="285" spans="1:35" hidden="1">
      <c r="A285" t="s">
        <v>55</v>
      </c>
      <c r="B285" t="s">
        <v>56</v>
      </c>
      <c r="C285" t="s">
        <v>1122</v>
      </c>
      <c r="D285" t="s">
        <v>58</v>
      </c>
      <c r="E285" t="s">
        <v>1123</v>
      </c>
      <c r="F285" t="s">
        <v>60</v>
      </c>
      <c r="G285" t="s">
        <v>1124</v>
      </c>
      <c r="H285">
        <v>51761</v>
      </c>
      <c r="I285">
        <v>0</v>
      </c>
      <c r="J285">
        <v>0.1</v>
      </c>
      <c r="K285">
        <v>0</v>
      </c>
      <c r="L285">
        <v>1</v>
      </c>
      <c r="M285" t="s">
        <v>19</v>
      </c>
      <c r="N285" t="s">
        <v>62</v>
      </c>
      <c r="O285" t="s">
        <v>1125</v>
      </c>
      <c r="P285" t="s">
        <v>24</v>
      </c>
      <c r="Q285" t="s">
        <v>64</v>
      </c>
      <c r="R285" t="s">
        <v>65</v>
      </c>
      <c r="S285" t="s">
        <v>66</v>
      </c>
      <c r="T285" t="s">
        <v>105</v>
      </c>
      <c r="U285" t="s">
        <v>67</v>
      </c>
      <c r="V285" t="s">
        <v>21</v>
      </c>
      <c r="W285">
        <v>805</v>
      </c>
      <c r="X285" t="s">
        <v>22</v>
      </c>
      <c r="Y285" t="s">
        <v>39</v>
      </c>
      <c r="Z285">
        <v>2</v>
      </c>
      <c r="AC285" t="str">
        <f>IF(Table1[[#This Row],[In Adafruit Kit]]+Table1[[#This Row],[Common part]]&gt;0,1,"")</f>
        <v/>
      </c>
      <c r="AE285">
        <v>1</v>
      </c>
      <c r="AF285" t="str">
        <f>IF(Table1[[#This Row],[Stock Part]]=1,"STOCK",IF(Table1[[#This Row],[5% Rohs Part]]+Table1[[#This Row],[1% Rohs Part]],"",""))</f>
        <v/>
      </c>
      <c r="AG285" t="str">
        <f>CONCATENATE(Table1[[#This Row],[Resistance (Ohms)]],Table1[[#This Row],[Tolerance]],Table1[[#This Row],[Stock]])</f>
        <v>2.15kÂ±1%</v>
      </c>
      <c r="AH285" t="s">
        <v>11344</v>
      </c>
      <c r="AI285" s="6" t="s">
        <v>11352</v>
      </c>
    </row>
    <row r="286" spans="1:35" hidden="1">
      <c r="A286" t="s">
        <v>55</v>
      </c>
      <c r="B286" t="s">
        <v>56</v>
      </c>
      <c r="C286" t="s">
        <v>1126</v>
      </c>
      <c r="D286" t="s">
        <v>58</v>
      </c>
      <c r="E286" t="s">
        <v>1127</v>
      </c>
      <c r="F286" t="s">
        <v>60</v>
      </c>
      <c r="G286" t="s">
        <v>1128</v>
      </c>
      <c r="H286">
        <v>51618</v>
      </c>
      <c r="I286">
        <v>0</v>
      </c>
      <c r="J286">
        <v>0.1</v>
      </c>
      <c r="K286">
        <v>0</v>
      </c>
      <c r="L286">
        <v>1</v>
      </c>
      <c r="M286" t="s">
        <v>19</v>
      </c>
      <c r="N286" t="s">
        <v>62</v>
      </c>
      <c r="O286" t="s">
        <v>1129</v>
      </c>
      <c r="P286" t="s">
        <v>24</v>
      </c>
      <c r="Q286" t="s">
        <v>64</v>
      </c>
      <c r="R286" t="s">
        <v>65</v>
      </c>
      <c r="S286" t="s">
        <v>66</v>
      </c>
      <c r="T286" t="s">
        <v>105</v>
      </c>
      <c r="U286" t="s">
        <v>67</v>
      </c>
      <c r="V286" t="s">
        <v>21</v>
      </c>
      <c r="W286">
        <v>805</v>
      </c>
      <c r="X286" t="s">
        <v>22</v>
      </c>
      <c r="Y286" t="s">
        <v>39</v>
      </c>
      <c r="Z286">
        <v>2</v>
      </c>
      <c r="AC286" t="str">
        <f>IF(Table1[[#This Row],[In Adafruit Kit]]+Table1[[#This Row],[Common part]]&gt;0,1,"")</f>
        <v/>
      </c>
      <c r="AE286">
        <v>1</v>
      </c>
      <c r="AF286" t="str">
        <f>IF(Table1[[#This Row],[Stock Part]]=1,"STOCK",IF(Table1[[#This Row],[5% Rohs Part]]+Table1[[#This Row],[1% Rohs Part]],"",""))</f>
        <v/>
      </c>
      <c r="AG286" t="str">
        <f>CONCATENATE(Table1[[#This Row],[Resistance (Ohms)]],Table1[[#This Row],[Tolerance]],Table1[[#This Row],[Stock]])</f>
        <v>2.32kÂ±1%</v>
      </c>
      <c r="AH286" t="s">
        <v>11344</v>
      </c>
      <c r="AI286" s="6" t="s">
        <v>11352</v>
      </c>
    </row>
    <row r="287" spans="1:35" hidden="1">
      <c r="A287" t="s">
        <v>55</v>
      </c>
      <c r="B287" t="s">
        <v>56</v>
      </c>
      <c r="C287" t="s">
        <v>1130</v>
      </c>
      <c r="D287" t="s">
        <v>58</v>
      </c>
      <c r="E287" t="s">
        <v>1131</v>
      </c>
      <c r="F287" t="s">
        <v>60</v>
      </c>
      <c r="G287" t="s">
        <v>1132</v>
      </c>
      <c r="H287">
        <v>56073</v>
      </c>
      <c r="I287">
        <v>0</v>
      </c>
      <c r="J287">
        <v>0.1</v>
      </c>
      <c r="K287">
        <v>0</v>
      </c>
      <c r="L287">
        <v>1</v>
      </c>
      <c r="M287" t="s">
        <v>19</v>
      </c>
      <c r="N287" t="s">
        <v>62</v>
      </c>
      <c r="O287">
        <v>22.1</v>
      </c>
      <c r="P287" t="s">
        <v>24</v>
      </c>
      <c r="Q287" t="s">
        <v>64</v>
      </c>
      <c r="R287" t="s">
        <v>65</v>
      </c>
      <c r="S287" t="s">
        <v>66</v>
      </c>
      <c r="T287" t="s">
        <v>105</v>
      </c>
      <c r="U287" t="s">
        <v>67</v>
      </c>
      <c r="V287" t="s">
        <v>21</v>
      </c>
      <c r="W287">
        <v>805</v>
      </c>
      <c r="X287" t="s">
        <v>22</v>
      </c>
      <c r="Y287" t="s">
        <v>39</v>
      </c>
      <c r="Z287">
        <v>2</v>
      </c>
      <c r="AC287" t="str">
        <f>IF(Table1[[#This Row],[In Adafruit Kit]]+Table1[[#This Row],[Common part]]&gt;0,1,"")</f>
        <v/>
      </c>
      <c r="AE287">
        <v>1</v>
      </c>
      <c r="AF287" t="str">
        <f>IF(Table1[[#This Row],[Stock Part]]=1,"STOCK",IF(Table1[[#This Row],[5% Rohs Part]]+Table1[[#This Row],[1% Rohs Part]],"",""))</f>
        <v/>
      </c>
      <c r="AG287" t="str">
        <f>CONCATENATE(Table1[[#This Row],[Resistance (Ohms)]],Table1[[#This Row],[Tolerance]],Table1[[#This Row],[Stock]])</f>
        <v>22.1Â±1%</v>
      </c>
      <c r="AH287" t="s">
        <v>11344</v>
      </c>
      <c r="AI287" s="6" t="s">
        <v>11352</v>
      </c>
    </row>
    <row r="288" spans="1:35" hidden="1">
      <c r="A288" t="s">
        <v>55</v>
      </c>
      <c r="B288" t="s">
        <v>56</v>
      </c>
      <c r="C288" t="s">
        <v>1133</v>
      </c>
      <c r="D288" t="s">
        <v>58</v>
      </c>
      <c r="E288" t="s">
        <v>1134</v>
      </c>
      <c r="F288" t="s">
        <v>60</v>
      </c>
      <c r="G288" t="s">
        <v>1135</v>
      </c>
      <c r="H288">
        <v>53920</v>
      </c>
      <c r="I288">
        <v>0</v>
      </c>
      <c r="J288">
        <v>0.1</v>
      </c>
      <c r="K288">
        <v>0</v>
      </c>
      <c r="L288">
        <v>1</v>
      </c>
      <c r="M288" t="s">
        <v>19</v>
      </c>
      <c r="N288" t="s">
        <v>62</v>
      </c>
      <c r="O288">
        <v>232</v>
      </c>
      <c r="P288" t="s">
        <v>24</v>
      </c>
      <c r="Q288" t="s">
        <v>64</v>
      </c>
      <c r="R288" t="s">
        <v>65</v>
      </c>
      <c r="S288" t="s">
        <v>66</v>
      </c>
      <c r="T288" t="s">
        <v>105</v>
      </c>
      <c r="U288" t="s">
        <v>67</v>
      </c>
      <c r="V288" t="s">
        <v>21</v>
      </c>
      <c r="W288">
        <v>805</v>
      </c>
      <c r="X288" t="s">
        <v>22</v>
      </c>
      <c r="Y288" t="s">
        <v>39</v>
      </c>
      <c r="Z288">
        <v>2</v>
      </c>
      <c r="AC288" t="str">
        <f>IF(Table1[[#This Row],[In Adafruit Kit]]+Table1[[#This Row],[Common part]]&gt;0,1,"")</f>
        <v/>
      </c>
      <c r="AE288">
        <v>1</v>
      </c>
      <c r="AF288" t="str">
        <f>IF(Table1[[#This Row],[Stock Part]]=1,"STOCK",IF(Table1[[#This Row],[5% Rohs Part]]+Table1[[#This Row],[1% Rohs Part]],"",""))</f>
        <v/>
      </c>
      <c r="AG288" t="str">
        <f>CONCATENATE(Table1[[#This Row],[Resistance (Ohms)]],Table1[[#This Row],[Tolerance]],Table1[[#This Row],[Stock]])</f>
        <v>232Â±1%</v>
      </c>
      <c r="AH288" t="s">
        <v>11344</v>
      </c>
      <c r="AI288" s="6" t="s">
        <v>11352</v>
      </c>
    </row>
    <row r="289" spans="1:35" hidden="1">
      <c r="A289" t="s">
        <v>55</v>
      </c>
      <c r="B289" t="s">
        <v>56</v>
      </c>
      <c r="C289" t="s">
        <v>1136</v>
      </c>
      <c r="D289" t="s">
        <v>58</v>
      </c>
      <c r="E289" t="s">
        <v>1137</v>
      </c>
      <c r="F289" t="s">
        <v>60</v>
      </c>
      <c r="G289" t="s">
        <v>1138</v>
      </c>
      <c r="H289">
        <v>53286</v>
      </c>
      <c r="I289">
        <v>0</v>
      </c>
      <c r="J289">
        <v>0.1</v>
      </c>
      <c r="K289">
        <v>0</v>
      </c>
      <c r="L289">
        <v>1</v>
      </c>
      <c r="M289" t="s">
        <v>19</v>
      </c>
      <c r="N289" t="s">
        <v>62</v>
      </c>
      <c r="O289">
        <v>287</v>
      </c>
      <c r="P289" t="s">
        <v>24</v>
      </c>
      <c r="Q289" t="s">
        <v>64</v>
      </c>
      <c r="R289" t="s">
        <v>65</v>
      </c>
      <c r="S289" t="s">
        <v>66</v>
      </c>
      <c r="T289" t="s">
        <v>105</v>
      </c>
      <c r="U289" t="s">
        <v>67</v>
      </c>
      <c r="V289" t="s">
        <v>21</v>
      </c>
      <c r="W289">
        <v>805</v>
      </c>
      <c r="X289" t="s">
        <v>22</v>
      </c>
      <c r="Y289" t="s">
        <v>39</v>
      </c>
      <c r="Z289">
        <v>2</v>
      </c>
      <c r="AC289" t="str">
        <f>IF(Table1[[#This Row],[In Adafruit Kit]]+Table1[[#This Row],[Common part]]&gt;0,1,"")</f>
        <v/>
      </c>
      <c r="AE289">
        <v>1</v>
      </c>
      <c r="AF289" t="str">
        <f>IF(Table1[[#This Row],[Stock Part]]=1,"STOCK",IF(Table1[[#This Row],[5% Rohs Part]]+Table1[[#This Row],[1% Rohs Part]],"",""))</f>
        <v/>
      </c>
      <c r="AG289" t="str">
        <f>CONCATENATE(Table1[[#This Row],[Resistance (Ohms)]],Table1[[#This Row],[Tolerance]],Table1[[#This Row],[Stock]])</f>
        <v>287Â±1%</v>
      </c>
      <c r="AH289" t="s">
        <v>11344</v>
      </c>
      <c r="AI289" s="6" t="s">
        <v>11352</v>
      </c>
    </row>
    <row r="290" spans="1:35" hidden="1">
      <c r="A290" t="s">
        <v>55</v>
      </c>
      <c r="B290" t="s">
        <v>56</v>
      </c>
      <c r="C290" t="s">
        <v>1139</v>
      </c>
      <c r="D290" t="s">
        <v>58</v>
      </c>
      <c r="E290" t="s">
        <v>1140</v>
      </c>
      <c r="F290" t="s">
        <v>60</v>
      </c>
      <c r="G290" t="s">
        <v>1141</v>
      </c>
      <c r="H290">
        <v>52918</v>
      </c>
      <c r="I290">
        <v>0</v>
      </c>
      <c r="J290">
        <v>0.1</v>
      </c>
      <c r="K290">
        <v>0</v>
      </c>
      <c r="L290">
        <v>1</v>
      </c>
      <c r="M290" t="s">
        <v>19</v>
      </c>
      <c r="N290" t="s">
        <v>62</v>
      </c>
      <c r="O290" t="s">
        <v>1142</v>
      </c>
      <c r="P290" t="s">
        <v>24</v>
      </c>
      <c r="Q290" t="s">
        <v>64</v>
      </c>
      <c r="R290" t="s">
        <v>65</v>
      </c>
      <c r="S290" t="s">
        <v>66</v>
      </c>
      <c r="T290" t="s">
        <v>105</v>
      </c>
      <c r="U290" t="s">
        <v>67</v>
      </c>
      <c r="V290" t="s">
        <v>21</v>
      </c>
      <c r="W290">
        <v>805</v>
      </c>
      <c r="X290" t="s">
        <v>22</v>
      </c>
      <c r="Y290" t="s">
        <v>39</v>
      </c>
      <c r="Z290">
        <v>2</v>
      </c>
      <c r="AC290" t="str">
        <f>IF(Table1[[#This Row],[In Adafruit Kit]]+Table1[[#This Row],[Common part]]&gt;0,1,"")</f>
        <v/>
      </c>
      <c r="AE290">
        <v>1</v>
      </c>
      <c r="AF290" t="str">
        <f>IF(Table1[[#This Row],[Stock Part]]=1,"STOCK",IF(Table1[[#This Row],[5% Rohs Part]]+Table1[[#This Row],[1% Rohs Part]],"",""))</f>
        <v/>
      </c>
      <c r="AG290" t="str">
        <f>CONCATENATE(Table1[[#This Row],[Resistance (Ohms)]],Table1[[#This Row],[Tolerance]],Table1[[#This Row],[Stock]])</f>
        <v>332kÂ±1%</v>
      </c>
      <c r="AH290" t="s">
        <v>11344</v>
      </c>
      <c r="AI290" s="6" t="s">
        <v>11352</v>
      </c>
    </row>
    <row r="291" spans="1:35" hidden="1">
      <c r="A291" t="s">
        <v>55</v>
      </c>
      <c r="B291" t="s">
        <v>56</v>
      </c>
      <c r="C291" t="s">
        <v>1143</v>
      </c>
      <c r="D291" t="s">
        <v>58</v>
      </c>
      <c r="E291" t="s">
        <v>1144</v>
      </c>
      <c r="F291" t="s">
        <v>60</v>
      </c>
      <c r="G291" t="s">
        <v>1145</v>
      </c>
      <c r="H291">
        <v>51930</v>
      </c>
      <c r="I291">
        <v>0</v>
      </c>
      <c r="J291">
        <v>0.1</v>
      </c>
      <c r="K291">
        <v>0</v>
      </c>
      <c r="L291">
        <v>1</v>
      </c>
      <c r="M291" t="s">
        <v>19</v>
      </c>
      <c r="N291" t="s">
        <v>62</v>
      </c>
      <c r="O291">
        <v>348</v>
      </c>
      <c r="P291" t="s">
        <v>24</v>
      </c>
      <c r="Q291" t="s">
        <v>64</v>
      </c>
      <c r="R291" t="s">
        <v>65</v>
      </c>
      <c r="S291" t="s">
        <v>66</v>
      </c>
      <c r="T291" t="s">
        <v>105</v>
      </c>
      <c r="U291" t="s">
        <v>67</v>
      </c>
      <c r="V291" t="s">
        <v>21</v>
      </c>
      <c r="W291">
        <v>805</v>
      </c>
      <c r="X291" t="s">
        <v>22</v>
      </c>
      <c r="Y291" t="s">
        <v>39</v>
      </c>
      <c r="Z291">
        <v>2</v>
      </c>
      <c r="AC291" t="str">
        <f>IF(Table1[[#This Row],[In Adafruit Kit]]+Table1[[#This Row],[Common part]]&gt;0,1,"")</f>
        <v/>
      </c>
      <c r="AE291">
        <v>1</v>
      </c>
      <c r="AF291" t="str">
        <f>IF(Table1[[#This Row],[Stock Part]]=1,"STOCK",IF(Table1[[#This Row],[5% Rohs Part]]+Table1[[#This Row],[1% Rohs Part]],"",""))</f>
        <v/>
      </c>
      <c r="AG291" t="str">
        <f>CONCATENATE(Table1[[#This Row],[Resistance (Ohms)]],Table1[[#This Row],[Tolerance]],Table1[[#This Row],[Stock]])</f>
        <v>348Â±1%</v>
      </c>
      <c r="AH291" t="s">
        <v>11344</v>
      </c>
      <c r="AI291" s="6" t="s">
        <v>11352</v>
      </c>
    </row>
    <row r="292" spans="1:35" hidden="1">
      <c r="A292" t="s">
        <v>55</v>
      </c>
      <c r="B292" t="s">
        <v>56</v>
      </c>
      <c r="C292" t="s">
        <v>1146</v>
      </c>
      <c r="D292" t="s">
        <v>58</v>
      </c>
      <c r="E292" t="s">
        <v>1147</v>
      </c>
      <c r="F292" t="s">
        <v>60</v>
      </c>
      <c r="G292" t="s">
        <v>1148</v>
      </c>
      <c r="H292">
        <v>53395</v>
      </c>
      <c r="I292">
        <v>0</v>
      </c>
      <c r="J292">
        <v>0.1</v>
      </c>
      <c r="K292">
        <v>0</v>
      </c>
      <c r="L292">
        <v>1</v>
      </c>
      <c r="M292" t="s">
        <v>19</v>
      </c>
      <c r="N292" t="s">
        <v>62</v>
      </c>
      <c r="O292" t="s">
        <v>1149</v>
      </c>
      <c r="P292" t="s">
        <v>24</v>
      </c>
      <c r="Q292" t="s">
        <v>64</v>
      </c>
      <c r="R292" t="s">
        <v>65</v>
      </c>
      <c r="S292" t="s">
        <v>66</v>
      </c>
      <c r="T292" t="s">
        <v>105</v>
      </c>
      <c r="U292" t="s">
        <v>67</v>
      </c>
      <c r="V292" t="s">
        <v>21</v>
      </c>
      <c r="W292">
        <v>805</v>
      </c>
      <c r="X292" t="s">
        <v>22</v>
      </c>
      <c r="Y292" t="s">
        <v>39</v>
      </c>
      <c r="Z292">
        <v>2</v>
      </c>
      <c r="AC292" t="str">
        <f>IF(Table1[[#This Row],[In Adafruit Kit]]+Table1[[#This Row],[Common part]]&gt;0,1,"")</f>
        <v/>
      </c>
      <c r="AE292">
        <v>1</v>
      </c>
      <c r="AF292" t="str">
        <f>IF(Table1[[#This Row],[Stock Part]]=1,"STOCK",IF(Table1[[#This Row],[5% Rohs Part]]+Table1[[#This Row],[1% Rohs Part]],"",""))</f>
        <v/>
      </c>
      <c r="AG292" t="str">
        <f>CONCATENATE(Table1[[#This Row],[Resistance (Ohms)]],Table1[[#This Row],[Tolerance]],Table1[[#This Row],[Stock]])</f>
        <v>35.7kÂ±1%</v>
      </c>
      <c r="AH292" t="s">
        <v>11344</v>
      </c>
      <c r="AI292" s="6" t="s">
        <v>11352</v>
      </c>
    </row>
    <row r="293" spans="1:35" hidden="1">
      <c r="A293" t="s">
        <v>55</v>
      </c>
      <c r="B293" t="s">
        <v>56</v>
      </c>
      <c r="C293" t="s">
        <v>1150</v>
      </c>
      <c r="D293" t="s">
        <v>58</v>
      </c>
      <c r="E293" t="s">
        <v>1151</v>
      </c>
      <c r="F293" t="s">
        <v>60</v>
      </c>
      <c r="G293" t="s">
        <v>1152</v>
      </c>
      <c r="H293">
        <v>53158</v>
      </c>
      <c r="I293">
        <v>0</v>
      </c>
      <c r="J293">
        <v>0.1</v>
      </c>
      <c r="K293">
        <v>0</v>
      </c>
      <c r="L293">
        <v>1</v>
      </c>
      <c r="M293" t="s">
        <v>19</v>
      </c>
      <c r="N293" t="s">
        <v>62</v>
      </c>
      <c r="O293" t="s">
        <v>1153</v>
      </c>
      <c r="P293" t="s">
        <v>24</v>
      </c>
      <c r="Q293" t="s">
        <v>64</v>
      </c>
      <c r="R293" t="s">
        <v>65</v>
      </c>
      <c r="S293" t="s">
        <v>66</v>
      </c>
      <c r="T293" t="s">
        <v>105</v>
      </c>
      <c r="U293" t="s">
        <v>67</v>
      </c>
      <c r="V293" t="s">
        <v>21</v>
      </c>
      <c r="W293">
        <v>805</v>
      </c>
      <c r="X293" t="s">
        <v>22</v>
      </c>
      <c r="Y293" t="s">
        <v>39</v>
      </c>
      <c r="Z293">
        <v>2</v>
      </c>
      <c r="AC293" t="str">
        <f>IF(Table1[[#This Row],[In Adafruit Kit]]+Table1[[#This Row],[Common part]]&gt;0,1,"")</f>
        <v/>
      </c>
      <c r="AE293">
        <v>1</v>
      </c>
      <c r="AF293" t="str">
        <f>IF(Table1[[#This Row],[Stock Part]]=1,"STOCK",IF(Table1[[#This Row],[5% Rohs Part]]+Table1[[#This Row],[1% Rohs Part]],"",""))</f>
        <v/>
      </c>
      <c r="AG293" t="str">
        <f>CONCATENATE(Table1[[#This Row],[Resistance (Ohms)]],Table1[[#This Row],[Tolerance]],Table1[[#This Row],[Stock]])</f>
        <v>48.7kÂ±1%</v>
      </c>
      <c r="AH293" t="s">
        <v>11344</v>
      </c>
      <c r="AI293" s="6" t="s">
        <v>11352</v>
      </c>
    </row>
    <row r="294" spans="1:35" hidden="1">
      <c r="A294" t="s">
        <v>55</v>
      </c>
      <c r="B294" t="s">
        <v>56</v>
      </c>
      <c r="C294" t="s">
        <v>1154</v>
      </c>
      <c r="D294" t="s">
        <v>58</v>
      </c>
      <c r="E294" t="s">
        <v>1155</v>
      </c>
      <c r="F294" t="s">
        <v>60</v>
      </c>
      <c r="G294" t="s">
        <v>1156</v>
      </c>
      <c r="H294">
        <v>53034</v>
      </c>
      <c r="I294">
        <v>0</v>
      </c>
      <c r="J294">
        <v>0.1</v>
      </c>
      <c r="K294">
        <v>0</v>
      </c>
      <c r="L294">
        <v>1</v>
      </c>
      <c r="M294" t="s">
        <v>19</v>
      </c>
      <c r="N294" t="s">
        <v>62</v>
      </c>
      <c r="O294" t="s">
        <v>1157</v>
      </c>
      <c r="P294" t="s">
        <v>24</v>
      </c>
      <c r="Q294" t="s">
        <v>64</v>
      </c>
      <c r="R294" t="s">
        <v>65</v>
      </c>
      <c r="S294" t="s">
        <v>66</v>
      </c>
      <c r="T294" t="s">
        <v>105</v>
      </c>
      <c r="U294" t="s">
        <v>67</v>
      </c>
      <c r="V294" t="s">
        <v>21</v>
      </c>
      <c r="W294">
        <v>805</v>
      </c>
      <c r="X294" t="s">
        <v>22</v>
      </c>
      <c r="Y294" t="s">
        <v>39</v>
      </c>
      <c r="Z294">
        <v>2</v>
      </c>
      <c r="AC294" t="str">
        <f>IF(Table1[[#This Row],[In Adafruit Kit]]+Table1[[#This Row],[Common part]]&gt;0,1,"")</f>
        <v/>
      </c>
      <c r="AE294">
        <v>1</v>
      </c>
      <c r="AF294" t="str">
        <f>IF(Table1[[#This Row],[Stock Part]]=1,"STOCK",IF(Table1[[#This Row],[5% Rohs Part]]+Table1[[#This Row],[1% Rohs Part]],"",""))</f>
        <v/>
      </c>
      <c r="AG294" t="str">
        <f>CONCATENATE(Table1[[#This Row],[Resistance (Ohms)]],Table1[[#This Row],[Tolerance]],Table1[[#This Row],[Stock]])</f>
        <v>6.04kÂ±1%</v>
      </c>
      <c r="AH294" t="s">
        <v>11344</v>
      </c>
      <c r="AI294" s="6" t="s">
        <v>11352</v>
      </c>
    </row>
    <row r="295" spans="1:35" hidden="1">
      <c r="A295" t="s">
        <v>55</v>
      </c>
      <c r="B295" t="s">
        <v>56</v>
      </c>
      <c r="C295" t="s">
        <v>1158</v>
      </c>
      <c r="D295" t="s">
        <v>58</v>
      </c>
      <c r="E295" t="s">
        <v>1159</v>
      </c>
      <c r="F295" t="s">
        <v>60</v>
      </c>
      <c r="G295" t="s">
        <v>1160</v>
      </c>
      <c r="H295">
        <v>54475</v>
      </c>
      <c r="I295">
        <v>0</v>
      </c>
      <c r="J295">
        <v>0.1</v>
      </c>
      <c r="K295">
        <v>0</v>
      </c>
      <c r="L295">
        <v>1</v>
      </c>
      <c r="M295" t="s">
        <v>19</v>
      </c>
      <c r="N295" t="s">
        <v>62</v>
      </c>
      <c r="O295" t="s">
        <v>1161</v>
      </c>
      <c r="P295" t="s">
        <v>24</v>
      </c>
      <c r="Q295" t="s">
        <v>64</v>
      </c>
      <c r="R295" t="s">
        <v>65</v>
      </c>
      <c r="S295" t="s">
        <v>66</v>
      </c>
      <c r="T295" t="s">
        <v>105</v>
      </c>
      <c r="U295" t="s">
        <v>67</v>
      </c>
      <c r="V295" t="s">
        <v>21</v>
      </c>
      <c r="W295">
        <v>805</v>
      </c>
      <c r="X295" t="s">
        <v>22</v>
      </c>
      <c r="Y295" t="s">
        <v>39</v>
      </c>
      <c r="Z295">
        <v>2</v>
      </c>
      <c r="AC295" t="str">
        <f>IF(Table1[[#This Row],[In Adafruit Kit]]+Table1[[#This Row],[Common part]]&gt;0,1,"")</f>
        <v/>
      </c>
      <c r="AE295">
        <v>1</v>
      </c>
      <c r="AF295" t="str">
        <f>IF(Table1[[#This Row],[Stock Part]]=1,"STOCK",IF(Table1[[#This Row],[5% Rohs Part]]+Table1[[#This Row],[1% Rohs Part]],"",""))</f>
        <v/>
      </c>
      <c r="AG295" t="str">
        <f>CONCATENATE(Table1[[#This Row],[Resistance (Ohms)]],Table1[[#This Row],[Tolerance]],Table1[[#This Row],[Stock]])</f>
        <v>6.65kÂ±1%</v>
      </c>
      <c r="AH295" t="s">
        <v>11344</v>
      </c>
      <c r="AI295" s="6" t="s">
        <v>11352</v>
      </c>
    </row>
    <row r="296" spans="1:35" hidden="1">
      <c r="A296" t="s">
        <v>55</v>
      </c>
      <c r="B296" t="s">
        <v>56</v>
      </c>
      <c r="C296" t="s">
        <v>1162</v>
      </c>
      <c r="D296" t="s">
        <v>58</v>
      </c>
      <c r="E296" t="s">
        <v>1163</v>
      </c>
      <c r="F296" t="s">
        <v>60</v>
      </c>
      <c r="G296" t="s">
        <v>1164</v>
      </c>
      <c r="H296">
        <v>59147</v>
      </c>
      <c r="I296">
        <v>0</v>
      </c>
      <c r="J296">
        <v>0.1</v>
      </c>
      <c r="K296">
        <v>0</v>
      </c>
      <c r="L296">
        <v>1</v>
      </c>
      <c r="M296" t="s">
        <v>19</v>
      </c>
      <c r="N296" t="s">
        <v>62</v>
      </c>
      <c r="O296">
        <v>649</v>
      </c>
      <c r="P296" t="s">
        <v>24</v>
      </c>
      <c r="Q296" t="s">
        <v>64</v>
      </c>
      <c r="R296" t="s">
        <v>65</v>
      </c>
      <c r="S296" t="s">
        <v>66</v>
      </c>
      <c r="T296" t="s">
        <v>105</v>
      </c>
      <c r="U296" t="s">
        <v>67</v>
      </c>
      <c r="V296" t="s">
        <v>21</v>
      </c>
      <c r="W296">
        <v>805</v>
      </c>
      <c r="X296" t="s">
        <v>22</v>
      </c>
      <c r="Y296" t="s">
        <v>39</v>
      </c>
      <c r="Z296">
        <v>2</v>
      </c>
      <c r="AC296" t="str">
        <f>IF(Table1[[#This Row],[In Adafruit Kit]]+Table1[[#This Row],[Common part]]&gt;0,1,"")</f>
        <v/>
      </c>
      <c r="AE296">
        <v>1</v>
      </c>
      <c r="AF296" t="str">
        <f>IF(Table1[[#This Row],[Stock Part]]=1,"STOCK",IF(Table1[[#This Row],[5% Rohs Part]]+Table1[[#This Row],[1% Rohs Part]],"",""))</f>
        <v/>
      </c>
      <c r="AG296" t="str">
        <f>CONCATENATE(Table1[[#This Row],[Resistance (Ohms)]],Table1[[#This Row],[Tolerance]],Table1[[#This Row],[Stock]])</f>
        <v>649Â±1%</v>
      </c>
      <c r="AH296" t="s">
        <v>11344</v>
      </c>
      <c r="AI296" s="6" t="s">
        <v>11352</v>
      </c>
    </row>
    <row r="297" spans="1:35" hidden="1">
      <c r="A297" t="s">
        <v>55</v>
      </c>
      <c r="B297" t="s">
        <v>56</v>
      </c>
      <c r="C297" t="s">
        <v>1165</v>
      </c>
      <c r="D297" t="s">
        <v>58</v>
      </c>
      <c r="E297" t="s">
        <v>1166</v>
      </c>
      <c r="F297" t="s">
        <v>60</v>
      </c>
      <c r="G297" t="s">
        <v>1167</v>
      </c>
      <c r="H297">
        <v>52271</v>
      </c>
      <c r="I297">
        <v>0</v>
      </c>
      <c r="J297">
        <v>0.1</v>
      </c>
      <c r="K297">
        <v>0</v>
      </c>
      <c r="L297">
        <v>1</v>
      </c>
      <c r="M297" t="s">
        <v>19</v>
      </c>
      <c r="N297" t="s">
        <v>62</v>
      </c>
      <c r="O297">
        <v>69.8</v>
      </c>
      <c r="P297" t="s">
        <v>24</v>
      </c>
      <c r="Q297" t="s">
        <v>64</v>
      </c>
      <c r="R297" t="s">
        <v>65</v>
      </c>
      <c r="S297" t="s">
        <v>66</v>
      </c>
      <c r="T297" t="s">
        <v>105</v>
      </c>
      <c r="U297" t="s">
        <v>67</v>
      </c>
      <c r="V297" t="s">
        <v>21</v>
      </c>
      <c r="W297">
        <v>805</v>
      </c>
      <c r="X297" t="s">
        <v>22</v>
      </c>
      <c r="Y297" t="s">
        <v>39</v>
      </c>
      <c r="Z297">
        <v>2</v>
      </c>
      <c r="AC297" t="str">
        <f>IF(Table1[[#This Row],[In Adafruit Kit]]+Table1[[#This Row],[Common part]]&gt;0,1,"")</f>
        <v/>
      </c>
      <c r="AE297">
        <v>1</v>
      </c>
      <c r="AF297" t="str">
        <f>IF(Table1[[#This Row],[Stock Part]]=1,"STOCK",IF(Table1[[#This Row],[5% Rohs Part]]+Table1[[#This Row],[1% Rohs Part]],"",""))</f>
        <v/>
      </c>
      <c r="AG297" t="str">
        <f>CONCATENATE(Table1[[#This Row],[Resistance (Ohms)]],Table1[[#This Row],[Tolerance]],Table1[[#This Row],[Stock]])</f>
        <v>69.8Â±1%</v>
      </c>
      <c r="AH297" t="s">
        <v>11344</v>
      </c>
      <c r="AI297" s="6" t="s">
        <v>11352</v>
      </c>
    </row>
    <row r="298" spans="1:35" hidden="1">
      <c r="A298" t="s">
        <v>55</v>
      </c>
      <c r="B298" t="s">
        <v>56</v>
      </c>
      <c r="C298" t="s">
        <v>1168</v>
      </c>
      <c r="D298" t="s">
        <v>58</v>
      </c>
      <c r="E298" t="s">
        <v>1169</v>
      </c>
      <c r="F298" t="s">
        <v>60</v>
      </c>
      <c r="G298" t="s">
        <v>1170</v>
      </c>
      <c r="H298">
        <v>53148</v>
      </c>
      <c r="I298">
        <v>0</v>
      </c>
      <c r="J298">
        <v>0.1</v>
      </c>
      <c r="K298">
        <v>0</v>
      </c>
      <c r="L298">
        <v>1</v>
      </c>
      <c r="M298" t="s">
        <v>19</v>
      </c>
      <c r="N298" t="s">
        <v>62</v>
      </c>
      <c r="O298" t="s">
        <v>1171</v>
      </c>
      <c r="P298" t="s">
        <v>24</v>
      </c>
      <c r="Q298" t="s">
        <v>64</v>
      </c>
      <c r="R298" t="s">
        <v>65</v>
      </c>
      <c r="S298" t="s">
        <v>66</v>
      </c>
      <c r="T298" t="s">
        <v>105</v>
      </c>
      <c r="U298" t="s">
        <v>67</v>
      </c>
      <c r="V298" t="s">
        <v>21</v>
      </c>
      <c r="W298">
        <v>805</v>
      </c>
      <c r="X298" t="s">
        <v>22</v>
      </c>
      <c r="Y298" t="s">
        <v>39</v>
      </c>
      <c r="Z298">
        <v>2</v>
      </c>
      <c r="AC298" t="str">
        <f>IF(Table1[[#This Row],[In Adafruit Kit]]+Table1[[#This Row],[Common part]]&gt;0,1,"")</f>
        <v/>
      </c>
      <c r="AE298">
        <v>1</v>
      </c>
      <c r="AF298" t="str">
        <f>IF(Table1[[#This Row],[Stock Part]]=1,"STOCK",IF(Table1[[#This Row],[5% Rohs Part]]+Table1[[#This Row],[1% Rohs Part]],"",""))</f>
        <v/>
      </c>
      <c r="AG298" t="str">
        <f>CONCATENATE(Table1[[#This Row],[Resistance (Ohms)]],Table1[[#This Row],[Tolerance]],Table1[[#This Row],[Stock]])</f>
        <v>787kÂ±1%</v>
      </c>
      <c r="AH298" t="s">
        <v>11344</v>
      </c>
      <c r="AI298" s="6" t="s">
        <v>11352</v>
      </c>
    </row>
    <row r="299" spans="1:35" hidden="1">
      <c r="A299" t="s">
        <v>55</v>
      </c>
      <c r="B299" t="s">
        <v>56</v>
      </c>
      <c r="C299" t="s">
        <v>1172</v>
      </c>
      <c r="D299" t="s">
        <v>58</v>
      </c>
      <c r="E299" t="s">
        <v>1173</v>
      </c>
      <c r="F299" t="s">
        <v>60</v>
      </c>
      <c r="G299" t="s">
        <v>1174</v>
      </c>
      <c r="H299">
        <v>52793</v>
      </c>
      <c r="I299">
        <v>0</v>
      </c>
      <c r="J299">
        <v>0.1</v>
      </c>
      <c r="K299">
        <v>0</v>
      </c>
      <c r="L299">
        <v>1</v>
      </c>
      <c r="M299" t="s">
        <v>19</v>
      </c>
      <c r="N299" t="s">
        <v>62</v>
      </c>
      <c r="O299">
        <v>820</v>
      </c>
      <c r="P299" t="s">
        <v>24</v>
      </c>
      <c r="Q299" t="s">
        <v>64</v>
      </c>
      <c r="R299" t="s">
        <v>65</v>
      </c>
      <c r="S299" t="s">
        <v>66</v>
      </c>
      <c r="T299" t="s">
        <v>105</v>
      </c>
      <c r="U299" t="s">
        <v>67</v>
      </c>
      <c r="V299" t="s">
        <v>21</v>
      </c>
      <c r="W299">
        <v>805</v>
      </c>
      <c r="X299" t="s">
        <v>22</v>
      </c>
      <c r="Y299" t="s">
        <v>39</v>
      </c>
      <c r="Z299">
        <v>2</v>
      </c>
      <c r="AC299" t="str">
        <f>IF(Table1[[#This Row],[In Adafruit Kit]]+Table1[[#This Row],[Common part]]&gt;0,1,"")</f>
        <v/>
      </c>
      <c r="AE299">
        <v>1</v>
      </c>
      <c r="AF299" t="str">
        <f>IF(Table1[[#This Row],[Stock Part]]=1,"STOCK",IF(Table1[[#This Row],[5% Rohs Part]]+Table1[[#This Row],[1% Rohs Part]],"",""))</f>
        <v/>
      </c>
      <c r="AG299" t="str">
        <f>CONCATENATE(Table1[[#This Row],[Resistance (Ohms)]],Table1[[#This Row],[Tolerance]],Table1[[#This Row],[Stock]])</f>
        <v>820Â±1%</v>
      </c>
      <c r="AH299" t="s">
        <v>11344</v>
      </c>
      <c r="AI299" s="6" t="s">
        <v>11352</v>
      </c>
    </row>
    <row r="300" spans="1:35" hidden="1">
      <c r="A300" t="s">
        <v>55</v>
      </c>
      <c r="B300" t="s">
        <v>56</v>
      </c>
      <c r="C300" t="s">
        <v>1175</v>
      </c>
      <c r="D300" t="s">
        <v>58</v>
      </c>
      <c r="E300" t="s">
        <v>1176</v>
      </c>
      <c r="F300" t="s">
        <v>60</v>
      </c>
      <c r="G300" t="s">
        <v>1177</v>
      </c>
      <c r="H300">
        <v>49121</v>
      </c>
      <c r="I300">
        <v>0</v>
      </c>
      <c r="J300">
        <v>0.1</v>
      </c>
      <c r="K300">
        <v>0</v>
      </c>
      <c r="L300">
        <v>1</v>
      </c>
      <c r="M300" t="s">
        <v>19</v>
      </c>
      <c r="N300" t="s">
        <v>62</v>
      </c>
      <c r="O300" t="s">
        <v>1178</v>
      </c>
      <c r="P300" t="s">
        <v>24</v>
      </c>
      <c r="Q300" t="s">
        <v>64</v>
      </c>
      <c r="R300" t="s">
        <v>65</v>
      </c>
      <c r="S300" t="s">
        <v>66</v>
      </c>
      <c r="T300" t="s">
        <v>105</v>
      </c>
      <c r="U300" t="s">
        <v>67</v>
      </c>
      <c r="V300" t="s">
        <v>21</v>
      </c>
      <c r="W300">
        <v>805</v>
      </c>
      <c r="X300" t="s">
        <v>22</v>
      </c>
      <c r="Y300" t="s">
        <v>39</v>
      </c>
      <c r="Z300">
        <v>2</v>
      </c>
      <c r="AC300" t="str">
        <f>IF(Table1[[#This Row],[In Adafruit Kit]]+Table1[[#This Row],[Common part]]&gt;0,1,"")</f>
        <v/>
      </c>
      <c r="AE300">
        <v>1</v>
      </c>
      <c r="AF300" t="str">
        <f>IF(Table1[[#This Row],[Stock Part]]=1,"STOCK",IF(Table1[[#This Row],[5% Rohs Part]]+Table1[[#This Row],[1% Rohs Part]],"",""))</f>
        <v/>
      </c>
      <c r="AG300" t="str">
        <f>CONCATENATE(Table1[[#This Row],[Resistance (Ohms)]],Table1[[#This Row],[Tolerance]],Table1[[#This Row],[Stock]])</f>
        <v>1.24kÂ±1%</v>
      </c>
      <c r="AH300" t="s">
        <v>11344</v>
      </c>
      <c r="AI300" s="6" t="s">
        <v>11352</v>
      </c>
    </row>
    <row r="301" spans="1:35" hidden="1">
      <c r="A301" t="s">
        <v>55</v>
      </c>
      <c r="B301" t="s">
        <v>56</v>
      </c>
      <c r="C301" t="s">
        <v>1179</v>
      </c>
      <c r="D301" t="s">
        <v>58</v>
      </c>
      <c r="E301" t="s">
        <v>1180</v>
      </c>
      <c r="F301" t="s">
        <v>60</v>
      </c>
      <c r="G301" t="s">
        <v>1181</v>
      </c>
      <c r="H301">
        <v>50141</v>
      </c>
      <c r="I301">
        <v>0</v>
      </c>
      <c r="J301">
        <v>0.1</v>
      </c>
      <c r="K301">
        <v>0</v>
      </c>
      <c r="L301">
        <v>1</v>
      </c>
      <c r="M301" t="s">
        <v>19</v>
      </c>
      <c r="N301" t="s">
        <v>62</v>
      </c>
      <c r="O301" t="s">
        <v>1182</v>
      </c>
      <c r="P301" t="s">
        <v>24</v>
      </c>
      <c r="Q301" t="s">
        <v>64</v>
      </c>
      <c r="R301" t="s">
        <v>65</v>
      </c>
      <c r="S301" t="s">
        <v>66</v>
      </c>
      <c r="T301" t="s">
        <v>105</v>
      </c>
      <c r="U301" t="s">
        <v>67</v>
      </c>
      <c r="V301" t="s">
        <v>21</v>
      </c>
      <c r="W301">
        <v>805</v>
      </c>
      <c r="X301" t="s">
        <v>22</v>
      </c>
      <c r="Y301" t="s">
        <v>39</v>
      </c>
      <c r="Z301">
        <v>2</v>
      </c>
      <c r="AC301" t="str">
        <f>IF(Table1[[#This Row],[In Adafruit Kit]]+Table1[[#This Row],[Common part]]&gt;0,1,"")</f>
        <v/>
      </c>
      <c r="AE301">
        <v>1</v>
      </c>
      <c r="AF301" t="str">
        <f>IF(Table1[[#This Row],[Stock Part]]=1,"STOCK",IF(Table1[[#This Row],[5% Rohs Part]]+Table1[[#This Row],[1% Rohs Part]],"",""))</f>
        <v/>
      </c>
      <c r="AG301" t="str">
        <f>CONCATENATE(Table1[[#This Row],[Resistance (Ohms)]],Table1[[#This Row],[Tolerance]],Table1[[#This Row],[Stock]])</f>
        <v>121kÂ±1%</v>
      </c>
      <c r="AH301" t="s">
        <v>11344</v>
      </c>
      <c r="AI301" s="6" t="s">
        <v>11352</v>
      </c>
    </row>
    <row r="302" spans="1:35" hidden="1">
      <c r="A302" t="s">
        <v>55</v>
      </c>
      <c r="B302" t="s">
        <v>56</v>
      </c>
      <c r="C302" t="s">
        <v>1183</v>
      </c>
      <c r="D302" t="s">
        <v>58</v>
      </c>
      <c r="E302" t="s">
        <v>1184</v>
      </c>
      <c r="F302" t="s">
        <v>60</v>
      </c>
      <c r="G302" t="s">
        <v>1185</v>
      </c>
      <c r="H302">
        <v>43953</v>
      </c>
      <c r="I302">
        <v>0</v>
      </c>
      <c r="J302">
        <v>0.1</v>
      </c>
      <c r="K302">
        <v>0</v>
      </c>
      <c r="L302">
        <v>1</v>
      </c>
      <c r="M302" t="s">
        <v>19</v>
      </c>
      <c r="N302" t="s">
        <v>62</v>
      </c>
      <c r="O302" t="s">
        <v>1186</v>
      </c>
      <c r="P302" t="s">
        <v>24</v>
      </c>
      <c r="Q302" t="s">
        <v>64</v>
      </c>
      <c r="R302" t="s">
        <v>65</v>
      </c>
      <c r="S302" t="s">
        <v>66</v>
      </c>
      <c r="T302" t="s">
        <v>105</v>
      </c>
      <c r="U302" t="s">
        <v>67</v>
      </c>
      <c r="V302" t="s">
        <v>21</v>
      </c>
      <c r="W302">
        <v>805</v>
      </c>
      <c r="X302" t="s">
        <v>22</v>
      </c>
      <c r="Y302" t="s">
        <v>39</v>
      </c>
      <c r="Z302">
        <v>2</v>
      </c>
      <c r="AC302" t="str">
        <f>IF(Table1[[#This Row],[In Adafruit Kit]]+Table1[[#This Row],[Common part]]&gt;0,1,"")</f>
        <v/>
      </c>
      <c r="AE302">
        <v>1</v>
      </c>
      <c r="AF302" t="str">
        <f>IF(Table1[[#This Row],[Stock Part]]=1,"STOCK",IF(Table1[[#This Row],[5% Rohs Part]]+Table1[[#This Row],[1% Rohs Part]],"",""))</f>
        <v/>
      </c>
      <c r="AG302" t="str">
        <f>CONCATENATE(Table1[[#This Row],[Resistance (Ohms)]],Table1[[#This Row],[Tolerance]],Table1[[#This Row],[Stock]])</f>
        <v>13.3kÂ±1%</v>
      </c>
      <c r="AH302" t="s">
        <v>11344</v>
      </c>
      <c r="AI302" s="6" t="s">
        <v>11352</v>
      </c>
    </row>
    <row r="303" spans="1:35" hidden="1">
      <c r="A303" t="s">
        <v>55</v>
      </c>
      <c r="B303" t="s">
        <v>56</v>
      </c>
      <c r="C303" t="s">
        <v>1187</v>
      </c>
      <c r="D303" t="s">
        <v>58</v>
      </c>
      <c r="E303" t="s">
        <v>1188</v>
      </c>
      <c r="F303" t="s">
        <v>60</v>
      </c>
      <c r="G303" t="s">
        <v>1189</v>
      </c>
      <c r="H303">
        <v>46699</v>
      </c>
      <c r="I303">
        <v>0</v>
      </c>
      <c r="J303">
        <v>0.1</v>
      </c>
      <c r="K303">
        <v>0</v>
      </c>
      <c r="L303">
        <v>1</v>
      </c>
      <c r="M303" t="s">
        <v>19</v>
      </c>
      <c r="N303" t="s">
        <v>62</v>
      </c>
      <c r="O303" t="s">
        <v>1190</v>
      </c>
      <c r="P303" t="s">
        <v>24</v>
      </c>
      <c r="Q303" t="s">
        <v>64</v>
      </c>
      <c r="R303" t="s">
        <v>65</v>
      </c>
      <c r="S303" t="s">
        <v>66</v>
      </c>
      <c r="T303" t="s">
        <v>105</v>
      </c>
      <c r="U303" t="s">
        <v>67</v>
      </c>
      <c r="V303" t="s">
        <v>21</v>
      </c>
      <c r="W303">
        <v>805</v>
      </c>
      <c r="X303" t="s">
        <v>22</v>
      </c>
      <c r="Y303" t="s">
        <v>39</v>
      </c>
      <c r="Z303">
        <v>2</v>
      </c>
      <c r="AC303" t="str">
        <f>IF(Table1[[#This Row],[In Adafruit Kit]]+Table1[[#This Row],[Common part]]&gt;0,1,"")</f>
        <v/>
      </c>
      <c r="AE303">
        <v>1</v>
      </c>
      <c r="AF303" t="str">
        <f>IF(Table1[[#This Row],[Stock Part]]=1,"STOCK",IF(Table1[[#This Row],[5% Rohs Part]]+Table1[[#This Row],[1% Rohs Part]],"",""))</f>
        <v/>
      </c>
      <c r="AG303" t="str">
        <f>CONCATENATE(Table1[[#This Row],[Resistance (Ohms)]],Table1[[#This Row],[Tolerance]],Table1[[#This Row],[Stock]])</f>
        <v>154kÂ±1%</v>
      </c>
      <c r="AH303" t="s">
        <v>11344</v>
      </c>
      <c r="AI303" s="6" t="s">
        <v>11352</v>
      </c>
    </row>
    <row r="304" spans="1:35" hidden="1">
      <c r="A304" t="s">
        <v>55</v>
      </c>
      <c r="B304" t="s">
        <v>56</v>
      </c>
      <c r="C304" t="s">
        <v>1191</v>
      </c>
      <c r="D304" t="s">
        <v>58</v>
      </c>
      <c r="E304" t="s">
        <v>1192</v>
      </c>
      <c r="F304" t="s">
        <v>60</v>
      </c>
      <c r="G304" t="s">
        <v>1193</v>
      </c>
      <c r="H304">
        <v>54144</v>
      </c>
      <c r="I304">
        <v>0</v>
      </c>
      <c r="J304">
        <v>0.1</v>
      </c>
      <c r="K304">
        <v>0</v>
      </c>
      <c r="L304">
        <v>1</v>
      </c>
      <c r="M304" t="s">
        <v>19</v>
      </c>
      <c r="N304" t="s">
        <v>62</v>
      </c>
      <c r="O304">
        <v>243</v>
      </c>
      <c r="P304" t="s">
        <v>24</v>
      </c>
      <c r="Q304" t="s">
        <v>64</v>
      </c>
      <c r="R304" t="s">
        <v>65</v>
      </c>
      <c r="S304" t="s">
        <v>66</v>
      </c>
      <c r="T304" t="s">
        <v>105</v>
      </c>
      <c r="U304" t="s">
        <v>67</v>
      </c>
      <c r="V304" t="s">
        <v>21</v>
      </c>
      <c r="W304">
        <v>805</v>
      </c>
      <c r="X304" t="s">
        <v>22</v>
      </c>
      <c r="Y304" t="s">
        <v>39</v>
      </c>
      <c r="Z304">
        <v>2</v>
      </c>
      <c r="AC304" t="str">
        <f>IF(Table1[[#This Row],[In Adafruit Kit]]+Table1[[#This Row],[Common part]]&gt;0,1,"")</f>
        <v/>
      </c>
      <c r="AE304">
        <v>1</v>
      </c>
      <c r="AF304" t="str">
        <f>IF(Table1[[#This Row],[Stock Part]]=1,"STOCK",IF(Table1[[#This Row],[5% Rohs Part]]+Table1[[#This Row],[1% Rohs Part]],"",""))</f>
        <v/>
      </c>
      <c r="AG304" t="str">
        <f>CONCATENATE(Table1[[#This Row],[Resistance (Ohms)]],Table1[[#This Row],[Tolerance]],Table1[[#This Row],[Stock]])</f>
        <v>243Â±1%</v>
      </c>
      <c r="AH304" t="s">
        <v>11344</v>
      </c>
      <c r="AI304" s="6" t="s">
        <v>11352</v>
      </c>
    </row>
    <row r="305" spans="1:35" hidden="1">
      <c r="A305" t="s">
        <v>55</v>
      </c>
      <c r="B305" t="s">
        <v>56</v>
      </c>
      <c r="C305" t="s">
        <v>1194</v>
      </c>
      <c r="D305" t="s">
        <v>58</v>
      </c>
      <c r="E305" t="s">
        <v>1195</v>
      </c>
      <c r="F305" t="s">
        <v>60</v>
      </c>
      <c r="G305" t="s">
        <v>1196</v>
      </c>
      <c r="H305">
        <v>50700</v>
      </c>
      <c r="I305">
        <v>0</v>
      </c>
      <c r="J305">
        <v>0.1</v>
      </c>
      <c r="K305">
        <v>0</v>
      </c>
      <c r="L305">
        <v>1</v>
      </c>
      <c r="M305" t="s">
        <v>19</v>
      </c>
      <c r="N305" t="s">
        <v>62</v>
      </c>
      <c r="O305" t="s">
        <v>1197</v>
      </c>
      <c r="P305" t="s">
        <v>24</v>
      </c>
      <c r="Q305" t="s">
        <v>64</v>
      </c>
      <c r="R305" t="s">
        <v>65</v>
      </c>
      <c r="S305" t="s">
        <v>66</v>
      </c>
      <c r="T305" t="s">
        <v>105</v>
      </c>
      <c r="U305" t="s">
        <v>67</v>
      </c>
      <c r="V305" t="s">
        <v>21</v>
      </c>
      <c r="W305">
        <v>805</v>
      </c>
      <c r="X305" t="s">
        <v>22</v>
      </c>
      <c r="Y305" t="s">
        <v>39</v>
      </c>
      <c r="Z305">
        <v>2</v>
      </c>
      <c r="AC305" t="str">
        <f>IF(Table1[[#This Row],[In Adafruit Kit]]+Table1[[#This Row],[Common part]]&gt;0,1,"")</f>
        <v/>
      </c>
      <c r="AE305">
        <v>1</v>
      </c>
      <c r="AF305" t="str">
        <f>IF(Table1[[#This Row],[Stock Part]]=1,"STOCK",IF(Table1[[#This Row],[5% Rohs Part]]+Table1[[#This Row],[1% Rohs Part]],"",""))</f>
        <v/>
      </c>
      <c r="AG305" t="str">
        <f>CONCATENATE(Table1[[#This Row],[Resistance (Ohms)]],Table1[[#This Row],[Tolerance]],Table1[[#This Row],[Stock]])</f>
        <v>274kÂ±1%</v>
      </c>
      <c r="AH305" t="s">
        <v>11344</v>
      </c>
      <c r="AI305" s="6" t="s">
        <v>11352</v>
      </c>
    </row>
    <row r="306" spans="1:35" hidden="1">
      <c r="A306" t="s">
        <v>55</v>
      </c>
      <c r="B306" t="s">
        <v>56</v>
      </c>
      <c r="C306" t="s">
        <v>1198</v>
      </c>
      <c r="D306" t="s">
        <v>58</v>
      </c>
      <c r="E306" t="s">
        <v>1199</v>
      </c>
      <c r="F306" t="s">
        <v>60</v>
      </c>
      <c r="G306" t="s">
        <v>1200</v>
      </c>
      <c r="H306">
        <v>49225</v>
      </c>
      <c r="I306">
        <v>0</v>
      </c>
      <c r="J306">
        <v>0.1</v>
      </c>
      <c r="K306">
        <v>0</v>
      </c>
      <c r="L306">
        <v>1</v>
      </c>
      <c r="M306" t="s">
        <v>19</v>
      </c>
      <c r="N306" t="s">
        <v>62</v>
      </c>
      <c r="O306" t="s">
        <v>1201</v>
      </c>
      <c r="P306" t="s">
        <v>24</v>
      </c>
      <c r="Q306" t="s">
        <v>64</v>
      </c>
      <c r="R306" t="s">
        <v>65</v>
      </c>
      <c r="S306" t="s">
        <v>66</v>
      </c>
      <c r="T306" t="s">
        <v>105</v>
      </c>
      <c r="U306" t="s">
        <v>67</v>
      </c>
      <c r="V306" t="s">
        <v>21</v>
      </c>
      <c r="W306">
        <v>805</v>
      </c>
      <c r="X306" t="s">
        <v>22</v>
      </c>
      <c r="Y306" t="s">
        <v>39</v>
      </c>
      <c r="Z306">
        <v>2</v>
      </c>
      <c r="AC306" t="str">
        <f>IF(Table1[[#This Row],[In Adafruit Kit]]+Table1[[#This Row],[Common part]]&gt;0,1,"")</f>
        <v/>
      </c>
      <c r="AE306">
        <v>1</v>
      </c>
      <c r="AF306" t="str">
        <f>IF(Table1[[#This Row],[Stock Part]]=1,"STOCK",IF(Table1[[#This Row],[5% Rohs Part]]+Table1[[#This Row],[1% Rohs Part]],"",""))</f>
        <v/>
      </c>
      <c r="AG306" t="str">
        <f>CONCATENATE(Table1[[#This Row],[Resistance (Ohms)]],Table1[[#This Row],[Tolerance]],Table1[[#This Row],[Stock]])</f>
        <v>280kÂ±1%</v>
      </c>
      <c r="AH306" t="s">
        <v>11344</v>
      </c>
      <c r="AI306" s="6" t="s">
        <v>11352</v>
      </c>
    </row>
    <row r="307" spans="1:35" hidden="1">
      <c r="A307" t="s">
        <v>55</v>
      </c>
      <c r="B307" t="s">
        <v>56</v>
      </c>
      <c r="C307" t="s">
        <v>1202</v>
      </c>
      <c r="D307" t="s">
        <v>58</v>
      </c>
      <c r="E307" t="s">
        <v>1203</v>
      </c>
      <c r="F307" t="s">
        <v>60</v>
      </c>
      <c r="G307" t="s">
        <v>1204</v>
      </c>
      <c r="H307">
        <v>45494</v>
      </c>
      <c r="I307">
        <v>0</v>
      </c>
      <c r="J307">
        <v>0.1</v>
      </c>
      <c r="K307">
        <v>0</v>
      </c>
      <c r="L307">
        <v>1</v>
      </c>
      <c r="M307" t="s">
        <v>19</v>
      </c>
      <c r="N307" t="s">
        <v>62</v>
      </c>
      <c r="O307" t="s">
        <v>1205</v>
      </c>
      <c r="P307" t="s">
        <v>24</v>
      </c>
      <c r="Q307" t="s">
        <v>64</v>
      </c>
      <c r="R307" t="s">
        <v>65</v>
      </c>
      <c r="S307" t="s">
        <v>66</v>
      </c>
      <c r="T307" t="s">
        <v>105</v>
      </c>
      <c r="U307" t="s">
        <v>67</v>
      </c>
      <c r="V307" t="s">
        <v>21</v>
      </c>
      <c r="W307">
        <v>805</v>
      </c>
      <c r="X307" t="s">
        <v>22</v>
      </c>
      <c r="Y307" t="s">
        <v>39</v>
      </c>
      <c r="Z307">
        <v>2</v>
      </c>
      <c r="AC307" t="str">
        <f>IF(Table1[[#This Row],[In Adafruit Kit]]+Table1[[#This Row],[Common part]]&gt;0,1,"")</f>
        <v/>
      </c>
      <c r="AE307">
        <v>1</v>
      </c>
      <c r="AF307" t="str">
        <f>IF(Table1[[#This Row],[Stock Part]]=1,"STOCK",IF(Table1[[#This Row],[5% Rohs Part]]+Table1[[#This Row],[1% Rohs Part]],"",""))</f>
        <v/>
      </c>
      <c r="AG307" t="str">
        <f>CONCATENATE(Table1[[#This Row],[Resistance (Ohms)]],Table1[[#This Row],[Tolerance]],Table1[[#This Row],[Stock]])</f>
        <v>3.6kÂ±1%</v>
      </c>
      <c r="AH307" t="s">
        <v>11344</v>
      </c>
      <c r="AI307" s="6" t="s">
        <v>11352</v>
      </c>
    </row>
    <row r="308" spans="1:35" hidden="1">
      <c r="A308" t="s">
        <v>55</v>
      </c>
      <c r="B308" t="s">
        <v>56</v>
      </c>
      <c r="C308" t="s">
        <v>1206</v>
      </c>
      <c r="D308" t="s">
        <v>58</v>
      </c>
      <c r="E308" t="s">
        <v>1207</v>
      </c>
      <c r="F308" t="s">
        <v>60</v>
      </c>
      <c r="G308" t="s">
        <v>1208</v>
      </c>
      <c r="H308">
        <v>46085</v>
      </c>
      <c r="I308">
        <v>0</v>
      </c>
      <c r="J308">
        <v>0.1</v>
      </c>
      <c r="K308">
        <v>0</v>
      </c>
      <c r="L308">
        <v>1</v>
      </c>
      <c r="M308" t="s">
        <v>19</v>
      </c>
      <c r="N308" t="s">
        <v>62</v>
      </c>
      <c r="O308" t="s">
        <v>1209</v>
      </c>
      <c r="P308" t="s">
        <v>24</v>
      </c>
      <c r="Q308" t="s">
        <v>64</v>
      </c>
      <c r="R308" t="s">
        <v>65</v>
      </c>
      <c r="S308" t="s">
        <v>66</v>
      </c>
      <c r="T308" t="s">
        <v>105</v>
      </c>
      <c r="U308" t="s">
        <v>67</v>
      </c>
      <c r="V308" t="s">
        <v>21</v>
      </c>
      <c r="W308">
        <v>805</v>
      </c>
      <c r="X308" t="s">
        <v>22</v>
      </c>
      <c r="Y308" t="s">
        <v>39</v>
      </c>
      <c r="Z308">
        <v>2</v>
      </c>
      <c r="AC308" t="str">
        <f>IF(Table1[[#This Row],[In Adafruit Kit]]+Table1[[#This Row],[Common part]]&gt;0,1,"")</f>
        <v/>
      </c>
      <c r="AE308">
        <v>1</v>
      </c>
      <c r="AF308" t="str">
        <f>IF(Table1[[#This Row],[Stock Part]]=1,"STOCK",IF(Table1[[#This Row],[5% Rohs Part]]+Table1[[#This Row],[1% Rohs Part]],"",""))</f>
        <v/>
      </c>
      <c r="AG308" t="str">
        <f>CONCATENATE(Table1[[#This Row],[Resistance (Ohms)]],Table1[[#This Row],[Tolerance]],Table1[[#This Row],[Stock]])</f>
        <v>300kÂ±1%</v>
      </c>
      <c r="AH308" t="s">
        <v>11344</v>
      </c>
      <c r="AI308" s="6" t="s">
        <v>11352</v>
      </c>
    </row>
    <row r="309" spans="1:35" hidden="1">
      <c r="A309" t="s">
        <v>55</v>
      </c>
      <c r="B309" t="s">
        <v>56</v>
      </c>
      <c r="C309" t="s">
        <v>1210</v>
      </c>
      <c r="D309" t="s">
        <v>58</v>
      </c>
      <c r="E309" t="s">
        <v>1211</v>
      </c>
      <c r="F309" t="s">
        <v>60</v>
      </c>
      <c r="G309" t="s">
        <v>1212</v>
      </c>
      <c r="H309">
        <v>49838</v>
      </c>
      <c r="I309">
        <v>0</v>
      </c>
      <c r="J309">
        <v>0.1</v>
      </c>
      <c r="K309">
        <v>0</v>
      </c>
      <c r="L309">
        <v>1</v>
      </c>
      <c r="M309" t="s">
        <v>19</v>
      </c>
      <c r="N309" t="s">
        <v>62</v>
      </c>
      <c r="O309" t="s">
        <v>1213</v>
      </c>
      <c r="P309" t="s">
        <v>24</v>
      </c>
      <c r="Q309" t="s">
        <v>64</v>
      </c>
      <c r="R309" t="s">
        <v>65</v>
      </c>
      <c r="S309" t="s">
        <v>66</v>
      </c>
      <c r="T309" t="s">
        <v>105</v>
      </c>
      <c r="U309" t="s">
        <v>67</v>
      </c>
      <c r="V309" t="s">
        <v>21</v>
      </c>
      <c r="W309">
        <v>805</v>
      </c>
      <c r="X309" t="s">
        <v>22</v>
      </c>
      <c r="Y309" t="s">
        <v>39</v>
      </c>
      <c r="Z309">
        <v>2</v>
      </c>
      <c r="AC309" t="str">
        <f>IF(Table1[[#This Row],[In Adafruit Kit]]+Table1[[#This Row],[Common part]]&gt;0,1,"")</f>
        <v/>
      </c>
      <c r="AE309">
        <v>1</v>
      </c>
      <c r="AF309" t="str">
        <f>IF(Table1[[#This Row],[Stock Part]]=1,"STOCK",IF(Table1[[#This Row],[5% Rohs Part]]+Table1[[#This Row],[1% Rohs Part]],"",""))</f>
        <v/>
      </c>
      <c r="AG309" t="str">
        <f>CONCATENATE(Table1[[#This Row],[Resistance (Ohms)]],Table1[[#This Row],[Tolerance]],Table1[[#This Row],[Stock]])</f>
        <v>374kÂ±1%</v>
      </c>
      <c r="AH309" t="s">
        <v>11344</v>
      </c>
      <c r="AI309" s="6" t="s">
        <v>11352</v>
      </c>
    </row>
    <row r="310" spans="1:35" hidden="1">
      <c r="A310" t="s">
        <v>55</v>
      </c>
      <c r="B310" t="s">
        <v>56</v>
      </c>
      <c r="C310" t="s">
        <v>1214</v>
      </c>
      <c r="D310" t="s">
        <v>58</v>
      </c>
      <c r="E310" t="s">
        <v>1215</v>
      </c>
      <c r="F310" t="s">
        <v>60</v>
      </c>
      <c r="G310" t="s">
        <v>1216</v>
      </c>
      <c r="H310">
        <v>43224</v>
      </c>
      <c r="I310">
        <v>0</v>
      </c>
      <c r="J310">
        <v>0.1</v>
      </c>
      <c r="K310">
        <v>0</v>
      </c>
      <c r="L310">
        <v>1</v>
      </c>
      <c r="M310" t="s">
        <v>19</v>
      </c>
      <c r="N310" t="s">
        <v>62</v>
      </c>
      <c r="O310" t="s">
        <v>1217</v>
      </c>
      <c r="P310" t="s">
        <v>24</v>
      </c>
      <c r="Q310" t="s">
        <v>64</v>
      </c>
      <c r="R310" t="s">
        <v>65</v>
      </c>
      <c r="S310" t="s">
        <v>66</v>
      </c>
      <c r="T310" t="s">
        <v>105</v>
      </c>
      <c r="U310" t="s">
        <v>67</v>
      </c>
      <c r="V310" t="s">
        <v>21</v>
      </c>
      <c r="W310">
        <v>805</v>
      </c>
      <c r="X310" t="s">
        <v>22</v>
      </c>
      <c r="Y310" t="s">
        <v>39</v>
      </c>
      <c r="Z310">
        <v>2</v>
      </c>
      <c r="AC310" t="str">
        <f>IF(Table1[[#This Row],[In Adafruit Kit]]+Table1[[#This Row],[Common part]]&gt;0,1,"")</f>
        <v/>
      </c>
      <c r="AE310">
        <v>1</v>
      </c>
      <c r="AF310" t="str">
        <f>IF(Table1[[#This Row],[Stock Part]]=1,"STOCK",IF(Table1[[#This Row],[5% Rohs Part]]+Table1[[#This Row],[1% Rohs Part]],"",""))</f>
        <v/>
      </c>
      <c r="AG310" t="str">
        <f>CONCATENATE(Table1[[#This Row],[Resistance (Ohms)]],Table1[[#This Row],[Tolerance]],Table1[[#This Row],[Stock]])</f>
        <v>45.3kÂ±1%</v>
      </c>
      <c r="AH310" t="s">
        <v>11344</v>
      </c>
      <c r="AI310" s="6" t="s">
        <v>11352</v>
      </c>
    </row>
    <row r="311" spans="1:35" hidden="1">
      <c r="A311" t="s">
        <v>55</v>
      </c>
      <c r="B311" t="s">
        <v>56</v>
      </c>
      <c r="C311" t="s">
        <v>1218</v>
      </c>
      <c r="D311" t="s">
        <v>58</v>
      </c>
      <c r="E311" t="s">
        <v>1219</v>
      </c>
      <c r="F311" t="s">
        <v>60</v>
      </c>
      <c r="G311" t="s">
        <v>1220</v>
      </c>
      <c r="H311">
        <v>50212</v>
      </c>
      <c r="I311">
        <v>0</v>
      </c>
      <c r="J311">
        <v>0.1</v>
      </c>
      <c r="K311">
        <v>0</v>
      </c>
      <c r="L311">
        <v>1</v>
      </c>
      <c r="M311" t="s">
        <v>19</v>
      </c>
      <c r="N311" t="s">
        <v>62</v>
      </c>
      <c r="O311" t="s">
        <v>1221</v>
      </c>
      <c r="P311" t="s">
        <v>24</v>
      </c>
      <c r="Q311" t="s">
        <v>64</v>
      </c>
      <c r="R311" t="s">
        <v>65</v>
      </c>
      <c r="S311" t="s">
        <v>66</v>
      </c>
      <c r="T311" t="s">
        <v>105</v>
      </c>
      <c r="U311" t="s">
        <v>67</v>
      </c>
      <c r="V311" t="s">
        <v>21</v>
      </c>
      <c r="W311">
        <v>805</v>
      </c>
      <c r="X311" t="s">
        <v>22</v>
      </c>
      <c r="Y311" t="s">
        <v>39</v>
      </c>
      <c r="Z311">
        <v>2</v>
      </c>
      <c r="AC311" t="str">
        <f>IF(Table1[[#This Row],[In Adafruit Kit]]+Table1[[#This Row],[Common part]]&gt;0,1,"")</f>
        <v/>
      </c>
      <c r="AE311">
        <v>1</v>
      </c>
      <c r="AF311" t="str">
        <f>IF(Table1[[#This Row],[Stock Part]]=1,"STOCK",IF(Table1[[#This Row],[5% Rohs Part]]+Table1[[#This Row],[1% Rohs Part]],"",""))</f>
        <v/>
      </c>
      <c r="AG311" t="str">
        <f>CONCATENATE(Table1[[#This Row],[Resistance (Ohms)]],Table1[[#This Row],[Tolerance]],Table1[[#This Row],[Stock]])</f>
        <v>470kÂ±1%</v>
      </c>
      <c r="AH311" t="s">
        <v>11344</v>
      </c>
      <c r="AI311" s="6" t="s">
        <v>11352</v>
      </c>
    </row>
    <row r="312" spans="1:35" hidden="1">
      <c r="A312" t="s">
        <v>55</v>
      </c>
      <c r="B312" t="s">
        <v>56</v>
      </c>
      <c r="C312" t="s">
        <v>1222</v>
      </c>
      <c r="D312" t="s">
        <v>58</v>
      </c>
      <c r="E312" t="s">
        <v>1223</v>
      </c>
      <c r="F312" t="s">
        <v>60</v>
      </c>
      <c r="G312" t="s">
        <v>1224</v>
      </c>
      <c r="H312">
        <v>53958</v>
      </c>
      <c r="I312">
        <v>0</v>
      </c>
      <c r="J312">
        <v>0.1</v>
      </c>
      <c r="K312">
        <v>0</v>
      </c>
      <c r="L312">
        <v>1</v>
      </c>
      <c r="M312" t="s">
        <v>19</v>
      </c>
      <c r="N312" t="s">
        <v>62</v>
      </c>
      <c r="O312" t="s">
        <v>1225</v>
      </c>
      <c r="P312" t="s">
        <v>24</v>
      </c>
      <c r="Q312" t="s">
        <v>64</v>
      </c>
      <c r="R312" t="s">
        <v>65</v>
      </c>
      <c r="S312" t="s">
        <v>66</v>
      </c>
      <c r="T312" t="s">
        <v>105</v>
      </c>
      <c r="U312" t="s">
        <v>67</v>
      </c>
      <c r="V312" t="s">
        <v>21</v>
      </c>
      <c r="W312">
        <v>805</v>
      </c>
      <c r="X312" t="s">
        <v>22</v>
      </c>
      <c r="Y312" t="s">
        <v>39</v>
      </c>
      <c r="Z312">
        <v>2</v>
      </c>
      <c r="AC312" t="str">
        <f>IF(Table1[[#This Row],[In Adafruit Kit]]+Table1[[#This Row],[Common part]]&gt;0,1,"")</f>
        <v/>
      </c>
      <c r="AE312">
        <v>1</v>
      </c>
      <c r="AF312" t="str">
        <f>IF(Table1[[#This Row],[Stock Part]]=1,"STOCK",IF(Table1[[#This Row],[5% Rohs Part]]+Table1[[#This Row],[1% Rohs Part]],"",""))</f>
        <v/>
      </c>
      <c r="AG312" t="str">
        <f>CONCATENATE(Table1[[#This Row],[Resistance (Ohms)]],Table1[[#This Row],[Tolerance]],Table1[[#This Row],[Stock]])</f>
        <v>649kÂ±1%</v>
      </c>
      <c r="AH312" t="s">
        <v>11344</v>
      </c>
      <c r="AI312" s="6" t="s">
        <v>11352</v>
      </c>
    </row>
    <row r="313" spans="1:35" hidden="1">
      <c r="A313" t="s">
        <v>55</v>
      </c>
      <c r="B313" t="s">
        <v>56</v>
      </c>
      <c r="C313" t="s">
        <v>1226</v>
      </c>
      <c r="D313" t="s">
        <v>58</v>
      </c>
      <c r="E313" t="s">
        <v>1227</v>
      </c>
      <c r="F313" t="s">
        <v>60</v>
      </c>
      <c r="G313" t="s">
        <v>1228</v>
      </c>
      <c r="H313">
        <v>46665</v>
      </c>
      <c r="I313">
        <v>0</v>
      </c>
      <c r="J313">
        <v>0.1</v>
      </c>
      <c r="K313">
        <v>0</v>
      </c>
      <c r="L313">
        <v>1</v>
      </c>
      <c r="M313" t="s">
        <v>19</v>
      </c>
      <c r="N313" t="s">
        <v>62</v>
      </c>
      <c r="O313">
        <v>698</v>
      </c>
      <c r="P313" t="s">
        <v>24</v>
      </c>
      <c r="Q313" t="s">
        <v>64</v>
      </c>
      <c r="R313" t="s">
        <v>65</v>
      </c>
      <c r="S313" t="s">
        <v>66</v>
      </c>
      <c r="T313" t="s">
        <v>105</v>
      </c>
      <c r="U313" t="s">
        <v>67</v>
      </c>
      <c r="V313" t="s">
        <v>21</v>
      </c>
      <c r="W313">
        <v>805</v>
      </c>
      <c r="X313" t="s">
        <v>22</v>
      </c>
      <c r="Y313" t="s">
        <v>39</v>
      </c>
      <c r="Z313">
        <v>2</v>
      </c>
      <c r="AC313" t="str">
        <f>IF(Table1[[#This Row],[In Adafruit Kit]]+Table1[[#This Row],[Common part]]&gt;0,1,"")</f>
        <v/>
      </c>
      <c r="AE313">
        <v>1</v>
      </c>
      <c r="AF313" t="str">
        <f>IF(Table1[[#This Row],[Stock Part]]=1,"STOCK",IF(Table1[[#This Row],[5% Rohs Part]]+Table1[[#This Row],[1% Rohs Part]],"",""))</f>
        <v/>
      </c>
      <c r="AG313" t="str">
        <f>CONCATENATE(Table1[[#This Row],[Resistance (Ohms)]],Table1[[#This Row],[Tolerance]],Table1[[#This Row],[Stock]])</f>
        <v>698Â±1%</v>
      </c>
      <c r="AH313" t="s">
        <v>11344</v>
      </c>
      <c r="AI313" s="6" t="s">
        <v>11352</v>
      </c>
    </row>
    <row r="314" spans="1:35" hidden="1">
      <c r="A314" t="s">
        <v>55</v>
      </c>
      <c r="B314" t="s">
        <v>56</v>
      </c>
      <c r="C314" t="s">
        <v>1229</v>
      </c>
      <c r="D314" t="s">
        <v>58</v>
      </c>
      <c r="E314" t="s">
        <v>1230</v>
      </c>
      <c r="F314" t="s">
        <v>60</v>
      </c>
      <c r="G314" t="s">
        <v>1231</v>
      </c>
      <c r="H314">
        <v>47195</v>
      </c>
      <c r="I314">
        <v>0</v>
      </c>
      <c r="J314">
        <v>0.1</v>
      </c>
      <c r="K314">
        <v>0</v>
      </c>
      <c r="L314">
        <v>1</v>
      </c>
      <c r="M314" t="s">
        <v>19</v>
      </c>
      <c r="N314" t="s">
        <v>62</v>
      </c>
      <c r="O314" t="s">
        <v>1232</v>
      </c>
      <c r="P314" t="s">
        <v>24</v>
      </c>
      <c r="Q314" t="s">
        <v>64</v>
      </c>
      <c r="R314" t="s">
        <v>65</v>
      </c>
      <c r="S314" t="s">
        <v>66</v>
      </c>
      <c r="T314" t="s">
        <v>105</v>
      </c>
      <c r="U314" t="s">
        <v>67</v>
      </c>
      <c r="V314" t="s">
        <v>21</v>
      </c>
      <c r="W314">
        <v>805</v>
      </c>
      <c r="X314" t="s">
        <v>22</v>
      </c>
      <c r="Y314" t="s">
        <v>39</v>
      </c>
      <c r="Z314">
        <v>2</v>
      </c>
      <c r="AC314" t="str">
        <f>IF(Table1[[#This Row],[In Adafruit Kit]]+Table1[[#This Row],[Common part]]&gt;0,1,"")</f>
        <v/>
      </c>
      <c r="AE314">
        <v>1</v>
      </c>
      <c r="AF314" t="str">
        <f>IF(Table1[[#This Row],[Stock Part]]=1,"STOCK",IF(Table1[[#This Row],[5% Rohs Part]]+Table1[[#This Row],[1% Rohs Part]],"",""))</f>
        <v/>
      </c>
      <c r="AG314" t="str">
        <f>CONCATENATE(Table1[[#This Row],[Resistance (Ohms)]],Table1[[#This Row],[Tolerance]],Table1[[#This Row],[Stock]])</f>
        <v>7.87kÂ±1%</v>
      </c>
      <c r="AH314" t="s">
        <v>11344</v>
      </c>
      <c r="AI314" s="6" t="s">
        <v>11352</v>
      </c>
    </row>
    <row r="315" spans="1:35" hidden="1">
      <c r="A315" t="s">
        <v>55</v>
      </c>
      <c r="B315" t="s">
        <v>56</v>
      </c>
      <c r="C315" t="s">
        <v>1233</v>
      </c>
      <c r="D315" t="s">
        <v>58</v>
      </c>
      <c r="E315" t="s">
        <v>1234</v>
      </c>
      <c r="F315" t="s">
        <v>60</v>
      </c>
      <c r="G315" t="s">
        <v>1235</v>
      </c>
      <c r="H315">
        <v>51638</v>
      </c>
      <c r="I315">
        <v>0</v>
      </c>
      <c r="J315">
        <v>0.1</v>
      </c>
      <c r="K315">
        <v>0</v>
      </c>
      <c r="L315">
        <v>1</v>
      </c>
      <c r="M315" t="s">
        <v>19</v>
      </c>
      <c r="N315" t="s">
        <v>62</v>
      </c>
      <c r="O315">
        <v>80.599999999999994</v>
      </c>
      <c r="P315" t="s">
        <v>24</v>
      </c>
      <c r="Q315" t="s">
        <v>64</v>
      </c>
      <c r="R315" t="s">
        <v>65</v>
      </c>
      <c r="S315" t="s">
        <v>66</v>
      </c>
      <c r="T315" t="s">
        <v>105</v>
      </c>
      <c r="U315" t="s">
        <v>67</v>
      </c>
      <c r="V315" t="s">
        <v>21</v>
      </c>
      <c r="W315">
        <v>805</v>
      </c>
      <c r="X315" t="s">
        <v>22</v>
      </c>
      <c r="Y315" t="s">
        <v>39</v>
      </c>
      <c r="Z315">
        <v>2</v>
      </c>
      <c r="AC315" t="str">
        <f>IF(Table1[[#This Row],[In Adafruit Kit]]+Table1[[#This Row],[Common part]]&gt;0,1,"")</f>
        <v/>
      </c>
      <c r="AE315">
        <v>1</v>
      </c>
      <c r="AF315" t="str">
        <f>IF(Table1[[#This Row],[Stock Part]]=1,"STOCK",IF(Table1[[#This Row],[5% Rohs Part]]+Table1[[#This Row],[1% Rohs Part]],"",""))</f>
        <v/>
      </c>
      <c r="AG315" t="str">
        <f>CONCATENATE(Table1[[#This Row],[Resistance (Ohms)]],Table1[[#This Row],[Tolerance]],Table1[[#This Row],[Stock]])</f>
        <v>80.6Â±1%</v>
      </c>
      <c r="AH315" t="s">
        <v>11344</v>
      </c>
      <c r="AI315" s="6" t="s">
        <v>11352</v>
      </c>
    </row>
    <row r="316" spans="1:35" hidden="1">
      <c r="A316" t="s">
        <v>55</v>
      </c>
      <c r="B316" t="s">
        <v>56</v>
      </c>
      <c r="C316" t="s">
        <v>1236</v>
      </c>
      <c r="D316" t="s">
        <v>58</v>
      </c>
      <c r="E316" t="s">
        <v>1237</v>
      </c>
      <c r="F316" t="s">
        <v>60</v>
      </c>
      <c r="G316" t="s">
        <v>1238</v>
      </c>
      <c r="H316">
        <v>48580</v>
      </c>
      <c r="I316">
        <v>0</v>
      </c>
      <c r="J316">
        <v>0.1</v>
      </c>
      <c r="K316">
        <v>0</v>
      </c>
      <c r="L316">
        <v>1</v>
      </c>
      <c r="M316" t="s">
        <v>19</v>
      </c>
      <c r="N316" t="s">
        <v>62</v>
      </c>
      <c r="O316" t="s">
        <v>1239</v>
      </c>
      <c r="P316" t="s">
        <v>24</v>
      </c>
      <c r="Q316" t="s">
        <v>64</v>
      </c>
      <c r="R316" t="s">
        <v>65</v>
      </c>
      <c r="S316" t="s">
        <v>66</v>
      </c>
      <c r="T316" t="s">
        <v>105</v>
      </c>
      <c r="U316" t="s">
        <v>67</v>
      </c>
      <c r="V316" t="s">
        <v>21</v>
      </c>
      <c r="W316">
        <v>805</v>
      </c>
      <c r="X316" t="s">
        <v>22</v>
      </c>
      <c r="Y316" t="s">
        <v>39</v>
      </c>
      <c r="Z316">
        <v>2</v>
      </c>
      <c r="AC316" t="str">
        <f>IF(Table1[[#This Row],[In Adafruit Kit]]+Table1[[#This Row],[Common part]]&gt;0,1,"")</f>
        <v/>
      </c>
      <c r="AE316">
        <v>1</v>
      </c>
      <c r="AF316" t="str">
        <f>IF(Table1[[#This Row],[Stock Part]]=1,"STOCK",IF(Table1[[#This Row],[5% Rohs Part]]+Table1[[#This Row],[1% Rohs Part]],"",""))</f>
        <v/>
      </c>
      <c r="AG316" t="str">
        <f>CONCATENATE(Table1[[#This Row],[Resistance (Ohms)]],Table1[[#This Row],[Tolerance]],Table1[[#This Row],[Stock]])</f>
        <v>806kÂ±1%</v>
      </c>
      <c r="AH316" t="s">
        <v>11344</v>
      </c>
      <c r="AI316" s="6" t="s">
        <v>11352</v>
      </c>
    </row>
    <row r="317" spans="1:35" hidden="1">
      <c r="A317" t="s">
        <v>55</v>
      </c>
      <c r="B317" t="s">
        <v>56</v>
      </c>
      <c r="C317" t="s">
        <v>1240</v>
      </c>
      <c r="D317" t="s">
        <v>58</v>
      </c>
      <c r="E317" t="s">
        <v>1241</v>
      </c>
      <c r="F317" t="s">
        <v>60</v>
      </c>
      <c r="G317" t="s">
        <v>1242</v>
      </c>
      <c r="H317">
        <v>46247</v>
      </c>
      <c r="I317">
        <v>0</v>
      </c>
      <c r="J317">
        <v>0.1</v>
      </c>
      <c r="K317">
        <v>0</v>
      </c>
      <c r="L317">
        <v>1</v>
      </c>
      <c r="M317" t="s">
        <v>19</v>
      </c>
      <c r="N317" t="s">
        <v>62</v>
      </c>
      <c r="O317" t="s">
        <v>1243</v>
      </c>
      <c r="P317" t="s">
        <v>24</v>
      </c>
      <c r="Q317" t="s">
        <v>64</v>
      </c>
      <c r="R317" t="s">
        <v>65</v>
      </c>
      <c r="S317" t="s">
        <v>66</v>
      </c>
      <c r="T317" t="s">
        <v>105</v>
      </c>
      <c r="U317" t="s">
        <v>67</v>
      </c>
      <c r="V317" t="s">
        <v>21</v>
      </c>
      <c r="W317">
        <v>805</v>
      </c>
      <c r="X317" t="s">
        <v>22</v>
      </c>
      <c r="Y317" t="s">
        <v>39</v>
      </c>
      <c r="Z317">
        <v>2</v>
      </c>
      <c r="AC317" t="str">
        <f>IF(Table1[[#This Row],[In Adafruit Kit]]+Table1[[#This Row],[Common part]]&gt;0,1,"")</f>
        <v/>
      </c>
      <c r="AE317">
        <v>1</v>
      </c>
      <c r="AF317" t="str">
        <f>IF(Table1[[#This Row],[Stock Part]]=1,"STOCK",IF(Table1[[#This Row],[5% Rohs Part]]+Table1[[#This Row],[1% Rohs Part]],"",""))</f>
        <v/>
      </c>
      <c r="AG317" t="str">
        <f>CONCATENATE(Table1[[#This Row],[Resistance (Ohms)]],Table1[[#This Row],[Tolerance]],Table1[[#This Row],[Stock]])</f>
        <v>825kÂ±1%</v>
      </c>
      <c r="AH317" t="s">
        <v>11344</v>
      </c>
      <c r="AI317" s="6" t="s">
        <v>11352</v>
      </c>
    </row>
    <row r="318" spans="1:35" hidden="1">
      <c r="A318" t="s">
        <v>55</v>
      </c>
      <c r="B318" t="s">
        <v>56</v>
      </c>
      <c r="C318" t="s">
        <v>1244</v>
      </c>
      <c r="D318" t="s">
        <v>58</v>
      </c>
      <c r="E318" t="s">
        <v>1245</v>
      </c>
      <c r="F318" t="s">
        <v>60</v>
      </c>
      <c r="G318" t="s">
        <v>1246</v>
      </c>
      <c r="H318">
        <v>46757</v>
      </c>
      <c r="I318">
        <v>0</v>
      </c>
      <c r="J318">
        <v>0.1</v>
      </c>
      <c r="K318">
        <v>0</v>
      </c>
      <c r="L318">
        <v>1</v>
      </c>
      <c r="M318" t="s">
        <v>19</v>
      </c>
      <c r="N318" t="s">
        <v>62</v>
      </c>
      <c r="O318">
        <v>86.6</v>
      </c>
      <c r="P318" t="s">
        <v>24</v>
      </c>
      <c r="Q318" t="s">
        <v>64</v>
      </c>
      <c r="R318" t="s">
        <v>65</v>
      </c>
      <c r="S318" t="s">
        <v>66</v>
      </c>
      <c r="T318" t="s">
        <v>105</v>
      </c>
      <c r="U318" t="s">
        <v>67</v>
      </c>
      <c r="V318" t="s">
        <v>21</v>
      </c>
      <c r="W318">
        <v>805</v>
      </c>
      <c r="X318" t="s">
        <v>22</v>
      </c>
      <c r="Y318" t="s">
        <v>39</v>
      </c>
      <c r="Z318">
        <v>2</v>
      </c>
      <c r="AC318" t="str">
        <f>IF(Table1[[#This Row],[In Adafruit Kit]]+Table1[[#This Row],[Common part]]&gt;0,1,"")</f>
        <v/>
      </c>
      <c r="AE318">
        <v>1</v>
      </c>
      <c r="AF318" t="str">
        <f>IF(Table1[[#This Row],[Stock Part]]=1,"STOCK",IF(Table1[[#This Row],[5% Rohs Part]]+Table1[[#This Row],[1% Rohs Part]],"",""))</f>
        <v/>
      </c>
      <c r="AG318" t="str">
        <f>CONCATENATE(Table1[[#This Row],[Resistance (Ohms)]],Table1[[#This Row],[Tolerance]],Table1[[#This Row],[Stock]])</f>
        <v>86.6Â±1%</v>
      </c>
      <c r="AH318" t="s">
        <v>11344</v>
      </c>
      <c r="AI318" s="6" t="s">
        <v>11352</v>
      </c>
    </row>
    <row r="319" spans="1:35" hidden="1">
      <c r="A319" t="s">
        <v>55</v>
      </c>
      <c r="B319" t="s">
        <v>56</v>
      </c>
      <c r="C319" t="s">
        <v>1247</v>
      </c>
      <c r="D319" t="s">
        <v>58</v>
      </c>
      <c r="E319" t="s">
        <v>1248</v>
      </c>
      <c r="F319" t="s">
        <v>60</v>
      </c>
      <c r="G319" t="s">
        <v>1249</v>
      </c>
      <c r="H319">
        <v>46604</v>
      </c>
      <c r="I319">
        <v>0</v>
      </c>
      <c r="J319">
        <v>0.1</v>
      </c>
      <c r="K319">
        <v>0</v>
      </c>
      <c r="L319">
        <v>1</v>
      </c>
      <c r="M319" t="s">
        <v>19</v>
      </c>
      <c r="N319" t="s">
        <v>62</v>
      </c>
      <c r="O319" t="s">
        <v>1250</v>
      </c>
      <c r="P319" t="s">
        <v>24</v>
      </c>
      <c r="Q319" t="s">
        <v>64</v>
      </c>
      <c r="R319" t="s">
        <v>65</v>
      </c>
      <c r="S319" t="s">
        <v>66</v>
      </c>
      <c r="T319" t="s">
        <v>105</v>
      </c>
      <c r="U319" t="s">
        <v>67</v>
      </c>
      <c r="V319" t="s">
        <v>21</v>
      </c>
      <c r="W319">
        <v>805</v>
      </c>
      <c r="X319" t="s">
        <v>22</v>
      </c>
      <c r="Y319" t="s">
        <v>39</v>
      </c>
      <c r="Z319">
        <v>2</v>
      </c>
      <c r="AC319" t="str">
        <f>IF(Table1[[#This Row],[In Adafruit Kit]]+Table1[[#This Row],[Common part]]&gt;0,1,"")</f>
        <v/>
      </c>
      <c r="AE319">
        <v>1</v>
      </c>
      <c r="AF319" t="str">
        <f>IF(Table1[[#This Row],[Stock Part]]=1,"STOCK",IF(Table1[[#This Row],[5% Rohs Part]]+Table1[[#This Row],[1% Rohs Part]],"",""))</f>
        <v/>
      </c>
      <c r="AG319" t="str">
        <f>CONCATENATE(Table1[[#This Row],[Resistance (Ohms)]],Table1[[#This Row],[Tolerance]],Table1[[#This Row],[Stock]])</f>
        <v>9.53kÂ±1%</v>
      </c>
      <c r="AH319" t="s">
        <v>11344</v>
      </c>
      <c r="AI319" s="6" t="s">
        <v>11352</v>
      </c>
    </row>
    <row r="320" spans="1:35" hidden="1">
      <c r="A320" t="s">
        <v>55</v>
      </c>
      <c r="B320" t="s">
        <v>56</v>
      </c>
      <c r="C320" t="s">
        <v>1251</v>
      </c>
      <c r="D320" t="s">
        <v>58</v>
      </c>
      <c r="E320" t="s">
        <v>1252</v>
      </c>
      <c r="F320" t="s">
        <v>60</v>
      </c>
      <c r="G320" t="s">
        <v>1253</v>
      </c>
      <c r="H320">
        <v>45481</v>
      </c>
      <c r="I320">
        <v>0</v>
      </c>
      <c r="J320">
        <v>0.1</v>
      </c>
      <c r="K320">
        <v>0</v>
      </c>
      <c r="L320">
        <v>1</v>
      </c>
      <c r="M320" t="s">
        <v>19</v>
      </c>
      <c r="N320" t="s">
        <v>62</v>
      </c>
      <c r="O320" t="s">
        <v>1254</v>
      </c>
      <c r="P320" t="s">
        <v>24</v>
      </c>
      <c r="Q320" t="s">
        <v>64</v>
      </c>
      <c r="R320" t="s">
        <v>65</v>
      </c>
      <c r="S320" t="s">
        <v>66</v>
      </c>
      <c r="T320" t="s">
        <v>105</v>
      </c>
      <c r="U320" t="s">
        <v>67</v>
      </c>
      <c r="V320" t="s">
        <v>21</v>
      </c>
      <c r="W320">
        <v>805</v>
      </c>
      <c r="X320" t="s">
        <v>22</v>
      </c>
      <c r="Y320" t="s">
        <v>39</v>
      </c>
      <c r="Z320">
        <v>2</v>
      </c>
      <c r="AC320" t="str">
        <f>IF(Table1[[#This Row],[In Adafruit Kit]]+Table1[[#This Row],[Common part]]&gt;0,1,"")</f>
        <v/>
      </c>
      <c r="AE320">
        <v>1</v>
      </c>
      <c r="AF320" t="str">
        <f>IF(Table1[[#This Row],[Stock Part]]=1,"STOCK",IF(Table1[[#This Row],[5% Rohs Part]]+Table1[[#This Row],[1% Rohs Part]],"",""))</f>
        <v/>
      </c>
      <c r="AG320" t="str">
        <f>CONCATENATE(Table1[[#This Row],[Resistance (Ohms)]],Table1[[#This Row],[Tolerance]],Table1[[#This Row],[Stock]])</f>
        <v>976kÂ±1%</v>
      </c>
      <c r="AH320" t="s">
        <v>11344</v>
      </c>
      <c r="AI320" s="6" t="s">
        <v>11352</v>
      </c>
    </row>
    <row r="321" spans="1:35" hidden="1">
      <c r="A321" t="s">
        <v>55</v>
      </c>
      <c r="B321" t="s">
        <v>56</v>
      </c>
      <c r="C321" t="s">
        <v>1255</v>
      </c>
      <c r="D321" t="s">
        <v>58</v>
      </c>
      <c r="E321" t="s">
        <v>1256</v>
      </c>
      <c r="F321" t="s">
        <v>60</v>
      </c>
      <c r="G321" t="s">
        <v>1257</v>
      </c>
      <c r="H321">
        <v>43623</v>
      </c>
      <c r="I321">
        <v>0</v>
      </c>
      <c r="J321">
        <v>0.1</v>
      </c>
      <c r="K321">
        <v>0</v>
      </c>
      <c r="L321">
        <v>1</v>
      </c>
      <c r="M321" t="s">
        <v>19</v>
      </c>
      <c r="N321" t="s">
        <v>62</v>
      </c>
      <c r="O321" t="s">
        <v>1258</v>
      </c>
      <c r="P321" t="s">
        <v>24</v>
      </c>
      <c r="Q321" t="s">
        <v>64</v>
      </c>
      <c r="R321" t="s">
        <v>65</v>
      </c>
      <c r="S321" t="s">
        <v>66</v>
      </c>
      <c r="T321" t="s">
        <v>105</v>
      </c>
      <c r="U321" t="s">
        <v>67</v>
      </c>
      <c r="V321" t="s">
        <v>21</v>
      </c>
      <c r="W321">
        <v>805</v>
      </c>
      <c r="X321" t="s">
        <v>22</v>
      </c>
      <c r="Y321" t="s">
        <v>39</v>
      </c>
      <c r="Z321">
        <v>2</v>
      </c>
      <c r="AC321" t="str">
        <f>IF(Table1[[#This Row],[In Adafruit Kit]]+Table1[[#This Row],[Common part]]&gt;0,1,"")</f>
        <v/>
      </c>
      <c r="AE321">
        <v>1</v>
      </c>
      <c r="AF321" t="str">
        <f>IF(Table1[[#This Row],[Stock Part]]=1,"STOCK",IF(Table1[[#This Row],[5% Rohs Part]]+Table1[[#This Row],[1% Rohs Part]],"",""))</f>
        <v/>
      </c>
      <c r="AG321" t="str">
        <f>CONCATENATE(Table1[[#This Row],[Resistance (Ohms)]],Table1[[#This Row],[Tolerance]],Table1[[#This Row],[Stock]])</f>
        <v>10.2kÂ±1%</v>
      </c>
      <c r="AH321" t="s">
        <v>11344</v>
      </c>
      <c r="AI321" s="6" t="s">
        <v>11352</v>
      </c>
    </row>
    <row r="322" spans="1:35" hidden="1">
      <c r="A322" t="s">
        <v>55</v>
      </c>
      <c r="B322" t="s">
        <v>56</v>
      </c>
      <c r="C322" t="s">
        <v>1259</v>
      </c>
      <c r="D322" t="s">
        <v>58</v>
      </c>
      <c r="E322" t="s">
        <v>1260</v>
      </c>
      <c r="F322" t="s">
        <v>60</v>
      </c>
      <c r="G322" t="s">
        <v>1261</v>
      </c>
      <c r="H322">
        <v>42030</v>
      </c>
      <c r="I322">
        <v>0</v>
      </c>
      <c r="J322">
        <v>0.1</v>
      </c>
      <c r="K322">
        <v>0</v>
      </c>
      <c r="L322">
        <v>1</v>
      </c>
      <c r="M322" t="s">
        <v>19</v>
      </c>
      <c r="N322" t="s">
        <v>62</v>
      </c>
      <c r="O322">
        <v>107</v>
      </c>
      <c r="P322" t="s">
        <v>24</v>
      </c>
      <c r="Q322" t="s">
        <v>64</v>
      </c>
      <c r="R322" t="s">
        <v>65</v>
      </c>
      <c r="S322" t="s">
        <v>66</v>
      </c>
      <c r="T322" t="s">
        <v>105</v>
      </c>
      <c r="U322" t="s">
        <v>67</v>
      </c>
      <c r="V322" t="s">
        <v>21</v>
      </c>
      <c r="W322">
        <v>805</v>
      </c>
      <c r="X322" t="s">
        <v>22</v>
      </c>
      <c r="Y322" t="s">
        <v>39</v>
      </c>
      <c r="Z322">
        <v>2</v>
      </c>
      <c r="AC322" t="str">
        <f>IF(Table1[[#This Row],[In Adafruit Kit]]+Table1[[#This Row],[Common part]]&gt;0,1,"")</f>
        <v/>
      </c>
      <c r="AE322">
        <v>1</v>
      </c>
      <c r="AF322" t="str">
        <f>IF(Table1[[#This Row],[Stock Part]]=1,"STOCK",IF(Table1[[#This Row],[5% Rohs Part]]+Table1[[#This Row],[1% Rohs Part]],"",""))</f>
        <v/>
      </c>
      <c r="AG322" t="str">
        <f>CONCATENATE(Table1[[#This Row],[Resistance (Ohms)]],Table1[[#This Row],[Tolerance]],Table1[[#This Row],[Stock]])</f>
        <v>107Â±1%</v>
      </c>
      <c r="AH322" t="s">
        <v>11344</v>
      </c>
      <c r="AI322" s="6" t="s">
        <v>11352</v>
      </c>
    </row>
    <row r="323" spans="1:35" hidden="1">
      <c r="A323" t="s">
        <v>55</v>
      </c>
      <c r="B323" t="s">
        <v>56</v>
      </c>
      <c r="C323" t="s">
        <v>1262</v>
      </c>
      <c r="D323" t="s">
        <v>58</v>
      </c>
      <c r="E323" t="s">
        <v>1263</v>
      </c>
      <c r="F323" t="s">
        <v>60</v>
      </c>
      <c r="G323" t="s">
        <v>1264</v>
      </c>
      <c r="H323">
        <v>44273</v>
      </c>
      <c r="I323">
        <v>0</v>
      </c>
      <c r="J323">
        <v>0.1</v>
      </c>
      <c r="K323">
        <v>0</v>
      </c>
      <c r="L323">
        <v>1</v>
      </c>
      <c r="M323" t="s">
        <v>19</v>
      </c>
      <c r="N323" t="s">
        <v>62</v>
      </c>
      <c r="O323">
        <v>110</v>
      </c>
      <c r="P323" t="s">
        <v>24</v>
      </c>
      <c r="Q323" t="s">
        <v>64</v>
      </c>
      <c r="R323" t="s">
        <v>65</v>
      </c>
      <c r="S323" t="s">
        <v>66</v>
      </c>
      <c r="T323" t="s">
        <v>105</v>
      </c>
      <c r="U323" t="s">
        <v>67</v>
      </c>
      <c r="V323" t="s">
        <v>21</v>
      </c>
      <c r="W323">
        <v>805</v>
      </c>
      <c r="X323" t="s">
        <v>22</v>
      </c>
      <c r="Y323" t="s">
        <v>39</v>
      </c>
      <c r="Z323">
        <v>2</v>
      </c>
      <c r="AC323" t="str">
        <f>IF(Table1[[#This Row],[In Adafruit Kit]]+Table1[[#This Row],[Common part]]&gt;0,1,"")</f>
        <v/>
      </c>
      <c r="AE323">
        <v>1</v>
      </c>
      <c r="AF323" t="str">
        <f>IF(Table1[[#This Row],[Stock Part]]=1,"STOCK",IF(Table1[[#This Row],[5% Rohs Part]]+Table1[[#This Row],[1% Rohs Part]],"",""))</f>
        <v/>
      </c>
      <c r="AG323" t="str">
        <f>CONCATENATE(Table1[[#This Row],[Resistance (Ohms)]],Table1[[#This Row],[Tolerance]],Table1[[#This Row],[Stock]])</f>
        <v>110Â±1%</v>
      </c>
      <c r="AH323" t="s">
        <v>11344</v>
      </c>
      <c r="AI323" s="6" t="s">
        <v>11352</v>
      </c>
    </row>
    <row r="324" spans="1:35" hidden="1">
      <c r="A324" t="s">
        <v>55</v>
      </c>
      <c r="B324" t="s">
        <v>56</v>
      </c>
      <c r="C324" t="s">
        <v>1265</v>
      </c>
      <c r="D324" t="s">
        <v>58</v>
      </c>
      <c r="E324" t="s">
        <v>1266</v>
      </c>
      <c r="F324" t="s">
        <v>60</v>
      </c>
      <c r="G324" t="s">
        <v>1267</v>
      </c>
      <c r="H324">
        <v>44581</v>
      </c>
      <c r="I324">
        <v>0</v>
      </c>
      <c r="J324">
        <v>0.1</v>
      </c>
      <c r="K324">
        <v>0</v>
      </c>
      <c r="L324">
        <v>1</v>
      </c>
      <c r="M324" t="s">
        <v>19</v>
      </c>
      <c r="N324" t="s">
        <v>62</v>
      </c>
      <c r="O324" t="s">
        <v>1268</v>
      </c>
      <c r="P324" t="s">
        <v>24</v>
      </c>
      <c r="Q324" t="s">
        <v>64</v>
      </c>
      <c r="R324" t="s">
        <v>65</v>
      </c>
      <c r="S324" t="s">
        <v>66</v>
      </c>
      <c r="T324" t="s">
        <v>105</v>
      </c>
      <c r="U324" t="s">
        <v>67</v>
      </c>
      <c r="V324" t="s">
        <v>21</v>
      </c>
      <c r="W324">
        <v>805</v>
      </c>
      <c r="X324" t="s">
        <v>22</v>
      </c>
      <c r="Y324" t="s">
        <v>39</v>
      </c>
      <c r="Z324">
        <v>2</v>
      </c>
      <c r="AC324" t="str">
        <f>IF(Table1[[#This Row],[In Adafruit Kit]]+Table1[[#This Row],[Common part]]&gt;0,1,"")</f>
        <v/>
      </c>
      <c r="AE324">
        <v>1</v>
      </c>
      <c r="AF324" t="str">
        <f>IF(Table1[[#This Row],[Stock Part]]=1,"STOCK",IF(Table1[[#This Row],[5% Rohs Part]]+Table1[[#This Row],[1% Rohs Part]],"",""))</f>
        <v/>
      </c>
      <c r="AG324" t="str">
        <f>CONCATENATE(Table1[[#This Row],[Resistance (Ohms)]],Table1[[#This Row],[Tolerance]],Table1[[#This Row],[Stock]])</f>
        <v>113kÂ±1%</v>
      </c>
      <c r="AH324" t="s">
        <v>11344</v>
      </c>
      <c r="AI324" s="6" t="s">
        <v>11352</v>
      </c>
    </row>
    <row r="325" spans="1:35" hidden="1">
      <c r="A325" t="s">
        <v>55</v>
      </c>
      <c r="B325" t="s">
        <v>56</v>
      </c>
      <c r="C325" t="s">
        <v>1269</v>
      </c>
      <c r="D325" t="s">
        <v>58</v>
      </c>
      <c r="E325" t="s">
        <v>1270</v>
      </c>
      <c r="F325" t="s">
        <v>60</v>
      </c>
      <c r="G325" t="s">
        <v>1271</v>
      </c>
      <c r="H325">
        <v>44423</v>
      </c>
      <c r="I325">
        <v>0</v>
      </c>
      <c r="J325">
        <v>0.1</v>
      </c>
      <c r="K325">
        <v>0</v>
      </c>
      <c r="L325">
        <v>1</v>
      </c>
      <c r="M325" t="s">
        <v>19</v>
      </c>
      <c r="N325" t="s">
        <v>62</v>
      </c>
      <c r="O325" t="s">
        <v>1272</v>
      </c>
      <c r="P325" t="s">
        <v>24</v>
      </c>
      <c r="Q325" t="s">
        <v>64</v>
      </c>
      <c r="R325" t="s">
        <v>65</v>
      </c>
      <c r="S325" t="s">
        <v>66</v>
      </c>
      <c r="T325" t="s">
        <v>105</v>
      </c>
      <c r="U325" t="s">
        <v>67</v>
      </c>
      <c r="V325" t="s">
        <v>21</v>
      </c>
      <c r="W325">
        <v>805</v>
      </c>
      <c r="X325" t="s">
        <v>22</v>
      </c>
      <c r="Y325" t="s">
        <v>39</v>
      </c>
      <c r="Z325">
        <v>2</v>
      </c>
      <c r="AC325" t="str">
        <f>IF(Table1[[#This Row],[In Adafruit Kit]]+Table1[[#This Row],[Common part]]&gt;0,1,"")</f>
        <v/>
      </c>
      <c r="AE325">
        <v>1</v>
      </c>
      <c r="AF325" t="str">
        <f>IF(Table1[[#This Row],[Stock Part]]=1,"STOCK",IF(Table1[[#This Row],[5% Rohs Part]]+Table1[[#This Row],[1% Rohs Part]],"",""))</f>
        <v/>
      </c>
      <c r="AG325" t="str">
        <f>CONCATENATE(Table1[[#This Row],[Resistance (Ohms)]],Table1[[#This Row],[Tolerance]],Table1[[#This Row],[Stock]])</f>
        <v>147kÂ±1%</v>
      </c>
      <c r="AH325" t="s">
        <v>11344</v>
      </c>
      <c r="AI325" s="6" t="s">
        <v>11352</v>
      </c>
    </row>
    <row r="326" spans="1:35" hidden="1">
      <c r="A326" t="s">
        <v>55</v>
      </c>
      <c r="B326" t="s">
        <v>56</v>
      </c>
      <c r="C326" t="s">
        <v>1273</v>
      </c>
      <c r="D326" t="s">
        <v>58</v>
      </c>
      <c r="E326" t="s">
        <v>1274</v>
      </c>
      <c r="F326" t="s">
        <v>60</v>
      </c>
      <c r="G326" t="s">
        <v>1275</v>
      </c>
      <c r="H326">
        <v>41301</v>
      </c>
      <c r="I326">
        <v>0</v>
      </c>
      <c r="J326">
        <v>0.1</v>
      </c>
      <c r="K326">
        <v>0</v>
      </c>
      <c r="L326">
        <v>1</v>
      </c>
      <c r="M326" t="s">
        <v>19</v>
      </c>
      <c r="N326" t="s">
        <v>62</v>
      </c>
      <c r="O326" t="s">
        <v>1276</v>
      </c>
      <c r="P326" t="s">
        <v>24</v>
      </c>
      <c r="Q326" t="s">
        <v>64</v>
      </c>
      <c r="R326" t="s">
        <v>65</v>
      </c>
      <c r="S326" t="s">
        <v>66</v>
      </c>
      <c r="T326" t="s">
        <v>105</v>
      </c>
      <c r="U326" t="s">
        <v>67</v>
      </c>
      <c r="V326" t="s">
        <v>21</v>
      </c>
      <c r="W326">
        <v>805</v>
      </c>
      <c r="X326" t="s">
        <v>22</v>
      </c>
      <c r="Y326" t="s">
        <v>39</v>
      </c>
      <c r="Z326">
        <v>2</v>
      </c>
      <c r="AC326" t="str">
        <f>IF(Table1[[#This Row],[In Adafruit Kit]]+Table1[[#This Row],[Common part]]&gt;0,1,"")</f>
        <v/>
      </c>
      <c r="AE326">
        <v>1</v>
      </c>
      <c r="AF326" t="str">
        <f>IF(Table1[[#This Row],[Stock Part]]=1,"STOCK",IF(Table1[[#This Row],[5% Rohs Part]]+Table1[[#This Row],[1% Rohs Part]],"",""))</f>
        <v/>
      </c>
      <c r="AG326" t="str">
        <f>CONCATENATE(Table1[[#This Row],[Resistance (Ohms)]],Table1[[#This Row],[Tolerance]],Table1[[#This Row],[Stock]])</f>
        <v>15.8kÂ±1%</v>
      </c>
      <c r="AH326" t="s">
        <v>11344</v>
      </c>
      <c r="AI326" s="6" t="s">
        <v>11352</v>
      </c>
    </row>
    <row r="327" spans="1:35" hidden="1">
      <c r="A327" t="s">
        <v>55</v>
      </c>
      <c r="B327" t="s">
        <v>56</v>
      </c>
      <c r="C327" t="s">
        <v>1277</v>
      </c>
      <c r="D327" t="s">
        <v>58</v>
      </c>
      <c r="E327" t="s">
        <v>1278</v>
      </c>
      <c r="F327" t="s">
        <v>60</v>
      </c>
      <c r="G327" t="s">
        <v>1279</v>
      </c>
      <c r="H327">
        <v>43129</v>
      </c>
      <c r="I327">
        <v>0</v>
      </c>
      <c r="J327">
        <v>0.1</v>
      </c>
      <c r="K327">
        <v>0</v>
      </c>
      <c r="L327">
        <v>1</v>
      </c>
      <c r="M327" t="s">
        <v>19</v>
      </c>
      <c r="N327" t="s">
        <v>62</v>
      </c>
      <c r="O327">
        <v>178</v>
      </c>
      <c r="P327" t="s">
        <v>24</v>
      </c>
      <c r="Q327" t="s">
        <v>64</v>
      </c>
      <c r="R327" t="s">
        <v>65</v>
      </c>
      <c r="S327" t="s">
        <v>66</v>
      </c>
      <c r="T327" t="s">
        <v>105</v>
      </c>
      <c r="U327" t="s">
        <v>67</v>
      </c>
      <c r="V327" t="s">
        <v>21</v>
      </c>
      <c r="W327">
        <v>805</v>
      </c>
      <c r="X327" t="s">
        <v>22</v>
      </c>
      <c r="Y327" t="s">
        <v>39</v>
      </c>
      <c r="Z327">
        <v>2</v>
      </c>
      <c r="AC327" t="str">
        <f>IF(Table1[[#This Row],[In Adafruit Kit]]+Table1[[#This Row],[Common part]]&gt;0,1,"")</f>
        <v/>
      </c>
      <c r="AE327">
        <v>1</v>
      </c>
      <c r="AF327" t="str">
        <f>IF(Table1[[#This Row],[Stock Part]]=1,"STOCK",IF(Table1[[#This Row],[5% Rohs Part]]+Table1[[#This Row],[1% Rohs Part]],"",""))</f>
        <v/>
      </c>
      <c r="AG327" t="str">
        <f>CONCATENATE(Table1[[#This Row],[Resistance (Ohms)]],Table1[[#This Row],[Tolerance]],Table1[[#This Row],[Stock]])</f>
        <v>178Â±1%</v>
      </c>
      <c r="AH327" t="s">
        <v>11344</v>
      </c>
      <c r="AI327" s="6" t="s">
        <v>11352</v>
      </c>
    </row>
    <row r="328" spans="1:35" hidden="1">
      <c r="A328" t="s">
        <v>55</v>
      </c>
      <c r="B328" t="s">
        <v>56</v>
      </c>
      <c r="C328" t="s">
        <v>1280</v>
      </c>
      <c r="D328" t="s">
        <v>58</v>
      </c>
      <c r="E328" t="s">
        <v>1281</v>
      </c>
      <c r="F328" t="s">
        <v>60</v>
      </c>
      <c r="G328" t="s">
        <v>1282</v>
      </c>
      <c r="H328">
        <v>42448</v>
      </c>
      <c r="I328">
        <v>0</v>
      </c>
      <c r="J328">
        <v>0.1</v>
      </c>
      <c r="K328">
        <v>0</v>
      </c>
      <c r="L328">
        <v>1</v>
      </c>
      <c r="M328" t="s">
        <v>19</v>
      </c>
      <c r="N328" t="s">
        <v>62</v>
      </c>
      <c r="O328" t="s">
        <v>1283</v>
      </c>
      <c r="P328" t="s">
        <v>24</v>
      </c>
      <c r="Q328" t="s">
        <v>64</v>
      </c>
      <c r="R328" t="s">
        <v>65</v>
      </c>
      <c r="S328" t="s">
        <v>66</v>
      </c>
      <c r="T328" t="s">
        <v>105</v>
      </c>
      <c r="U328" t="s">
        <v>67</v>
      </c>
      <c r="V328" t="s">
        <v>21</v>
      </c>
      <c r="W328">
        <v>805</v>
      </c>
      <c r="X328" t="s">
        <v>22</v>
      </c>
      <c r="Y328" t="s">
        <v>39</v>
      </c>
      <c r="Z328">
        <v>2</v>
      </c>
      <c r="AC328" t="str">
        <f>IF(Table1[[#This Row],[In Adafruit Kit]]+Table1[[#This Row],[Common part]]&gt;0,1,"")</f>
        <v/>
      </c>
      <c r="AE328">
        <v>1</v>
      </c>
      <c r="AF328" t="str">
        <f>IF(Table1[[#This Row],[Stock Part]]=1,"STOCK",IF(Table1[[#This Row],[5% Rohs Part]]+Table1[[#This Row],[1% Rohs Part]],"",""))</f>
        <v/>
      </c>
      <c r="AG328" t="str">
        <f>CONCATENATE(Table1[[#This Row],[Resistance (Ohms)]],Table1[[#This Row],[Tolerance]],Table1[[#This Row],[Stock]])</f>
        <v>182kÂ±1%</v>
      </c>
      <c r="AH328" t="s">
        <v>11344</v>
      </c>
      <c r="AI328" s="6" t="s">
        <v>11352</v>
      </c>
    </row>
    <row r="329" spans="1:35" hidden="1">
      <c r="A329" t="s">
        <v>55</v>
      </c>
      <c r="B329" t="s">
        <v>56</v>
      </c>
      <c r="C329" t="s">
        <v>1284</v>
      </c>
      <c r="D329" t="s">
        <v>58</v>
      </c>
      <c r="E329" t="s">
        <v>1285</v>
      </c>
      <c r="F329" t="s">
        <v>60</v>
      </c>
      <c r="G329" t="s">
        <v>1286</v>
      </c>
      <c r="H329">
        <v>40570</v>
      </c>
      <c r="I329">
        <v>0</v>
      </c>
      <c r="J329">
        <v>0.1</v>
      </c>
      <c r="K329">
        <v>0</v>
      </c>
      <c r="L329">
        <v>1</v>
      </c>
      <c r="M329" t="s">
        <v>19</v>
      </c>
      <c r="N329" t="s">
        <v>62</v>
      </c>
      <c r="O329" t="s">
        <v>1287</v>
      </c>
      <c r="P329" t="s">
        <v>24</v>
      </c>
      <c r="Q329" t="s">
        <v>64</v>
      </c>
      <c r="R329" t="s">
        <v>65</v>
      </c>
      <c r="S329" t="s">
        <v>66</v>
      </c>
      <c r="T329" t="s">
        <v>105</v>
      </c>
      <c r="U329" t="s">
        <v>67</v>
      </c>
      <c r="V329" t="s">
        <v>21</v>
      </c>
      <c r="W329">
        <v>805</v>
      </c>
      <c r="X329" t="s">
        <v>22</v>
      </c>
      <c r="Y329" t="s">
        <v>39</v>
      </c>
      <c r="Z329">
        <v>2</v>
      </c>
      <c r="AC329" t="str">
        <f>IF(Table1[[#This Row],[In Adafruit Kit]]+Table1[[#This Row],[Common part]]&gt;0,1,"")</f>
        <v/>
      </c>
      <c r="AE329">
        <v>1</v>
      </c>
      <c r="AF329" t="str">
        <f>IF(Table1[[#This Row],[Stock Part]]=1,"STOCK",IF(Table1[[#This Row],[5% Rohs Part]]+Table1[[#This Row],[1% Rohs Part]],"",""))</f>
        <v/>
      </c>
      <c r="AG329" t="str">
        <f>CONCATENATE(Table1[[#This Row],[Resistance (Ohms)]],Table1[[#This Row],[Tolerance]],Table1[[#This Row],[Stock]])</f>
        <v>19.1kÂ±1%</v>
      </c>
      <c r="AH329" t="s">
        <v>11344</v>
      </c>
      <c r="AI329" s="6" t="s">
        <v>11352</v>
      </c>
    </row>
    <row r="330" spans="1:35" hidden="1">
      <c r="A330" t="s">
        <v>55</v>
      </c>
      <c r="B330" t="s">
        <v>56</v>
      </c>
      <c r="C330" t="s">
        <v>1288</v>
      </c>
      <c r="D330" t="s">
        <v>58</v>
      </c>
      <c r="E330" t="s">
        <v>1289</v>
      </c>
      <c r="F330" t="s">
        <v>60</v>
      </c>
      <c r="G330" t="s">
        <v>1290</v>
      </c>
      <c r="H330">
        <v>41064</v>
      </c>
      <c r="I330">
        <v>0</v>
      </c>
      <c r="J330">
        <v>0.1</v>
      </c>
      <c r="K330">
        <v>0</v>
      </c>
      <c r="L330">
        <v>1</v>
      </c>
      <c r="M330" t="s">
        <v>19</v>
      </c>
      <c r="N330" t="s">
        <v>62</v>
      </c>
      <c r="O330" t="s">
        <v>1291</v>
      </c>
      <c r="P330" t="s">
        <v>24</v>
      </c>
      <c r="Q330" t="s">
        <v>64</v>
      </c>
      <c r="R330" t="s">
        <v>65</v>
      </c>
      <c r="S330" t="s">
        <v>66</v>
      </c>
      <c r="T330" t="s">
        <v>105</v>
      </c>
      <c r="U330" t="s">
        <v>67</v>
      </c>
      <c r="V330" t="s">
        <v>21</v>
      </c>
      <c r="W330">
        <v>805</v>
      </c>
      <c r="X330" t="s">
        <v>22</v>
      </c>
      <c r="Y330" t="s">
        <v>39</v>
      </c>
      <c r="Z330">
        <v>2</v>
      </c>
      <c r="AC330" t="str">
        <f>IF(Table1[[#This Row],[In Adafruit Kit]]+Table1[[#This Row],[Common part]]&gt;0,1,"")</f>
        <v/>
      </c>
      <c r="AE330">
        <v>1</v>
      </c>
      <c r="AF330" t="str">
        <f>IF(Table1[[#This Row],[Stock Part]]=1,"STOCK",IF(Table1[[#This Row],[5% Rohs Part]]+Table1[[#This Row],[1% Rohs Part]],"",""))</f>
        <v/>
      </c>
      <c r="AG330" t="str">
        <f>CONCATENATE(Table1[[#This Row],[Resistance (Ohms)]],Table1[[#This Row],[Tolerance]],Table1[[#This Row],[Stock]])</f>
        <v>2.87kÂ±1%</v>
      </c>
      <c r="AH330" t="s">
        <v>11344</v>
      </c>
      <c r="AI330" s="6" t="s">
        <v>11352</v>
      </c>
    </row>
    <row r="331" spans="1:35" hidden="1">
      <c r="A331" t="s">
        <v>55</v>
      </c>
      <c r="B331" t="s">
        <v>56</v>
      </c>
      <c r="C331" t="s">
        <v>1292</v>
      </c>
      <c r="D331" t="s">
        <v>58</v>
      </c>
      <c r="E331" t="s">
        <v>1293</v>
      </c>
      <c r="F331" t="s">
        <v>60</v>
      </c>
      <c r="G331" t="s">
        <v>1294</v>
      </c>
      <c r="H331">
        <v>42679</v>
      </c>
      <c r="I331">
        <v>0</v>
      </c>
      <c r="J331">
        <v>0.1</v>
      </c>
      <c r="K331">
        <v>0</v>
      </c>
      <c r="L331">
        <v>1</v>
      </c>
      <c r="M331" t="s">
        <v>19</v>
      </c>
      <c r="N331" t="s">
        <v>62</v>
      </c>
      <c r="O331">
        <v>20.5</v>
      </c>
      <c r="P331" t="s">
        <v>24</v>
      </c>
      <c r="Q331" t="s">
        <v>64</v>
      </c>
      <c r="R331" t="s">
        <v>65</v>
      </c>
      <c r="S331" t="s">
        <v>66</v>
      </c>
      <c r="T331" t="s">
        <v>105</v>
      </c>
      <c r="U331" t="s">
        <v>67</v>
      </c>
      <c r="V331" t="s">
        <v>21</v>
      </c>
      <c r="W331">
        <v>805</v>
      </c>
      <c r="X331" t="s">
        <v>22</v>
      </c>
      <c r="Y331" t="s">
        <v>39</v>
      </c>
      <c r="Z331">
        <v>2</v>
      </c>
      <c r="AC331" t="str">
        <f>IF(Table1[[#This Row],[In Adafruit Kit]]+Table1[[#This Row],[Common part]]&gt;0,1,"")</f>
        <v/>
      </c>
      <c r="AE331">
        <v>1</v>
      </c>
      <c r="AF331" t="str">
        <f>IF(Table1[[#This Row],[Stock Part]]=1,"STOCK",IF(Table1[[#This Row],[5% Rohs Part]]+Table1[[#This Row],[1% Rohs Part]],"",""))</f>
        <v/>
      </c>
      <c r="AG331" t="str">
        <f>CONCATENATE(Table1[[#This Row],[Resistance (Ohms)]],Table1[[#This Row],[Tolerance]],Table1[[#This Row],[Stock]])</f>
        <v>20.5Â±1%</v>
      </c>
      <c r="AH331" t="s">
        <v>11344</v>
      </c>
      <c r="AI331" s="6" t="s">
        <v>11352</v>
      </c>
    </row>
    <row r="332" spans="1:35" hidden="1">
      <c r="A332" t="s">
        <v>55</v>
      </c>
      <c r="B332" t="s">
        <v>56</v>
      </c>
      <c r="C332" t="s">
        <v>1295</v>
      </c>
      <c r="D332" t="s">
        <v>58</v>
      </c>
      <c r="E332" t="s">
        <v>1296</v>
      </c>
      <c r="F332" t="s">
        <v>60</v>
      </c>
      <c r="G332" t="s">
        <v>1297</v>
      </c>
      <c r="H332">
        <v>48107</v>
      </c>
      <c r="I332">
        <v>0</v>
      </c>
      <c r="J332">
        <v>0.1</v>
      </c>
      <c r="K332">
        <v>0</v>
      </c>
      <c r="L332">
        <v>1</v>
      </c>
      <c r="M332" t="s">
        <v>19</v>
      </c>
      <c r="N332" t="s">
        <v>62</v>
      </c>
      <c r="O332">
        <v>215</v>
      </c>
      <c r="P332" t="s">
        <v>24</v>
      </c>
      <c r="Q332" t="s">
        <v>64</v>
      </c>
      <c r="R332" t="s">
        <v>65</v>
      </c>
      <c r="S332" t="s">
        <v>66</v>
      </c>
      <c r="T332" t="s">
        <v>105</v>
      </c>
      <c r="U332" t="s">
        <v>67</v>
      </c>
      <c r="V332" t="s">
        <v>21</v>
      </c>
      <c r="W332">
        <v>805</v>
      </c>
      <c r="X332" t="s">
        <v>22</v>
      </c>
      <c r="Y332" t="s">
        <v>39</v>
      </c>
      <c r="Z332">
        <v>2</v>
      </c>
      <c r="AC332" t="str">
        <f>IF(Table1[[#This Row],[In Adafruit Kit]]+Table1[[#This Row],[Common part]]&gt;0,1,"")</f>
        <v/>
      </c>
      <c r="AE332">
        <v>1</v>
      </c>
      <c r="AF332" t="str">
        <f>IF(Table1[[#This Row],[Stock Part]]=1,"STOCK",IF(Table1[[#This Row],[5% Rohs Part]]+Table1[[#This Row],[1% Rohs Part]],"",""))</f>
        <v/>
      </c>
      <c r="AG332" t="str">
        <f>CONCATENATE(Table1[[#This Row],[Resistance (Ohms)]],Table1[[#This Row],[Tolerance]],Table1[[#This Row],[Stock]])</f>
        <v>215Â±1%</v>
      </c>
      <c r="AH332" t="s">
        <v>11344</v>
      </c>
      <c r="AI332" s="6" t="s">
        <v>11352</v>
      </c>
    </row>
    <row r="333" spans="1:35" hidden="1">
      <c r="A333" t="s">
        <v>55</v>
      </c>
      <c r="B333" t="s">
        <v>56</v>
      </c>
      <c r="C333" t="s">
        <v>1298</v>
      </c>
      <c r="D333" t="s">
        <v>58</v>
      </c>
      <c r="E333" t="s">
        <v>1299</v>
      </c>
      <c r="F333" t="s">
        <v>60</v>
      </c>
      <c r="G333" t="s">
        <v>1300</v>
      </c>
      <c r="H333">
        <v>42749</v>
      </c>
      <c r="I333">
        <v>0</v>
      </c>
      <c r="J333">
        <v>0.1</v>
      </c>
      <c r="K333">
        <v>0</v>
      </c>
      <c r="L333">
        <v>1</v>
      </c>
      <c r="M333" t="s">
        <v>19</v>
      </c>
      <c r="N333" t="s">
        <v>62</v>
      </c>
      <c r="O333">
        <v>226</v>
      </c>
      <c r="P333" t="s">
        <v>24</v>
      </c>
      <c r="Q333" t="s">
        <v>64</v>
      </c>
      <c r="R333" t="s">
        <v>65</v>
      </c>
      <c r="S333" t="s">
        <v>66</v>
      </c>
      <c r="T333" t="s">
        <v>105</v>
      </c>
      <c r="U333" t="s">
        <v>67</v>
      </c>
      <c r="V333" t="s">
        <v>21</v>
      </c>
      <c r="W333">
        <v>805</v>
      </c>
      <c r="X333" t="s">
        <v>22</v>
      </c>
      <c r="Y333" t="s">
        <v>39</v>
      </c>
      <c r="Z333">
        <v>2</v>
      </c>
      <c r="AC333" t="str">
        <f>IF(Table1[[#This Row],[In Adafruit Kit]]+Table1[[#This Row],[Common part]]&gt;0,1,"")</f>
        <v/>
      </c>
      <c r="AE333">
        <v>1</v>
      </c>
      <c r="AF333" t="str">
        <f>IF(Table1[[#This Row],[Stock Part]]=1,"STOCK",IF(Table1[[#This Row],[5% Rohs Part]]+Table1[[#This Row],[1% Rohs Part]],"",""))</f>
        <v/>
      </c>
      <c r="AG333" t="str">
        <f>CONCATENATE(Table1[[#This Row],[Resistance (Ohms)]],Table1[[#This Row],[Tolerance]],Table1[[#This Row],[Stock]])</f>
        <v>226Â±1%</v>
      </c>
      <c r="AH333" t="s">
        <v>11344</v>
      </c>
      <c r="AI333" s="6" t="s">
        <v>11352</v>
      </c>
    </row>
    <row r="334" spans="1:35" hidden="1">
      <c r="A334" t="s">
        <v>55</v>
      </c>
      <c r="B334" t="s">
        <v>56</v>
      </c>
      <c r="C334" t="s">
        <v>1301</v>
      </c>
      <c r="D334" t="s">
        <v>58</v>
      </c>
      <c r="E334" t="s">
        <v>1302</v>
      </c>
      <c r="F334" t="s">
        <v>60</v>
      </c>
      <c r="G334" t="s">
        <v>1303</v>
      </c>
      <c r="H334">
        <v>42488</v>
      </c>
      <c r="I334">
        <v>0</v>
      </c>
      <c r="J334">
        <v>0.1</v>
      </c>
      <c r="K334">
        <v>0</v>
      </c>
      <c r="L334">
        <v>1</v>
      </c>
      <c r="M334" t="s">
        <v>19</v>
      </c>
      <c r="N334" t="s">
        <v>62</v>
      </c>
      <c r="O334">
        <v>240</v>
      </c>
      <c r="P334" t="s">
        <v>24</v>
      </c>
      <c r="Q334" t="s">
        <v>64</v>
      </c>
      <c r="R334" t="s">
        <v>65</v>
      </c>
      <c r="S334" t="s">
        <v>66</v>
      </c>
      <c r="T334" t="s">
        <v>105</v>
      </c>
      <c r="U334" t="s">
        <v>67</v>
      </c>
      <c r="V334" t="s">
        <v>21</v>
      </c>
      <c r="W334">
        <v>805</v>
      </c>
      <c r="X334" t="s">
        <v>22</v>
      </c>
      <c r="Y334" t="s">
        <v>39</v>
      </c>
      <c r="Z334">
        <v>2</v>
      </c>
      <c r="AC334" t="str">
        <f>IF(Table1[[#This Row],[In Adafruit Kit]]+Table1[[#This Row],[Common part]]&gt;0,1,"")</f>
        <v/>
      </c>
      <c r="AE334">
        <v>1</v>
      </c>
      <c r="AF334" t="str">
        <f>IF(Table1[[#This Row],[Stock Part]]=1,"STOCK",IF(Table1[[#This Row],[5% Rohs Part]]+Table1[[#This Row],[1% Rohs Part]],"",""))</f>
        <v/>
      </c>
      <c r="AG334" t="str">
        <f>CONCATENATE(Table1[[#This Row],[Resistance (Ohms)]],Table1[[#This Row],[Tolerance]],Table1[[#This Row],[Stock]])</f>
        <v>240Â±1%</v>
      </c>
      <c r="AH334" t="s">
        <v>11344</v>
      </c>
      <c r="AI334" s="6" t="s">
        <v>11352</v>
      </c>
    </row>
    <row r="335" spans="1:35" hidden="1">
      <c r="A335" t="s">
        <v>55</v>
      </c>
      <c r="B335" t="s">
        <v>56</v>
      </c>
      <c r="C335" t="s">
        <v>1304</v>
      </c>
      <c r="D335" t="s">
        <v>58</v>
      </c>
      <c r="E335" t="s">
        <v>1305</v>
      </c>
      <c r="F335" t="s">
        <v>60</v>
      </c>
      <c r="G335" t="s">
        <v>1306</v>
      </c>
      <c r="H335">
        <v>42452</v>
      </c>
      <c r="I335">
        <v>0</v>
      </c>
      <c r="J335">
        <v>0.1</v>
      </c>
      <c r="K335">
        <v>0</v>
      </c>
      <c r="L335">
        <v>1</v>
      </c>
      <c r="M335" t="s">
        <v>19</v>
      </c>
      <c r="N335" t="s">
        <v>62</v>
      </c>
      <c r="O335">
        <v>255</v>
      </c>
      <c r="P335" t="s">
        <v>24</v>
      </c>
      <c r="Q335" t="s">
        <v>64</v>
      </c>
      <c r="R335" t="s">
        <v>65</v>
      </c>
      <c r="S335" t="s">
        <v>66</v>
      </c>
      <c r="T335" t="s">
        <v>105</v>
      </c>
      <c r="U335" t="s">
        <v>67</v>
      </c>
      <c r="V335" t="s">
        <v>21</v>
      </c>
      <c r="W335">
        <v>805</v>
      </c>
      <c r="X335" t="s">
        <v>22</v>
      </c>
      <c r="Y335" t="s">
        <v>39</v>
      </c>
      <c r="Z335">
        <v>2</v>
      </c>
      <c r="AC335" t="str">
        <f>IF(Table1[[#This Row],[In Adafruit Kit]]+Table1[[#This Row],[Common part]]&gt;0,1,"")</f>
        <v/>
      </c>
      <c r="AE335">
        <v>1</v>
      </c>
      <c r="AF335" t="str">
        <f>IF(Table1[[#This Row],[Stock Part]]=1,"STOCK",IF(Table1[[#This Row],[5% Rohs Part]]+Table1[[#This Row],[1% Rohs Part]],"",""))</f>
        <v/>
      </c>
      <c r="AG335" t="str">
        <f>CONCATENATE(Table1[[#This Row],[Resistance (Ohms)]],Table1[[#This Row],[Tolerance]],Table1[[#This Row],[Stock]])</f>
        <v>255Â±1%</v>
      </c>
      <c r="AH335" t="s">
        <v>11344</v>
      </c>
      <c r="AI335" s="6" t="s">
        <v>11352</v>
      </c>
    </row>
    <row r="336" spans="1:35" hidden="1">
      <c r="A336" t="s">
        <v>55</v>
      </c>
      <c r="B336" t="s">
        <v>56</v>
      </c>
      <c r="C336" t="s">
        <v>1307</v>
      </c>
      <c r="D336" t="s">
        <v>58</v>
      </c>
      <c r="E336" t="s">
        <v>1308</v>
      </c>
      <c r="F336" t="s">
        <v>60</v>
      </c>
      <c r="G336" t="s">
        <v>1309</v>
      </c>
      <c r="H336">
        <v>47690</v>
      </c>
      <c r="I336">
        <v>0</v>
      </c>
      <c r="J336">
        <v>0.1</v>
      </c>
      <c r="K336">
        <v>0</v>
      </c>
      <c r="L336">
        <v>1</v>
      </c>
      <c r="M336" t="s">
        <v>19</v>
      </c>
      <c r="N336" t="s">
        <v>62</v>
      </c>
      <c r="O336" t="s">
        <v>1310</v>
      </c>
      <c r="P336" t="s">
        <v>24</v>
      </c>
      <c r="Q336" t="s">
        <v>64</v>
      </c>
      <c r="R336" t="s">
        <v>65</v>
      </c>
      <c r="S336" t="s">
        <v>66</v>
      </c>
      <c r="T336" t="s">
        <v>105</v>
      </c>
      <c r="U336" t="s">
        <v>67</v>
      </c>
      <c r="V336" t="s">
        <v>21</v>
      </c>
      <c r="W336">
        <v>805</v>
      </c>
      <c r="X336" t="s">
        <v>22</v>
      </c>
      <c r="Y336" t="s">
        <v>39</v>
      </c>
      <c r="Z336">
        <v>2</v>
      </c>
      <c r="AC336" t="str">
        <f>IF(Table1[[#This Row],[In Adafruit Kit]]+Table1[[#This Row],[Common part]]&gt;0,1,"")</f>
        <v/>
      </c>
      <c r="AE336">
        <v>1</v>
      </c>
      <c r="AF336" t="str">
        <f>IF(Table1[[#This Row],[Stock Part]]=1,"STOCK",IF(Table1[[#This Row],[5% Rohs Part]]+Table1[[#This Row],[1% Rohs Part]],"",""))</f>
        <v/>
      </c>
      <c r="AG336" t="str">
        <f>CONCATENATE(Table1[[#This Row],[Resistance (Ohms)]],Table1[[#This Row],[Tolerance]],Table1[[#This Row],[Stock]])</f>
        <v>267kÂ±1%</v>
      </c>
      <c r="AH336" t="s">
        <v>11344</v>
      </c>
      <c r="AI336" s="6" t="s">
        <v>11352</v>
      </c>
    </row>
    <row r="337" spans="1:35" hidden="1">
      <c r="A337" t="s">
        <v>55</v>
      </c>
      <c r="B337" t="s">
        <v>56</v>
      </c>
      <c r="C337" t="s">
        <v>1311</v>
      </c>
      <c r="D337" t="s">
        <v>58</v>
      </c>
      <c r="E337" t="s">
        <v>1312</v>
      </c>
      <c r="F337" t="s">
        <v>60</v>
      </c>
      <c r="G337" t="s">
        <v>1313</v>
      </c>
      <c r="H337">
        <v>40840</v>
      </c>
      <c r="I337">
        <v>0</v>
      </c>
      <c r="J337">
        <v>0.1</v>
      </c>
      <c r="K337">
        <v>0</v>
      </c>
      <c r="L337">
        <v>1</v>
      </c>
      <c r="M337" t="s">
        <v>19</v>
      </c>
      <c r="N337" t="s">
        <v>62</v>
      </c>
      <c r="O337">
        <v>301</v>
      </c>
      <c r="P337" t="s">
        <v>24</v>
      </c>
      <c r="Q337" t="s">
        <v>64</v>
      </c>
      <c r="R337" t="s">
        <v>65</v>
      </c>
      <c r="S337" t="s">
        <v>66</v>
      </c>
      <c r="T337" t="s">
        <v>105</v>
      </c>
      <c r="U337" t="s">
        <v>67</v>
      </c>
      <c r="V337" t="s">
        <v>21</v>
      </c>
      <c r="W337">
        <v>805</v>
      </c>
      <c r="X337" t="s">
        <v>22</v>
      </c>
      <c r="Y337" t="s">
        <v>39</v>
      </c>
      <c r="Z337">
        <v>2</v>
      </c>
      <c r="AC337" t="str">
        <f>IF(Table1[[#This Row],[In Adafruit Kit]]+Table1[[#This Row],[Common part]]&gt;0,1,"")</f>
        <v/>
      </c>
      <c r="AE337">
        <v>1</v>
      </c>
      <c r="AF337" t="str">
        <f>IF(Table1[[#This Row],[Stock Part]]=1,"STOCK",IF(Table1[[#This Row],[5% Rohs Part]]+Table1[[#This Row],[1% Rohs Part]],"",""))</f>
        <v/>
      </c>
      <c r="AG337" t="str">
        <f>CONCATENATE(Table1[[#This Row],[Resistance (Ohms)]],Table1[[#This Row],[Tolerance]],Table1[[#This Row],[Stock]])</f>
        <v>301Â±1%</v>
      </c>
      <c r="AH337" t="s">
        <v>11344</v>
      </c>
      <c r="AI337" s="6" t="s">
        <v>11352</v>
      </c>
    </row>
    <row r="338" spans="1:35" hidden="1">
      <c r="A338" t="s">
        <v>55</v>
      </c>
      <c r="B338" t="s">
        <v>56</v>
      </c>
      <c r="C338" t="s">
        <v>1314</v>
      </c>
      <c r="D338" t="s">
        <v>58</v>
      </c>
      <c r="E338" t="s">
        <v>1315</v>
      </c>
      <c r="F338" t="s">
        <v>60</v>
      </c>
      <c r="G338" t="s">
        <v>1316</v>
      </c>
      <c r="H338">
        <v>45128</v>
      </c>
      <c r="I338">
        <v>0</v>
      </c>
      <c r="J338">
        <v>0.1</v>
      </c>
      <c r="K338">
        <v>0</v>
      </c>
      <c r="L338">
        <v>1</v>
      </c>
      <c r="M338" t="s">
        <v>19</v>
      </c>
      <c r="N338" t="s">
        <v>62</v>
      </c>
      <c r="O338" t="s">
        <v>1317</v>
      </c>
      <c r="P338" t="s">
        <v>24</v>
      </c>
      <c r="Q338" t="s">
        <v>64</v>
      </c>
      <c r="R338" t="s">
        <v>65</v>
      </c>
      <c r="S338" t="s">
        <v>66</v>
      </c>
      <c r="T338" t="s">
        <v>105</v>
      </c>
      <c r="U338" t="s">
        <v>67</v>
      </c>
      <c r="V338" t="s">
        <v>21</v>
      </c>
      <c r="W338">
        <v>805</v>
      </c>
      <c r="X338" t="s">
        <v>22</v>
      </c>
      <c r="Y338" t="s">
        <v>39</v>
      </c>
      <c r="Z338">
        <v>2</v>
      </c>
      <c r="AC338" t="str">
        <f>IF(Table1[[#This Row],[In Adafruit Kit]]+Table1[[#This Row],[Common part]]&gt;0,1,"")</f>
        <v/>
      </c>
      <c r="AE338">
        <v>1</v>
      </c>
      <c r="AF338" t="str">
        <f>IF(Table1[[#This Row],[Stock Part]]=1,"STOCK",IF(Table1[[#This Row],[5% Rohs Part]]+Table1[[#This Row],[1% Rohs Part]],"",""))</f>
        <v/>
      </c>
      <c r="AG338" t="str">
        <f>CONCATENATE(Table1[[#This Row],[Resistance (Ohms)]],Table1[[#This Row],[Tolerance]],Table1[[#This Row],[Stock]])</f>
        <v>340kÂ±1%</v>
      </c>
      <c r="AH338" t="s">
        <v>11344</v>
      </c>
      <c r="AI338" s="6" t="s">
        <v>11352</v>
      </c>
    </row>
    <row r="339" spans="1:35" hidden="1">
      <c r="A339" t="s">
        <v>55</v>
      </c>
      <c r="B339" t="s">
        <v>56</v>
      </c>
      <c r="C339" t="s">
        <v>1318</v>
      </c>
      <c r="D339" t="s">
        <v>58</v>
      </c>
      <c r="E339" t="s">
        <v>1319</v>
      </c>
      <c r="F339" t="s">
        <v>60</v>
      </c>
      <c r="G339" t="s">
        <v>1320</v>
      </c>
      <c r="H339">
        <v>44058</v>
      </c>
      <c r="I339">
        <v>0</v>
      </c>
      <c r="J339">
        <v>0.1</v>
      </c>
      <c r="K339">
        <v>0</v>
      </c>
      <c r="L339">
        <v>1</v>
      </c>
      <c r="M339" t="s">
        <v>19</v>
      </c>
      <c r="N339" t="s">
        <v>62</v>
      </c>
      <c r="O339" t="s">
        <v>1321</v>
      </c>
      <c r="P339" t="s">
        <v>24</v>
      </c>
      <c r="Q339" t="s">
        <v>64</v>
      </c>
      <c r="R339" t="s">
        <v>65</v>
      </c>
      <c r="S339" t="s">
        <v>66</v>
      </c>
      <c r="T339" t="s">
        <v>105</v>
      </c>
      <c r="U339" t="s">
        <v>67</v>
      </c>
      <c r="V339" t="s">
        <v>21</v>
      </c>
      <c r="W339">
        <v>805</v>
      </c>
      <c r="X339" t="s">
        <v>22</v>
      </c>
      <c r="Y339" t="s">
        <v>39</v>
      </c>
      <c r="Z339">
        <v>2</v>
      </c>
      <c r="AC339" t="str">
        <f>IF(Table1[[#This Row],[In Adafruit Kit]]+Table1[[#This Row],[Common part]]&gt;0,1,"")</f>
        <v/>
      </c>
      <c r="AE339">
        <v>1</v>
      </c>
      <c r="AF339" t="str">
        <f>IF(Table1[[#This Row],[Stock Part]]=1,"STOCK",IF(Table1[[#This Row],[5% Rohs Part]]+Table1[[#This Row],[1% Rohs Part]],"",""))</f>
        <v/>
      </c>
      <c r="AG339" t="str">
        <f>CONCATENATE(Table1[[#This Row],[Resistance (Ohms)]],Table1[[#This Row],[Tolerance]],Table1[[#This Row],[Stock]])</f>
        <v>4.42kÂ±1%</v>
      </c>
      <c r="AH339" t="s">
        <v>11344</v>
      </c>
      <c r="AI339" s="6" t="s">
        <v>11352</v>
      </c>
    </row>
    <row r="340" spans="1:35" hidden="1">
      <c r="A340" t="s">
        <v>55</v>
      </c>
      <c r="B340" t="s">
        <v>56</v>
      </c>
      <c r="C340" t="s">
        <v>1322</v>
      </c>
      <c r="D340" t="s">
        <v>58</v>
      </c>
      <c r="E340" t="s">
        <v>1323</v>
      </c>
      <c r="F340" t="s">
        <v>60</v>
      </c>
      <c r="G340" t="s">
        <v>1324</v>
      </c>
      <c r="H340">
        <v>42223</v>
      </c>
      <c r="I340">
        <v>0</v>
      </c>
      <c r="J340">
        <v>0.1</v>
      </c>
      <c r="K340">
        <v>0</v>
      </c>
      <c r="L340">
        <v>1</v>
      </c>
      <c r="M340" t="s">
        <v>19</v>
      </c>
      <c r="N340" t="s">
        <v>62</v>
      </c>
      <c r="O340">
        <v>453</v>
      </c>
      <c r="P340" t="s">
        <v>24</v>
      </c>
      <c r="Q340" t="s">
        <v>64</v>
      </c>
      <c r="R340" t="s">
        <v>65</v>
      </c>
      <c r="S340" t="s">
        <v>66</v>
      </c>
      <c r="T340" t="s">
        <v>105</v>
      </c>
      <c r="U340" t="s">
        <v>67</v>
      </c>
      <c r="V340" t="s">
        <v>21</v>
      </c>
      <c r="W340">
        <v>805</v>
      </c>
      <c r="X340" t="s">
        <v>22</v>
      </c>
      <c r="Y340" t="s">
        <v>39</v>
      </c>
      <c r="Z340">
        <v>2</v>
      </c>
      <c r="AC340" t="str">
        <f>IF(Table1[[#This Row],[In Adafruit Kit]]+Table1[[#This Row],[Common part]]&gt;0,1,"")</f>
        <v/>
      </c>
      <c r="AE340">
        <v>1</v>
      </c>
      <c r="AF340" t="str">
        <f>IF(Table1[[#This Row],[Stock Part]]=1,"STOCK",IF(Table1[[#This Row],[5% Rohs Part]]+Table1[[#This Row],[1% Rohs Part]],"",""))</f>
        <v/>
      </c>
      <c r="AG340" t="str">
        <f>CONCATENATE(Table1[[#This Row],[Resistance (Ohms)]],Table1[[#This Row],[Tolerance]],Table1[[#This Row],[Stock]])</f>
        <v>453Â±1%</v>
      </c>
      <c r="AH340" t="s">
        <v>11344</v>
      </c>
      <c r="AI340" s="6" t="s">
        <v>11352</v>
      </c>
    </row>
    <row r="341" spans="1:35" hidden="1">
      <c r="A341" t="s">
        <v>55</v>
      </c>
      <c r="B341" t="s">
        <v>56</v>
      </c>
      <c r="C341" t="s">
        <v>1325</v>
      </c>
      <c r="D341" t="s">
        <v>58</v>
      </c>
      <c r="E341" t="s">
        <v>1326</v>
      </c>
      <c r="F341" t="s">
        <v>60</v>
      </c>
      <c r="G341" t="s">
        <v>1327</v>
      </c>
      <c r="H341">
        <v>40954</v>
      </c>
      <c r="I341">
        <v>0</v>
      </c>
      <c r="J341">
        <v>0.1</v>
      </c>
      <c r="K341">
        <v>0</v>
      </c>
      <c r="L341">
        <v>1</v>
      </c>
      <c r="M341" t="s">
        <v>19</v>
      </c>
      <c r="N341" t="s">
        <v>62</v>
      </c>
      <c r="O341">
        <v>511</v>
      </c>
      <c r="P341" t="s">
        <v>24</v>
      </c>
      <c r="Q341" t="s">
        <v>64</v>
      </c>
      <c r="R341" t="s">
        <v>65</v>
      </c>
      <c r="S341" t="s">
        <v>66</v>
      </c>
      <c r="T341" t="s">
        <v>105</v>
      </c>
      <c r="U341" t="s">
        <v>67</v>
      </c>
      <c r="V341" t="s">
        <v>21</v>
      </c>
      <c r="W341">
        <v>805</v>
      </c>
      <c r="X341" t="s">
        <v>22</v>
      </c>
      <c r="Y341" t="s">
        <v>39</v>
      </c>
      <c r="Z341">
        <v>2</v>
      </c>
      <c r="AC341" t="str">
        <f>IF(Table1[[#This Row],[In Adafruit Kit]]+Table1[[#This Row],[Common part]]&gt;0,1,"")</f>
        <v/>
      </c>
      <c r="AE341">
        <v>1</v>
      </c>
      <c r="AF341" t="str">
        <f>IF(Table1[[#This Row],[Stock Part]]=1,"STOCK",IF(Table1[[#This Row],[5% Rohs Part]]+Table1[[#This Row],[1% Rohs Part]],"",""))</f>
        <v/>
      </c>
      <c r="AG341" t="str">
        <f>CONCATENATE(Table1[[#This Row],[Resistance (Ohms)]],Table1[[#This Row],[Tolerance]],Table1[[#This Row],[Stock]])</f>
        <v>511Â±1%</v>
      </c>
      <c r="AH341" t="s">
        <v>11344</v>
      </c>
      <c r="AI341" s="6" t="s">
        <v>11352</v>
      </c>
    </row>
    <row r="342" spans="1:35" hidden="1">
      <c r="A342" t="s">
        <v>55</v>
      </c>
      <c r="B342" t="s">
        <v>56</v>
      </c>
      <c r="C342" t="s">
        <v>1328</v>
      </c>
      <c r="D342" t="s">
        <v>58</v>
      </c>
      <c r="E342" t="s">
        <v>1329</v>
      </c>
      <c r="F342" t="s">
        <v>60</v>
      </c>
      <c r="G342" t="s">
        <v>1330</v>
      </c>
      <c r="H342">
        <v>44642</v>
      </c>
      <c r="I342">
        <v>0</v>
      </c>
      <c r="J342">
        <v>0.1</v>
      </c>
      <c r="K342">
        <v>0</v>
      </c>
      <c r="L342">
        <v>1</v>
      </c>
      <c r="M342" t="s">
        <v>19</v>
      </c>
      <c r="N342" t="s">
        <v>62</v>
      </c>
      <c r="O342" t="s">
        <v>1331</v>
      </c>
      <c r="P342" t="s">
        <v>24</v>
      </c>
      <c r="Q342" t="s">
        <v>64</v>
      </c>
      <c r="R342" t="s">
        <v>65</v>
      </c>
      <c r="S342" t="s">
        <v>66</v>
      </c>
      <c r="T342" t="s">
        <v>105</v>
      </c>
      <c r="U342" t="s">
        <v>67</v>
      </c>
      <c r="V342" t="s">
        <v>21</v>
      </c>
      <c r="W342">
        <v>805</v>
      </c>
      <c r="X342" t="s">
        <v>22</v>
      </c>
      <c r="Y342" t="s">
        <v>39</v>
      </c>
      <c r="Z342">
        <v>2</v>
      </c>
      <c r="AC342" t="str">
        <f>IF(Table1[[#This Row],[In Adafruit Kit]]+Table1[[#This Row],[Common part]]&gt;0,1,"")</f>
        <v/>
      </c>
      <c r="AE342">
        <v>1</v>
      </c>
      <c r="AF342" t="str">
        <f>IF(Table1[[#This Row],[Stock Part]]=1,"STOCK",IF(Table1[[#This Row],[5% Rohs Part]]+Table1[[#This Row],[1% Rohs Part]],"",""))</f>
        <v/>
      </c>
      <c r="AG342" t="str">
        <f>CONCATENATE(Table1[[#This Row],[Resistance (Ohms)]],Table1[[#This Row],[Tolerance]],Table1[[#This Row],[Stock]])</f>
        <v>54.9kÂ±1%</v>
      </c>
      <c r="AH342" t="s">
        <v>11344</v>
      </c>
      <c r="AI342" s="6" t="s">
        <v>11352</v>
      </c>
    </row>
    <row r="343" spans="1:35" hidden="1">
      <c r="A343" t="s">
        <v>55</v>
      </c>
      <c r="B343" t="s">
        <v>56</v>
      </c>
      <c r="C343" t="s">
        <v>1332</v>
      </c>
      <c r="D343" t="s">
        <v>58</v>
      </c>
      <c r="E343" t="s">
        <v>1333</v>
      </c>
      <c r="F343" t="s">
        <v>60</v>
      </c>
      <c r="G343" t="s">
        <v>1334</v>
      </c>
      <c r="H343">
        <v>43027</v>
      </c>
      <c r="I343">
        <v>0</v>
      </c>
      <c r="J343">
        <v>0.1</v>
      </c>
      <c r="K343">
        <v>0</v>
      </c>
      <c r="L343">
        <v>1</v>
      </c>
      <c r="M343" t="s">
        <v>19</v>
      </c>
      <c r="N343" t="s">
        <v>62</v>
      </c>
      <c r="O343">
        <v>64.900000000000006</v>
      </c>
      <c r="P343" t="s">
        <v>24</v>
      </c>
      <c r="Q343" t="s">
        <v>64</v>
      </c>
      <c r="R343" t="s">
        <v>65</v>
      </c>
      <c r="S343" t="s">
        <v>66</v>
      </c>
      <c r="T343" t="s">
        <v>105</v>
      </c>
      <c r="U343" t="s">
        <v>67</v>
      </c>
      <c r="V343" t="s">
        <v>21</v>
      </c>
      <c r="W343">
        <v>805</v>
      </c>
      <c r="X343" t="s">
        <v>22</v>
      </c>
      <c r="Y343" t="s">
        <v>39</v>
      </c>
      <c r="Z343">
        <v>2</v>
      </c>
      <c r="AC343" t="str">
        <f>IF(Table1[[#This Row],[In Adafruit Kit]]+Table1[[#This Row],[Common part]]&gt;0,1,"")</f>
        <v/>
      </c>
      <c r="AE343">
        <v>1</v>
      </c>
      <c r="AF343" t="str">
        <f>IF(Table1[[#This Row],[Stock Part]]=1,"STOCK",IF(Table1[[#This Row],[5% Rohs Part]]+Table1[[#This Row],[1% Rohs Part]],"",""))</f>
        <v/>
      </c>
      <c r="AG343" t="str">
        <f>CONCATENATE(Table1[[#This Row],[Resistance (Ohms)]],Table1[[#This Row],[Tolerance]],Table1[[#This Row],[Stock]])</f>
        <v>64.9Â±1%</v>
      </c>
      <c r="AH343" t="s">
        <v>11344</v>
      </c>
      <c r="AI343" s="6" t="s">
        <v>11352</v>
      </c>
    </row>
    <row r="344" spans="1:35" hidden="1">
      <c r="A344" t="s">
        <v>55</v>
      </c>
      <c r="B344" t="s">
        <v>56</v>
      </c>
      <c r="C344" t="s">
        <v>1335</v>
      </c>
      <c r="D344" t="s">
        <v>58</v>
      </c>
      <c r="E344" t="s">
        <v>1336</v>
      </c>
      <c r="F344" t="s">
        <v>60</v>
      </c>
      <c r="G344" t="s">
        <v>1337</v>
      </c>
      <c r="H344">
        <v>41559</v>
      </c>
      <c r="I344">
        <v>0</v>
      </c>
      <c r="J344">
        <v>0.1</v>
      </c>
      <c r="K344">
        <v>0</v>
      </c>
      <c r="L344">
        <v>1</v>
      </c>
      <c r="M344" t="s">
        <v>19</v>
      </c>
      <c r="N344" t="s">
        <v>62</v>
      </c>
      <c r="O344" t="s">
        <v>1338</v>
      </c>
      <c r="P344" t="s">
        <v>24</v>
      </c>
      <c r="Q344" t="s">
        <v>64</v>
      </c>
      <c r="R344" t="s">
        <v>65</v>
      </c>
      <c r="S344" t="s">
        <v>66</v>
      </c>
      <c r="T344" t="s">
        <v>105</v>
      </c>
      <c r="U344" t="s">
        <v>67</v>
      </c>
      <c r="V344" t="s">
        <v>21</v>
      </c>
      <c r="W344">
        <v>805</v>
      </c>
      <c r="X344" t="s">
        <v>22</v>
      </c>
      <c r="Y344" t="s">
        <v>39</v>
      </c>
      <c r="Z344">
        <v>2</v>
      </c>
      <c r="AC344" t="str">
        <f>IF(Table1[[#This Row],[In Adafruit Kit]]+Table1[[#This Row],[Common part]]&gt;0,1,"")</f>
        <v/>
      </c>
      <c r="AE344">
        <v>1</v>
      </c>
      <c r="AF344" t="str">
        <f>IF(Table1[[#This Row],[Stock Part]]=1,"STOCK",IF(Table1[[#This Row],[5% Rohs Part]]+Table1[[#This Row],[1% Rohs Part]],"",""))</f>
        <v/>
      </c>
      <c r="AG344" t="str">
        <f>CONCATENATE(Table1[[#This Row],[Resistance (Ohms)]],Table1[[#This Row],[Tolerance]],Table1[[#This Row],[Stock]])</f>
        <v>68.1kÂ±1%</v>
      </c>
      <c r="AH344" t="s">
        <v>11344</v>
      </c>
      <c r="AI344" s="6" t="s">
        <v>11352</v>
      </c>
    </row>
    <row r="345" spans="1:35" hidden="1">
      <c r="A345" t="s">
        <v>55</v>
      </c>
      <c r="B345" t="s">
        <v>56</v>
      </c>
      <c r="C345" t="s">
        <v>1339</v>
      </c>
      <c r="D345" t="s">
        <v>58</v>
      </c>
      <c r="E345" t="s">
        <v>1340</v>
      </c>
      <c r="F345" t="s">
        <v>60</v>
      </c>
      <c r="G345" t="s">
        <v>1341</v>
      </c>
      <c r="H345">
        <v>42095</v>
      </c>
      <c r="I345">
        <v>0</v>
      </c>
      <c r="J345">
        <v>0.1</v>
      </c>
      <c r="K345">
        <v>0</v>
      </c>
      <c r="L345">
        <v>1</v>
      </c>
      <c r="M345" t="s">
        <v>19</v>
      </c>
      <c r="N345" t="s">
        <v>62</v>
      </c>
      <c r="O345" t="s">
        <v>1342</v>
      </c>
      <c r="P345" t="s">
        <v>24</v>
      </c>
      <c r="Q345" t="s">
        <v>64</v>
      </c>
      <c r="R345" t="s">
        <v>65</v>
      </c>
      <c r="S345" t="s">
        <v>66</v>
      </c>
      <c r="T345" t="s">
        <v>105</v>
      </c>
      <c r="U345" t="s">
        <v>67</v>
      </c>
      <c r="V345" t="s">
        <v>21</v>
      </c>
      <c r="W345">
        <v>805</v>
      </c>
      <c r="X345" t="s">
        <v>22</v>
      </c>
      <c r="Y345" t="s">
        <v>39</v>
      </c>
      <c r="Z345">
        <v>2</v>
      </c>
      <c r="AC345" t="str">
        <f>IF(Table1[[#This Row],[In Adafruit Kit]]+Table1[[#This Row],[Common part]]&gt;0,1,"")</f>
        <v/>
      </c>
      <c r="AE345">
        <v>1</v>
      </c>
      <c r="AF345" t="str">
        <f>IF(Table1[[#This Row],[Stock Part]]=1,"STOCK",IF(Table1[[#This Row],[5% Rohs Part]]+Table1[[#This Row],[1% Rohs Part]],"",""))</f>
        <v/>
      </c>
      <c r="AG345" t="str">
        <f>CONCATENATE(Table1[[#This Row],[Resistance (Ohms)]],Table1[[#This Row],[Tolerance]],Table1[[#This Row],[Stock]])</f>
        <v>7.15kÂ±1%</v>
      </c>
      <c r="AH345" t="s">
        <v>11344</v>
      </c>
      <c r="AI345" s="6" t="s">
        <v>11352</v>
      </c>
    </row>
    <row r="346" spans="1:35" hidden="1">
      <c r="A346" t="s">
        <v>55</v>
      </c>
      <c r="B346" t="s">
        <v>56</v>
      </c>
      <c r="C346" t="s">
        <v>1343</v>
      </c>
      <c r="D346" t="s">
        <v>58</v>
      </c>
      <c r="E346" t="s">
        <v>1344</v>
      </c>
      <c r="F346" t="s">
        <v>60</v>
      </c>
      <c r="G346" t="s">
        <v>1345</v>
      </c>
      <c r="H346">
        <v>6829</v>
      </c>
      <c r="I346">
        <v>0</v>
      </c>
      <c r="J346">
        <v>0.1</v>
      </c>
      <c r="K346">
        <v>0</v>
      </c>
      <c r="L346">
        <v>1</v>
      </c>
      <c r="M346" t="s">
        <v>19</v>
      </c>
      <c r="N346" t="s">
        <v>62</v>
      </c>
      <c r="O346">
        <v>750</v>
      </c>
      <c r="P346" t="s">
        <v>24</v>
      </c>
      <c r="Q346" t="s">
        <v>64</v>
      </c>
      <c r="R346" t="s">
        <v>65</v>
      </c>
      <c r="S346" t="s">
        <v>66</v>
      </c>
      <c r="T346" t="s">
        <v>105</v>
      </c>
      <c r="U346" t="s">
        <v>67</v>
      </c>
      <c r="V346" t="s">
        <v>21</v>
      </c>
      <c r="W346">
        <v>805</v>
      </c>
      <c r="X346" t="s">
        <v>22</v>
      </c>
      <c r="Y346" t="s">
        <v>39</v>
      </c>
      <c r="Z346">
        <v>2</v>
      </c>
      <c r="AC346" t="str">
        <f>IF(Table1[[#This Row],[In Adafruit Kit]]+Table1[[#This Row],[Common part]]&gt;0,1,"")</f>
        <v/>
      </c>
      <c r="AE346">
        <v>1</v>
      </c>
      <c r="AF346" t="str">
        <f>IF(Table1[[#This Row],[Stock Part]]=1,"STOCK",IF(Table1[[#This Row],[5% Rohs Part]]+Table1[[#This Row],[1% Rohs Part]],"",""))</f>
        <v/>
      </c>
      <c r="AG346" t="str">
        <f>CONCATENATE(Table1[[#This Row],[Resistance (Ohms)]],Table1[[#This Row],[Tolerance]],Table1[[#This Row],[Stock]])</f>
        <v>750Â±1%</v>
      </c>
      <c r="AH346" t="s">
        <v>11344</v>
      </c>
      <c r="AI346" s="6" t="s">
        <v>11352</v>
      </c>
    </row>
    <row r="347" spans="1:35" hidden="1">
      <c r="A347" t="s">
        <v>55</v>
      </c>
      <c r="B347" t="s">
        <v>56</v>
      </c>
      <c r="C347" t="s">
        <v>1346</v>
      </c>
      <c r="D347" t="s">
        <v>58</v>
      </c>
      <c r="E347" t="s">
        <v>1347</v>
      </c>
      <c r="F347" t="s">
        <v>60</v>
      </c>
      <c r="G347" t="s">
        <v>1348</v>
      </c>
      <c r="H347">
        <v>68696</v>
      </c>
      <c r="I347">
        <v>0</v>
      </c>
      <c r="J347">
        <v>0.1</v>
      </c>
      <c r="K347">
        <v>0</v>
      </c>
      <c r="L347">
        <v>1</v>
      </c>
      <c r="M347" t="s">
        <v>19</v>
      </c>
      <c r="N347" t="s">
        <v>62</v>
      </c>
      <c r="O347" t="s">
        <v>1349</v>
      </c>
      <c r="P347" t="s">
        <v>24</v>
      </c>
      <c r="Q347" t="s">
        <v>64</v>
      </c>
      <c r="R347" t="s">
        <v>65</v>
      </c>
      <c r="S347" t="s">
        <v>66</v>
      </c>
      <c r="T347" t="s">
        <v>105</v>
      </c>
      <c r="U347" t="s">
        <v>67</v>
      </c>
      <c r="V347" t="s">
        <v>21</v>
      </c>
      <c r="W347">
        <v>805</v>
      </c>
      <c r="X347" t="s">
        <v>22</v>
      </c>
      <c r="Y347" t="s">
        <v>39</v>
      </c>
      <c r="Z347">
        <v>2</v>
      </c>
      <c r="AC347" t="str">
        <f>IF(Table1[[#This Row],[In Adafruit Kit]]+Table1[[#This Row],[Common part]]&gt;0,1,"")</f>
        <v/>
      </c>
      <c r="AE347">
        <v>1</v>
      </c>
      <c r="AF347" t="str">
        <f>IF(Table1[[#This Row],[Stock Part]]=1,"STOCK",IF(Table1[[#This Row],[5% Rohs Part]]+Table1[[#This Row],[1% Rohs Part]],"",""))</f>
        <v/>
      </c>
      <c r="AG347" t="str">
        <f>CONCATENATE(Table1[[#This Row],[Resistance (Ohms)]],Table1[[#This Row],[Tolerance]],Table1[[#This Row],[Stock]])</f>
        <v>8.87kÂ±1%</v>
      </c>
      <c r="AH347" t="s">
        <v>11344</v>
      </c>
      <c r="AI347" s="6" t="s">
        <v>11352</v>
      </c>
    </row>
    <row r="348" spans="1:35" hidden="1">
      <c r="A348" t="s">
        <v>55</v>
      </c>
      <c r="B348" t="s">
        <v>56</v>
      </c>
      <c r="C348" t="s">
        <v>1350</v>
      </c>
      <c r="D348" t="s">
        <v>58</v>
      </c>
      <c r="E348" t="s">
        <v>1351</v>
      </c>
      <c r="F348" t="s">
        <v>60</v>
      </c>
      <c r="G348" t="s">
        <v>1352</v>
      </c>
      <c r="H348">
        <v>40966</v>
      </c>
      <c r="I348">
        <v>0</v>
      </c>
      <c r="J348">
        <v>0.1</v>
      </c>
      <c r="K348">
        <v>0</v>
      </c>
      <c r="L348">
        <v>1</v>
      </c>
      <c r="M348" t="s">
        <v>19</v>
      </c>
      <c r="N348" t="s">
        <v>62</v>
      </c>
      <c r="O348" t="s">
        <v>1353</v>
      </c>
      <c r="P348" t="s">
        <v>24</v>
      </c>
      <c r="Q348" t="s">
        <v>64</v>
      </c>
      <c r="R348" t="s">
        <v>65</v>
      </c>
      <c r="S348" t="s">
        <v>66</v>
      </c>
      <c r="T348" t="s">
        <v>105</v>
      </c>
      <c r="U348" t="s">
        <v>67</v>
      </c>
      <c r="V348" t="s">
        <v>21</v>
      </c>
      <c r="W348">
        <v>805</v>
      </c>
      <c r="X348" t="s">
        <v>22</v>
      </c>
      <c r="Y348" t="s">
        <v>39</v>
      </c>
      <c r="Z348">
        <v>2</v>
      </c>
      <c r="AC348" t="str">
        <f>IF(Table1[[#This Row],[In Adafruit Kit]]+Table1[[#This Row],[Common part]]&gt;0,1,"")</f>
        <v/>
      </c>
      <c r="AE348">
        <v>1</v>
      </c>
      <c r="AF348" t="str">
        <f>IF(Table1[[#This Row],[Stock Part]]=1,"STOCK",IF(Table1[[#This Row],[5% Rohs Part]]+Table1[[#This Row],[1% Rohs Part]],"",""))</f>
        <v/>
      </c>
      <c r="AG348" t="str">
        <f>CONCATENATE(Table1[[#This Row],[Resistance (Ohms)]],Table1[[#This Row],[Tolerance]],Table1[[#This Row],[Stock]])</f>
        <v>9.09kÂ±1%</v>
      </c>
      <c r="AH348" t="s">
        <v>11344</v>
      </c>
      <c r="AI348" s="6" t="s">
        <v>11352</v>
      </c>
    </row>
    <row r="349" spans="1:35" hidden="1">
      <c r="A349" t="s">
        <v>55</v>
      </c>
      <c r="B349" t="s">
        <v>56</v>
      </c>
      <c r="C349" t="s">
        <v>1354</v>
      </c>
      <c r="D349" t="s">
        <v>58</v>
      </c>
      <c r="E349" t="s">
        <v>1355</v>
      </c>
      <c r="F349" t="s">
        <v>60</v>
      </c>
      <c r="G349" t="s">
        <v>1356</v>
      </c>
      <c r="H349">
        <v>66501</v>
      </c>
      <c r="I349">
        <v>0</v>
      </c>
      <c r="J349">
        <v>0.1</v>
      </c>
      <c r="K349">
        <v>0</v>
      </c>
      <c r="L349">
        <v>1</v>
      </c>
      <c r="M349" t="s">
        <v>19</v>
      </c>
      <c r="N349" t="s">
        <v>62</v>
      </c>
      <c r="O349" t="s">
        <v>1357</v>
      </c>
      <c r="P349" t="s">
        <v>24</v>
      </c>
      <c r="Q349" t="s">
        <v>64</v>
      </c>
      <c r="R349" t="s">
        <v>65</v>
      </c>
      <c r="S349" t="s">
        <v>66</v>
      </c>
      <c r="T349" t="s">
        <v>105</v>
      </c>
      <c r="U349" t="s">
        <v>67</v>
      </c>
      <c r="V349" t="s">
        <v>21</v>
      </c>
      <c r="W349">
        <v>805</v>
      </c>
      <c r="X349" t="s">
        <v>22</v>
      </c>
      <c r="Y349" t="s">
        <v>39</v>
      </c>
      <c r="Z349">
        <v>2</v>
      </c>
      <c r="AC349" t="str">
        <f>IF(Table1[[#This Row],[In Adafruit Kit]]+Table1[[#This Row],[Common part]]&gt;0,1,"")</f>
        <v/>
      </c>
      <c r="AE349">
        <v>1</v>
      </c>
      <c r="AF349" t="str">
        <f>IF(Table1[[#This Row],[Stock Part]]=1,"STOCK",IF(Table1[[#This Row],[5% Rohs Part]]+Table1[[#This Row],[1% Rohs Part]],"",""))</f>
        <v/>
      </c>
      <c r="AG349" t="str">
        <f>CONCATENATE(Table1[[#This Row],[Resistance (Ohms)]],Table1[[#This Row],[Tolerance]],Table1[[#This Row],[Stock]])</f>
        <v>909kÂ±1%</v>
      </c>
      <c r="AH349" t="s">
        <v>11344</v>
      </c>
      <c r="AI349" s="6" t="s">
        <v>11352</v>
      </c>
    </row>
    <row r="350" spans="1:35" hidden="1">
      <c r="A350" t="s">
        <v>55</v>
      </c>
      <c r="B350" t="s">
        <v>56</v>
      </c>
      <c r="C350" t="s">
        <v>1358</v>
      </c>
      <c r="D350" t="s">
        <v>58</v>
      </c>
      <c r="E350" t="s">
        <v>1359</v>
      </c>
      <c r="F350" t="s">
        <v>60</v>
      </c>
      <c r="G350" t="s">
        <v>1360</v>
      </c>
      <c r="H350">
        <v>36769</v>
      </c>
      <c r="I350">
        <v>0</v>
      </c>
      <c r="J350">
        <v>0.1</v>
      </c>
      <c r="K350">
        <v>0</v>
      </c>
      <c r="L350">
        <v>1</v>
      </c>
      <c r="M350" t="s">
        <v>19</v>
      </c>
      <c r="N350" t="s">
        <v>62</v>
      </c>
      <c r="O350" t="s">
        <v>1361</v>
      </c>
      <c r="P350" t="s">
        <v>24</v>
      </c>
      <c r="Q350" t="s">
        <v>64</v>
      </c>
      <c r="R350" t="s">
        <v>65</v>
      </c>
      <c r="S350" t="s">
        <v>66</v>
      </c>
      <c r="T350" t="s">
        <v>105</v>
      </c>
      <c r="U350" t="s">
        <v>67</v>
      </c>
      <c r="V350" t="s">
        <v>21</v>
      </c>
      <c r="W350">
        <v>805</v>
      </c>
      <c r="X350" t="s">
        <v>22</v>
      </c>
      <c r="Y350" t="s">
        <v>39</v>
      </c>
      <c r="Z350">
        <v>2</v>
      </c>
      <c r="AC350" t="str">
        <f>IF(Table1[[#This Row],[In Adafruit Kit]]+Table1[[#This Row],[Common part]]&gt;0,1,"")</f>
        <v/>
      </c>
      <c r="AE350">
        <v>1</v>
      </c>
      <c r="AF350" t="str">
        <f>IF(Table1[[#This Row],[Stock Part]]=1,"STOCK",IF(Table1[[#This Row],[5% Rohs Part]]+Table1[[#This Row],[1% Rohs Part]],"",""))</f>
        <v/>
      </c>
      <c r="AG350" t="str">
        <f>CONCATENATE(Table1[[#This Row],[Resistance (Ohms)]],Table1[[#This Row],[Tolerance]],Table1[[#This Row],[Stock]])</f>
        <v>1.15kÂ±1%</v>
      </c>
      <c r="AH350" t="s">
        <v>11344</v>
      </c>
      <c r="AI350" s="6" t="s">
        <v>11352</v>
      </c>
    </row>
    <row r="351" spans="1:35" hidden="1">
      <c r="A351" t="s">
        <v>55</v>
      </c>
      <c r="B351" t="s">
        <v>56</v>
      </c>
      <c r="C351" t="s">
        <v>1362</v>
      </c>
      <c r="D351" t="s">
        <v>58</v>
      </c>
      <c r="E351" t="s">
        <v>1363</v>
      </c>
      <c r="F351" t="s">
        <v>60</v>
      </c>
      <c r="G351" t="s">
        <v>1364</v>
      </c>
      <c r="H351">
        <v>36142</v>
      </c>
      <c r="I351">
        <v>0</v>
      </c>
      <c r="J351">
        <v>0.1</v>
      </c>
      <c r="K351">
        <v>0</v>
      </c>
      <c r="L351">
        <v>1</v>
      </c>
      <c r="M351" t="s">
        <v>19</v>
      </c>
      <c r="N351" t="s">
        <v>62</v>
      </c>
      <c r="O351" t="s">
        <v>1365</v>
      </c>
      <c r="P351" t="s">
        <v>24</v>
      </c>
      <c r="Q351" t="s">
        <v>64</v>
      </c>
      <c r="R351" t="s">
        <v>65</v>
      </c>
      <c r="S351" t="s">
        <v>66</v>
      </c>
      <c r="T351" t="s">
        <v>105</v>
      </c>
      <c r="U351" t="s">
        <v>67</v>
      </c>
      <c r="V351" t="s">
        <v>21</v>
      </c>
      <c r="W351">
        <v>805</v>
      </c>
      <c r="X351" t="s">
        <v>22</v>
      </c>
      <c r="Y351" t="s">
        <v>39</v>
      </c>
      <c r="Z351">
        <v>2</v>
      </c>
      <c r="AC351" t="str">
        <f>IF(Table1[[#This Row],[In Adafruit Kit]]+Table1[[#This Row],[Common part]]&gt;0,1,"")</f>
        <v/>
      </c>
      <c r="AE351">
        <v>1</v>
      </c>
      <c r="AF351" t="str">
        <f>IF(Table1[[#This Row],[Stock Part]]=1,"STOCK",IF(Table1[[#This Row],[5% Rohs Part]]+Table1[[#This Row],[1% Rohs Part]],"",""))</f>
        <v/>
      </c>
      <c r="AG351" t="str">
        <f>CONCATENATE(Table1[[#This Row],[Resistance (Ohms)]],Table1[[#This Row],[Tolerance]],Table1[[#This Row],[Stock]])</f>
        <v>1.87kÂ±1%</v>
      </c>
      <c r="AH351" t="s">
        <v>11344</v>
      </c>
      <c r="AI351" s="6" t="s">
        <v>11352</v>
      </c>
    </row>
    <row r="352" spans="1:35" hidden="1">
      <c r="A352" t="s">
        <v>55</v>
      </c>
      <c r="B352" t="s">
        <v>56</v>
      </c>
      <c r="C352" t="s">
        <v>1366</v>
      </c>
      <c r="D352" t="s">
        <v>58</v>
      </c>
      <c r="E352" t="s">
        <v>1367</v>
      </c>
      <c r="F352" t="s">
        <v>60</v>
      </c>
      <c r="G352" t="s">
        <v>1368</v>
      </c>
      <c r="H352">
        <v>35393</v>
      </c>
      <c r="I352">
        <v>0</v>
      </c>
      <c r="J352">
        <v>0.1</v>
      </c>
      <c r="K352">
        <v>0</v>
      </c>
      <c r="L352">
        <v>1</v>
      </c>
      <c r="M352" t="s">
        <v>19</v>
      </c>
      <c r="N352" t="s">
        <v>62</v>
      </c>
      <c r="O352" t="s">
        <v>1369</v>
      </c>
      <c r="P352" t="s">
        <v>24</v>
      </c>
      <c r="Q352" t="s">
        <v>64</v>
      </c>
      <c r="R352" t="s">
        <v>65</v>
      </c>
      <c r="S352" t="s">
        <v>66</v>
      </c>
      <c r="T352" t="s">
        <v>105</v>
      </c>
      <c r="U352" t="s">
        <v>67</v>
      </c>
      <c r="V352" t="s">
        <v>21</v>
      </c>
      <c r="W352">
        <v>805</v>
      </c>
      <c r="X352" t="s">
        <v>22</v>
      </c>
      <c r="Y352" t="s">
        <v>39</v>
      </c>
      <c r="Z352">
        <v>2</v>
      </c>
      <c r="AC352" t="str">
        <f>IF(Table1[[#This Row],[In Adafruit Kit]]+Table1[[#This Row],[Common part]]&gt;0,1,"")</f>
        <v/>
      </c>
      <c r="AE352">
        <v>1</v>
      </c>
      <c r="AF352" t="str">
        <f>IF(Table1[[#This Row],[Stock Part]]=1,"STOCK",IF(Table1[[#This Row],[5% Rohs Part]]+Table1[[#This Row],[1% Rohs Part]],"",""))</f>
        <v/>
      </c>
      <c r="AG352" t="str">
        <f>CONCATENATE(Table1[[#This Row],[Resistance (Ohms)]],Table1[[#This Row],[Tolerance]],Table1[[#This Row],[Stock]])</f>
        <v>107kÂ±1%</v>
      </c>
      <c r="AH352" t="s">
        <v>11344</v>
      </c>
      <c r="AI352" s="6" t="s">
        <v>11352</v>
      </c>
    </row>
    <row r="353" spans="1:35" hidden="1">
      <c r="A353" t="s">
        <v>55</v>
      </c>
      <c r="B353" t="s">
        <v>56</v>
      </c>
      <c r="C353" t="s">
        <v>1370</v>
      </c>
      <c r="D353" t="s">
        <v>58</v>
      </c>
      <c r="E353" t="s">
        <v>1371</v>
      </c>
      <c r="F353" t="s">
        <v>60</v>
      </c>
      <c r="G353" t="s">
        <v>1372</v>
      </c>
      <c r="H353">
        <v>40321</v>
      </c>
      <c r="I353">
        <v>0</v>
      </c>
      <c r="J353">
        <v>0.1</v>
      </c>
      <c r="K353">
        <v>0</v>
      </c>
      <c r="L353">
        <v>1</v>
      </c>
      <c r="M353" t="s">
        <v>19</v>
      </c>
      <c r="N353" t="s">
        <v>62</v>
      </c>
      <c r="O353" t="s">
        <v>1373</v>
      </c>
      <c r="P353" t="s">
        <v>24</v>
      </c>
      <c r="Q353" t="s">
        <v>64</v>
      </c>
      <c r="R353" t="s">
        <v>65</v>
      </c>
      <c r="S353" t="s">
        <v>66</v>
      </c>
      <c r="T353" t="s">
        <v>105</v>
      </c>
      <c r="U353" t="s">
        <v>67</v>
      </c>
      <c r="V353" t="s">
        <v>21</v>
      </c>
      <c r="W353">
        <v>805</v>
      </c>
      <c r="X353" t="s">
        <v>22</v>
      </c>
      <c r="Y353" t="s">
        <v>39</v>
      </c>
      <c r="Z353">
        <v>2</v>
      </c>
      <c r="AC353" t="str">
        <f>IF(Table1[[#This Row],[In Adafruit Kit]]+Table1[[#This Row],[Common part]]&gt;0,1,"")</f>
        <v/>
      </c>
      <c r="AE353">
        <v>1</v>
      </c>
      <c r="AF353" t="str">
        <f>IF(Table1[[#This Row],[Stock Part]]=1,"STOCK",IF(Table1[[#This Row],[5% Rohs Part]]+Table1[[#This Row],[1% Rohs Part]],"",""))</f>
        <v/>
      </c>
      <c r="AG353" t="str">
        <f>CONCATENATE(Table1[[#This Row],[Resistance (Ohms)]],Table1[[#This Row],[Tolerance]],Table1[[#This Row],[Stock]])</f>
        <v>12.4kÂ±1%</v>
      </c>
      <c r="AH353" t="s">
        <v>11344</v>
      </c>
      <c r="AI353" s="6" t="s">
        <v>11352</v>
      </c>
    </row>
    <row r="354" spans="1:35" hidden="1">
      <c r="A354" t="s">
        <v>55</v>
      </c>
      <c r="B354" t="s">
        <v>56</v>
      </c>
      <c r="C354" t="s">
        <v>1374</v>
      </c>
      <c r="D354" t="s">
        <v>58</v>
      </c>
      <c r="E354" t="s">
        <v>1375</v>
      </c>
      <c r="F354" t="s">
        <v>60</v>
      </c>
      <c r="G354" t="s">
        <v>1376</v>
      </c>
      <c r="H354">
        <v>33618</v>
      </c>
      <c r="I354">
        <v>0</v>
      </c>
      <c r="J354">
        <v>0.1</v>
      </c>
      <c r="K354">
        <v>0</v>
      </c>
      <c r="L354">
        <v>1</v>
      </c>
      <c r="M354" t="s">
        <v>19</v>
      </c>
      <c r="N354" t="s">
        <v>62</v>
      </c>
      <c r="O354">
        <v>121</v>
      </c>
      <c r="P354" t="s">
        <v>24</v>
      </c>
      <c r="Q354" t="s">
        <v>64</v>
      </c>
      <c r="R354" t="s">
        <v>65</v>
      </c>
      <c r="S354" t="s">
        <v>66</v>
      </c>
      <c r="T354" t="s">
        <v>105</v>
      </c>
      <c r="U354" t="s">
        <v>67</v>
      </c>
      <c r="V354" t="s">
        <v>21</v>
      </c>
      <c r="W354">
        <v>805</v>
      </c>
      <c r="X354" t="s">
        <v>22</v>
      </c>
      <c r="Y354" t="s">
        <v>39</v>
      </c>
      <c r="Z354">
        <v>2</v>
      </c>
      <c r="AC354" t="str">
        <f>IF(Table1[[#This Row],[In Adafruit Kit]]+Table1[[#This Row],[Common part]]&gt;0,1,"")</f>
        <v/>
      </c>
      <c r="AE354">
        <v>1</v>
      </c>
      <c r="AF354" t="str">
        <f>IF(Table1[[#This Row],[Stock Part]]=1,"STOCK",IF(Table1[[#This Row],[5% Rohs Part]]+Table1[[#This Row],[1% Rohs Part]],"",""))</f>
        <v/>
      </c>
      <c r="AG354" t="str">
        <f>CONCATENATE(Table1[[#This Row],[Resistance (Ohms)]],Table1[[#This Row],[Tolerance]],Table1[[#This Row],[Stock]])</f>
        <v>121Â±1%</v>
      </c>
      <c r="AH354" t="s">
        <v>11344</v>
      </c>
      <c r="AI354" s="6" t="s">
        <v>11352</v>
      </c>
    </row>
    <row r="355" spans="1:35" hidden="1">
      <c r="A355" t="s">
        <v>55</v>
      </c>
      <c r="B355" t="s">
        <v>56</v>
      </c>
      <c r="C355" t="s">
        <v>1377</v>
      </c>
      <c r="D355" t="s">
        <v>58</v>
      </c>
      <c r="E355" t="s">
        <v>1378</v>
      </c>
      <c r="F355" t="s">
        <v>60</v>
      </c>
      <c r="G355" t="s">
        <v>1379</v>
      </c>
      <c r="H355">
        <v>39035</v>
      </c>
      <c r="I355">
        <v>0</v>
      </c>
      <c r="J355">
        <v>0.1</v>
      </c>
      <c r="K355">
        <v>0</v>
      </c>
      <c r="L355">
        <v>1</v>
      </c>
      <c r="M355" t="s">
        <v>19</v>
      </c>
      <c r="N355" t="s">
        <v>62</v>
      </c>
      <c r="O355" t="s">
        <v>1380</v>
      </c>
      <c r="P355" t="s">
        <v>24</v>
      </c>
      <c r="Q355" t="s">
        <v>64</v>
      </c>
      <c r="R355" t="s">
        <v>65</v>
      </c>
      <c r="S355" t="s">
        <v>66</v>
      </c>
      <c r="T355" t="s">
        <v>105</v>
      </c>
      <c r="U355" t="s">
        <v>67</v>
      </c>
      <c r="V355" t="s">
        <v>21</v>
      </c>
      <c r="W355">
        <v>805</v>
      </c>
      <c r="X355" t="s">
        <v>22</v>
      </c>
      <c r="Y355" t="s">
        <v>39</v>
      </c>
      <c r="Z355">
        <v>2</v>
      </c>
      <c r="AC355" t="str">
        <f>IF(Table1[[#This Row],[In Adafruit Kit]]+Table1[[#This Row],[Common part]]&gt;0,1,"")</f>
        <v/>
      </c>
      <c r="AE355">
        <v>1</v>
      </c>
      <c r="AF355" t="str">
        <f>IF(Table1[[#This Row],[Stock Part]]=1,"STOCK",IF(Table1[[#This Row],[5% Rohs Part]]+Table1[[#This Row],[1% Rohs Part]],"",""))</f>
        <v/>
      </c>
      <c r="AG355" t="str">
        <f>CONCATENATE(Table1[[#This Row],[Resistance (Ohms)]],Table1[[#This Row],[Tolerance]],Table1[[#This Row],[Stock]])</f>
        <v>127kÂ±1%</v>
      </c>
      <c r="AH355" t="s">
        <v>11344</v>
      </c>
      <c r="AI355" s="6" t="s">
        <v>11352</v>
      </c>
    </row>
    <row r="356" spans="1:35" hidden="1">
      <c r="A356" t="s">
        <v>55</v>
      </c>
      <c r="B356" t="s">
        <v>56</v>
      </c>
      <c r="C356" t="s">
        <v>1381</v>
      </c>
      <c r="D356" t="s">
        <v>58</v>
      </c>
      <c r="E356" t="s">
        <v>1382</v>
      </c>
      <c r="F356" t="s">
        <v>60</v>
      </c>
      <c r="G356" t="s">
        <v>1383</v>
      </c>
      <c r="H356">
        <v>40292</v>
      </c>
      <c r="I356">
        <v>0</v>
      </c>
      <c r="J356">
        <v>0.1</v>
      </c>
      <c r="K356">
        <v>0</v>
      </c>
      <c r="L356">
        <v>1</v>
      </c>
      <c r="M356" t="s">
        <v>19</v>
      </c>
      <c r="N356" t="s">
        <v>62</v>
      </c>
      <c r="O356">
        <v>137</v>
      </c>
      <c r="P356" t="s">
        <v>24</v>
      </c>
      <c r="Q356" t="s">
        <v>64</v>
      </c>
      <c r="R356" t="s">
        <v>65</v>
      </c>
      <c r="S356" t="s">
        <v>66</v>
      </c>
      <c r="T356" t="s">
        <v>105</v>
      </c>
      <c r="U356" t="s">
        <v>67</v>
      </c>
      <c r="V356" t="s">
        <v>21</v>
      </c>
      <c r="W356">
        <v>805</v>
      </c>
      <c r="X356" t="s">
        <v>22</v>
      </c>
      <c r="Y356" t="s">
        <v>39</v>
      </c>
      <c r="Z356">
        <v>2</v>
      </c>
      <c r="AC356" t="str">
        <f>IF(Table1[[#This Row],[In Adafruit Kit]]+Table1[[#This Row],[Common part]]&gt;0,1,"")</f>
        <v/>
      </c>
      <c r="AE356">
        <v>1</v>
      </c>
      <c r="AF356" t="str">
        <f>IF(Table1[[#This Row],[Stock Part]]=1,"STOCK",IF(Table1[[#This Row],[5% Rohs Part]]+Table1[[#This Row],[1% Rohs Part]],"",""))</f>
        <v/>
      </c>
      <c r="AG356" t="str">
        <f>CONCATENATE(Table1[[#This Row],[Resistance (Ohms)]],Table1[[#This Row],[Tolerance]],Table1[[#This Row],[Stock]])</f>
        <v>137Â±1%</v>
      </c>
      <c r="AH356" t="s">
        <v>11344</v>
      </c>
      <c r="AI356" s="6" t="s">
        <v>11352</v>
      </c>
    </row>
    <row r="357" spans="1:35" hidden="1">
      <c r="A357" t="s">
        <v>55</v>
      </c>
      <c r="B357" t="s">
        <v>56</v>
      </c>
      <c r="C357" t="s">
        <v>1384</v>
      </c>
      <c r="D357" t="s">
        <v>58</v>
      </c>
      <c r="E357" t="s">
        <v>1385</v>
      </c>
      <c r="F357" t="s">
        <v>60</v>
      </c>
      <c r="G357" t="s">
        <v>1386</v>
      </c>
      <c r="H357">
        <v>38907</v>
      </c>
      <c r="I357">
        <v>0</v>
      </c>
      <c r="J357">
        <v>0.1</v>
      </c>
      <c r="K357">
        <v>0</v>
      </c>
      <c r="L357">
        <v>1</v>
      </c>
      <c r="M357" t="s">
        <v>19</v>
      </c>
      <c r="N357" t="s">
        <v>62</v>
      </c>
      <c r="O357" t="s">
        <v>1387</v>
      </c>
      <c r="P357" t="s">
        <v>24</v>
      </c>
      <c r="Q357" t="s">
        <v>64</v>
      </c>
      <c r="R357" t="s">
        <v>65</v>
      </c>
      <c r="S357" t="s">
        <v>66</v>
      </c>
      <c r="T357" t="s">
        <v>105</v>
      </c>
      <c r="U357" t="s">
        <v>67</v>
      </c>
      <c r="V357" t="s">
        <v>21</v>
      </c>
      <c r="W357">
        <v>805</v>
      </c>
      <c r="X357" t="s">
        <v>22</v>
      </c>
      <c r="Y357" t="s">
        <v>39</v>
      </c>
      <c r="Z357">
        <v>2</v>
      </c>
      <c r="AC357" t="str">
        <f>IF(Table1[[#This Row],[In Adafruit Kit]]+Table1[[#This Row],[Common part]]&gt;0,1,"")</f>
        <v/>
      </c>
      <c r="AE357">
        <v>1</v>
      </c>
      <c r="AF357" t="str">
        <f>IF(Table1[[#This Row],[Stock Part]]=1,"STOCK",IF(Table1[[#This Row],[5% Rohs Part]]+Table1[[#This Row],[1% Rohs Part]],"",""))</f>
        <v/>
      </c>
      <c r="AG357" t="str">
        <f>CONCATENATE(Table1[[#This Row],[Resistance (Ohms)]],Table1[[#This Row],[Tolerance]],Table1[[#This Row],[Stock]])</f>
        <v>137kÂ±1%</v>
      </c>
      <c r="AH357" t="s">
        <v>11344</v>
      </c>
      <c r="AI357" s="6" t="s">
        <v>11352</v>
      </c>
    </row>
    <row r="358" spans="1:35" hidden="1">
      <c r="A358" t="s">
        <v>55</v>
      </c>
      <c r="B358" t="s">
        <v>56</v>
      </c>
      <c r="C358" t="s">
        <v>1388</v>
      </c>
      <c r="D358" t="s">
        <v>58</v>
      </c>
      <c r="E358" t="s">
        <v>1389</v>
      </c>
      <c r="F358" t="s">
        <v>60</v>
      </c>
      <c r="G358" t="s">
        <v>1390</v>
      </c>
      <c r="H358">
        <v>37986</v>
      </c>
      <c r="I358">
        <v>0</v>
      </c>
      <c r="J358">
        <v>0.1</v>
      </c>
      <c r="K358">
        <v>0</v>
      </c>
      <c r="L358">
        <v>1</v>
      </c>
      <c r="M358" t="s">
        <v>19</v>
      </c>
      <c r="N358" t="s">
        <v>62</v>
      </c>
      <c r="O358" t="s">
        <v>1391</v>
      </c>
      <c r="P358" t="s">
        <v>24</v>
      </c>
      <c r="Q358" t="s">
        <v>64</v>
      </c>
      <c r="R358" t="s">
        <v>65</v>
      </c>
      <c r="S358" t="s">
        <v>66</v>
      </c>
      <c r="T358" t="s">
        <v>105</v>
      </c>
      <c r="U358" t="s">
        <v>67</v>
      </c>
      <c r="V358" t="s">
        <v>21</v>
      </c>
      <c r="W358">
        <v>805</v>
      </c>
      <c r="X358" t="s">
        <v>22</v>
      </c>
      <c r="Y358" t="s">
        <v>39</v>
      </c>
      <c r="Z358">
        <v>2</v>
      </c>
      <c r="AC358" t="str">
        <f>IF(Table1[[#This Row],[In Adafruit Kit]]+Table1[[#This Row],[Common part]]&gt;0,1,"")</f>
        <v/>
      </c>
      <c r="AE358">
        <v>1</v>
      </c>
      <c r="AF358" t="str">
        <f>IF(Table1[[#This Row],[Stock Part]]=1,"STOCK",IF(Table1[[#This Row],[5% Rohs Part]]+Table1[[#This Row],[1% Rohs Part]],"",""))</f>
        <v/>
      </c>
      <c r="AG358" t="str">
        <f>CONCATENATE(Table1[[#This Row],[Resistance (Ohms)]],Table1[[#This Row],[Tolerance]],Table1[[#This Row],[Stock]])</f>
        <v>140kÂ±1%</v>
      </c>
      <c r="AH358" t="s">
        <v>11344</v>
      </c>
      <c r="AI358" s="6" t="s">
        <v>11352</v>
      </c>
    </row>
    <row r="359" spans="1:35" hidden="1">
      <c r="A359" t="s">
        <v>55</v>
      </c>
      <c r="B359" t="s">
        <v>56</v>
      </c>
      <c r="C359" t="s">
        <v>1392</v>
      </c>
      <c r="D359" t="s">
        <v>58</v>
      </c>
      <c r="E359" t="s">
        <v>1393</v>
      </c>
      <c r="F359" t="s">
        <v>60</v>
      </c>
      <c r="G359" t="s">
        <v>1394</v>
      </c>
      <c r="H359">
        <v>38060</v>
      </c>
      <c r="I359">
        <v>0</v>
      </c>
      <c r="J359">
        <v>0.1</v>
      </c>
      <c r="K359">
        <v>0</v>
      </c>
      <c r="L359">
        <v>1</v>
      </c>
      <c r="M359" t="s">
        <v>19</v>
      </c>
      <c r="N359" t="s">
        <v>62</v>
      </c>
      <c r="O359" t="s">
        <v>1395</v>
      </c>
      <c r="P359" t="s">
        <v>24</v>
      </c>
      <c r="Q359" t="s">
        <v>64</v>
      </c>
      <c r="R359" t="s">
        <v>65</v>
      </c>
      <c r="S359" t="s">
        <v>66</v>
      </c>
      <c r="T359" t="s">
        <v>105</v>
      </c>
      <c r="U359" t="s">
        <v>67</v>
      </c>
      <c r="V359" t="s">
        <v>21</v>
      </c>
      <c r="W359">
        <v>805</v>
      </c>
      <c r="X359" t="s">
        <v>22</v>
      </c>
      <c r="Y359" t="s">
        <v>39</v>
      </c>
      <c r="Z359">
        <v>2</v>
      </c>
      <c r="AC359" t="str">
        <f>IF(Table1[[#This Row],[In Adafruit Kit]]+Table1[[#This Row],[Common part]]&gt;0,1,"")</f>
        <v/>
      </c>
      <c r="AE359">
        <v>1</v>
      </c>
      <c r="AF359" t="str">
        <f>IF(Table1[[#This Row],[Stock Part]]=1,"STOCK",IF(Table1[[#This Row],[5% Rohs Part]]+Table1[[#This Row],[1% Rohs Part]],"",""))</f>
        <v/>
      </c>
      <c r="AG359" t="str">
        <f>CONCATENATE(Table1[[#This Row],[Resistance (Ohms)]],Table1[[#This Row],[Tolerance]],Table1[[#This Row],[Stock]])</f>
        <v>15.4kÂ±1%</v>
      </c>
      <c r="AH359" t="s">
        <v>11344</v>
      </c>
      <c r="AI359" s="6" t="s">
        <v>11352</v>
      </c>
    </row>
    <row r="360" spans="1:35" hidden="1">
      <c r="A360" t="s">
        <v>55</v>
      </c>
      <c r="B360" t="s">
        <v>56</v>
      </c>
      <c r="C360" t="s">
        <v>1396</v>
      </c>
      <c r="D360" t="s">
        <v>58</v>
      </c>
      <c r="E360" t="s">
        <v>1397</v>
      </c>
      <c r="F360" t="s">
        <v>60</v>
      </c>
      <c r="G360" t="s">
        <v>1398</v>
      </c>
      <c r="H360">
        <v>35985</v>
      </c>
      <c r="I360">
        <v>0</v>
      </c>
      <c r="J360">
        <v>0.1</v>
      </c>
      <c r="K360">
        <v>0</v>
      </c>
      <c r="L360">
        <v>1</v>
      </c>
      <c r="M360" t="s">
        <v>19</v>
      </c>
      <c r="N360" t="s">
        <v>62</v>
      </c>
      <c r="O360">
        <v>154</v>
      </c>
      <c r="P360" t="s">
        <v>24</v>
      </c>
      <c r="Q360" t="s">
        <v>64</v>
      </c>
      <c r="R360" t="s">
        <v>65</v>
      </c>
      <c r="S360" t="s">
        <v>66</v>
      </c>
      <c r="T360" t="s">
        <v>105</v>
      </c>
      <c r="U360" t="s">
        <v>67</v>
      </c>
      <c r="V360" t="s">
        <v>21</v>
      </c>
      <c r="W360">
        <v>805</v>
      </c>
      <c r="X360" t="s">
        <v>22</v>
      </c>
      <c r="Y360" t="s">
        <v>39</v>
      </c>
      <c r="Z360">
        <v>2</v>
      </c>
      <c r="AC360" t="str">
        <f>IF(Table1[[#This Row],[In Adafruit Kit]]+Table1[[#This Row],[Common part]]&gt;0,1,"")</f>
        <v/>
      </c>
      <c r="AE360">
        <v>1</v>
      </c>
      <c r="AF360" t="str">
        <f>IF(Table1[[#This Row],[Stock Part]]=1,"STOCK",IF(Table1[[#This Row],[5% Rohs Part]]+Table1[[#This Row],[1% Rohs Part]],"",""))</f>
        <v/>
      </c>
      <c r="AG360" t="str">
        <f>CONCATENATE(Table1[[#This Row],[Resistance (Ohms)]],Table1[[#This Row],[Tolerance]],Table1[[#This Row],[Stock]])</f>
        <v>154Â±1%</v>
      </c>
      <c r="AH360" t="s">
        <v>11344</v>
      </c>
      <c r="AI360" s="6" t="s">
        <v>11352</v>
      </c>
    </row>
    <row r="361" spans="1:35" hidden="1">
      <c r="A361" t="s">
        <v>55</v>
      </c>
      <c r="B361" t="s">
        <v>56</v>
      </c>
      <c r="C361" t="s">
        <v>1399</v>
      </c>
      <c r="D361" t="s">
        <v>58</v>
      </c>
      <c r="E361" t="s">
        <v>1400</v>
      </c>
      <c r="F361" t="s">
        <v>60</v>
      </c>
      <c r="G361" t="s">
        <v>1401</v>
      </c>
      <c r="H361">
        <v>36977</v>
      </c>
      <c r="I361">
        <v>0</v>
      </c>
      <c r="J361">
        <v>0.1</v>
      </c>
      <c r="K361">
        <v>0</v>
      </c>
      <c r="L361">
        <v>1</v>
      </c>
      <c r="M361" t="s">
        <v>19</v>
      </c>
      <c r="N361" t="s">
        <v>62</v>
      </c>
      <c r="O361" t="s">
        <v>1402</v>
      </c>
      <c r="P361" t="s">
        <v>24</v>
      </c>
      <c r="Q361" t="s">
        <v>64</v>
      </c>
      <c r="R361" t="s">
        <v>65</v>
      </c>
      <c r="S361" t="s">
        <v>66</v>
      </c>
      <c r="T361" t="s">
        <v>105</v>
      </c>
      <c r="U361" t="s">
        <v>67</v>
      </c>
      <c r="V361" t="s">
        <v>21</v>
      </c>
      <c r="W361">
        <v>805</v>
      </c>
      <c r="X361" t="s">
        <v>22</v>
      </c>
      <c r="Y361" t="s">
        <v>39</v>
      </c>
      <c r="Z361">
        <v>2</v>
      </c>
      <c r="AC361" t="str">
        <f>IF(Table1[[#This Row],[In Adafruit Kit]]+Table1[[#This Row],[Common part]]&gt;0,1,"")</f>
        <v/>
      </c>
      <c r="AE361">
        <v>1</v>
      </c>
      <c r="AF361" t="str">
        <f>IF(Table1[[#This Row],[Stock Part]]=1,"STOCK",IF(Table1[[#This Row],[5% Rohs Part]]+Table1[[#This Row],[1% Rohs Part]],"",""))</f>
        <v/>
      </c>
      <c r="AG361" t="str">
        <f>CONCATENATE(Table1[[#This Row],[Resistance (Ohms)]],Table1[[#This Row],[Tolerance]],Table1[[#This Row],[Stock]])</f>
        <v>16.2kÂ±1%</v>
      </c>
      <c r="AH361" t="s">
        <v>11344</v>
      </c>
      <c r="AI361" s="6" t="s">
        <v>11352</v>
      </c>
    </row>
    <row r="362" spans="1:35" hidden="1">
      <c r="A362" t="s">
        <v>55</v>
      </c>
      <c r="B362" t="s">
        <v>56</v>
      </c>
      <c r="C362" t="s">
        <v>1403</v>
      </c>
      <c r="D362" t="s">
        <v>58</v>
      </c>
      <c r="E362" t="s">
        <v>1404</v>
      </c>
      <c r="F362" t="s">
        <v>60</v>
      </c>
      <c r="G362" t="s">
        <v>1405</v>
      </c>
      <c r="H362">
        <v>39442</v>
      </c>
      <c r="I362">
        <v>0</v>
      </c>
      <c r="J362">
        <v>0.1</v>
      </c>
      <c r="K362">
        <v>0</v>
      </c>
      <c r="L362">
        <v>1</v>
      </c>
      <c r="M362" t="s">
        <v>19</v>
      </c>
      <c r="N362" t="s">
        <v>62</v>
      </c>
      <c r="O362" t="s">
        <v>517</v>
      </c>
      <c r="P362" t="s">
        <v>24</v>
      </c>
      <c r="Q362" t="s">
        <v>64</v>
      </c>
      <c r="R362" t="s">
        <v>65</v>
      </c>
      <c r="S362" t="s">
        <v>66</v>
      </c>
      <c r="T362" t="s">
        <v>105</v>
      </c>
      <c r="U362" t="s">
        <v>67</v>
      </c>
      <c r="V362" t="s">
        <v>21</v>
      </c>
      <c r="W362">
        <v>805</v>
      </c>
      <c r="X362" t="s">
        <v>22</v>
      </c>
      <c r="Y362" t="s">
        <v>39</v>
      </c>
      <c r="Z362">
        <v>2</v>
      </c>
      <c r="AC362" t="str">
        <f>IF(Table1[[#This Row],[In Adafruit Kit]]+Table1[[#This Row],[Common part]]&gt;0,1,"")</f>
        <v/>
      </c>
      <c r="AE362">
        <v>1</v>
      </c>
      <c r="AF362" t="str">
        <f>IF(Table1[[#This Row],[Stock Part]]=1,"STOCK",IF(Table1[[#This Row],[5% Rohs Part]]+Table1[[#This Row],[1% Rohs Part]],"",""))</f>
        <v/>
      </c>
      <c r="AG362" t="str">
        <f>CONCATENATE(Table1[[#This Row],[Resistance (Ohms)]],Table1[[#This Row],[Tolerance]],Table1[[#This Row],[Stock]])</f>
        <v>160kÂ±1%</v>
      </c>
      <c r="AH362" t="s">
        <v>11344</v>
      </c>
      <c r="AI362" s="6" t="s">
        <v>11352</v>
      </c>
    </row>
    <row r="363" spans="1:35" hidden="1">
      <c r="A363" t="s">
        <v>55</v>
      </c>
      <c r="B363" t="s">
        <v>56</v>
      </c>
      <c r="C363" t="s">
        <v>1406</v>
      </c>
      <c r="D363" t="s">
        <v>58</v>
      </c>
      <c r="E363" t="s">
        <v>1407</v>
      </c>
      <c r="F363" t="s">
        <v>60</v>
      </c>
      <c r="G363" t="s">
        <v>1408</v>
      </c>
      <c r="H363">
        <v>36607</v>
      </c>
      <c r="I363">
        <v>0</v>
      </c>
      <c r="J363">
        <v>0.1</v>
      </c>
      <c r="K363">
        <v>0</v>
      </c>
      <c r="L363">
        <v>1</v>
      </c>
      <c r="M363" t="s">
        <v>19</v>
      </c>
      <c r="N363" t="s">
        <v>62</v>
      </c>
      <c r="O363">
        <v>162</v>
      </c>
      <c r="P363" t="s">
        <v>24</v>
      </c>
      <c r="Q363" t="s">
        <v>64</v>
      </c>
      <c r="R363" t="s">
        <v>65</v>
      </c>
      <c r="S363" t="s">
        <v>66</v>
      </c>
      <c r="T363" t="s">
        <v>105</v>
      </c>
      <c r="U363" t="s">
        <v>67</v>
      </c>
      <c r="V363" t="s">
        <v>21</v>
      </c>
      <c r="W363">
        <v>805</v>
      </c>
      <c r="X363" t="s">
        <v>22</v>
      </c>
      <c r="Y363" t="s">
        <v>39</v>
      </c>
      <c r="Z363">
        <v>2</v>
      </c>
      <c r="AC363" t="str">
        <f>IF(Table1[[#This Row],[In Adafruit Kit]]+Table1[[#This Row],[Common part]]&gt;0,1,"")</f>
        <v/>
      </c>
      <c r="AE363">
        <v>1</v>
      </c>
      <c r="AF363" t="str">
        <f>IF(Table1[[#This Row],[Stock Part]]=1,"STOCK",IF(Table1[[#This Row],[5% Rohs Part]]+Table1[[#This Row],[1% Rohs Part]],"",""))</f>
        <v/>
      </c>
      <c r="AG363" t="str">
        <f>CONCATENATE(Table1[[#This Row],[Resistance (Ohms)]],Table1[[#This Row],[Tolerance]],Table1[[#This Row],[Stock]])</f>
        <v>162Â±1%</v>
      </c>
      <c r="AH363" t="s">
        <v>11344</v>
      </c>
      <c r="AI363" s="6" t="s">
        <v>11352</v>
      </c>
    </row>
    <row r="364" spans="1:35" hidden="1">
      <c r="A364" t="s">
        <v>55</v>
      </c>
      <c r="B364" t="s">
        <v>56</v>
      </c>
      <c r="C364" t="s">
        <v>1409</v>
      </c>
      <c r="D364" t="s">
        <v>58</v>
      </c>
      <c r="E364" t="s">
        <v>1410</v>
      </c>
      <c r="F364" t="s">
        <v>60</v>
      </c>
      <c r="G364" t="s">
        <v>1411</v>
      </c>
      <c r="H364">
        <v>39208</v>
      </c>
      <c r="I364">
        <v>0</v>
      </c>
      <c r="J364">
        <v>0.1</v>
      </c>
      <c r="K364">
        <v>0</v>
      </c>
      <c r="L364">
        <v>1</v>
      </c>
      <c r="M364" t="s">
        <v>19</v>
      </c>
      <c r="N364" t="s">
        <v>62</v>
      </c>
      <c r="O364">
        <v>169</v>
      </c>
      <c r="P364" t="s">
        <v>24</v>
      </c>
      <c r="Q364" t="s">
        <v>64</v>
      </c>
      <c r="R364" t="s">
        <v>65</v>
      </c>
      <c r="S364" t="s">
        <v>66</v>
      </c>
      <c r="T364" t="s">
        <v>105</v>
      </c>
      <c r="U364" t="s">
        <v>67</v>
      </c>
      <c r="V364" t="s">
        <v>21</v>
      </c>
      <c r="W364">
        <v>805</v>
      </c>
      <c r="X364" t="s">
        <v>22</v>
      </c>
      <c r="Y364" t="s">
        <v>39</v>
      </c>
      <c r="Z364">
        <v>2</v>
      </c>
      <c r="AC364" t="str">
        <f>IF(Table1[[#This Row],[In Adafruit Kit]]+Table1[[#This Row],[Common part]]&gt;0,1,"")</f>
        <v/>
      </c>
      <c r="AE364">
        <v>1</v>
      </c>
      <c r="AF364" t="str">
        <f>IF(Table1[[#This Row],[Stock Part]]=1,"STOCK",IF(Table1[[#This Row],[5% Rohs Part]]+Table1[[#This Row],[1% Rohs Part]],"",""))</f>
        <v/>
      </c>
      <c r="AG364" t="str">
        <f>CONCATENATE(Table1[[#This Row],[Resistance (Ohms)]],Table1[[#This Row],[Tolerance]],Table1[[#This Row],[Stock]])</f>
        <v>169Â±1%</v>
      </c>
      <c r="AH364" t="s">
        <v>11344</v>
      </c>
      <c r="AI364" s="6" t="s">
        <v>11352</v>
      </c>
    </row>
    <row r="365" spans="1:35" hidden="1">
      <c r="A365" t="s">
        <v>55</v>
      </c>
      <c r="B365" t="s">
        <v>56</v>
      </c>
      <c r="C365" t="s">
        <v>1412</v>
      </c>
      <c r="D365" t="s">
        <v>58</v>
      </c>
      <c r="E365" t="s">
        <v>1413</v>
      </c>
      <c r="F365" t="s">
        <v>60</v>
      </c>
      <c r="G365" t="s">
        <v>1414</v>
      </c>
      <c r="H365">
        <v>35546</v>
      </c>
      <c r="I365">
        <v>0</v>
      </c>
      <c r="J365">
        <v>0.1</v>
      </c>
      <c r="K365">
        <v>0</v>
      </c>
      <c r="L365">
        <v>1</v>
      </c>
      <c r="M365" t="s">
        <v>19</v>
      </c>
      <c r="N365" t="s">
        <v>62</v>
      </c>
      <c r="O365" t="s">
        <v>1415</v>
      </c>
      <c r="P365" t="s">
        <v>24</v>
      </c>
      <c r="Q365" t="s">
        <v>64</v>
      </c>
      <c r="R365" t="s">
        <v>65</v>
      </c>
      <c r="S365" t="s">
        <v>66</v>
      </c>
      <c r="T365" t="s">
        <v>105</v>
      </c>
      <c r="U365" t="s">
        <v>67</v>
      </c>
      <c r="V365" t="s">
        <v>21</v>
      </c>
      <c r="W365">
        <v>805</v>
      </c>
      <c r="X365" t="s">
        <v>22</v>
      </c>
      <c r="Y365" t="s">
        <v>39</v>
      </c>
      <c r="Z365">
        <v>2</v>
      </c>
      <c r="AC365" t="str">
        <f>IF(Table1[[#This Row],[In Adafruit Kit]]+Table1[[#This Row],[Common part]]&gt;0,1,"")</f>
        <v/>
      </c>
      <c r="AE365">
        <v>1</v>
      </c>
      <c r="AF365" t="str">
        <f>IF(Table1[[#This Row],[Stock Part]]=1,"STOCK",IF(Table1[[#This Row],[5% Rohs Part]]+Table1[[#This Row],[1% Rohs Part]],"",""))</f>
        <v/>
      </c>
      <c r="AG365" t="str">
        <f>CONCATENATE(Table1[[#This Row],[Resistance (Ohms)]],Table1[[#This Row],[Tolerance]],Table1[[#This Row],[Stock]])</f>
        <v>18.7kÂ±1%</v>
      </c>
      <c r="AH365" t="s">
        <v>11344</v>
      </c>
      <c r="AI365" s="6" t="s">
        <v>11352</v>
      </c>
    </row>
    <row r="366" spans="1:35" hidden="1">
      <c r="A366" t="s">
        <v>55</v>
      </c>
      <c r="B366" t="s">
        <v>56</v>
      </c>
      <c r="C366" t="s">
        <v>1416</v>
      </c>
      <c r="D366" t="s">
        <v>58</v>
      </c>
      <c r="E366" t="s">
        <v>1417</v>
      </c>
      <c r="F366" t="s">
        <v>60</v>
      </c>
      <c r="G366" t="s">
        <v>1418</v>
      </c>
      <c r="H366">
        <v>33974</v>
      </c>
      <c r="I366">
        <v>0</v>
      </c>
      <c r="J366">
        <v>0.1</v>
      </c>
      <c r="K366">
        <v>0</v>
      </c>
      <c r="L366">
        <v>1</v>
      </c>
      <c r="M366" t="s">
        <v>19</v>
      </c>
      <c r="N366" t="s">
        <v>62</v>
      </c>
      <c r="O366" t="s">
        <v>1419</v>
      </c>
      <c r="P366" t="s">
        <v>24</v>
      </c>
      <c r="Q366" t="s">
        <v>64</v>
      </c>
      <c r="R366" t="s">
        <v>65</v>
      </c>
      <c r="S366" t="s">
        <v>66</v>
      </c>
      <c r="T366" t="s">
        <v>105</v>
      </c>
      <c r="U366" t="s">
        <v>67</v>
      </c>
      <c r="V366" t="s">
        <v>21</v>
      </c>
      <c r="W366">
        <v>805</v>
      </c>
      <c r="X366" t="s">
        <v>22</v>
      </c>
      <c r="Y366" t="s">
        <v>39</v>
      </c>
      <c r="Z366">
        <v>2</v>
      </c>
      <c r="AC366" t="str">
        <f>IF(Table1[[#This Row],[In Adafruit Kit]]+Table1[[#This Row],[Common part]]&gt;0,1,"")</f>
        <v/>
      </c>
      <c r="AE366">
        <v>1</v>
      </c>
      <c r="AF366" t="str">
        <f>IF(Table1[[#This Row],[Stock Part]]=1,"STOCK",IF(Table1[[#This Row],[5% Rohs Part]]+Table1[[#This Row],[1% Rohs Part]],"",""))</f>
        <v/>
      </c>
      <c r="AG366" t="str">
        <f>CONCATENATE(Table1[[#This Row],[Resistance (Ohms)]],Table1[[#This Row],[Tolerance]],Table1[[#This Row],[Stock]])</f>
        <v>2.26kÂ±1%</v>
      </c>
      <c r="AH366" t="s">
        <v>11344</v>
      </c>
      <c r="AI366" s="6" t="s">
        <v>11352</v>
      </c>
    </row>
    <row r="367" spans="1:35" hidden="1">
      <c r="A367" t="s">
        <v>55</v>
      </c>
      <c r="B367" t="s">
        <v>56</v>
      </c>
      <c r="C367" t="s">
        <v>1420</v>
      </c>
      <c r="D367" t="s">
        <v>58</v>
      </c>
      <c r="E367" t="s">
        <v>1421</v>
      </c>
      <c r="F367" t="s">
        <v>60</v>
      </c>
      <c r="G367" t="s">
        <v>1422</v>
      </c>
      <c r="H367">
        <v>115599</v>
      </c>
      <c r="I367">
        <v>0</v>
      </c>
      <c r="J367">
        <v>0.1</v>
      </c>
      <c r="K367">
        <v>0</v>
      </c>
      <c r="L367">
        <v>1</v>
      </c>
      <c r="M367" t="s">
        <v>19</v>
      </c>
      <c r="N367" t="s">
        <v>62</v>
      </c>
      <c r="O367" t="s">
        <v>1423</v>
      </c>
      <c r="P367" t="s">
        <v>24</v>
      </c>
      <c r="Q367" t="s">
        <v>64</v>
      </c>
      <c r="R367" t="s">
        <v>65</v>
      </c>
      <c r="S367" t="s">
        <v>66</v>
      </c>
      <c r="T367" t="s">
        <v>105</v>
      </c>
      <c r="U367" t="s">
        <v>67</v>
      </c>
      <c r="V367" t="s">
        <v>21</v>
      </c>
      <c r="W367">
        <v>805</v>
      </c>
      <c r="X367" t="s">
        <v>22</v>
      </c>
      <c r="Y367" t="s">
        <v>39</v>
      </c>
      <c r="Z367">
        <v>2</v>
      </c>
      <c r="AC367" t="str">
        <f>IF(Table1[[#This Row],[In Adafruit Kit]]+Table1[[#This Row],[Common part]]&gt;0,1,"")</f>
        <v/>
      </c>
      <c r="AE367">
        <v>1</v>
      </c>
      <c r="AF367" t="str">
        <f>IF(Table1[[#This Row],[Stock Part]]=1,"STOCK",IF(Table1[[#This Row],[5% Rohs Part]]+Table1[[#This Row],[1% Rohs Part]],"",""))</f>
        <v/>
      </c>
      <c r="AG367" t="str">
        <f>CONCATENATE(Table1[[#This Row],[Resistance (Ohms)]],Table1[[#This Row],[Tolerance]],Table1[[#This Row],[Stock]])</f>
        <v>215kÂ±1%</v>
      </c>
      <c r="AH367" t="s">
        <v>11344</v>
      </c>
      <c r="AI367" s="6" t="s">
        <v>11352</v>
      </c>
    </row>
    <row r="368" spans="1:35" hidden="1">
      <c r="A368" t="s">
        <v>55</v>
      </c>
      <c r="B368" t="s">
        <v>56</v>
      </c>
      <c r="C368" t="s">
        <v>1424</v>
      </c>
      <c r="D368" t="s">
        <v>58</v>
      </c>
      <c r="E368" t="s">
        <v>1425</v>
      </c>
      <c r="F368" t="s">
        <v>60</v>
      </c>
      <c r="G368" t="s">
        <v>1426</v>
      </c>
      <c r="H368">
        <v>38363</v>
      </c>
      <c r="I368">
        <v>0</v>
      </c>
      <c r="J368">
        <v>0.1</v>
      </c>
      <c r="K368">
        <v>0</v>
      </c>
      <c r="L368">
        <v>1</v>
      </c>
      <c r="M368" t="s">
        <v>19</v>
      </c>
      <c r="N368" t="s">
        <v>62</v>
      </c>
      <c r="O368" t="s">
        <v>1427</v>
      </c>
      <c r="P368" t="s">
        <v>24</v>
      </c>
      <c r="Q368" t="s">
        <v>64</v>
      </c>
      <c r="R368" t="s">
        <v>65</v>
      </c>
      <c r="S368" t="s">
        <v>66</v>
      </c>
      <c r="T368" t="s">
        <v>105</v>
      </c>
      <c r="U368" t="s">
        <v>67</v>
      </c>
      <c r="V368" t="s">
        <v>21</v>
      </c>
      <c r="W368">
        <v>805</v>
      </c>
      <c r="X368" t="s">
        <v>22</v>
      </c>
      <c r="Y368" t="s">
        <v>39</v>
      </c>
      <c r="Z368">
        <v>2</v>
      </c>
      <c r="AC368" t="str">
        <f>IF(Table1[[#This Row],[In Adafruit Kit]]+Table1[[#This Row],[Common part]]&gt;0,1,"")</f>
        <v/>
      </c>
      <c r="AE368">
        <v>1</v>
      </c>
      <c r="AF368" t="str">
        <f>IF(Table1[[#This Row],[Stock Part]]=1,"STOCK",IF(Table1[[#This Row],[5% Rohs Part]]+Table1[[#This Row],[1% Rohs Part]],"",""))</f>
        <v/>
      </c>
      <c r="AG368" t="str">
        <f>CONCATENATE(Table1[[#This Row],[Resistance (Ohms)]],Table1[[#This Row],[Tolerance]],Table1[[#This Row],[Stock]])</f>
        <v>232kÂ±1%</v>
      </c>
      <c r="AH368" t="s">
        <v>11344</v>
      </c>
      <c r="AI368" s="6" t="s">
        <v>11352</v>
      </c>
    </row>
    <row r="369" spans="1:35" hidden="1">
      <c r="A369" t="s">
        <v>55</v>
      </c>
      <c r="B369" t="s">
        <v>56</v>
      </c>
      <c r="C369" t="s">
        <v>1428</v>
      </c>
      <c r="D369" t="s">
        <v>58</v>
      </c>
      <c r="E369" t="s">
        <v>1429</v>
      </c>
      <c r="F369" t="s">
        <v>60</v>
      </c>
      <c r="G369" t="s">
        <v>1430</v>
      </c>
      <c r="H369">
        <v>39169</v>
      </c>
      <c r="I369">
        <v>0</v>
      </c>
      <c r="J369">
        <v>0.1</v>
      </c>
      <c r="K369">
        <v>0</v>
      </c>
      <c r="L369">
        <v>1</v>
      </c>
      <c r="M369" t="s">
        <v>19</v>
      </c>
      <c r="N369" t="s">
        <v>62</v>
      </c>
      <c r="O369" t="s">
        <v>1431</v>
      </c>
      <c r="P369" t="s">
        <v>24</v>
      </c>
      <c r="Q369" t="s">
        <v>64</v>
      </c>
      <c r="R369" t="s">
        <v>65</v>
      </c>
      <c r="S369" t="s">
        <v>66</v>
      </c>
      <c r="T369" t="s">
        <v>105</v>
      </c>
      <c r="U369" t="s">
        <v>67</v>
      </c>
      <c r="V369" t="s">
        <v>21</v>
      </c>
      <c r="W369">
        <v>805</v>
      </c>
      <c r="X369" t="s">
        <v>22</v>
      </c>
      <c r="Y369" t="s">
        <v>39</v>
      </c>
      <c r="Z369">
        <v>2</v>
      </c>
      <c r="AC369" t="str">
        <f>IF(Table1[[#This Row],[In Adafruit Kit]]+Table1[[#This Row],[Common part]]&gt;0,1,"")</f>
        <v/>
      </c>
      <c r="AE369">
        <v>1</v>
      </c>
      <c r="AF369" t="str">
        <f>IF(Table1[[#This Row],[Stock Part]]=1,"STOCK",IF(Table1[[#This Row],[5% Rohs Part]]+Table1[[#This Row],[1% Rohs Part]],"",""))</f>
        <v/>
      </c>
      <c r="AG369" t="str">
        <f>CONCATENATE(Table1[[#This Row],[Resistance (Ohms)]],Table1[[#This Row],[Tolerance]],Table1[[#This Row],[Stock]])</f>
        <v>237kÂ±1%</v>
      </c>
      <c r="AH369" t="s">
        <v>11344</v>
      </c>
      <c r="AI369" s="6" t="s">
        <v>11352</v>
      </c>
    </row>
    <row r="370" spans="1:35" hidden="1">
      <c r="A370" t="s">
        <v>55</v>
      </c>
      <c r="B370" t="s">
        <v>56</v>
      </c>
      <c r="C370" t="s">
        <v>1432</v>
      </c>
      <c r="D370" t="s">
        <v>58</v>
      </c>
      <c r="E370" t="s">
        <v>1433</v>
      </c>
      <c r="F370" t="s">
        <v>60</v>
      </c>
      <c r="G370" t="s">
        <v>1434</v>
      </c>
      <c r="H370">
        <v>38952</v>
      </c>
      <c r="I370">
        <v>0</v>
      </c>
      <c r="J370">
        <v>0.1</v>
      </c>
      <c r="K370">
        <v>0</v>
      </c>
      <c r="L370">
        <v>1</v>
      </c>
      <c r="M370" t="s">
        <v>19</v>
      </c>
      <c r="N370" t="s">
        <v>62</v>
      </c>
      <c r="O370">
        <v>24.3</v>
      </c>
      <c r="P370" t="s">
        <v>24</v>
      </c>
      <c r="Q370" t="s">
        <v>64</v>
      </c>
      <c r="R370" t="s">
        <v>65</v>
      </c>
      <c r="S370" t="s">
        <v>66</v>
      </c>
      <c r="T370" t="s">
        <v>105</v>
      </c>
      <c r="U370" t="s">
        <v>67</v>
      </c>
      <c r="V370" t="s">
        <v>21</v>
      </c>
      <c r="W370">
        <v>805</v>
      </c>
      <c r="X370" t="s">
        <v>22</v>
      </c>
      <c r="Y370" t="s">
        <v>39</v>
      </c>
      <c r="Z370">
        <v>2</v>
      </c>
      <c r="AC370" t="str">
        <f>IF(Table1[[#This Row],[In Adafruit Kit]]+Table1[[#This Row],[Common part]]&gt;0,1,"")</f>
        <v/>
      </c>
      <c r="AE370">
        <v>1</v>
      </c>
      <c r="AF370" t="str">
        <f>IF(Table1[[#This Row],[Stock Part]]=1,"STOCK",IF(Table1[[#This Row],[5% Rohs Part]]+Table1[[#This Row],[1% Rohs Part]],"",""))</f>
        <v/>
      </c>
      <c r="AG370" t="str">
        <f>CONCATENATE(Table1[[#This Row],[Resistance (Ohms)]],Table1[[#This Row],[Tolerance]],Table1[[#This Row],[Stock]])</f>
        <v>24.3Â±1%</v>
      </c>
      <c r="AH370" t="s">
        <v>11344</v>
      </c>
      <c r="AI370" s="6" t="s">
        <v>11352</v>
      </c>
    </row>
    <row r="371" spans="1:35" hidden="1">
      <c r="A371" t="s">
        <v>55</v>
      </c>
      <c r="B371" t="s">
        <v>56</v>
      </c>
      <c r="C371" t="s">
        <v>1435</v>
      </c>
      <c r="D371" t="s">
        <v>58</v>
      </c>
      <c r="E371" t="s">
        <v>1436</v>
      </c>
      <c r="F371" t="s">
        <v>60</v>
      </c>
      <c r="G371" t="s">
        <v>1437</v>
      </c>
      <c r="H371">
        <v>37261</v>
      </c>
      <c r="I371">
        <v>0</v>
      </c>
      <c r="J371">
        <v>0.1</v>
      </c>
      <c r="K371">
        <v>0</v>
      </c>
      <c r="L371">
        <v>1</v>
      </c>
      <c r="M371" t="s">
        <v>19</v>
      </c>
      <c r="N371" t="s">
        <v>62</v>
      </c>
      <c r="O371">
        <v>267</v>
      </c>
      <c r="P371" t="s">
        <v>24</v>
      </c>
      <c r="Q371" t="s">
        <v>64</v>
      </c>
      <c r="R371" t="s">
        <v>65</v>
      </c>
      <c r="S371" t="s">
        <v>66</v>
      </c>
      <c r="T371" t="s">
        <v>105</v>
      </c>
      <c r="U371" t="s">
        <v>67</v>
      </c>
      <c r="V371" t="s">
        <v>21</v>
      </c>
      <c r="W371">
        <v>805</v>
      </c>
      <c r="X371" t="s">
        <v>22</v>
      </c>
      <c r="Y371" t="s">
        <v>39</v>
      </c>
      <c r="Z371">
        <v>2</v>
      </c>
      <c r="AC371" t="str">
        <f>IF(Table1[[#This Row],[In Adafruit Kit]]+Table1[[#This Row],[Common part]]&gt;0,1,"")</f>
        <v/>
      </c>
      <c r="AE371">
        <v>1</v>
      </c>
      <c r="AF371" t="str">
        <f>IF(Table1[[#This Row],[Stock Part]]=1,"STOCK",IF(Table1[[#This Row],[5% Rohs Part]]+Table1[[#This Row],[1% Rohs Part]],"",""))</f>
        <v/>
      </c>
      <c r="AG371" t="str">
        <f>CONCATENATE(Table1[[#This Row],[Resistance (Ohms)]],Table1[[#This Row],[Tolerance]],Table1[[#This Row],[Stock]])</f>
        <v>267Â±1%</v>
      </c>
      <c r="AH371" t="s">
        <v>11344</v>
      </c>
      <c r="AI371" s="6" t="s">
        <v>11352</v>
      </c>
    </row>
    <row r="372" spans="1:35" hidden="1">
      <c r="A372" t="s">
        <v>55</v>
      </c>
      <c r="B372" t="s">
        <v>56</v>
      </c>
      <c r="C372" t="s">
        <v>1438</v>
      </c>
      <c r="D372" t="s">
        <v>58</v>
      </c>
      <c r="E372" t="s">
        <v>1439</v>
      </c>
      <c r="F372" t="s">
        <v>60</v>
      </c>
      <c r="G372" t="s">
        <v>1440</v>
      </c>
      <c r="H372">
        <v>39506</v>
      </c>
      <c r="I372">
        <v>0</v>
      </c>
      <c r="J372">
        <v>0.1</v>
      </c>
      <c r="K372">
        <v>0</v>
      </c>
      <c r="L372">
        <v>1</v>
      </c>
      <c r="M372" t="s">
        <v>19</v>
      </c>
      <c r="N372" t="s">
        <v>62</v>
      </c>
      <c r="O372" t="s">
        <v>1441</v>
      </c>
      <c r="P372" t="s">
        <v>24</v>
      </c>
      <c r="Q372" t="s">
        <v>64</v>
      </c>
      <c r="R372" t="s">
        <v>65</v>
      </c>
      <c r="S372" t="s">
        <v>66</v>
      </c>
      <c r="T372" t="s">
        <v>105</v>
      </c>
      <c r="U372" t="s">
        <v>67</v>
      </c>
      <c r="V372" t="s">
        <v>21</v>
      </c>
      <c r="W372">
        <v>805</v>
      </c>
      <c r="X372" t="s">
        <v>22</v>
      </c>
      <c r="Y372" t="s">
        <v>39</v>
      </c>
      <c r="Z372">
        <v>2</v>
      </c>
      <c r="AC372" t="str">
        <f>IF(Table1[[#This Row],[In Adafruit Kit]]+Table1[[#This Row],[Common part]]&gt;0,1,"")</f>
        <v/>
      </c>
      <c r="AE372">
        <v>1</v>
      </c>
      <c r="AF372" t="str">
        <f>IF(Table1[[#This Row],[Stock Part]]=1,"STOCK",IF(Table1[[#This Row],[5% Rohs Part]]+Table1[[#This Row],[1% Rohs Part]],"",""))</f>
        <v/>
      </c>
      <c r="AG372" t="str">
        <f>CONCATENATE(Table1[[#This Row],[Resistance (Ohms)]],Table1[[#This Row],[Tolerance]],Table1[[#This Row],[Stock]])</f>
        <v>28.7kÂ±1%</v>
      </c>
      <c r="AH372" t="s">
        <v>11344</v>
      </c>
      <c r="AI372" s="6" t="s">
        <v>11352</v>
      </c>
    </row>
    <row r="373" spans="1:35" hidden="1">
      <c r="A373" t="s">
        <v>55</v>
      </c>
      <c r="B373" t="s">
        <v>56</v>
      </c>
      <c r="C373" t="s">
        <v>1442</v>
      </c>
      <c r="D373" t="s">
        <v>58</v>
      </c>
      <c r="E373" t="s">
        <v>1443</v>
      </c>
      <c r="F373" t="s">
        <v>60</v>
      </c>
      <c r="G373" t="s">
        <v>1444</v>
      </c>
      <c r="H373">
        <v>37276</v>
      </c>
      <c r="I373">
        <v>0</v>
      </c>
      <c r="J373">
        <v>0.1</v>
      </c>
      <c r="K373">
        <v>0</v>
      </c>
      <c r="L373">
        <v>1</v>
      </c>
      <c r="M373" t="s">
        <v>19</v>
      </c>
      <c r="N373" t="s">
        <v>62</v>
      </c>
      <c r="O373" t="s">
        <v>1445</v>
      </c>
      <c r="P373" t="s">
        <v>24</v>
      </c>
      <c r="Q373" t="s">
        <v>64</v>
      </c>
      <c r="R373" t="s">
        <v>65</v>
      </c>
      <c r="S373" t="s">
        <v>66</v>
      </c>
      <c r="T373" t="s">
        <v>105</v>
      </c>
      <c r="U373" t="s">
        <v>67</v>
      </c>
      <c r="V373" t="s">
        <v>21</v>
      </c>
      <c r="W373">
        <v>805</v>
      </c>
      <c r="X373" t="s">
        <v>22</v>
      </c>
      <c r="Y373" t="s">
        <v>39</v>
      </c>
      <c r="Z373">
        <v>2</v>
      </c>
      <c r="AC373" t="str">
        <f>IF(Table1[[#This Row],[In Adafruit Kit]]+Table1[[#This Row],[Common part]]&gt;0,1,"")</f>
        <v/>
      </c>
      <c r="AE373">
        <v>1</v>
      </c>
      <c r="AF373" t="str">
        <f>IF(Table1[[#This Row],[Stock Part]]=1,"STOCK",IF(Table1[[#This Row],[5% Rohs Part]]+Table1[[#This Row],[1% Rohs Part]],"",""))</f>
        <v/>
      </c>
      <c r="AG373" t="str">
        <f>CONCATENATE(Table1[[#This Row],[Resistance (Ohms)]],Table1[[#This Row],[Tolerance]],Table1[[#This Row],[Stock]])</f>
        <v>29.4kÂ±1%</v>
      </c>
      <c r="AH373" t="s">
        <v>11344</v>
      </c>
      <c r="AI373" s="6" t="s">
        <v>11352</v>
      </c>
    </row>
    <row r="374" spans="1:35" hidden="1">
      <c r="A374" t="s">
        <v>55</v>
      </c>
      <c r="B374" t="s">
        <v>56</v>
      </c>
      <c r="C374" t="s">
        <v>1446</v>
      </c>
      <c r="D374" t="s">
        <v>58</v>
      </c>
      <c r="E374" t="s">
        <v>1447</v>
      </c>
      <c r="F374" t="s">
        <v>60</v>
      </c>
      <c r="G374" t="s">
        <v>1448</v>
      </c>
      <c r="H374">
        <v>37290</v>
      </c>
      <c r="I374">
        <v>0</v>
      </c>
      <c r="J374">
        <v>0.1</v>
      </c>
      <c r="K374">
        <v>0</v>
      </c>
      <c r="L374">
        <v>1</v>
      </c>
      <c r="M374" t="s">
        <v>19</v>
      </c>
      <c r="N374" t="s">
        <v>62</v>
      </c>
      <c r="O374" t="s">
        <v>1449</v>
      </c>
      <c r="P374" t="s">
        <v>24</v>
      </c>
      <c r="Q374" t="s">
        <v>64</v>
      </c>
      <c r="R374" t="s">
        <v>65</v>
      </c>
      <c r="S374" t="s">
        <v>66</v>
      </c>
      <c r="T374" t="s">
        <v>105</v>
      </c>
      <c r="U374" t="s">
        <v>67</v>
      </c>
      <c r="V374" t="s">
        <v>21</v>
      </c>
      <c r="W374">
        <v>805</v>
      </c>
      <c r="X374" t="s">
        <v>22</v>
      </c>
      <c r="Y374" t="s">
        <v>39</v>
      </c>
      <c r="Z374">
        <v>2</v>
      </c>
      <c r="AC374" t="str">
        <f>IF(Table1[[#This Row],[In Adafruit Kit]]+Table1[[#This Row],[Common part]]&gt;0,1,"")</f>
        <v/>
      </c>
      <c r="AE374">
        <v>1</v>
      </c>
      <c r="AF374" t="str">
        <f>IF(Table1[[#This Row],[Stock Part]]=1,"STOCK",IF(Table1[[#This Row],[5% Rohs Part]]+Table1[[#This Row],[1% Rohs Part]],"",""))</f>
        <v/>
      </c>
      <c r="AG374" t="str">
        <f>CONCATENATE(Table1[[#This Row],[Resistance (Ohms)]],Table1[[#This Row],[Tolerance]],Table1[[#This Row],[Stock]])</f>
        <v>3.74kÂ±1%</v>
      </c>
      <c r="AH374" t="s">
        <v>11344</v>
      </c>
      <c r="AI374" s="6" t="s">
        <v>11352</v>
      </c>
    </row>
    <row r="375" spans="1:35" hidden="1">
      <c r="A375" t="s">
        <v>55</v>
      </c>
      <c r="B375" t="s">
        <v>56</v>
      </c>
      <c r="C375" t="s">
        <v>1450</v>
      </c>
      <c r="D375" t="s">
        <v>58</v>
      </c>
      <c r="E375" t="s">
        <v>1451</v>
      </c>
      <c r="F375" t="s">
        <v>60</v>
      </c>
      <c r="G375" t="s">
        <v>1452</v>
      </c>
      <c r="H375">
        <v>36894</v>
      </c>
      <c r="I375">
        <v>0</v>
      </c>
      <c r="J375">
        <v>0.1</v>
      </c>
      <c r="K375">
        <v>0</v>
      </c>
      <c r="L375">
        <v>1</v>
      </c>
      <c r="M375" t="s">
        <v>19</v>
      </c>
      <c r="N375" t="s">
        <v>62</v>
      </c>
      <c r="O375" t="s">
        <v>1453</v>
      </c>
      <c r="P375" t="s">
        <v>24</v>
      </c>
      <c r="Q375" t="s">
        <v>64</v>
      </c>
      <c r="R375" t="s">
        <v>65</v>
      </c>
      <c r="S375" t="s">
        <v>66</v>
      </c>
      <c r="T375" t="s">
        <v>105</v>
      </c>
      <c r="U375" t="s">
        <v>67</v>
      </c>
      <c r="V375" t="s">
        <v>21</v>
      </c>
      <c r="W375">
        <v>805</v>
      </c>
      <c r="X375" t="s">
        <v>22</v>
      </c>
      <c r="Y375" t="s">
        <v>39</v>
      </c>
      <c r="Z375">
        <v>2</v>
      </c>
      <c r="AC375" t="str">
        <f>IF(Table1[[#This Row],[In Adafruit Kit]]+Table1[[#This Row],[Common part]]&gt;0,1,"")</f>
        <v/>
      </c>
      <c r="AE375">
        <v>1</v>
      </c>
      <c r="AF375" t="str">
        <f>IF(Table1[[#This Row],[Stock Part]]=1,"STOCK",IF(Table1[[#This Row],[5% Rohs Part]]+Table1[[#This Row],[1% Rohs Part]],"",""))</f>
        <v/>
      </c>
      <c r="AG375" t="str">
        <f>CONCATENATE(Table1[[#This Row],[Resistance (Ohms)]],Table1[[#This Row],[Tolerance]],Table1[[#This Row],[Stock]])</f>
        <v>34.8kÂ±1%</v>
      </c>
      <c r="AH375" t="s">
        <v>11344</v>
      </c>
      <c r="AI375" s="6" t="s">
        <v>11352</v>
      </c>
    </row>
    <row r="376" spans="1:35" hidden="1">
      <c r="A376" t="s">
        <v>55</v>
      </c>
      <c r="B376" t="s">
        <v>56</v>
      </c>
      <c r="C376" t="s">
        <v>1454</v>
      </c>
      <c r="D376" t="s">
        <v>58</v>
      </c>
      <c r="E376" t="s">
        <v>1455</v>
      </c>
      <c r="F376" t="s">
        <v>60</v>
      </c>
      <c r="G376" t="s">
        <v>1456</v>
      </c>
      <c r="H376">
        <v>35257</v>
      </c>
      <c r="I376">
        <v>0</v>
      </c>
      <c r="J376">
        <v>0.1</v>
      </c>
      <c r="K376">
        <v>0</v>
      </c>
      <c r="L376">
        <v>1</v>
      </c>
      <c r="M376" t="s">
        <v>19</v>
      </c>
      <c r="N376" t="s">
        <v>62</v>
      </c>
      <c r="O376" t="s">
        <v>1457</v>
      </c>
      <c r="P376" t="s">
        <v>24</v>
      </c>
      <c r="Q376" t="s">
        <v>64</v>
      </c>
      <c r="R376" t="s">
        <v>65</v>
      </c>
      <c r="S376" t="s">
        <v>66</v>
      </c>
      <c r="T376" t="s">
        <v>105</v>
      </c>
      <c r="U376" t="s">
        <v>67</v>
      </c>
      <c r="V376" t="s">
        <v>21</v>
      </c>
      <c r="W376">
        <v>805</v>
      </c>
      <c r="X376" t="s">
        <v>22</v>
      </c>
      <c r="Y376" t="s">
        <v>39</v>
      </c>
      <c r="Z376">
        <v>2</v>
      </c>
      <c r="AC376" t="str">
        <f>IF(Table1[[#This Row],[In Adafruit Kit]]+Table1[[#This Row],[Common part]]&gt;0,1,"")</f>
        <v/>
      </c>
      <c r="AE376">
        <v>1</v>
      </c>
      <c r="AF376" t="str">
        <f>IF(Table1[[#This Row],[Stock Part]]=1,"STOCK",IF(Table1[[#This Row],[5% Rohs Part]]+Table1[[#This Row],[1% Rohs Part]],"",""))</f>
        <v/>
      </c>
      <c r="AG376" t="str">
        <f>CONCATENATE(Table1[[#This Row],[Resistance (Ohms)]],Table1[[#This Row],[Tolerance]],Table1[[#This Row],[Stock]])</f>
        <v>365kÂ±1%</v>
      </c>
      <c r="AH376" t="s">
        <v>11344</v>
      </c>
      <c r="AI376" s="6" t="s">
        <v>11352</v>
      </c>
    </row>
    <row r="377" spans="1:35" hidden="1">
      <c r="A377" t="s">
        <v>55</v>
      </c>
      <c r="B377" t="s">
        <v>56</v>
      </c>
      <c r="C377" t="s">
        <v>1458</v>
      </c>
      <c r="D377" t="s">
        <v>58</v>
      </c>
      <c r="E377" t="s">
        <v>1459</v>
      </c>
      <c r="F377" t="s">
        <v>60</v>
      </c>
      <c r="G377" t="s">
        <v>1460</v>
      </c>
      <c r="H377">
        <v>38987</v>
      </c>
      <c r="I377">
        <v>0</v>
      </c>
      <c r="J377">
        <v>0.1</v>
      </c>
      <c r="K377">
        <v>0</v>
      </c>
      <c r="L377">
        <v>1</v>
      </c>
      <c r="M377" t="s">
        <v>19</v>
      </c>
      <c r="N377" t="s">
        <v>62</v>
      </c>
      <c r="O377" t="s">
        <v>1461</v>
      </c>
      <c r="P377" t="s">
        <v>24</v>
      </c>
      <c r="Q377" t="s">
        <v>64</v>
      </c>
      <c r="R377" t="s">
        <v>65</v>
      </c>
      <c r="S377" t="s">
        <v>66</v>
      </c>
      <c r="T377" t="s">
        <v>105</v>
      </c>
      <c r="U377" t="s">
        <v>67</v>
      </c>
      <c r="V377" t="s">
        <v>21</v>
      </c>
      <c r="W377">
        <v>805</v>
      </c>
      <c r="X377" t="s">
        <v>22</v>
      </c>
      <c r="Y377" t="s">
        <v>39</v>
      </c>
      <c r="Z377">
        <v>2</v>
      </c>
      <c r="AC377" t="str">
        <f>IF(Table1[[#This Row],[In Adafruit Kit]]+Table1[[#This Row],[Common part]]&gt;0,1,"")</f>
        <v/>
      </c>
      <c r="AE377">
        <v>1</v>
      </c>
      <c r="AF377" t="str">
        <f>IF(Table1[[#This Row],[Stock Part]]=1,"STOCK",IF(Table1[[#This Row],[5% Rohs Part]]+Table1[[#This Row],[1% Rohs Part]],"",""))</f>
        <v/>
      </c>
      <c r="AG377" t="str">
        <f>CONCATENATE(Table1[[#This Row],[Resistance (Ohms)]],Table1[[#This Row],[Tolerance]],Table1[[#This Row],[Stock]])</f>
        <v>4.12kÂ±1%</v>
      </c>
      <c r="AH377" t="s">
        <v>11344</v>
      </c>
      <c r="AI377" s="6" t="s">
        <v>11352</v>
      </c>
    </row>
    <row r="378" spans="1:35" hidden="1">
      <c r="A378" t="s">
        <v>55</v>
      </c>
      <c r="B378" t="s">
        <v>56</v>
      </c>
      <c r="C378" t="s">
        <v>1462</v>
      </c>
      <c r="D378" t="s">
        <v>58</v>
      </c>
      <c r="E378" t="s">
        <v>1463</v>
      </c>
      <c r="F378" t="s">
        <v>60</v>
      </c>
      <c r="G378" t="s">
        <v>1464</v>
      </c>
      <c r="H378">
        <v>40567</v>
      </c>
      <c r="I378">
        <v>0</v>
      </c>
      <c r="J378">
        <v>0.1</v>
      </c>
      <c r="K378">
        <v>0</v>
      </c>
      <c r="L378">
        <v>1</v>
      </c>
      <c r="M378" t="s">
        <v>19</v>
      </c>
      <c r="N378" t="s">
        <v>62</v>
      </c>
      <c r="O378">
        <v>430</v>
      </c>
      <c r="P378" t="s">
        <v>24</v>
      </c>
      <c r="Q378" t="s">
        <v>64</v>
      </c>
      <c r="R378" t="s">
        <v>65</v>
      </c>
      <c r="S378" t="s">
        <v>66</v>
      </c>
      <c r="T378" t="s">
        <v>105</v>
      </c>
      <c r="U378" t="s">
        <v>67</v>
      </c>
      <c r="V378" t="s">
        <v>21</v>
      </c>
      <c r="W378">
        <v>805</v>
      </c>
      <c r="X378" t="s">
        <v>22</v>
      </c>
      <c r="Y378" t="s">
        <v>39</v>
      </c>
      <c r="Z378">
        <v>2</v>
      </c>
      <c r="AC378" t="str">
        <f>IF(Table1[[#This Row],[In Adafruit Kit]]+Table1[[#This Row],[Common part]]&gt;0,1,"")</f>
        <v/>
      </c>
      <c r="AE378">
        <v>1</v>
      </c>
      <c r="AF378" t="str">
        <f>IF(Table1[[#This Row],[Stock Part]]=1,"STOCK",IF(Table1[[#This Row],[5% Rohs Part]]+Table1[[#This Row],[1% Rohs Part]],"",""))</f>
        <v/>
      </c>
      <c r="AG378" t="str">
        <f>CONCATENATE(Table1[[#This Row],[Resistance (Ohms)]],Table1[[#This Row],[Tolerance]],Table1[[#This Row],[Stock]])</f>
        <v>430Â±1%</v>
      </c>
      <c r="AH378" t="s">
        <v>11344</v>
      </c>
      <c r="AI378" s="6" t="s">
        <v>11352</v>
      </c>
    </row>
    <row r="379" spans="1:35" hidden="1">
      <c r="A379" t="s">
        <v>55</v>
      </c>
      <c r="B379" t="s">
        <v>56</v>
      </c>
      <c r="C379" t="s">
        <v>1465</v>
      </c>
      <c r="D379" t="s">
        <v>58</v>
      </c>
      <c r="E379" t="s">
        <v>1466</v>
      </c>
      <c r="F379" t="s">
        <v>60</v>
      </c>
      <c r="G379" t="s">
        <v>1467</v>
      </c>
      <c r="H379">
        <v>37559</v>
      </c>
      <c r="I379">
        <v>0</v>
      </c>
      <c r="J379">
        <v>0.1</v>
      </c>
      <c r="K379">
        <v>0</v>
      </c>
      <c r="L379">
        <v>1</v>
      </c>
      <c r="M379" t="s">
        <v>19</v>
      </c>
      <c r="N379" t="s">
        <v>62</v>
      </c>
      <c r="O379" t="s">
        <v>1468</v>
      </c>
      <c r="P379" t="s">
        <v>24</v>
      </c>
      <c r="Q379" t="s">
        <v>64</v>
      </c>
      <c r="R379" t="s">
        <v>65</v>
      </c>
      <c r="S379" t="s">
        <v>66</v>
      </c>
      <c r="T379" t="s">
        <v>105</v>
      </c>
      <c r="U379" t="s">
        <v>67</v>
      </c>
      <c r="V379" t="s">
        <v>21</v>
      </c>
      <c r="W379">
        <v>805</v>
      </c>
      <c r="X379" t="s">
        <v>22</v>
      </c>
      <c r="Y379" t="s">
        <v>39</v>
      </c>
      <c r="Z379">
        <v>2</v>
      </c>
      <c r="AC379" t="str">
        <f>IF(Table1[[#This Row],[In Adafruit Kit]]+Table1[[#This Row],[Common part]]&gt;0,1,"")</f>
        <v/>
      </c>
      <c r="AE379">
        <v>1</v>
      </c>
      <c r="AF379" t="str">
        <f>IF(Table1[[#This Row],[Stock Part]]=1,"STOCK",IF(Table1[[#This Row],[5% Rohs Part]]+Table1[[#This Row],[1% Rohs Part]],"",""))</f>
        <v/>
      </c>
      <c r="AG379" t="str">
        <f>CONCATENATE(Table1[[#This Row],[Resistance (Ohms)]],Table1[[#This Row],[Tolerance]],Table1[[#This Row],[Stock]])</f>
        <v>442kÂ±1%</v>
      </c>
      <c r="AH379" t="s">
        <v>11344</v>
      </c>
      <c r="AI379" s="6" t="s">
        <v>11352</v>
      </c>
    </row>
    <row r="380" spans="1:35" hidden="1">
      <c r="A380" t="s">
        <v>55</v>
      </c>
      <c r="B380" t="s">
        <v>56</v>
      </c>
      <c r="C380" t="s">
        <v>1469</v>
      </c>
      <c r="D380" t="s">
        <v>58</v>
      </c>
      <c r="E380" t="s">
        <v>1470</v>
      </c>
      <c r="F380" t="s">
        <v>60</v>
      </c>
      <c r="G380" t="s">
        <v>1471</v>
      </c>
      <c r="H380">
        <v>36006</v>
      </c>
      <c r="I380">
        <v>0</v>
      </c>
      <c r="J380">
        <v>0.1</v>
      </c>
      <c r="K380">
        <v>0</v>
      </c>
      <c r="L380">
        <v>1</v>
      </c>
      <c r="M380" t="s">
        <v>19</v>
      </c>
      <c r="N380" t="s">
        <v>62</v>
      </c>
      <c r="O380" t="s">
        <v>1472</v>
      </c>
      <c r="P380" t="s">
        <v>24</v>
      </c>
      <c r="Q380" t="s">
        <v>64</v>
      </c>
      <c r="R380" t="s">
        <v>65</v>
      </c>
      <c r="S380" t="s">
        <v>66</v>
      </c>
      <c r="T380" t="s">
        <v>105</v>
      </c>
      <c r="U380" t="s">
        <v>67</v>
      </c>
      <c r="V380" t="s">
        <v>21</v>
      </c>
      <c r="W380">
        <v>805</v>
      </c>
      <c r="X380" t="s">
        <v>22</v>
      </c>
      <c r="Y380" t="s">
        <v>39</v>
      </c>
      <c r="Z380">
        <v>2</v>
      </c>
      <c r="AC380" t="str">
        <f>IF(Table1[[#This Row],[In Adafruit Kit]]+Table1[[#This Row],[Common part]]&gt;0,1,"")</f>
        <v/>
      </c>
      <c r="AE380">
        <v>1</v>
      </c>
      <c r="AF380" t="str">
        <f>IF(Table1[[#This Row],[Stock Part]]=1,"STOCK",IF(Table1[[#This Row],[5% Rohs Part]]+Table1[[#This Row],[1% Rohs Part]],"",""))</f>
        <v/>
      </c>
      <c r="AG380" t="str">
        <f>CONCATENATE(Table1[[#This Row],[Resistance (Ohms)]],Table1[[#This Row],[Tolerance]],Table1[[#This Row],[Stock]])</f>
        <v>453kÂ±1%</v>
      </c>
      <c r="AH380" t="s">
        <v>11344</v>
      </c>
      <c r="AI380" s="6" t="s">
        <v>11352</v>
      </c>
    </row>
    <row r="381" spans="1:35" hidden="1">
      <c r="A381" t="s">
        <v>55</v>
      </c>
      <c r="B381" t="s">
        <v>56</v>
      </c>
      <c r="C381" t="s">
        <v>1473</v>
      </c>
      <c r="D381" t="s">
        <v>58</v>
      </c>
      <c r="E381" t="s">
        <v>1474</v>
      </c>
      <c r="F381" t="s">
        <v>60</v>
      </c>
      <c r="G381" t="s">
        <v>1475</v>
      </c>
      <c r="H381">
        <v>36026</v>
      </c>
      <c r="I381">
        <v>0</v>
      </c>
      <c r="J381">
        <v>0.1</v>
      </c>
      <c r="K381">
        <v>0</v>
      </c>
      <c r="L381">
        <v>1</v>
      </c>
      <c r="M381" t="s">
        <v>19</v>
      </c>
      <c r="N381" t="s">
        <v>62</v>
      </c>
      <c r="O381" t="s">
        <v>1476</v>
      </c>
      <c r="P381" t="s">
        <v>24</v>
      </c>
      <c r="Q381" t="s">
        <v>64</v>
      </c>
      <c r="R381" t="s">
        <v>65</v>
      </c>
      <c r="S381" t="s">
        <v>66</v>
      </c>
      <c r="T381" t="s">
        <v>105</v>
      </c>
      <c r="U381" t="s">
        <v>67</v>
      </c>
      <c r="V381" t="s">
        <v>21</v>
      </c>
      <c r="W381">
        <v>805</v>
      </c>
      <c r="X381" t="s">
        <v>22</v>
      </c>
      <c r="Y381" t="s">
        <v>39</v>
      </c>
      <c r="Z381">
        <v>2</v>
      </c>
      <c r="AC381" t="str">
        <f>IF(Table1[[#This Row],[In Adafruit Kit]]+Table1[[#This Row],[Common part]]&gt;0,1,"")</f>
        <v/>
      </c>
      <c r="AE381">
        <v>1</v>
      </c>
      <c r="AF381" t="str">
        <f>IF(Table1[[#This Row],[Stock Part]]=1,"STOCK",IF(Table1[[#This Row],[5% Rohs Part]]+Table1[[#This Row],[1% Rohs Part]],"",""))</f>
        <v/>
      </c>
      <c r="AG381" t="str">
        <f>CONCATENATE(Table1[[#This Row],[Resistance (Ohms)]],Table1[[#This Row],[Tolerance]],Table1[[#This Row],[Stock]])</f>
        <v>46.4kÂ±1%</v>
      </c>
      <c r="AH381" t="s">
        <v>11344</v>
      </c>
      <c r="AI381" s="6" t="s">
        <v>11352</v>
      </c>
    </row>
    <row r="382" spans="1:35" hidden="1">
      <c r="A382" t="s">
        <v>55</v>
      </c>
      <c r="B382" t="s">
        <v>56</v>
      </c>
      <c r="C382" t="s">
        <v>1477</v>
      </c>
      <c r="D382" t="s">
        <v>58</v>
      </c>
      <c r="E382" t="s">
        <v>1478</v>
      </c>
      <c r="F382" t="s">
        <v>60</v>
      </c>
      <c r="G382" t="s">
        <v>1479</v>
      </c>
      <c r="H382">
        <v>37887</v>
      </c>
      <c r="I382">
        <v>0</v>
      </c>
      <c r="J382">
        <v>0.1</v>
      </c>
      <c r="K382">
        <v>0</v>
      </c>
      <c r="L382">
        <v>1</v>
      </c>
      <c r="M382" t="s">
        <v>19</v>
      </c>
      <c r="N382" t="s">
        <v>62</v>
      </c>
      <c r="O382" t="s">
        <v>1480</v>
      </c>
      <c r="P382" t="s">
        <v>24</v>
      </c>
      <c r="Q382" t="s">
        <v>64</v>
      </c>
      <c r="R382" t="s">
        <v>65</v>
      </c>
      <c r="S382" t="s">
        <v>66</v>
      </c>
      <c r="T382" t="s">
        <v>105</v>
      </c>
      <c r="U382" t="s">
        <v>67</v>
      </c>
      <c r="V382" t="s">
        <v>21</v>
      </c>
      <c r="W382">
        <v>805</v>
      </c>
      <c r="X382" t="s">
        <v>22</v>
      </c>
      <c r="Y382" t="s">
        <v>39</v>
      </c>
      <c r="Z382">
        <v>2</v>
      </c>
      <c r="AC382" t="str">
        <f>IF(Table1[[#This Row],[In Adafruit Kit]]+Table1[[#This Row],[Common part]]&gt;0,1,"")</f>
        <v/>
      </c>
      <c r="AE382">
        <v>1</v>
      </c>
      <c r="AF382" t="str">
        <f>IF(Table1[[#This Row],[Stock Part]]=1,"STOCK",IF(Table1[[#This Row],[5% Rohs Part]]+Table1[[#This Row],[1% Rohs Part]],"",""))</f>
        <v/>
      </c>
      <c r="AG382" t="str">
        <f>CONCATENATE(Table1[[#This Row],[Resistance (Ohms)]],Table1[[#This Row],[Tolerance]],Table1[[#This Row],[Stock]])</f>
        <v>464kÂ±1%</v>
      </c>
      <c r="AH382" t="s">
        <v>11344</v>
      </c>
      <c r="AI382" s="6" t="s">
        <v>11352</v>
      </c>
    </row>
    <row r="383" spans="1:35" hidden="1">
      <c r="A383" t="s">
        <v>55</v>
      </c>
      <c r="B383" t="s">
        <v>56</v>
      </c>
      <c r="C383" t="s">
        <v>1481</v>
      </c>
      <c r="D383" t="s">
        <v>58</v>
      </c>
      <c r="E383" t="s">
        <v>1482</v>
      </c>
      <c r="F383" t="s">
        <v>60</v>
      </c>
      <c r="G383" t="s">
        <v>1483</v>
      </c>
      <c r="H383">
        <v>42058</v>
      </c>
      <c r="I383">
        <v>0</v>
      </c>
      <c r="J383">
        <v>0.1</v>
      </c>
      <c r="K383">
        <v>0</v>
      </c>
      <c r="L383">
        <v>1</v>
      </c>
      <c r="M383" t="s">
        <v>19</v>
      </c>
      <c r="N383" t="s">
        <v>62</v>
      </c>
      <c r="O383">
        <v>47.5</v>
      </c>
      <c r="P383" t="s">
        <v>24</v>
      </c>
      <c r="Q383" t="s">
        <v>64</v>
      </c>
      <c r="R383" t="s">
        <v>65</v>
      </c>
      <c r="S383" t="s">
        <v>66</v>
      </c>
      <c r="T383" t="s">
        <v>105</v>
      </c>
      <c r="U383" t="s">
        <v>67</v>
      </c>
      <c r="V383" t="s">
        <v>21</v>
      </c>
      <c r="W383">
        <v>805</v>
      </c>
      <c r="X383" t="s">
        <v>22</v>
      </c>
      <c r="Y383" t="s">
        <v>39</v>
      </c>
      <c r="Z383">
        <v>2</v>
      </c>
      <c r="AC383" t="str">
        <f>IF(Table1[[#This Row],[In Adafruit Kit]]+Table1[[#This Row],[Common part]]&gt;0,1,"")</f>
        <v/>
      </c>
      <c r="AE383">
        <v>1</v>
      </c>
      <c r="AF383" t="str">
        <f>IF(Table1[[#This Row],[Stock Part]]=1,"STOCK",IF(Table1[[#This Row],[5% Rohs Part]]+Table1[[#This Row],[1% Rohs Part]],"",""))</f>
        <v/>
      </c>
      <c r="AG383" t="str">
        <f>CONCATENATE(Table1[[#This Row],[Resistance (Ohms)]],Table1[[#This Row],[Tolerance]],Table1[[#This Row],[Stock]])</f>
        <v>47.5Â±1%</v>
      </c>
      <c r="AH383" t="s">
        <v>11344</v>
      </c>
      <c r="AI383" s="6" t="s">
        <v>11352</v>
      </c>
    </row>
    <row r="384" spans="1:35" hidden="1">
      <c r="A384" t="s">
        <v>55</v>
      </c>
      <c r="B384" t="s">
        <v>56</v>
      </c>
      <c r="C384" t="s">
        <v>1484</v>
      </c>
      <c r="D384" t="s">
        <v>58</v>
      </c>
      <c r="E384" t="s">
        <v>1485</v>
      </c>
      <c r="F384" t="s">
        <v>60</v>
      </c>
      <c r="G384" t="s">
        <v>1486</v>
      </c>
      <c r="H384">
        <v>35725</v>
      </c>
      <c r="I384">
        <v>0</v>
      </c>
      <c r="J384">
        <v>0.1</v>
      </c>
      <c r="K384">
        <v>0</v>
      </c>
      <c r="L384">
        <v>1</v>
      </c>
      <c r="M384" t="s">
        <v>19</v>
      </c>
      <c r="N384" t="s">
        <v>62</v>
      </c>
      <c r="O384" t="s">
        <v>1487</v>
      </c>
      <c r="P384" t="s">
        <v>24</v>
      </c>
      <c r="Q384" t="s">
        <v>64</v>
      </c>
      <c r="R384" t="s">
        <v>65</v>
      </c>
      <c r="S384" t="s">
        <v>66</v>
      </c>
      <c r="T384" t="s">
        <v>105</v>
      </c>
      <c r="U384" t="s">
        <v>67</v>
      </c>
      <c r="V384" t="s">
        <v>21</v>
      </c>
      <c r="W384">
        <v>805</v>
      </c>
      <c r="X384" t="s">
        <v>22</v>
      </c>
      <c r="Y384" t="s">
        <v>39</v>
      </c>
      <c r="Z384">
        <v>2</v>
      </c>
      <c r="AC384" t="str">
        <f>IF(Table1[[#This Row],[In Adafruit Kit]]+Table1[[#This Row],[Common part]]&gt;0,1,"")</f>
        <v/>
      </c>
      <c r="AE384">
        <v>1</v>
      </c>
      <c r="AF384" t="str">
        <f>IF(Table1[[#This Row],[Stock Part]]=1,"STOCK",IF(Table1[[#This Row],[5% Rohs Part]]+Table1[[#This Row],[1% Rohs Part]],"",""))</f>
        <v/>
      </c>
      <c r="AG384" t="str">
        <f>CONCATENATE(Table1[[#This Row],[Resistance (Ohms)]],Table1[[#This Row],[Tolerance]],Table1[[#This Row],[Stock]])</f>
        <v>475kÂ±1%</v>
      </c>
      <c r="AH384" t="s">
        <v>11344</v>
      </c>
      <c r="AI384" s="6" t="s">
        <v>11352</v>
      </c>
    </row>
    <row r="385" spans="1:35" hidden="1">
      <c r="A385" t="s">
        <v>55</v>
      </c>
      <c r="B385" t="s">
        <v>56</v>
      </c>
      <c r="C385" t="s">
        <v>1488</v>
      </c>
      <c r="D385" t="s">
        <v>58</v>
      </c>
      <c r="E385" t="s">
        <v>1489</v>
      </c>
      <c r="F385" t="s">
        <v>60</v>
      </c>
      <c r="G385" t="s">
        <v>1490</v>
      </c>
      <c r="H385">
        <v>39848</v>
      </c>
      <c r="I385">
        <v>0</v>
      </c>
      <c r="J385">
        <v>0.1</v>
      </c>
      <c r="K385">
        <v>0</v>
      </c>
      <c r="L385">
        <v>1</v>
      </c>
      <c r="M385" t="s">
        <v>19</v>
      </c>
      <c r="N385" t="s">
        <v>62</v>
      </c>
      <c r="O385">
        <v>549</v>
      </c>
      <c r="P385" t="s">
        <v>24</v>
      </c>
      <c r="Q385" t="s">
        <v>64</v>
      </c>
      <c r="R385" t="s">
        <v>65</v>
      </c>
      <c r="S385" t="s">
        <v>66</v>
      </c>
      <c r="T385" t="s">
        <v>105</v>
      </c>
      <c r="U385" t="s">
        <v>67</v>
      </c>
      <c r="V385" t="s">
        <v>21</v>
      </c>
      <c r="W385">
        <v>805</v>
      </c>
      <c r="X385" t="s">
        <v>22</v>
      </c>
      <c r="Y385" t="s">
        <v>39</v>
      </c>
      <c r="Z385">
        <v>2</v>
      </c>
      <c r="AC385" t="str">
        <f>IF(Table1[[#This Row],[In Adafruit Kit]]+Table1[[#This Row],[Common part]]&gt;0,1,"")</f>
        <v/>
      </c>
      <c r="AE385">
        <v>1</v>
      </c>
      <c r="AF385" t="str">
        <f>IF(Table1[[#This Row],[Stock Part]]=1,"STOCK",IF(Table1[[#This Row],[5% Rohs Part]]+Table1[[#This Row],[1% Rohs Part]],"",""))</f>
        <v/>
      </c>
      <c r="AG385" t="str">
        <f>CONCATENATE(Table1[[#This Row],[Resistance (Ohms)]],Table1[[#This Row],[Tolerance]],Table1[[#This Row],[Stock]])</f>
        <v>549Â±1%</v>
      </c>
      <c r="AH385" t="s">
        <v>11344</v>
      </c>
      <c r="AI385" s="6" t="s">
        <v>11352</v>
      </c>
    </row>
    <row r="386" spans="1:35" hidden="1">
      <c r="A386" t="s">
        <v>55</v>
      </c>
      <c r="B386" t="s">
        <v>56</v>
      </c>
      <c r="C386" t="s">
        <v>1491</v>
      </c>
      <c r="D386" t="s">
        <v>58</v>
      </c>
      <c r="E386" t="s">
        <v>1492</v>
      </c>
      <c r="F386" t="s">
        <v>60</v>
      </c>
      <c r="G386" t="s">
        <v>1493</v>
      </c>
      <c r="H386">
        <v>35064</v>
      </c>
      <c r="I386">
        <v>0</v>
      </c>
      <c r="J386">
        <v>0.1</v>
      </c>
      <c r="K386">
        <v>0</v>
      </c>
      <c r="L386">
        <v>1</v>
      </c>
      <c r="M386" t="s">
        <v>19</v>
      </c>
      <c r="N386" t="s">
        <v>62</v>
      </c>
      <c r="O386" t="s">
        <v>1494</v>
      </c>
      <c r="P386" t="s">
        <v>24</v>
      </c>
      <c r="Q386" t="s">
        <v>64</v>
      </c>
      <c r="R386" t="s">
        <v>65</v>
      </c>
      <c r="S386" t="s">
        <v>66</v>
      </c>
      <c r="T386" t="s">
        <v>105</v>
      </c>
      <c r="U386" t="s">
        <v>67</v>
      </c>
      <c r="V386" t="s">
        <v>21</v>
      </c>
      <c r="W386">
        <v>805</v>
      </c>
      <c r="X386" t="s">
        <v>22</v>
      </c>
      <c r="Y386" t="s">
        <v>39</v>
      </c>
      <c r="Z386">
        <v>2</v>
      </c>
      <c r="AC386" t="str">
        <f>IF(Table1[[#This Row],[In Adafruit Kit]]+Table1[[#This Row],[Common part]]&gt;0,1,"")</f>
        <v/>
      </c>
      <c r="AE386">
        <v>1</v>
      </c>
      <c r="AF386" t="str">
        <f>IF(Table1[[#This Row],[Stock Part]]=1,"STOCK",IF(Table1[[#This Row],[5% Rohs Part]]+Table1[[#This Row],[1% Rohs Part]],"",""))</f>
        <v/>
      </c>
      <c r="AG386" t="str">
        <f>CONCATENATE(Table1[[#This Row],[Resistance (Ohms)]],Table1[[#This Row],[Tolerance]],Table1[[#This Row],[Stock]])</f>
        <v>549kÂ±1%</v>
      </c>
      <c r="AH386" t="s">
        <v>11344</v>
      </c>
      <c r="AI386" s="6" t="s">
        <v>11352</v>
      </c>
    </row>
    <row r="387" spans="1:35" hidden="1">
      <c r="A387" t="s">
        <v>55</v>
      </c>
      <c r="B387" t="s">
        <v>56</v>
      </c>
      <c r="C387" t="s">
        <v>1495</v>
      </c>
      <c r="D387" t="s">
        <v>58</v>
      </c>
      <c r="E387" t="s">
        <v>1496</v>
      </c>
      <c r="F387" t="s">
        <v>60</v>
      </c>
      <c r="G387" t="s">
        <v>1497</v>
      </c>
      <c r="H387">
        <v>39850</v>
      </c>
      <c r="I387">
        <v>0</v>
      </c>
      <c r="J387">
        <v>0.1</v>
      </c>
      <c r="K387">
        <v>0</v>
      </c>
      <c r="L387">
        <v>1</v>
      </c>
      <c r="M387" t="s">
        <v>19</v>
      </c>
      <c r="N387" t="s">
        <v>62</v>
      </c>
      <c r="O387" t="s">
        <v>1498</v>
      </c>
      <c r="P387" t="s">
        <v>24</v>
      </c>
      <c r="Q387" t="s">
        <v>64</v>
      </c>
      <c r="R387" t="s">
        <v>65</v>
      </c>
      <c r="S387" t="s">
        <v>66</v>
      </c>
      <c r="T387" t="s">
        <v>105</v>
      </c>
      <c r="U387" t="s">
        <v>67</v>
      </c>
      <c r="V387" t="s">
        <v>21</v>
      </c>
      <c r="W387">
        <v>805</v>
      </c>
      <c r="X387" t="s">
        <v>22</v>
      </c>
      <c r="Y387" t="s">
        <v>39</v>
      </c>
      <c r="Z387">
        <v>2</v>
      </c>
      <c r="AC387" t="str">
        <f>IF(Table1[[#This Row],[In Adafruit Kit]]+Table1[[#This Row],[Common part]]&gt;0,1,"")</f>
        <v/>
      </c>
      <c r="AE387">
        <v>1</v>
      </c>
      <c r="AF387" t="str">
        <f>IF(Table1[[#This Row],[Stock Part]]=1,"STOCK",IF(Table1[[#This Row],[5% Rohs Part]]+Table1[[#This Row],[1% Rohs Part]],"",""))</f>
        <v/>
      </c>
      <c r="AG387" t="str">
        <f>CONCATENATE(Table1[[#This Row],[Resistance (Ohms)]],Table1[[#This Row],[Tolerance]],Table1[[#This Row],[Stock]])</f>
        <v>560kÂ±1%</v>
      </c>
      <c r="AH387" t="s">
        <v>11344</v>
      </c>
      <c r="AI387" s="6" t="s">
        <v>11352</v>
      </c>
    </row>
    <row r="388" spans="1:35" hidden="1">
      <c r="A388" t="s">
        <v>55</v>
      </c>
      <c r="B388" t="s">
        <v>56</v>
      </c>
      <c r="C388" t="s">
        <v>1499</v>
      </c>
      <c r="D388" t="s">
        <v>58</v>
      </c>
      <c r="E388" t="s">
        <v>1500</v>
      </c>
      <c r="F388" t="s">
        <v>60</v>
      </c>
      <c r="G388" t="s">
        <v>1501</v>
      </c>
      <c r="H388">
        <v>36567</v>
      </c>
      <c r="I388">
        <v>0</v>
      </c>
      <c r="J388">
        <v>0.1</v>
      </c>
      <c r="K388">
        <v>0</v>
      </c>
      <c r="L388">
        <v>1</v>
      </c>
      <c r="M388" t="s">
        <v>19</v>
      </c>
      <c r="N388" t="s">
        <v>62</v>
      </c>
      <c r="O388" t="s">
        <v>1502</v>
      </c>
      <c r="P388" t="s">
        <v>24</v>
      </c>
      <c r="Q388" t="s">
        <v>64</v>
      </c>
      <c r="R388" t="s">
        <v>65</v>
      </c>
      <c r="S388" t="s">
        <v>66</v>
      </c>
      <c r="T388" t="s">
        <v>105</v>
      </c>
      <c r="U388" t="s">
        <v>67</v>
      </c>
      <c r="V388" t="s">
        <v>21</v>
      </c>
      <c r="W388">
        <v>805</v>
      </c>
      <c r="X388" t="s">
        <v>22</v>
      </c>
      <c r="Y388" t="s">
        <v>39</v>
      </c>
      <c r="Z388">
        <v>2</v>
      </c>
      <c r="AC388" t="str">
        <f>IF(Table1[[#This Row],[In Adafruit Kit]]+Table1[[#This Row],[Common part]]&gt;0,1,"")</f>
        <v/>
      </c>
      <c r="AE388">
        <v>1</v>
      </c>
      <c r="AF388" t="str">
        <f>IF(Table1[[#This Row],[Stock Part]]=1,"STOCK",IF(Table1[[#This Row],[5% Rohs Part]]+Table1[[#This Row],[1% Rohs Part]],"",""))</f>
        <v/>
      </c>
      <c r="AG388" t="str">
        <f>CONCATENATE(Table1[[#This Row],[Resistance (Ohms)]],Table1[[#This Row],[Tolerance]],Table1[[#This Row],[Stock]])</f>
        <v>562kÂ±1%</v>
      </c>
      <c r="AH388" t="s">
        <v>11344</v>
      </c>
      <c r="AI388" s="6" t="s">
        <v>11352</v>
      </c>
    </row>
    <row r="389" spans="1:35" hidden="1">
      <c r="A389" t="s">
        <v>55</v>
      </c>
      <c r="B389" t="s">
        <v>56</v>
      </c>
      <c r="C389" t="s">
        <v>1503</v>
      </c>
      <c r="D389" t="s">
        <v>58</v>
      </c>
      <c r="E389" t="s">
        <v>1504</v>
      </c>
      <c r="F389" t="s">
        <v>60</v>
      </c>
      <c r="G389" t="s">
        <v>1505</v>
      </c>
      <c r="H389">
        <v>36445</v>
      </c>
      <c r="I389">
        <v>0</v>
      </c>
      <c r="J389">
        <v>0.1</v>
      </c>
      <c r="K389">
        <v>0</v>
      </c>
      <c r="L389">
        <v>1</v>
      </c>
      <c r="M389" t="s">
        <v>19</v>
      </c>
      <c r="N389" t="s">
        <v>62</v>
      </c>
      <c r="O389" t="s">
        <v>1506</v>
      </c>
      <c r="P389" t="s">
        <v>24</v>
      </c>
      <c r="Q389" t="s">
        <v>64</v>
      </c>
      <c r="R389" t="s">
        <v>65</v>
      </c>
      <c r="S389" t="s">
        <v>66</v>
      </c>
      <c r="T389" t="s">
        <v>105</v>
      </c>
      <c r="U389" t="s">
        <v>67</v>
      </c>
      <c r="V389" t="s">
        <v>21</v>
      </c>
      <c r="W389">
        <v>805</v>
      </c>
      <c r="X389" t="s">
        <v>22</v>
      </c>
      <c r="Y389" t="s">
        <v>39</v>
      </c>
      <c r="Z389">
        <v>2</v>
      </c>
      <c r="AC389" t="str">
        <f>IF(Table1[[#This Row],[In Adafruit Kit]]+Table1[[#This Row],[Common part]]&gt;0,1,"")</f>
        <v/>
      </c>
      <c r="AE389">
        <v>1</v>
      </c>
      <c r="AF389" t="str">
        <f>IF(Table1[[#This Row],[Stock Part]]=1,"STOCK",IF(Table1[[#This Row],[5% Rohs Part]]+Table1[[#This Row],[1% Rohs Part]],"",""))</f>
        <v/>
      </c>
      <c r="AG389" t="str">
        <f>CONCATENATE(Table1[[#This Row],[Resistance (Ohms)]],Table1[[#This Row],[Tolerance]],Table1[[#This Row],[Stock]])</f>
        <v>69.8kÂ±1%</v>
      </c>
      <c r="AH389" t="s">
        <v>11344</v>
      </c>
      <c r="AI389" s="6" t="s">
        <v>11352</v>
      </c>
    </row>
    <row r="390" spans="1:35" hidden="1">
      <c r="A390" t="s">
        <v>55</v>
      </c>
      <c r="B390" t="s">
        <v>56</v>
      </c>
      <c r="C390" t="s">
        <v>1507</v>
      </c>
      <c r="D390" t="s">
        <v>58</v>
      </c>
      <c r="E390" t="s">
        <v>1508</v>
      </c>
      <c r="F390" t="s">
        <v>60</v>
      </c>
      <c r="G390" t="s">
        <v>1509</v>
      </c>
      <c r="H390">
        <v>35696</v>
      </c>
      <c r="I390">
        <v>0</v>
      </c>
      <c r="J390">
        <v>0.1</v>
      </c>
      <c r="K390">
        <v>0</v>
      </c>
      <c r="L390">
        <v>1</v>
      </c>
      <c r="M390" t="s">
        <v>19</v>
      </c>
      <c r="N390" t="s">
        <v>62</v>
      </c>
      <c r="O390">
        <v>732</v>
      </c>
      <c r="P390" t="s">
        <v>24</v>
      </c>
      <c r="Q390" t="s">
        <v>64</v>
      </c>
      <c r="R390" t="s">
        <v>65</v>
      </c>
      <c r="S390" t="s">
        <v>66</v>
      </c>
      <c r="T390" t="s">
        <v>105</v>
      </c>
      <c r="U390" t="s">
        <v>67</v>
      </c>
      <c r="V390" t="s">
        <v>21</v>
      </c>
      <c r="W390">
        <v>805</v>
      </c>
      <c r="X390" t="s">
        <v>22</v>
      </c>
      <c r="Y390" t="s">
        <v>39</v>
      </c>
      <c r="Z390">
        <v>2</v>
      </c>
      <c r="AC390" t="str">
        <f>IF(Table1[[#This Row],[In Adafruit Kit]]+Table1[[#This Row],[Common part]]&gt;0,1,"")</f>
        <v/>
      </c>
      <c r="AE390">
        <v>1</v>
      </c>
      <c r="AF390" t="str">
        <f>IF(Table1[[#This Row],[Stock Part]]=1,"STOCK",IF(Table1[[#This Row],[5% Rohs Part]]+Table1[[#This Row],[1% Rohs Part]],"",""))</f>
        <v/>
      </c>
      <c r="AG390" t="str">
        <f>CONCATENATE(Table1[[#This Row],[Resistance (Ohms)]],Table1[[#This Row],[Tolerance]],Table1[[#This Row],[Stock]])</f>
        <v>732Â±1%</v>
      </c>
      <c r="AH390" t="s">
        <v>11344</v>
      </c>
      <c r="AI390" s="6" t="s">
        <v>11352</v>
      </c>
    </row>
    <row r="391" spans="1:35" hidden="1">
      <c r="A391" t="s">
        <v>55</v>
      </c>
      <c r="B391" t="s">
        <v>56</v>
      </c>
      <c r="C391" t="s">
        <v>1510</v>
      </c>
      <c r="D391" t="s">
        <v>58</v>
      </c>
      <c r="E391" t="s">
        <v>1511</v>
      </c>
      <c r="F391" t="s">
        <v>60</v>
      </c>
      <c r="G391" t="s">
        <v>1512</v>
      </c>
      <c r="H391">
        <v>39750</v>
      </c>
      <c r="I391">
        <v>0</v>
      </c>
      <c r="J391">
        <v>0.1</v>
      </c>
      <c r="K391">
        <v>0</v>
      </c>
      <c r="L391">
        <v>1</v>
      </c>
      <c r="M391" t="s">
        <v>19</v>
      </c>
      <c r="N391" t="s">
        <v>62</v>
      </c>
      <c r="O391">
        <v>82</v>
      </c>
      <c r="P391" t="s">
        <v>24</v>
      </c>
      <c r="Q391" t="s">
        <v>64</v>
      </c>
      <c r="R391" t="s">
        <v>65</v>
      </c>
      <c r="S391" t="s">
        <v>66</v>
      </c>
      <c r="T391" t="s">
        <v>105</v>
      </c>
      <c r="U391" t="s">
        <v>67</v>
      </c>
      <c r="V391" t="s">
        <v>21</v>
      </c>
      <c r="W391">
        <v>805</v>
      </c>
      <c r="X391" t="s">
        <v>22</v>
      </c>
      <c r="Y391" t="s">
        <v>39</v>
      </c>
      <c r="Z391">
        <v>2</v>
      </c>
      <c r="AC391" t="str">
        <f>IF(Table1[[#This Row],[In Adafruit Kit]]+Table1[[#This Row],[Common part]]&gt;0,1,"")</f>
        <v/>
      </c>
      <c r="AE391">
        <v>1</v>
      </c>
      <c r="AF391" t="str">
        <f>IF(Table1[[#This Row],[Stock Part]]=1,"STOCK",IF(Table1[[#This Row],[5% Rohs Part]]+Table1[[#This Row],[1% Rohs Part]],"",""))</f>
        <v/>
      </c>
      <c r="AG391" t="str">
        <f>CONCATENATE(Table1[[#This Row],[Resistance (Ohms)]],Table1[[#This Row],[Tolerance]],Table1[[#This Row],[Stock]])</f>
        <v>82Â±1%</v>
      </c>
      <c r="AH391" t="s">
        <v>11344</v>
      </c>
      <c r="AI391" s="6" t="s">
        <v>11352</v>
      </c>
    </row>
    <row r="392" spans="1:35" hidden="1">
      <c r="A392" t="s">
        <v>55</v>
      </c>
      <c r="B392" t="s">
        <v>56</v>
      </c>
      <c r="C392" t="s">
        <v>1513</v>
      </c>
      <c r="D392" t="s">
        <v>58</v>
      </c>
      <c r="E392" t="s">
        <v>1514</v>
      </c>
      <c r="F392" t="s">
        <v>60</v>
      </c>
      <c r="G392" t="s">
        <v>1515</v>
      </c>
      <c r="H392">
        <v>37630</v>
      </c>
      <c r="I392">
        <v>0</v>
      </c>
      <c r="J392">
        <v>0.1</v>
      </c>
      <c r="K392">
        <v>0</v>
      </c>
      <c r="L392">
        <v>1</v>
      </c>
      <c r="M392" t="s">
        <v>19</v>
      </c>
      <c r="N392" t="s">
        <v>62</v>
      </c>
      <c r="O392" t="s">
        <v>1516</v>
      </c>
      <c r="P392" t="s">
        <v>24</v>
      </c>
      <c r="Q392" t="s">
        <v>64</v>
      </c>
      <c r="R392" t="s">
        <v>65</v>
      </c>
      <c r="S392" t="s">
        <v>66</v>
      </c>
      <c r="T392" t="s">
        <v>105</v>
      </c>
      <c r="U392" t="s">
        <v>67</v>
      </c>
      <c r="V392" t="s">
        <v>21</v>
      </c>
      <c r="W392">
        <v>805</v>
      </c>
      <c r="X392" t="s">
        <v>22</v>
      </c>
      <c r="Y392" t="s">
        <v>39</v>
      </c>
      <c r="Z392">
        <v>2</v>
      </c>
      <c r="AC392" t="str">
        <f>IF(Table1[[#This Row],[In Adafruit Kit]]+Table1[[#This Row],[Common part]]&gt;0,1,"")</f>
        <v/>
      </c>
      <c r="AE392">
        <v>1</v>
      </c>
      <c r="AF392" t="str">
        <f>IF(Table1[[#This Row],[Stock Part]]=1,"STOCK",IF(Table1[[#This Row],[5% Rohs Part]]+Table1[[#This Row],[1% Rohs Part]],"",""))</f>
        <v/>
      </c>
      <c r="AG392" t="str">
        <f>CONCATENATE(Table1[[#This Row],[Resistance (Ohms)]],Table1[[#This Row],[Tolerance]],Table1[[#This Row],[Stock]])</f>
        <v>82.5kÂ±1%</v>
      </c>
      <c r="AH392" t="s">
        <v>11344</v>
      </c>
      <c r="AI392" s="6" t="s">
        <v>11352</v>
      </c>
    </row>
    <row r="393" spans="1:35" hidden="1">
      <c r="A393" t="s">
        <v>55</v>
      </c>
      <c r="B393" t="s">
        <v>56</v>
      </c>
      <c r="C393" t="s">
        <v>1517</v>
      </c>
      <c r="D393" t="s">
        <v>58</v>
      </c>
      <c r="E393" t="s">
        <v>1518</v>
      </c>
      <c r="F393" t="s">
        <v>60</v>
      </c>
      <c r="G393" t="s">
        <v>1519</v>
      </c>
      <c r="H393">
        <v>35707</v>
      </c>
      <c r="I393">
        <v>0</v>
      </c>
      <c r="J393">
        <v>0.1</v>
      </c>
      <c r="K393">
        <v>0</v>
      </c>
      <c r="L393">
        <v>1</v>
      </c>
      <c r="M393" t="s">
        <v>19</v>
      </c>
      <c r="N393" t="s">
        <v>62</v>
      </c>
      <c r="O393" t="s">
        <v>1520</v>
      </c>
      <c r="P393" t="s">
        <v>24</v>
      </c>
      <c r="Q393" t="s">
        <v>64</v>
      </c>
      <c r="R393" t="s">
        <v>65</v>
      </c>
      <c r="S393" t="s">
        <v>66</v>
      </c>
      <c r="T393" t="s">
        <v>105</v>
      </c>
      <c r="U393" t="s">
        <v>67</v>
      </c>
      <c r="V393" t="s">
        <v>21</v>
      </c>
      <c r="W393">
        <v>805</v>
      </c>
      <c r="X393" t="s">
        <v>22</v>
      </c>
      <c r="Y393" t="s">
        <v>39</v>
      </c>
      <c r="Z393">
        <v>2</v>
      </c>
      <c r="AC393" t="str">
        <f>IF(Table1[[#This Row],[In Adafruit Kit]]+Table1[[#This Row],[Common part]]&gt;0,1,"")</f>
        <v/>
      </c>
      <c r="AE393">
        <v>1</v>
      </c>
      <c r="AF393" t="str">
        <f>IF(Table1[[#This Row],[Stock Part]]=1,"STOCK",IF(Table1[[#This Row],[5% Rohs Part]]+Table1[[#This Row],[1% Rohs Part]],"",""))</f>
        <v/>
      </c>
      <c r="AG393" t="str">
        <f>CONCATENATE(Table1[[#This Row],[Resistance (Ohms)]],Table1[[#This Row],[Tolerance]],Table1[[#This Row],[Stock]])</f>
        <v>86.6kÂ±1%</v>
      </c>
      <c r="AH393" t="s">
        <v>11344</v>
      </c>
      <c r="AI393" s="6" t="s">
        <v>11352</v>
      </c>
    </row>
    <row r="394" spans="1:35" hidden="1">
      <c r="A394" t="s">
        <v>55</v>
      </c>
      <c r="B394" t="s">
        <v>56</v>
      </c>
      <c r="C394" t="s">
        <v>1521</v>
      </c>
      <c r="D394" t="s">
        <v>58</v>
      </c>
      <c r="E394" t="s">
        <v>1522</v>
      </c>
      <c r="F394" t="s">
        <v>60</v>
      </c>
      <c r="G394" t="s">
        <v>1523</v>
      </c>
      <c r="H394">
        <v>39631</v>
      </c>
      <c r="I394">
        <v>0</v>
      </c>
      <c r="J394">
        <v>0.1</v>
      </c>
      <c r="K394">
        <v>0</v>
      </c>
      <c r="L394">
        <v>1</v>
      </c>
      <c r="M394" t="s">
        <v>19</v>
      </c>
      <c r="N394" t="s">
        <v>62</v>
      </c>
      <c r="O394">
        <v>866</v>
      </c>
      <c r="P394" t="s">
        <v>24</v>
      </c>
      <c r="Q394" t="s">
        <v>64</v>
      </c>
      <c r="R394" t="s">
        <v>65</v>
      </c>
      <c r="S394" t="s">
        <v>66</v>
      </c>
      <c r="T394" t="s">
        <v>105</v>
      </c>
      <c r="U394" t="s">
        <v>67</v>
      </c>
      <c r="V394" t="s">
        <v>21</v>
      </c>
      <c r="W394">
        <v>805</v>
      </c>
      <c r="X394" t="s">
        <v>22</v>
      </c>
      <c r="Y394" t="s">
        <v>39</v>
      </c>
      <c r="Z394">
        <v>2</v>
      </c>
      <c r="AC394" t="str">
        <f>IF(Table1[[#This Row],[In Adafruit Kit]]+Table1[[#This Row],[Common part]]&gt;0,1,"")</f>
        <v/>
      </c>
      <c r="AE394">
        <v>1</v>
      </c>
      <c r="AF394" t="str">
        <f>IF(Table1[[#This Row],[Stock Part]]=1,"STOCK",IF(Table1[[#This Row],[5% Rohs Part]]+Table1[[#This Row],[1% Rohs Part]],"",""))</f>
        <v/>
      </c>
      <c r="AG394" t="str">
        <f>CONCATENATE(Table1[[#This Row],[Resistance (Ohms)]],Table1[[#This Row],[Tolerance]],Table1[[#This Row],[Stock]])</f>
        <v>866Â±1%</v>
      </c>
      <c r="AH394" t="s">
        <v>11344</v>
      </c>
      <c r="AI394" s="6" t="s">
        <v>11352</v>
      </c>
    </row>
    <row r="395" spans="1:35" hidden="1">
      <c r="A395" t="s">
        <v>55</v>
      </c>
      <c r="B395" t="s">
        <v>56</v>
      </c>
      <c r="C395" t="s">
        <v>1524</v>
      </c>
      <c r="D395" t="s">
        <v>58</v>
      </c>
      <c r="E395" t="s">
        <v>1525</v>
      </c>
      <c r="F395" t="s">
        <v>60</v>
      </c>
      <c r="G395" t="s">
        <v>1526</v>
      </c>
      <c r="H395">
        <v>40954</v>
      </c>
      <c r="I395">
        <v>0</v>
      </c>
      <c r="J395">
        <v>0.1</v>
      </c>
      <c r="K395">
        <v>0</v>
      </c>
      <c r="L395">
        <v>1</v>
      </c>
      <c r="M395" t="s">
        <v>19</v>
      </c>
      <c r="N395" t="s">
        <v>62</v>
      </c>
      <c r="O395" t="s">
        <v>1527</v>
      </c>
      <c r="P395" t="s">
        <v>24</v>
      </c>
      <c r="Q395" t="s">
        <v>64</v>
      </c>
      <c r="R395" t="s">
        <v>65</v>
      </c>
      <c r="S395" t="s">
        <v>66</v>
      </c>
      <c r="T395" t="s">
        <v>105</v>
      </c>
      <c r="U395" t="s">
        <v>67</v>
      </c>
      <c r="V395" t="s">
        <v>21</v>
      </c>
      <c r="W395">
        <v>805</v>
      </c>
      <c r="X395" t="s">
        <v>22</v>
      </c>
      <c r="Y395" t="s">
        <v>39</v>
      </c>
      <c r="Z395">
        <v>2</v>
      </c>
      <c r="AC395" t="str">
        <f>IF(Table1[[#This Row],[In Adafruit Kit]]+Table1[[#This Row],[Common part]]&gt;0,1,"")</f>
        <v/>
      </c>
      <c r="AE395">
        <v>1</v>
      </c>
      <c r="AF395" t="str">
        <f>IF(Table1[[#This Row],[Stock Part]]=1,"STOCK",IF(Table1[[#This Row],[5% Rohs Part]]+Table1[[#This Row],[1% Rohs Part]],"",""))</f>
        <v/>
      </c>
      <c r="AG395" t="str">
        <f>CONCATENATE(Table1[[#This Row],[Resistance (Ohms)]],Table1[[#This Row],[Tolerance]],Table1[[#This Row],[Stock]])</f>
        <v>887kÂ±1%</v>
      </c>
      <c r="AH395" t="s">
        <v>11344</v>
      </c>
      <c r="AI395" s="6" t="s">
        <v>11352</v>
      </c>
    </row>
    <row r="396" spans="1:35" hidden="1">
      <c r="A396" t="s">
        <v>55</v>
      </c>
      <c r="B396" t="s">
        <v>56</v>
      </c>
      <c r="C396" t="s">
        <v>1528</v>
      </c>
      <c r="D396" t="s">
        <v>58</v>
      </c>
      <c r="E396" t="s">
        <v>1529</v>
      </c>
      <c r="F396" t="s">
        <v>60</v>
      </c>
      <c r="G396" t="s">
        <v>1530</v>
      </c>
      <c r="H396">
        <v>39328</v>
      </c>
      <c r="I396">
        <v>0</v>
      </c>
      <c r="J396">
        <v>0.1</v>
      </c>
      <c r="K396">
        <v>0</v>
      </c>
      <c r="L396">
        <v>1</v>
      </c>
      <c r="M396" t="s">
        <v>19</v>
      </c>
      <c r="N396" t="s">
        <v>62</v>
      </c>
      <c r="O396">
        <v>931</v>
      </c>
      <c r="P396" t="s">
        <v>24</v>
      </c>
      <c r="Q396" t="s">
        <v>64</v>
      </c>
      <c r="R396" t="s">
        <v>65</v>
      </c>
      <c r="S396" t="s">
        <v>66</v>
      </c>
      <c r="T396" t="s">
        <v>105</v>
      </c>
      <c r="U396" t="s">
        <v>67</v>
      </c>
      <c r="V396" t="s">
        <v>21</v>
      </c>
      <c r="W396">
        <v>805</v>
      </c>
      <c r="X396" t="s">
        <v>22</v>
      </c>
      <c r="Y396" t="s">
        <v>39</v>
      </c>
      <c r="Z396">
        <v>2</v>
      </c>
      <c r="AC396" t="str">
        <f>IF(Table1[[#This Row],[In Adafruit Kit]]+Table1[[#This Row],[Common part]]&gt;0,1,"")</f>
        <v/>
      </c>
      <c r="AE396">
        <v>1</v>
      </c>
      <c r="AF396" t="str">
        <f>IF(Table1[[#This Row],[Stock Part]]=1,"STOCK",IF(Table1[[#This Row],[5% Rohs Part]]+Table1[[#This Row],[1% Rohs Part]],"",""))</f>
        <v/>
      </c>
      <c r="AG396" t="str">
        <f>CONCATENATE(Table1[[#This Row],[Resistance (Ohms)]],Table1[[#This Row],[Tolerance]],Table1[[#This Row],[Stock]])</f>
        <v>931Â±1%</v>
      </c>
      <c r="AH396" t="s">
        <v>11344</v>
      </c>
      <c r="AI396" s="6" t="s">
        <v>11352</v>
      </c>
    </row>
    <row r="397" spans="1:35" hidden="1">
      <c r="A397" t="s">
        <v>55</v>
      </c>
      <c r="B397" t="s">
        <v>56</v>
      </c>
      <c r="C397" t="s">
        <v>1531</v>
      </c>
      <c r="D397" t="s">
        <v>58</v>
      </c>
      <c r="E397" t="s">
        <v>1532</v>
      </c>
      <c r="F397" t="s">
        <v>60</v>
      </c>
      <c r="G397" t="s">
        <v>1533</v>
      </c>
      <c r="H397">
        <v>38412</v>
      </c>
      <c r="I397">
        <v>0</v>
      </c>
      <c r="J397">
        <v>0.1</v>
      </c>
      <c r="K397">
        <v>0</v>
      </c>
      <c r="L397">
        <v>1</v>
      </c>
      <c r="M397" t="s">
        <v>19</v>
      </c>
      <c r="N397" t="s">
        <v>62</v>
      </c>
      <c r="O397" t="s">
        <v>1534</v>
      </c>
      <c r="P397" t="s">
        <v>24</v>
      </c>
      <c r="Q397" t="s">
        <v>64</v>
      </c>
      <c r="R397" t="s">
        <v>65</v>
      </c>
      <c r="S397" t="s">
        <v>66</v>
      </c>
      <c r="T397" t="s">
        <v>105</v>
      </c>
      <c r="U397" t="s">
        <v>67</v>
      </c>
      <c r="V397" t="s">
        <v>21</v>
      </c>
      <c r="W397">
        <v>805</v>
      </c>
      <c r="X397" t="s">
        <v>22</v>
      </c>
      <c r="Y397" t="s">
        <v>39</v>
      </c>
      <c r="Z397">
        <v>2</v>
      </c>
      <c r="AC397" t="str">
        <f>IF(Table1[[#This Row],[In Adafruit Kit]]+Table1[[#This Row],[Common part]]&gt;0,1,"")</f>
        <v/>
      </c>
      <c r="AE397">
        <v>1</v>
      </c>
      <c r="AF397" t="str">
        <f>IF(Table1[[#This Row],[Stock Part]]=1,"STOCK",IF(Table1[[#This Row],[5% Rohs Part]]+Table1[[#This Row],[1% Rohs Part]],"",""))</f>
        <v/>
      </c>
      <c r="AG397" t="str">
        <f>CONCATENATE(Table1[[#This Row],[Resistance (Ohms)]],Table1[[#This Row],[Tolerance]],Table1[[#This Row],[Stock]])</f>
        <v>97.6kÂ±1%</v>
      </c>
      <c r="AH397" t="s">
        <v>11344</v>
      </c>
      <c r="AI397" s="6" t="s">
        <v>11352</v>
      </c>
    </row>
    <row r="398" spans="1:35" hidden="1">
      <c r="A398" t="s">
        <v>55</v>
      </c>
      <c r="B398" t="s">
        <v>56</v>
      </c>
      <c r="C398" t="s">
        <v>1535</v>
      </c>
      <c r="D398" t="s">
        <v>58</v>
      </c>
      <c r="E398" t="s">
        <v>1536</v>
      </c>
      <c r="F398" t="s">
        <v>60</v>
      </c>
      <c r="G398" t="s">
        <v>1537</v>
      </c>
      <c r="H398">
        <v>33287</v>
      </c>
      <c r="I398">
        <v>0</v>
      </c>
      <c r="J398">
        <v>0.1</v>
      </c>
      <c r="K398">
        <v>0</v>
      </c>
      <c r="L398">
        <v>1</v>
      </c>
      <c r="M398" t="s">
        <v>19</v>
      </c>
      <c r="N398" t="s">
        <v>62</v>
      </c>
      <c r="O398" t="s">
        <v>483</v>
      </c>
      <c r="P398" t="s">
        <v>24</v>
      </c>
      <c r="Q398" t="s">
        <v>64</v>
      </c>
      <c r="R398" t="s">
        <v>65</v>
      </c>
      <c r="S398" t="s">
        <v>66</v>
      </c>
      <c r="T398" t="s">
        <v>105</v>
      </c>
      <c r="U398" t="s">
        <v>67</v>
      </c>
      <c r="V398" t="s">
        <v>21</v>
      </c>
      <c r="W398">
        <v>805</v>
      </c>
      <c r="X398" t="s">
        <v>22</v>
      </c>
      <c r="Y398" t="s">
        <v>39</v>
      </c>
      <c r="Z398">
        <v>2</v>
      </c>
      <c r="AC398" t="str">
        <f>IF(Table1[[#This Row],[In Adafruit Kit]]+Table1[[#This Row],[Common part]]&gt;0,1,"")</f>
        <v/>
      </c>
      <c r="AE398">
        <v>1</v>
      </c>
      <c r="AF398" t="str">
        <f>IF(Table1[[#This Row],[Stock Part]]=1,"STOCK",IF(Table1[[#This Row],[5% Rohs Part]]+Table1[[#This Row],[1% Rohs Part]],"",""))</f>
        <v/>
      </c>
      <c r="AG398" t="str">
        <f>CONCATENATE(Table1[[#This Row],[Resistance (Ohms)]],Table1[[#This Row],[Tolerance]],Table1[[#This Row],[Stock]])</f>
        <v>1.6kÂ±1%</v>
      </c>
      <c r="AH398" t="s">
        <v>11344</v>
      </c>
      <c r="AI398" s="6" t="s">
        <v>11352</v>
      </c>
    </row>
    <row r="399" spans="1:35" hidden="1">
      <c r="A399" t="s">
        <v>55</v>
      </c>
      <c r="B399" t="s">
        <v>56</v>
      </c>
      <c r="C399" t="s">
        <v>1538</v>
      </c>
      <c r="D399" t="s">
        <v>58</v>
      </c>
      <c r="E399" t="s">
        <v>1539</v>
      </c>
      <c r="F399" t="s">
        <v>60</v>
      </c>
      <c r="G399" t="s">
        <v>1540</v>
      </c>
      <c r="H399">
        <v>29885</v>
      </c>
      <c r="I399">
        <v>0</v>
      </c>
      <c r="J399">
        <v>0.1</v>
      </c>
      <c r="K399">
        <v>0</v>
      </c>
      <c r="L399">
        <v>1</v>
      </c>
      <c r="M399" t="s">
        <v>19</v>
      </c>
      <c r="N399" t="s">
        <v>62</v>
      </c>
      <c r="O399" t="s">
        <v>1541</v>
      </c>
      <c r="P399" t="s">
        <v>24</v>
      </c>
      <c r="Q399" t="s">
        <v>64</v>
      </c>
      <c r="R399" t="s">
        <v>65</v>
      </c>
      <c r="S399" t="s">
        <v>66</v>
      </c>
      <c r="T399" t="s">
        <v>105</v>
      </c>
      <c r="U399" t="s">
        <v>67</v>
      </c>
      <c r="V399" t="s">
        <v>21</v>
      </c>
      <c r="W399">
        <v>805</v>
      </c>
      <c r="X399" t="s">
        <v>22</v>
      </c>
      <c r="Y399" t="s">
        <v>39</v>
      </c>
      <c r="Z399">
        <v>2</v>
      </c>
      <c r="AC399" t="str">
        <f>IF(Table1[[#This Row],[In Adafruit Kit]]+Table1[[#This Row],[Common part]]&gt;0,1,"")</f>
        <v/>
      </c>
      <c r="AE399">
        <v>1</v>
      </c>
      <c r="AF399" t="str">
        <f>IF(Table1[[#This Row],[Stock Part]]=1,"STOCK",IF(Table1[[#This Row],[5% Rohs Part]]+Table1[[#This Row],[1% Rohs Part]],"",""))</f>
        <v/>
      </c>
      <c r="AG399" t="str">
        <f>CONCATENATE(Table1[[#This Row],[Resistance (Ohms)]],Table1[[#This Row],[Tolerance]],Table1[[#This Row],[Stock]])</f>
        <v>10.7kÂ±1%</v>
      </c>
      <c r="AH399" t="s">
        <v>11344</v>
      </c>
      <c r="AI399" s="6" t="s">
        <v>11352</v>
      </c>
    </row>
    <row r="400" spans="1:35" hidden="1">
      <c r="A400" t="s">
        <v>55</v>
      </c>
      <c r="B400" t="s">
        <v>56</v>
      </c>
      <c r="C400" t="s">
        <v>1542</v>
      </c>
      <c r="D400" t="s">
        <v>58</v>
      </c>
      <c r="E400" t="s">
        <v>1543</v>
      </c>
      <c r="F400" t="s">
        <v>60</v>
      </c>
      <c r="G400" t="s">
        <v>1544</v>
      </c>
      <c r="H400">
        <v>32800</v>
      </c>
      <c r="I400">
        <v>0</v>
      </c>
      <c r="J400">
        <v>0.1</v>
      </c>
      <c r="K400">
        <v>0</v>
      </c>
      <c r="L400">
        <v>1</v>
      </c>
      <c r="M400" t="s">
        <v>19</v>
      </c>
      <c r="N400" t="s">
        <v>62</v>
      </c>
      <c r="O400">
        <v>11</v>
      </c>
      <c r="P400" t="s">
        <v>24</v>
      </c>
      <c r="Q400" t="s">
        <v>64</v>
      </c>
      <c r="R400" t="s">
        <v>65</v>
      </c>
      <c r="S400" t="s">
        <v>66</v>
      </c>
      <c r="T400" t="s">
        <v>105</v>
      </c>
      <c r="U400" t="s">
        <v>67</v>
      </c>
      <c r="V400" t="s">
        <v>21</v>
      </c>
      <c r="W400">
        <v>805</v>
      </c>
      <c r="X400" t="s">
        <v>22</v>
      </c>
      <c r="Y400" t="s">
        <v>39</v>
      </c>
      <c r="Z400">
        <v>2</v>
      </c>
      <c r="AC400" t="str">
        <f>IF(Table1[[#This Row],[In Adafruit Kit]]+Table1[[#This Row],[Common part]]&gt;0,1,"")</f>
        <v/>
      </c>
      <c r="AE400">
        <v>1</v>
      </c>
      <c r="AF400" t="str">
        <f>IF(Table1[[#This Row],[Stock Part]]=1,"STOCK",IF(Table1[[#This Row],[5% Rohs Part]]+Table1[[#This Row],[1% Rohs Part]],"",""))</f>
        <v/>
      </c>
      <c r="AG400" t="str">
        <f>CONCATENATE(Table1[[#This Row],[Resistance (Ohms)]],Table1[[#This Row],[Tolerance]],Table1[[#This Row],[Stock]])</f>
        <v>11Â±1%</v>
      </c>
      <c r="AH400" t="s">
        <v>11344</v>
      </c>
      <c r="AI400" s="6" t="s">
        <v>11352</v>
      </c>
    </row>
    <row r="401" spans="1:35" hidden="1">
      <c r="A401" t="s">
        <v>55</v>
      </c>
      <c r="B401" t="s">
        <v>56</v>
      </c>
      <c r="C401" t="s">
        <v>1545</v>
      </c>
      <c r="D401" t="s">
        <v>58</v>
      </c>
      <c r="E401" t="s">
        <v>1546</v>
      </c>
      <c r="F401" t="s">
        <v>60</v>
      </c>
      <c r="G401" t="s">
        <v>1547</v>
      </c>
      <c r="H401">
        <v>34768</v>
      </c>
      <c r="I401">
        <v>0</v>
      </c>
      <c r="J401">
        <v>0.1</v>
      </c>
      <c r="K401">
        <v>0</v>
      </c>
      <c r="L401">
        <v>1</v>
      </c>
      <c r="M401" t="s">
        <v>19</v>
      </c>
      <c r="N401" t="s">
        <v>62</v>
      </c>
      <c r="O401" t="s">
        <v>1548</v>
      </c>
      <c r="P401" t="s">
        <v>24</v>
      </c>
      <c r="Q401" t="s">
        <v>64</v>
      </c>
      <c r="R401" t="s">
        <v>65</v>
      </c>
      <c r="S401" t="s">
        <v>66</v>
      </c>
      <c r="T401" t="s">
        <v>105</v>
      </c>
      <c r="U401" t="s">
        <v>67</v>
      </c>
      <c r="V401" t="s">
        <v>21</v>
      </c>
      <c r="W401">
        <v>805</v>
      </c>
      <c r="X401" t="s">
        <v>22</v>
      </c>
      <c r="Y401" t="s">
        <v>39</v>
      </c>
      <c r="Z401">
        <v>2</v>
      </c>
      <c r="AC401" t="str">
        <f>IF(Table1[[#This Row],[In Adafruit Kit]]+Table1[[#This Row],[Common part]]&gt;0,1,"")</f>
        <v/>
      </c>
      <c r="AE401">
        <v>1</v>
      </c>
      <c r="AF401" t="str">
        <f>IF(Table1[[#This Row],[Stock Part]]=1,"STOCK",IF(Table1[[#This Row],[5% Rohs Part]]+Table1[[#This Row],[1% Rohs Part]],"",""))</f>
        <v/>
      </c>
      <c r="AG401" t="str">
        <f>CONCATENATE(Table1[[#This Row],[Resistance (Ohms)]],Table1[[#This Row],[Tolerance]],Table1[[#This Row],[Stock]])</f>
        <v>11.5kÂ±1%</v>
      </c>
      <c r="AH401" t="s">
        <v>11344</v>
      </c>
      <c r="AI401" s="6" t="s">
        <v>11352</v>
      </c>
    </row>
    <row r="402" spans="1:35" hidden="1">
      <c r="A402" t="s">
        <v>55</v>
      </c>
      <c r="B402" t="s">
        <v>56</v>
      </c>
      <c r="C402" t="s">
        <v>1549</v>
      </c>
      <c r="D402" t="s">
        <v>58</v>
      </c>
      <c r="E402" t="s">
        <v>1550</v>
      </c>
      <c r="F402" t="s">
        <v>60</v>
      </c>
      <c r="G402" t="s">
        <v>1551</v>
      </c>
      <c r="H402">
        <v>30772</v>
      </c>
      <c r="I402">
        <v>0</v>
      </c>
      <c r="J402">
        <v>0.1</v>
      </c>
      <c r="K402">
        <v>0</v>
      </c>
      <c r="L402">
        <v>1</v>
      </c>
      <c r="M402" t="s">
        <v>19</v>
      </c>
      <c r="N402" t="s">
        <v>62</v>
      </c>
      <c r="O402" t="s">
        <v>1552</v>
      </c>
      <c r="P402" t="s">
        <v>24</v>
      </c>
      <c r="Q402" t="s">
        <v>64</v>
      </c>
      <c r="R402" t="s">
        <v>65</v>
      </c>
      <c r="S402" t="s">
        <v>66</v>
      </c>
      <c r="T402" t="s">
        <v>105</v>
      </c>
      <c r="U402" t="s">
        <v>67</v>
      </c>
      <c r="V402" t="s">
        <v>21</v>
      </c>
      <c r="W402">
        <v>805</v>
      </c>
      <c r="X402" t="s">
        <v>22</v>
      </c>
      <c r="Y402" t="s">
        <v>39</v>
      </c>
      <c r="Z402">
        <v>2</v>
      </c>
      <c r="AC402" t="str">
        <f>IF(Table1[[#This Row],[In Adafruit Kit]]+Table1[[#This Row],[Common part]]&gt;0,1,"")</f>
        <v/>
      </c>
      <c r="AE402">
        <v>1</v>
      </c>
      <c r="AF402" t="str">
        <f>IF(Table1[[#This Row],[Stock Part]]=1,"STOCK",IF(Table1[[#This Row],[5% Rohs Part]]+Table1[[#This Row],[1% Rohs Part]],"",""))</f>
        <v/>
      </c>
      <c r="AG402" t="str">
        <f>CONCATENATE(Table1[[#This Row],[Resistance (Ohms)]],Table1[[#This Row],[Tolerance]],Table1[[#This Row],[Stock]])</f>
        <v>124kÂ±1%</v>
      </c>
      <c r="AH402" t="s">
        <v>11344</v>
      </c>
      <c r="AI402" s="6" t="s">
        <v>11352</v>
      </c>
    </row>
    <row r="403" spans="1:35" hidden="1">
      <c r="A403" t="s">
        <v>55</v>
      </c>
      <c r="B403" t="s">
        <v>56</v>
      </c>
      <c r="C403" t="s">
        <v>1553</v>
      </c>
      <c r="D403" t="s">
        <v>58</v>
      </c>
      <c r="E403" t="s">
        <v>1554</v>
      </c>
      <c r="F403" t="s">
        <v>60</v>
      </c>
      <c r="G403" t="s">
        <v>1555</v>
      </c>
      <c r="H403">
        <v>25233</v>
      </c>
      <c r="I403">
        <v>0</v>
      </c>
      <c r="J403">
        <v>0.1</v>
      </c>
      <c r="K403">
        <v>0</v>
      </c>
      <c r="L403">
        <v>1</v>
      </c>
      <c r="M403" t="s">
        <v>19</v>
      </c>
      <c r="N403" t="s">
        <v>62</v>
      </c>
      <c r="O403" t="s">
        <v>509</v>
      </c>
      <c r="P403" t="s">
        <v>24</v>
      </c>
      <c r="Q403" t="s">
        <v>64</v>
      </c>
      <c r="R403" t="s">
        <v>65</v>
      </c>
      <c r="S403" t="s">
        <v>66</v>
      </c>
      <c r="T403" t="s">
        <v>105</v>
      </c>
      <c r="U403" t="s">
        <v>67</v>
      </c>
      <c r="V403" t="s">
        <v>21</v>
      </c>
      <c r="W403">
        <v>805</v>
      </c>
      <c r="X403" t="s">
        <v>22</v>
      </c>
      <c r="Y403" t="s">
        <v>39</v>
      </c>
      <c r="Z403">
        <v>2</v>
      </c>
      <c r="AC403" t="str">
        <f>IF(Table1[[#This Row],[In Adafruit Kit]]+Table1[[#This Row],[Common part]]&gt;0,1,"")</f>
        <v/>
      </c>
      <c r="AE403">
        <v>1</v>
      </c>
      <c r="AF403" t="str">
        <f>IF(Table1[[#This Row],[Stock Part]]=1,"STOCK",IF(Table1[[#This Row],[5% Rohs Part]]+Table1[[#This Row],[1% Rohs Part]],"",""))</f>
        <v/>
      </c>
      <c r="AG403" t="str">
        <f>CONCATENATE(Table1[[#This Row],[Resistance (Ohms)]],Table1[[#This Row],[Tolerance]],Table1[[#This Row],[Stock]])</f>
        <v>130kÂ±1%</v>
      </c>
      <c r="AH403" t="s">
        <v>11344</v>
      </c>
      <c r="AI403" s="6" t="s">
        <v>11352</v>
      </c>
    </row>
    <row r="404" spans="1:35" hidden="1">
      <c r="A404" t="s">
        <v>55</v>
      </c>
      <c r="B404" t="s">
        <v>56</v>
      </c>
      <c r="C404" t="s">
        <v>1556</v>
      </c>
      <c r="D404" t="s">
        <v>58</v>
      </c>
      <c r="E404" t="s">
        <v>1557</v>
      </c>
      <c r="F404" t="s">
        <v>60</v>
      </c>
      <c r="G404" t="s">
        <v>1558</v>
      </c>
      <c r="H404">
        <v>31987</v>
      </c>
      <c r="I404">
        <v>0</v>
      </c>
      <c r="J404">
        <v>0.1</v>
      </c>
      <c r="K404">
        <v>0</v>
      </c>
      <c r="L404">
        <v>1</v>
      </c>
      <c r="M404" t="s">
        <v>19</v>
      </c>
      <c r="N404" t="s">
        <v>62</v>
      </c>
      <c r="O404">
        <v>147</v>
      </c>
      <c r="P404" t="s">
        <v>24</v>
      </c>
      <c r="Q404" t="s">
        <v>64</v>
      </c>
      <c r="R404" t="s">
        <v>65</v>
      </c>
      <c r="S404" t="s">
        <v>66</v>
      </c>
      <c r="T404" t="s">
        <v>105</v>
      </c>
      <c r="U404" t="s">
        <v>67</v>
      </c>
      <c r="V404" t="s">
        <v>21</v>
      </c>
      <c r="W404">
        <v>805</v>
      </c>
      <c r="X404" t="s">
        <v>22</v>
      </c>
      <c r="Y404" t="s">
        <v>39</v>
      </c>
      <c r="Z404">
        <v>2</v>
      </c>
      <c r="AC404" t="str">
        <f>IF(Table1[[#This Row],[In Adafruit Kit]]+Table1[[#This Row],[Common part]]&gt;0,1,"")</f>
        <v/>
      </c>
      <c r="AE404">
        <v>1</v>
      </c>
      <c r="AF404" t="str">
        <f>IF(Table1[[#This Row],[Stock Part]]=1,"STOCK",IF(Table1[[#This Row],[5% Rohs Part]]+Table1[[#This Row],[1% Rohs Part]],"",""))</f>
        <v/>
      </c>
      <c r="AG404" t="str">
        <f>CONCATENATE(Table1[[#This Row],[Resistance (Ohms)]],Table1[[#This Row],[Tolerance]],Table1[[#This Row],[Stock]])</f>
        <v>147Â±1%</v>
      </c>
      <c r="AH404" t="s">
        <v>11344</v>
      </c>
      <c r="AI404" s="6" t="s">
        <v>11352</v>
      </c>
    </row>
    <row r="405" spans="1:35" hidden="1">
      <c r="A405" t="s">
        <v>55</v>
      </c>
      <c r="B405" t="s">
        <v>56</v>
      </c>
      <c r="C405" t="s">
        <v>1559</v>
      </c>
      <c r="D405" t="s">
        <v>58</v>
      </c>
      <c r="E405" t="s">
        <v>1560</v>
      </c>
      <c r="F405" t="s">
        <v>60</v>
      </c>
      <c r="G405" t="s">
        <v>1561</v>
      </c>
      <c r="H405">
        <v>32123</v>
      </c>
      <c r="I405">
        <v>0</v>
      </c>
      <c r="J405">
        <v>0.1</v>
      </c>
      <c r="K405">
        <v>0</v>
      </c>
      <c r="L405">
        <v>1</v>
      </c>
      <c r="M405" t="s">
        <v>19</v>
      </c>
      <c r="N405" t="s">
        <v>62</v>
      </c>
      <c r="O405" t="s">
        <v>1562</v>
      </c>
      <c r="P405" t="s">
        <v>24</v>
      </c>
      <c r="Q405" t="s">
        <v>64</v>
      </c>
      <c r="R405" t="s">
        <v>65</v>
      </c>
      <c r="S405" t="s">
        <v>66</v>
      </c>
      <c r="T405" t="s">
        <v>105</v>
      </c>
      <c r="U405" t="s">
        <v>67</v>
      </c>
      <c r="V405" t="s">
        <v>21</v>
      </c>
      <c r="W405">
        <v>805</v>
      </c>
      <c r="X405" t="s">
        <v>22</v>
      </c>
      <c r="Y405" t="s">
        <v>39</v>
      </c>
      <c r="Z405">
        <v>2</v>
      </c>
      <c r="AC405" t="str">
        <f>IF(Table1[[#This Row],[In Adafruit Kit]]+Table1[[#This Row],[Common part]]&gt;0,1,"")</f>
        <v/>
      </c>
      <c r="AE405">
        <v>1</v>
      </c>
      <c r="AF405" t="str">
        <f>IF(Table1[[#This Row],[Stock Part]]=1,"STOCK",IF(Table1[[#This Row],[5% Rohs Part]]+Table1[[#This Row],[1% Rohs Part]],"",""))</f>
        <v/>
      </c>
      <c r="AG405" t="str">
        <f>CONCATENATE(Table1[[#This Row],[Resistance (Ohms)]],Table1[[#This Row],[Tolerance]],Table1[[#This Row],[Stock]])</f>
        <v>165kÂ±1%</v>
      </c>
      <c r="AH405" t="s">
        <v>11344</v>
      </c>
      <c r="AI405" s="6" t="s">
        <v>11352</v>
      </c>
    </row>
    <row r="406" spans="1:35" hidden="1">
      <c r="A406" t="s">
        <v>55</v>
      </c>
      <c r="B406" t="s">
        <v>56</v>
      </c>
      <c r="C406" t="s">
        <v>1563</v>
      </c>
      <c r="D406" t="s">
        <v>58</v>
      </c>
      <c r="E406" t="s">
        <v>1564</v>
      </c>
      <c r="F406" t="s">
        <v>60</v>
      </c>
      <c r="G406" t="s">
        <v>1565</v>
      </c>
      <c r="H406">
        <v>33749</v>
      </c>
      <c r="I406">
        <v>0</v>
      </c>
      <c r="J406">
        <v>0.1</v>
      </c>
      <c r="K406">
        <v>0</v>
      </c>
      <c r="L406">
        <v>1</v>
      </c>
      <c r="M406" t="s">
        <v>19</v>
      </c>
      <c r="N406" t="s">
        <v>62</v>
      </c>
      <c r="O406" t="s">
        <v>1566</v>
      </c>
      <c r="P406" t="s">
        <v>24</v>
      </c>
      <c r="Q406" t="s">
        <v>64</v>
      </c>
      <c r="R406" t="s">
        <v>65</v>
      </c>
      <c r="S406" t="s">
        <v>66</v>
      </c>
      <c r="T406" t="s">
        <v>105</v>
      </c>
      <c r="U406" t="s">
        <v>67</v>
      </c>
      <c r="V406" t="s">
        <v>21</v>
      </c>
      <c r="W406">
        <v>805</v>
      </c>
      <c r="X406" t="s">
        <v>22</v>
      </c>
      <c r="Y406" t="s">
        <v>39</v>
      </c>
      <c r="Z406">
        <v>2</v>
      </c>
      <c r="AC406" t="str">
        <f>IF(Table1[[#This Row],[In Adafruit Kit]]+Table1[[#This Row],[Common part]]&gt;0,1,"")</f>
        <v/>
      </c>
      <c r="AE406">
        <v>1</v>
      </c>
      <c r="AF406" t="str">
        <f>IF(Table1[[#This Row],[Stock Part]]=1,"STOCK",IF(Table1[[#This Row],[5% Rohs Part]]+Table1[[#This Row],[1% Rohs Part]],"",""))</f>
        <v/>
      </c>
      <c r="AG406" t="str">
        <f>CONCATENATE(Table1[[#This Row],[Resistance (Ohms)]],Table1[[#This Row],[Tolerance]],Table1[[#This Row],[Stock]])</f>
        <v>187kÂ±1%</v>
      </c>
      <c r="AH406" t="s">
        <v>11344</v>
      </c>
      <c r="AI406" s="6" t="s">
        <v>11352</v>
      </c>
    </row>
    <row r="407" spans="1:35" hidden="1">
      <c r="A407" t="s">
        <v>55</v>
      </c>
      <c r="B407" t="s">
        <v>56</v>
      </c>
      <c r="C407" t="s">
        <v>1567</v>
      </c>
      <c r="D407" t="s">
        <v>58</v>
      </c>
      <c r="E407" t="s">
        <v>1568</v>
      </c>
      <c r="F407" t="s">
        <v>60</v>
      </c>
      <c r="G407" t="s">
        <v>1569</v>
      </c>
      <c r="H407">
        <v>32141</v>
      </c>
      <c r="I407">
        <v>0</v>
      </c>
      <c r="J407">
        <v>0.1</v>
      </c>
      <c r="K407">
        <v>0</v>
      </c>
      <c r="L407">
        <v>1</v>
      </c>
      <c r="M407" t="s">
        <v>19</v>
      </c>
      <c r="N407" t="s">
        <v>62</v>
      </c>
      <c r="O407" t="s">
        <v>1570</v>
      </c>
      <c r="P407" t="s">
        <v>24</v>
      </c>
      <c r="Q407" t="s">
        <v>64</v>
      </c>
      <c r="R407" t="s">
        <v>65</v>
      </c>
      <c r="S407" t="s">
        <v>66</v>
      </c>
      <c r="T407" t="s">
        <v>105</v>
      </c>
      <c r="U407" t="s">
        <v>67</v>
      </c>
      <c r="V407" t="s">
        <v>21</v>
      </c>
      <c r="W407">
        <v>805</v>
      </c>
      <c r="X407" t="s">
        <v>22</v>
      </c>
      <c r="Y407" t="s">
        <v>39</v>
      </c>
      <c r="Z407">
        <v>2</v>
      </c>
      <c r="AC407" t="str">
        <f>IF(Table1[[#This Row],[In Adafruit Kit]]+Table1[[#This Row],[Common part]]&gt;0,1,"")</f>
        <v/>
      </c>
      <c r="AE407">
        <v>1</v>
      </c>
      <c r="AF407" t="str">
        <f>IF(Table1[[#This Row],[Stock Part]]=1,"STOCK",IF(Table1[[#This Row],[5% Rohs Part]]+Table1[[#This Row],[1% Rohs Part]],"",""))</f>
        <v/>
      </c>
      <c r="AG407" t="str">
        <f>CONCATENATE(Table1[[#This Row],[Resistance (Ohms)]],Table1[[#This Row],[Tolerance]],Table1[[#This Row],[Stock]])</f>
        <v>21kÂ±1%</v>
      </c>
      <c r="AH407" t="s">
        <v>11344</v>
      </c>
      <c r="AI407" s="6" t="s">
        <v>11352</v>
      </c>
    </row>
    <row r="408" spans="1:35" hidden="1">
      <c r="A408" t="s">
        <v>55</v>
      </c>
      <c r="B408" t="s">
        <v>56</v>
      </c>
      <c r="C408" t="s">
        <v>1571</v>
      </c>
      <c r="D408" t="s">
        <v>58</v>
      </c>
      <c r="E408" t="s">
        <v>1572</v>
      </c>
      <c r="F408" t="s">
        <v>60</v>
      </c>
      <c r="G408" t="s">
        <v>1573</v>
      </c>
      <c r="H408">
        <v>32652</v>
      </c>
      <c r="I408">
        <v>0</v>
      </c>
      <c r="J408">
        <v>0.1</v>
      </c>
      <c r="K408">
        <v>0</v>
      </c>
      <c r="L408">
        <v>1</v>
      </c>
      <c r="M408" t="s">
        <v>19</v>
      </c>
      <c r="N408" t="s">
        <v>62</v>
      </c>
      <c r="O408">
        <v>210</v>
      </c>
      <c r="P408" t="s">
        <v>24</v>
      </c>
      <c r="Q408" t="s">
        <v>64</v>
      </c>
      <c r="R408" t="s">
        <v>65</v>
      </c>
      <c r="S408" t="s">
        <v>66</v>
      </c>
      <c r="T408" t="s">
        <v>105</v>
      </c>
      <c r="U408" t="s">
        <v>67</v>
      </c>
      <c r="V408" t="s">
        <v>21</v>
      </c>
      <c r="W408">
        <v>805</v>
      </c>
      <c r="X408" t="s">
        <v>22</v>
      </c>
      <c r="Y408" t="s">
        <v>39</v>
      </c>
      <c r="Z408">
        <v>2</v>
      </c>
      <c r="AC408" t="str">
        <f>IF(Table1[[#This Row],[In Adafruit Kit]]+Table1[[#This Row],[Common part]]&gt;0,1,"")</f>
        <v/>
      </c>
      <c r="AE408">
        <v>1</v>
      </c>
      <c r="AF408" t="str">
        <f>IF(Table1[[#This Row],[Stock Part]]=1,"STOCK",IF(Table1[[#This Row],[5% Rohs Part]]+Table1[[#This Row],[1% Rohs Part]],"",""))</f>
        <v/>
      </c>
      <c r="AG408" t="str">
        <f>CONCATENATE(Table1[[#This Row],[Resistance (Ohms)]],Table1[[#This Row],[Tolerance]],Table1[[#This Row],[Stock]])</f>
        <v>210Â±1%</v>
      </c>
      <c r="AH408" t="s">
        <v>11344</v>
      </c>
      <c r="AI408" s="6" t="s">
        <v>11352</v>
      </c>
    </row>
    <row r="409" spans="1:35" hidden="1">
      <c r="A409" t="s">
        <v>55</v>
      </c>
      <c r="B409" t="s">
        <v>56</v>
      </c>
      <c r="C409" t="s">
        <v>1574</v>
      </c>
      <c r="D409" t="s">
        <v>58</v>
      </c>
      <c r="E409" t="s">
        <v>1575</v>
      </c>
      <c r="F409" t="s">
        <v>60</v>
      </c>
      <c r="G409" t="s">
        <v>1576</v>
      </c>
      <c r="H409">
        <v>31523</v>
      </c>
      <c r="I409">
        <v>0</v>
      </c>
      <c r="J409">
        <v>0.1</v>
      </c>
      <c r="K409">
        <v>0</v>
      </c>
      <c r="L409">
        <v>1</v>
      </c>
      <c r="M409" t="s">
        <v>19</v>
      </c>
      <c r="N409" t="s">
        <v>62</v>
      </c>
      <c r="O409" t="s">
        <v>1577</v>
      </c>
      <c r="P409" t="s">
        <v>24</v>
      </c>
      <c r="Q409" t="s">
        <v>64</v>
      </c>
      <c r="R409" t="s">
        <v>65</v>
      </c>
      <c r="S409" t="s">
        <v>66</v>
      </c>
      <c r="T409" t="s">
        <v>105</v>
      </c>
      <c r="U409" t="s">
        <v>67</v>
      </c>
      <c r="V409" t="s">
        <v>21</v>
      </c>
      <c r="W409">
        <v>805</v>
      </c>
      <c r="X409" t="s">
        <v>22</v>
      </c>
      <c r="Y409" t="s">
        <v>39</v>
      </c>
      <c r="Z409">
        <v>2</v>
      </c>
      <c r="AC409" t="str">
        <f>IF(Table1[[#This Row],[In Adafruit Kit]]+Table1[[#This Row],[Common part]]&gt;0,1,"")</f>
        <v/>
      </c>
      <c r="AE409">
        <v>1</v>
      </c>
      <c r="AF409" t="str">
        <f>IF(Table1[[#This Row],[Stock Part]]=1,"STOCK",IF(Table1[[#This Row],[5% Rohs Part]]+Table1[[#This Row],[1% Rohs Part]],"",""))</f>
        <v/>
      </c>
      <c r="AG409" t="str">
        <f>CONCATENATE(Table1[[#This Row],[Resistance (Ohms)]],Table1[[#This Row],[Tolerance]],Table1[[#This Row],[Stock]])</f>
        <v>3.16kÂ±1%</v>
      </c>
      <c r="AH409" t="s">
        <v>11344</v>
      </c>
      <c r="AI409" s="6" t="s">
        <v>11352</v>
      </c>
    </row>
    <row r="410" spans="1:35" hidden="1">
      <c r="A410" t="s">
        <v>55</v>
      </c>
      <c r="B410" t="s">
        <v>56</v>
      </c>
      <c r="C410" t="s">
        <v>1578</v>
      </c>
      <c r="D410" t="s">
        <v>58</v>
      </c>
      <c r="E410" t="s">
        <v>1579</v>
      </c>
      <c r="F410" t="s">
        <v>60</v>
      </c>
      <c r="G410" t="s">
        <v>1580</v>
      </c>
      <c r="H410">
        <v>31984</v>
      </c>
      <c r="I410">
        <v>0</v>
      </c>
      <c r="J410">
        <v>0.1</v>
      </c>
      <c r="K410">
        <v>0</v>
      </c>
      <c r="L410">
        <v>1</v>
      </c>
      <c r="M410" t="s">
        <v>19</v>
      </c>
      <c r="N410" t="s">
        <v>62</v>
      </c>
      <c r="O410" t="s">
        <v>1581</v>
      </c>
      <c r="P410" t="s">
        <v>24</v>
      </c>
      <c r="Q410" t="s">
        <v>64</v>
      </c>
      <c r="R410" t="s">
        <v>65</v>
      </c>
      <c r="S410" t="s">
        <v>66</v>
      </c>
      <c r="T410" t="s">
        <v>105</v>
      </c>
      <c r="U410" t="s">
        <v>67</v>
      </c>
      <c r="V410" t="s">
        <v>21</v>
      </c>
      <c r="W410">
        <v>805</v>
      </c>
      <c r="X410" t="s">
        <v>22</v>
      </c>
      <c r="Y410" t="s">
        <v>39</v>
      </c>
      <c r="Z410">
        <v>2</v>
      </c>
      <c r="AC410" t="str">
        <f>IF(Table1[[#This Row],[In Adafruit Kit]]+Table1[[#This Row],[Common part]]&gt;0,1,"")</f>
        <v/>
      </c>
      <c r="AE410">
        <v>1</v>
      </c>
      <c r="AF410" t="str">
        <f>IF(Table1[[#This Row],[Stock Part]]=1,"STOCK",IF(Table1[[#This Row],[5% Rohs Part]]+Table1[[#This Row],[1% Rohs Part]],"",""))</f>
        <v/>
      </c>
      <c r="AG410" t="str">
        <f>CONCATENATE(Table1[[#This Row],[Resistance (Ohms)]],Table1[[#This Row],[Tolerance]],Table1[[#This Row],[Stock]])</f>
        <v>316kÂ±1%</v>
      </c>
      <c r="AH410" t="s">
        <v>11344</v>
      </c>
      <c r="AI410" s="6" t="s">
        <v>11352</v>
      </c>
    </row>
    <row r="411" spans="1:35" hidden="1">
      <c r="A411" t="s">
        <v>55</v>
      </c>
      <c r="B411" t="s">
        <v>56</v>
      </c>
      <c r="C411" t="s">
        <v>1582</v>
      </c>
      <c r="D411" t="s">
        <v>58</v>
      </c>
      <c r="E411" t="s">
        <v>1583</v>
      </c>
      <c r="F411" t="s">
        <v>60</v>
      </c>
      <c r="G411" t="s">
        <v>1584</v>
      </c>
      <c r="H411">
        <v>33496</v>
      </c>
      <c r="I411">
        <v>0</v>
      </c>
      <c r="J411">
        <v>0.1</v>
      </c>
      <c r="K411">
        <v>0</v>
      </c>
      <c r="L411">
        <v>1</v>
      </c>
      <c r="M411" t="s">
        <v>19</v>
      </c>
      <c r="N411" t="s">
        <v>62</v>
      </c>
      <c r="O411" t="s">
        <v>1585</v>
      </c>
      <c r="P411" t="s">
        <v>24</v>
      </c>
      <c r="Q411" t="s">
        <v>64</v>
      </c>
      <c r="R411" t="s">
        <v>65</v>
      </c>
      <c r="S411" t="s">
        <v>66</v>
      </c>
      <c r="T411" t="s">
        <v>105</v>
      </c>
      <c r="U411" t="s">
        <v>67</v>
      </c>
      <c r="V411" t="s">
        <v>21</v>
      </c>
      <c r="W411">
        <v>805</v>
      </c>
      <c r="X411" t="s">
        <v>22</v>
      </c>
      <c r="Y411" t="s">
        <v>39</v>
      </c>
      <c r="Z411">
        <v>2</v>
      </c>
      <c r="AC411" t="str">
        <f>IF(Table1[[#This Row],[In Adafruit Kit]]+Table1[[#This Row],[Common part]]&gt;0,1,"")</f>
        <v/>
      </c>
      <c r="AE411">
        <v>1</v>
      </c>
      <c r="AF411" t="str">
        <f>IF(Table1[[#This Row],[Stock Part]]=1,"STOCK",IF(Table1[[#This Row],[5% Rohs Part]]+Table1[[#This Row],[1% Rohs Part]],"",""))</f>
        <v/>
      </c>
      <c r="AG411" t="str">
        <f>CONCATENATE(Table1[[#This Row],[Resistance (Ohms)]],Table1[[#This Row],[Tolerance]],Table1[[#This Row],[Stock]])</f>
        <v>34kÂ±1%</v>
      </c>
      <c r="AH411" t="s">
        <v>11344</v>
      </c>
      <c r="AI411" s="6" t="s">
        <v>11352</v>
      </c>
    </row>
    <row r="412" spans="1:35" hidden="1">
      <c r="A412" t="s">
        <v>55</v>
      </c>
      <c r="B412" t="s">
        <v>56</v>
      </c>
      <c r="C412" t="s">
        <v>1586</v>
      </c>
      <c r="D412" t="s">
        <v>58</v>
      </c>
      <c r="E412" t="s">
        <v>1587</v>
      </c>
      <c r="F412" t="s">
        <v>60</v>
      </c>
      <c r="G412" t="s">
        <v>1588</v>
      </c>
      <c r="H412">
        <v>34377</v>
      </c>
      <c r="I412">
        <v>0</v>
      </c>
      <c r="J412">
        <v>0.1</v>
      </c>
      <c r="K412">
        <v>0</v>
      </c>
      <c r="L412">
        <v>1</v>
      </c>
      <c r="M412" t="s">
        <v>19</v>
      </c>
      <c r="N412" t="s">
        <v>62</v>
      </c>
      <c r="O412" t="s">
        <v>1589</v>
      </c>
      <c r="P412" t="s">
        <v>24</v>
      </c>
      <c r="Q412" t="s">
        <v>64</v>
      </c>
      <c r="R412" t="s">
        <v>65</v>
      </c>
      <c r="S412" t="s">
        <v>66</v>
      </c>
      <c r="T412" t="s">
        <v>105</v>
      </c>
      <c r="U412" t="s">
        <v>67</v>
      </c>
      <c r="V412" t="s">
        <v>21</v>
      </c>
      <c r="W412">
        <v>805</v>
      </c>
      <c r="X412" t="s">
        <v>22</v>
      </c>
      <c r="Y412" t="s">
        <v>39</v>
      </c>
      <c r="Z412">
        <v>2</v>
      </c>
      <c r="AC412" t="str">
        <f>IF(Table1[[#This Row],[In Adafruit Kit]]+Table1[[#This Row],[Common part]]&gt;0,1,"")</f>
        <v/>
      </c>
      <c r="AE412">
        <v>1</v>
      </c>
      <c r="AF412" t="str">
        <f>IF(Table1[[#This Row],[Stock Part]]=1,"STOCK",IF(Table1[[#This Row],[5% Rohs Part]]+Table1[[#This Row],[1% Rohs Part]],"",""))</f>
        <v/>
      </c>
      <c r="AG412" t="str">
        <f>CONCATENATE(Table1[[#This Row],[Resistance (Ohms)]],Table1[[#This Row],[Tolerance]],Table1[[#This Row],[Stock]])</f>
        <v>348kÂ±1%</v>
      </c>
      <c r="AH412" t="s">
        <v>11344</v>
      </c>
      <c r="AI412" s="6" t="s">
        <v>11352</v>
      </c>
    </row>
    <row r="413" spans="1:35" hidden="1">
      <c r="A413" t="s">
        <v>55</v>
      </c>
      <c r="B413" t="s">
        <v>56</v>
      </c>
      <c r="C413" t="s">
        <v>1590</v>
      </c>
      <c r="D413" t="s">
        <v>58</v>
      </c>
      <c r="E413" t="s">
        <v>1591</v>
      </c>
      <c r="F413" t="s">
        <v>60</v>
      </c>
      <c r="G413" t="s">
        <v>1592</v>
      </c>
      <c r="H413">
        <v>32918</v>
      </c>
      <c r="I413">
        <v>0</v>
      </c>
      <c r="J413">
        <v>0.1</v>
      </c>
      <c r="K413">
        <v>0</v>
      </c>
      <c r="L413">
        <v>1</v>
      </c>
      <c r="M413" t="s">
        <v>19</v>
      </c>
      <c r="N413" t="s">
        <v>62</v>
      </c>
      <c r="O413">
        <v>365</v>
      </c>
      <c r="P413" t="s">
        <v>24</v>
      </c>
      <c r="Q413" t="s">
        <v>64</v>
      </c>
      <c r="R413" t="s">
        <v>65</v>
      </c>
      <c r="S413" t="s">
        <v>66</v>
      </c>
      <c r="T413" t="s">
        <v>105</v>
      </c>
      <c r="U413" t="s">
        <v>67</v>
      </c>
      <c r="V413" t="s">
        <v>21</v>
      </c>
      <c r="W413">
        <v>805</v>
      </c>
      <c r="X413" t="s">
        <v>22</v>
      </c>
      <c r="Y413" t="s">
        <v>39</v>
      </c>
      <c r="Z413">
        <v>2</v>
      </c>
      <c r="AC413" t="str">
        <f>IF(Table1[[#This Row],[In Adafruit Kit]]+Table1[[#This Row],[Common part]]&gt;0,1,"")</f>
        <v/>
      </c>
      <c r="AE413">
        <v>1</v>
      </c>
      <c r="AF413" t="str">
        <f>IF(Table1[[#This Row],[Stock Part]]=1,"STOCK",IF(Table1[[#This Row],[5% Rohs Part]]+Table1[[#This Row],[1% Rohs Part]],"",""))</f>
        <v/>
      </c>
      <c r="AG413" t="str">
        <f>CONCATENATE(Table1[[#This Row],[Resistance (Ohms)]],Table1[[#This Row],[Tolerance]],Table1[[#This Row],[Stock]])</f>
        <v>365Â±1%</v>
      </c>
      <c r="AH413" t="s">
        <v>11344</v>
      </c>
      <c r="AI413" s="6" t="s">
        <v>11352</v>
      </c>
    </row>
    <row r="414" spans="1:35" hidden="1">
      <c r="A414" t="s">
        <v>55</v>
      </c>
      <c r="B414" t="s">
        <v>56</v>
      </c>
      <c r="C414" t="s">
        <v>1593</v>
      </c>
      <c r="D414" t="s">
        <v>58</v>
      </c>
      <c r="E414" t="s">
        <v>1594</v>
      </c>
      <c r="F414" t="s">
        <v>60</v>
      </c>
      <c r="G414" t="s">
        <v>1595</v>
      </c>
      <c r="H414">
        <v>34262</v>
      </c>
      <c r="I414">
        <v>0</v>
      </c>
      <c r="J414">
        <v>0.1</v>
      </c>
      <c r="K414">
        <v>0</v>
      </c>
      <c r="L414">
        <v>1</v>
      </c>
      <c r="M414" t="s">
        <v>19</v>
      </c>
      <c r="N414" t="s">
        <v>62</v>
      </c>
      <c r="O414" t="s">
        <v>1596</v>
      </c>
      <c r="P414" t="s">
        <v>24</v>
      </c>
      <c r="Q414" t="s">
        <v>64</v>
      </c>
      <c r="R414" t="s">
        <v>65</v>
      </c>
      <c r="S414" t="s">
        <v>66</v>
      </c>
      <c r="T414" t="s">
        <v>105</v>
      </c>
      <c r="U414" t="s">
        <v>67</v>
      </c>
      <c r="V414" t="s">
        <v>21</v>
      </c>
      <c r="W414">
        <v>805</v>
      </c>
      <c r="X414" t="s">
        <v>22</v>
      </c>
      <c r="Y414" t="s">
        <v>39</v>
      </c>
      <c r="Z414">
        <v>2</v>
      </c>
      <c r="AC414" t="str">
        <f>IF(Table1[[#This Row],[In Adafruit Kit]]+Table1[[#This Row],[Common part]]&gt;0,1,"")</f>
        <v/>
      </c>
      <c r="AE414">
        <v>1</v>
      </c>
      <c r="AF414" t="str">
        <f>IF(Table1[[#This Row],[Stock Part]]=1,"STOCK",IF(Table1[[#This Row],[5% Rohs Part]]+Table1[[#This Row],[1% Rohs Part]],"",""))</f>
        <v/>
      </c>
      <c r="AG414" t="str">
        <f>CONCATENATE(Table1[[#This Row],[Resistance (Ohms)]],Table1[[#This Row],[Tolerance]],Table1[[#This Row],[Stock]])</f>
        <v>37.4kÂ±1%</v>
      </c>
      <c r="AH414" t="s">
        <v>11344</v>
      </c>
      <c r="AI414" s="6" t="s">
        <v>11352</v>
      </c>
    </row>
    <row r="415" spans="1:35" hidden="1">
      <c r="A415" t="s">
        <v>55</v>
      </c>
      <c r="B415" t="s">
        <v>56</v>
      </c>
      <c r="C415" t="s">
        <v>1597</v>
      </c>
      <c r="D415" t="s">
        <v>58</v>
      </c>
      <c r="E415" t="s">
        <v>1598</v>
      </c>
      <c r="F415" t="s">
        <v>60</v>
      </c>
      <c r="G415" t="s">
        <v>1599</v>
      </c>
      <c r="H415">
        <v>31367</v>
      </c>
      <c r="I415">
        <v>0</v>
      </c>
      <c r="J415">
        <v>0.1</v>
      </c>
      <c r="K415">
        <v>0</v>
      </c>
      <c r="L415">
        <v>1</v>
      </c>
      <c r="M415" t="s">
        <v>19</v>
      </c>
      <c r="N415" t="s">
        <v>62</v>
      </c>
      <c r="O415">
        <v>383</v>
      </c>
      <c r="P415" t="s">
        <v>24</v>
      </c>
      <c r="Q415" t="s">
        <v>64</v>
      </c>
      <c r="R415" t="s">
        <v>65</v>
      </c>
      <c r="S415" t="s">
        <v>66</v>
      </c>
      <c r="T415" t="s">
        <v>105</v>
      </c>
      <c r="U415" t="s">
        <v>67</v>
      </c>
      <c r="V415" t="s">
        <v>21</v>
      </c>
      <c r="W415">
        <v>805</v>
      </c>
      <c r="X415" t="s">
        <v>22</v>
      </c>
      <c r="Y415" t="s">
        <v>39</v>
      </c>
      <c r="Z415">
        <v>2</v>
      </c>
      <c r="AC415" t="str">
        <f>IF(Table1[[#This Row],[In Adafruit Kit]]+Table1[[#This Row],[Common part]]&gt;0,1,"")</f>
        <v/>
      </c>
      <c r="AE415">
        <v>1</v>
      </c>
      <c r="AF415" t="str">
        <f>IF(Table1[[#This Row],[Stock Part]]=1,"STOCK",IF(Table1[[#This Row],[5% Rohs Part]]+Table1[[#This Row],[1% Rohs Part]],"",""))</f>
        <v/>
      </c>
      <c r="AG415" t="str">
        <f>CONCATENATE(Table1[[#This Row],[Resistance (Ohms)]],Table1[[#This Row],[Tolerance]],Table1[[#This Row],[Stock]])</f>
        <v>383Â±1%</v>
      </c>
      <c r="AH415" t="s">
        <v>11344</v>
      </c>
      <c r="AI415" s="6" t="s">
        <v>11352</v>
      </c>
    </row>
    <row r="416" spans="1:35" hidden="1">
      <c r="A416" t="s">
        <v>55</v>
      </c>
      <c r="B416" t="s">
        <v>56</v>
      </c>
      <c r="C416" t="s">
        <v>1600</v>
      </c>
      <c r="D416" t="s">
        <v>58</v>
      </c>
      <c r="E416" t="s">
        <v>1601</v>
      </c>
      <c r="F416" t="s">
        <v>60</v>
      </c>
      <c r="G416" t="s">
        <v>1602</v>
      </c>
      <c r="H416">
        <v>37282</v>
      </c>
      <c r="I416">
        <v>0</v>
      </c>
      <c r="J416">
        <v>0.1</v>
      </c>
      <c r="K416">
        <v>0</v>
      </c>
      <c r="L416">
        <v>1</v>
      </c>
      <c r="M416" t="s">
        <v>19</v>
      </c>
      <c r="N416" t="s">
        <v>62</v>
      </c>
      <c r="O416" t="s">
        <v>1603</v>
      </c>
      <c r="P416" t="s">
        <v>24</v>
      </c>
      <c r="Q416" t="s">
        <v>64</v>
      </c>
      <c r="R416" t="s">
        <v>65</v>
      </c>
      <c r="S416" t="s">
        <v>66</v>
      </c>
      <c r="T416" t="s">
        <v>105</v>
      </c>
      <c r="U416" t="s">
        <v>67</v>
      </c>
      <c r="V416" t="s">
        <v>21</v>
      </c>
      <c r="W416">
        <v>805</v>
      </c>
      <c r="X416" t="s">
        <v>22</v>
      </c>
      <c r="Y416" t="s">
        <v>39</v>
      </c>
      <c r="Z416">
        <v>2</v>
      </c>
      <c r="AC416" t="str">
        <f>IF(Table1[[#This Row],[In Adafruit Kit]]+Table1[[#This Row],[Common part]]&gt;0,1,"")</f>
        <v/>
      </c>
      <c r="AE416">
        <v>1</v>
      </c>
      <c r="AF416" t="str">
        <f>IF(Table1[[#This Row],[Stock Part]]=1,"STOCK",IF(Table1[[#This Row],[5% Rohs Part]]+Table1[[#This Row],[1% Rohs Part]],"",""))</f>
        <v/>
      </c>
      <c r="AG416" t="str">
        <f>CONCATENATE(Table1[[#This Row],[Resistance (Ohms)]],Table1[[#This Row],[Tolerance]],Table1[[#This Row],[Stock]])</f>
        <v>4.64kÂ±1%</v>
      </c>
      <c r="AH416" t="s">
        <v>11344</v>
      </c>
      <c r="AI416" s="6" t="s">
        <v>11352</v>
      </c>
    </row>
    <row r="417" spans="1:35" hidden="1">
      <c r="A417" t="s">
        <v>55</v>
      </c>
      <c r="B417" t="s">
        <v>56</v>
      </c>
      <c r="C417" t="s">
        <v>1604</v>
      </c>
      <c r="D417" t="s">
        <v>58</v>
      </c>
      <c r="E417" t="s">
        <v>1605</v>
      </c>
      <c r="F417" t="s">
        <v>60</v>
      </c>
      <c r="G417" t="s">
        <v>1606</v>
      </c>
      <c r="H417">
        <v>30824</v>
      </c>
      <c r="I417">
        <v>0</v>
      </c>
      <c r="J417">
        <v>0.1</v>
      </c>
      <c r="K417">
        <v>0</v>
      </c>
      <c r="L417">
        <v>1</v>
      </c>
      <c r="M417" t="s">
        <v>19</v>
      </c>
      <c r="N417" t="s">
        <v>62</v>
      </c>
      <c r="O417">
        <v>40.200000000000003</v>
      </c>
      <c r="P417" t="s">
        <v>24</v>
      </c>
      <c r="Q417" t="s">
        <v>64</v>
      </c>
      <c r="R417" t="s">
        <v>65</v>
      </c>
      <c r="S417" t="s">
        <v>66</v>
      </c>
      <c r="T417" t="s">
        <v>105</v>
      </c>
      <c r="U417" t="s">
        <v>67</v>
      </c>
      <c r="V417" t="s">
        <v>21</v>
      </c>
      <c r="W417">
        <v>805</v>
      </c>
      <c r="X417" t="s">
        <v>22</v>
      </c>
      <c r="Y417" t="s">
        <v>39</v>
      </c>
      <c r="Z417">
        <v>2</v>
      </c>
      <c r="AC417" t="str">
        <f>IF(Table1[[#This Row],[In Adafruit Kit]]+Table1[[#This Row],[Common part]]&gt;0,1,"")</f>
        <v/>
      </c>
      <c r="AE417">
        <v>1</v>
      </c>
      <c r="AF417" t="str">
        <f>IF(Table1[[#This Row],[Stock Part]]=1,"STOCK",IF(Table1[[#This Row],[5% Rohs Part]]+Table1[[#This Row],[1% Rohs Part]],"",""))</f>
        <v/>
      </c>
      <c r="AG417" t="str">
        <f>CONCATENATE(Table1[[#This Row],[Resistance (Ohms)]],Table1[[#This Row],[Tolerance]],Table1[[#This Row],[Stock]])</f>
        <v>40.2Â±1%</v>
      </c>
      <c r="AH417" t="s">
        <v>11344</v>
      </c>
      <c r="AI417" s="6" t="s">
        <v>11352</v>
      </c>
    </row>
    <row r="418" spans="1:35" hidden="1">
      <c r="A418" t="s">
        <v>55</v>
      </c>
      <c r="B418" t="s">
        <v>56</v>
      </c>
      <c r="C418" t="s">
        <v>1607</v>
      </c>
      <c r="D418" t="s">
        <v>58</v>
      </c>
      <c r="E418" t="s">
        <v>1608</v>
      </c>
      <c r="F418" t="s">
        <v>60</v>
      </c>
      <c r="G418" t="s">
        <v>1609</v>
      </c>
      <c r="H418">
        <v>32260</v>
      </c>
      <c r="I418">
        <v>0</v>
      </c>
      <c r="J418">
        <v>0.1</v>
      </c>
      <c r="K418">
        <v>0</v>
      </c>
      <c r="L418">
        <v>1</v>
      </c>
      <c r="M418" t="s">
        <v>19</v>
      </c>
      <c r="N418" t="s">
        <v>62</v>
      </c>
      <c r="O418" t="s">
        <v>1610</v>
      </c>
      <c r="P418" t="s">
        <v>24</v>
      </c>
      <c r="Q418" t="s">
        <v>64</v>
      </c>
      <c r="R418" t="s">
        <v>65</v>
      </c>
      <c r="S418" t="s">
        <v>66</v>
      </c>
      <c r="T418" t="s">
        <v>105</v>
      </c>
      <c r="U418" t="s">
        <v>67</v>
      </c>
      <c r="V418" t="s">
        <v>21</v>
      </c>
      <c r="W418">
        <v>805</v>
      </c>
      <c r="X418" t="s">
        <v>22</v>
      </c>
      <c r="Y418" t="s">
        <v>39</v>
      </c>
      <c r="Z418">
        <v>2</v>
      </c>
      <c r="AC418" t="str">
        <f>IF(Table1[[#This Row],[In Adafruit Kit]]+Table1[[#This Row],[Common part]]&gt;0,1,"")</f>
        <v/>
      </c>
      <c r="AE418">
        <v>1</v>
      </c>
      <c r="AF418" t="str">
        <f>IF(Table1[[#This Row],[Stock Part]]=1,"STOCK",IF(Table1[[#This Row],[5% Rohs Part]]+Table1[[#This Row],[1% Rohs Part]],"",""))</f>
        <v/>
      </c>
      <c r="AG418" t="str">
        <f>CONCATENATE(Table1[[#This Row],[Resistance (Ohms)]],Table1[[#This Row],[Tolerance]],Table1[[#This Row],[Stock]])</f>
        <v>422kÂ±1%</v>
      </c>
      <c r="AH418" t="s">
        <v>11344</v>
      </c>
      <c r="AI418" s="6" t="s">
        <v>11352</v>
      </c>
    </row>
    <row r="419" spans="1:35" hidden="1">
      <c r="A419" t="s">
        <v>55</v>
      </c>
      <c r="B419" t="s">
        <v>56</v>
      </c>
      <c r="C419" t="s">
        <v>1611</v>
      </c>
      <c r="D419" t="s">
        <v>58</v>
      </c>
      <c r="E419" t="s">
        <v>1612</v>
      </c>
      <c r="F419" t="s">
        <v>60</v>
      </c>
      <c r="G419" t="s">
        <v>1613</v>
      </c>
      <c r="H419">
        <v>32774</v>
      </c>
      <c r="I419">
        <v>0</v>
      </c>
      <c r="J419">
        <v>0.1</v>
      </c>
      <c r="K419">
        <v>0</v>
      </c>
      <c r="L419">
        <v>1</v>
      </c>
      <c r="M419" t="s">
        <v>19</v>
      </c>
      <c r="N419" t="s">
        <v>62</v>
      </c>
      <c r="O419">
        <v>464</v>
      </c>
      <c r="P419" t="s">
        <v>24</v>
      </c>
      <c r="Q419" t="s">
        <v>64</v>
      </c>
      <c r="R419" t="s">
        <v>65</v>
      </c>
      <c r="S419" t="s">
        <v>66</v>
      </c>
      <c r="T419" t="s">
        <v>105</v>
      </c>
      <c r="U419" t="s">
        <v>67</v>
      </c>
      <c r="V419" t="s">
        <v>21</v>
      </c>
      <c r="W419">
        <v>805</v>
      </c>
      <c r="X419" t="s">
        <v>22</v>
      </c>
      <c r="Y419" t="s">
        <v>39</v>
      </c>
      <c r="Z419">
        <v>2</v>
      </c>
      <c r="AC419" t="str">
        <f>IF(Table1[[#This Row],[In Adafruit Kit]]+Table1[[#This Row],[Common part]]&gt;0,1,"")</f>
        <v/>
      </c>
      <c r="AE419">
        <v>1</v>
      </c>
      <c r="AF419" t="str">
        <f>IF(Table1[[#This Row],[Stock Part]]=1,"STOCK",IF(Table1[[#This Row],[5% Rohs Part]]+Table1[[#This Row],[1% Rohs Part]],"",""))</f>
        <v/>
      </c>
      <c r="AG419" t="str">
        <f>CONCATENATE(Table1[[#This Row],[Resistance (Ohms)]],Table1[[#This Row],[Tolerance]],Table1[[#This Row],[Stock]])</f>
        <v>464Â±1%</v>
      </c>
      <c r="AH419" t="s">
        <v>11344</v>
      </c>
      <c r="AI419" s="6" t="s">
        <v>11352</v>
      </c>
    </row>
    <row r="420" spans="1:35" hidden="1">
      <c r="A420" t="s">
        <v>55</v>
      </c>
      <c r="B420" t="s">
        <v>56</v>
      </c>
      <c r="C420" t="s">
        <v>1614</v>
      </c>
      <c r="D420" t="s">
        <v>58</v>
      </c>
      <c r="E420" t="s">
        <v>1615</v>
      </c>
      <c r="F420" t="s">
        <v>60</v>
      </c>
      <c r="G420" t="s">
        <v>1616</v>
      </c>
      <c r="H420">
        <v>30432</v>
      </c>
      <c r="I420">
        <v>0</v>
      </c>
      <c r="J420">
        <v>0.1</v>
      </c>
      <c r="K420">
        <v>0</v>
      </c>
      <c r="L420">
        <v>1</v>
      </c>
      <c r="M420" t="s">
        <v>19</v>
      </c>
      <c r="N420" t="s">
        <v>62</v>
      </c>
      <c r="O420" t="s">
        <v>1617</v>
      </c>
      <c r="P420" t="s">
        <v>24</v>
      </c>
      <c r="Q420" t="s">
        <v>64</v>
      </c>
      <c r="R420" t="s">
        <v>65</v>
      </c>
      <c r="S420" t="s">
        <v>66</v>
      </c>
      <c r="T420" t="s">
        <v>105</v>
      </c>
      <c r="U420" t="s">
        <v>67</v>
      </c>
      <c r="V420" t="s">
        <v>21</v>
      </c>
      <c r="W420">
        <v>805</v>
      </c>
      <c r="X420" t="s">
        <v>22</v>
      </c>
      <c r="Y420" t="s">
        <v>39</v>
      </c>
      <c r="Z420">
        <v>2</v>
      </c>
      <c r="AC420" t="str">
        <f>IF(Table1[[#This Row],[In Adafruit Kit]]+Table1[[#This Row],[Common part]]&gt;0,1,"")</f>
        <v/>
      </c>
      <c r="AE420">
        <v>1</v>
      </c>
      <c r="AF420" t="str">
        <f>IF(Table1[[#This Row],[Stock Part]]=1,"STOCK",IF(Table1[[#This Row],[5% Rohs Part]]+Table1[[#This Row],[1% Rohs Part]],"",""))</f>
        <v/>
      </c>
      <c r="AG420" t="str">
        <f>CONCATENATE(Table1[[#This Row],[Resistance (Ohms)]],Table1[[#This Row],[Tolerance]],Table1[[#This Row],[Stock]])</f>
        <v>487kÂ±1%</v>
      </c>
      <c r="AH420" t="s">
        <v>11344</v>
      </c>
      <c r="AI420" s="6" t="s">
        <v>11352</v>
      </c>
    </row>
    <row r="421" spans="1:35" hidden="1">
      <c r="A421" t="s">
        <v>55</v>
      </c>
      <c r="B421" t="s">
        <v>56</v>
      </c>
      <c r="C421" t="s">
        <v>1618</v>
      </c>
      <c r="D421" t="s">
        <v>58</v>
      </c>
      <c r="E421" t="s">
        <v>1619</v>
      </c>
      <c r="F421" t="s">
        <v>60</v>
      </c>
      <c r="G421" t="s">
        <v>1620</v>
      </c>
      <c r="H421">
        <v>32634</v>
      </c>
      <c r="I421">
        <v>0</v>
      </c>
      <c r="J421">
        <v>0.1</v>
      </c>
      <c r="K421">
        <v>0</v>
      </c>
      <c r="L421">
        <v>1</v>
      </c>
      <c r="M421" t="s">
        <v>19</v>
      </c>
      <c r="N421" t="s">
        <v>62</v>
      </c>
      <c r="O421" t="s">
        <v>1621</v>
      </c>
      <c r="P421" t="s">
        <v>24</v>
      </c>
      <c r="Q421" t="s">
        <v>64</v>
      </c>
      <c r="R421" t="s">
        <v>65</v>
      </c>
      <c r="S421" t="s">
        <v>66</v>
      </c>
      <c r="T421" t="s">
        <v>105</v>
      </c>
      <c r="U421" t="s">
        <v>67</v>
      </c>
      <c r="V421" t="s">
        <v>21</v>
      </c>
      <c r="W421">
        <v>805</v>
      </c>
      <c r="X421" t="s">
        <v>22</v>
      </c>
      <c r="Y421" t="s">
        <v>39</v>
      </c>
      <c r="Z421">
        <v>2</v>
      </c>
      <c r="AC421" t="str">
        <f>IF(Table1[[#This Row],[In Adafruit Kit]]+Table1[[#This Row],[Common part]]&gt;0,1,"")</f>
        <v/>
      </c>
      <c r="AE421">
        <v>1</v>
      </c>
      <c r="AF421" t="str">
        <f>IF(Table1[[#This Row],[Stock Part]]=1,"STOCK",IF(Table1[[#This Row],[5% Rohs Part]]+Table1[[#This Row],[1% Rohs Part]],"",""))</f>
        <v/>
      </c>
      <c r="AG421" t="str">
        <f>CONCATENATE(Table1[[#This Row],[Resistance (Ohms)]],Table1[[#This Row],[Tolerance]],Table1[[#This Row],[Stock]])</f>
        <v>51.1kÂ±1%</v>
      </c>
      <c r="AH421" t="s">
        <v>11344</v>
      </c>
      <c r="AI421" s="6" t="s">
        <v>11352</v>
      </c>
    </row>
    <row r="422" spans="1:35" hidden="1">
      <c r="A422" t="s">
        <v>55</v>
      </c>
      <c r="B422" t="s">
        <v>56</v>
      </c>
      <c r="C422" t="s">
        <v>1622</v>
      </c>
      <c r="D422" t="s">
        <v>58</v>
      </c>
      <c r="E422" t="s">
        <v>1623</v>
      </c>
      <c r="F422" t="s">
        <v>60</v>
      </c>
      <c r="G422" t="s">
        <v>1624</v>
      </c>
      <c r="H422">
        <v>33195</v>
      </c>
      <c r="I422">
        <v>0</v>
      </c>
      <c r="J422">
        <v>0.1</v>
      </c>
      <c r="K422">
        <v>0</v>
      </c>
      <c r="L422">
        <v>1</v>
      </c>
      <c r="M422" t="s">
        <v>19</v>
      </c>
      <c r="N422" t="s">
        <v>62</v>
      </c>
      <c r="O422" t="s">
        <v>1625</v>
      </c>
      <c r="P422" t="s">
        <v>24</v>
      </c>
      <c r="Q422" t="s">
        <v>64</v>
      </c>
      <c r="R422" t="s">
        <v>65</v>
      </c>
      <c r="S422" t="s">
        <v>66</v>
      </c>
      <c r="T422" t="s">
        <v>105</v>
      </c>
      <c r="U422" t="s">
        <v>67</v>
      </c>
      <c r="V422" t="s">
        <v>21</v>
      </c>
      <c r="W422">
        <v>805</v>
      </c>
      <c r="X422" t="s">
        <v>22</v>
      </c>
      <c r="Y422" t="s">
        <v>39</v>
      </c>
      <c r="Z422">
        <v>2</v>
      </c>
      <c r="AC422" t="str">
        <f>IF(Table1[[#This Row],[In Adafruit Kit]]+Table1[[#This Row],[Common part]]&gt;0,1,"")</f>
        <v/>
      </c>
      <c r="AE422">
        <v>1</v>
      </c>
      <c r="AF422" t="str">
        <f>IF(Table1[[#This Row],[Stock Part]]=1,"STOCK",IF(Table1[[#This Row],[5% Rohs Part]]+Table1[[#This Row],[1% Rohs Part]],"",""))</f>
        <v/>
      </c>
      <c r="AG422" t="str">
        <f>CONCATENATE(Table1[[#This Row],[Resistance (Ohms)]],Table1[[#This Row],[Tolerance]],Table1[[#This Row],[Stock]])</f>
        <v>511kÂ±1%</v>
      </c>
      <c r="AH422" t="s">
        <v>11344</v>
      </c>
      <c r="AI422" s="6" t="s">
        <v>11352</v>
      </c>
    </row>
    <row r="423" spans="1:35" hidden="1">
      <c r="A423" t="s">
        <v>55</v>
      </c>
      <c r="B423" t="s">
        <v>56</v>
      </c>
      <c r="C423" t="s">
        <v>1626</v>
      </c>
      <c r="D423" t="s">
        <v>58</v>
      </c>
      <c r="E423" t="s">
        <v>1627</v>
      </c>
      <c r="F423" t="s">
        <v>60</v>
      </c>
      <c r="G423" t="s">
        <v>1628</v>
      </c>
      <c r="H423">
        <v>30334</v>
      </c>
      <c r="I423">
        <v>0</v>
      </c>
      <c r="J423">
        <v>0.1</v>
      </c>
      <c r="K423">
        <v>0</v>
      </c>
      <c r="L423">
        <v>1</v>
      </c>
      <c r="M423" t="s">
        <v>19</v>
      </c>
      <c r="N423" t="s">
        <v>62</v>
      </c>
      <c r="O423">
        <v>536</v>
      </c>
      <c r="P423" t="s">
        <v>24</v>
      </c>
      <c r="Q423" t="s">
        <v>64</v>
      </c>
      <c r="R423" t="s">
        <v>65</v>
      </c>
      <c r="S423" t="s">
        <v>66</v>
      </c>
      <c r="T423" t="s">
        <v>105</v>
      </c>
      <c r="U423" t="s">
        <v>67</v>
      </c>
      <c r="V423" t="s">
        <v>21</v>
      </c>
      <c r="W423">
        <v>805</v>
      </c>
      <c r="X423" t="s">
        <v>22</v>
      </c>
      <c r="Y423" t="s">
        <v>39</v>
      </c>
      <c r="Z423">
        <v>2</v>
      </c>
      <c r="AC423" t="str">
        <f>IF(Table1[[#This Row],[In Adafruit Kit]]+Table1[[#This Row],[Common part]]&gt;0,1,"")</f>
        <v/>
      </c>
      <c r="AE423">
        <v>1</v>
      </c>
      <c r="AF423" t="str">
        <f>IF(Table1[[#This Row],[Stock Part]]=1,"STOCK",IF(Table1[[#This Row],[5% Rohs Part]]+Table1[[#This Row],[1% Rohs Part]],"",""))</f>
        <v/>
      </c>
      <c r="AG423" t="str">
        <f>CONCATENATE(Table1[[#This Row],[Resistance (Ohms)]],Table1[[#This Row],[Tolerance]],Table1[[#This Row],[Stock]])</f>
        <v>536Â±1%</v>
      </c>
      <c r="AH423" t="s">
        <v>11344</v>
      </c>
      <c r="AI423" s="6" t="s">
        <v>11352</v>
      </c>
    </row>
    <row r="424" spans="1:35" hidden="1">
      <c r="A424" t="s">
        <v>55</v>
      </c>
      <c r="B424" t="s">
        <v>56</v>
      </c>
      <c r="C424" t="s">
        <v>1629</v>
      </c>
      <c r="D424" t="s">
        <v>58</v>
      </c>
      <c r="E424" t="s">
        <v>1630</v>
      </c>
      <c r="F424" t="s">
        <v>60</v>
      </c>
      <c r="G424" t="s">
        <v>1631</v>
      </c>
      <c r="H424">
        <v>29965</v>
      </c>
      <c r="I424">
        <v>0</v>
      </c>
      <c r="J424">
        <v>0.1</v>
      </c>
      <c r="K424">
        <v>0</v>
      </c>
      <c r="L424">
        <v>1</v>
      </c>
      <c r="M424" t="s">
        <v>19</v>
      </c>
      <c r="N424" t="s">
        <v>62</v>
      </c>
      <c r="O424">
        <v>560</v>
      </c>
      <c r="P424" t="s">
        <v>24</v>
      </c>
      <c r="Q424" t="s">
        <v>64</v>
      </c>
      <c r="R424" t="s">
        <v>65</v>
      </c>
      <c r="S424" t="s">
        <v>66</v>
      </c>
      <c r="T424" t="s">
        <v>105</v>
      </c>
      <c r="U424" t="s">
        <v>67</v>
      </c>
      <c r="V424" t="s">
        <v>21</v>
      </c>
      <c r="W424">
        <v>805</v>
      </c>
      <c r="X424" t="s">
        <v>22</v>
      </c>
      <c r="Y424" t="s">
        <v>39</v>
      </c>
      <c r="Z424">
        <v>2</v>
      </c>
      <c r="AC424" t="str">
        <f>IF(Table1[[#This Row],[In Adafruit Kit]]+Table1[[#This Row],[Common part]]&gt;0,1,"")</f>
        <v/>
      </c>
      <c r="AE424">
        <v>1</v>
      </c>
      <c r="AF424" t="str">
        <f>IF(Table1[[#This Row],[Stock Part]]=1,"STOCK",IF(Table1[[#This Row],[5% Rohs Part]]+Table1[[#This Row],[1% Rohs Part]],"",""))</f>
        <v/>
      </c>
      <c r="AG424" t="str">
        <f>CONCATENATE(Table1[[#This Row],[Resistance (Ohms)]],Table1[[#This Row],[Tolerance]],Table1[[#This Row],[Stock]])</f>
        <v>560Â±1%</v>
      </c>
      <c r="AH424" t="s">
        <v>11344</v>
      </c>
      <c r="AI424" s="6" t="s">
        <v>11352</v>
      </c>
    </row>
    <row r="425" spans="1:35" hidden="1">
      <c r="A425" t="s">
        <v>55</v>
      </c>
      <c r="B425" t="s">
        <v>56</v>
      </c>
      <c r="C425" t="s">
        <v>1632</v>
      </c>
      <c r="D425" t="s">
        <v>58</v>
      </c>
      <c r="E425" t="s">
        <v>1633</v>
      </c>
      <c r="F425" t="s">
        <v>60</v>
      </c>
      <c r="G425" t="s">
        <v>1634</v>
      </c>
      <c r="H425">
        <v>34507</v>
      </c>
      <c r="I425">
        <v>0</v>
      </c>
      <c r="J425">
        <v>0.1</v>
      </c>
      <c r="K425">
        <v>0</v>
      </c>
      <c r="L425">
        <v>1</v>
      </c>
      <c r="M425" t="s">
        <v>19</v>
      </c>
      <c r="N425" t="s">
        <v>62</v>
      </c>
      <c r="O425" t="s">
        <v>1635</v>
      </c>
      <c r="P425" t="s">
        <v>24</v>
      </c>
      <c r="Q425" t="s">
        <v>64</v>
      </c>
      <c r="R425" t="s">
        <v>65</v>
      </c>
      <c r="S425" t="s">
        <v>66</v>
      </c>
      <c r="T425" t="s">
        <v>105</v>
      </c>
      <c r="U425" t="s">
        <v>67</v>
      </c>
      <c r="V425" t="s">
        <v>21</v>
      </c>
      <c r="W425">
        <v>805</v>
      </c>
      <c r="X425" t="s">
        <v>22</v>
      </c>
      <c r="Y425" t="s">
        <v>39</v>
      </c>
      <c r="Z425">
        <v>2</v>
      </c>
      <c r="AC425" t="str">
        <f>IF(Table1[[#This Row],[In Adafruit Kit]]+Table1[[#This Row],[Common part]]&gt;0,1,"")</f>
        <v/>
      </c>
      <c r="AE425">
        <v>1</v>
      </c>
      <c r="AF425" t="str">
        <f>IF(Table1[[#This Row],[Stock Part]]=1,"STOCK",IF(Table1[[#This Row],[5% Rohs Part]]+Table1[[#This Row],[1% Rohs Part]],"",""))</f>
        <v/>
      </c>
      <c r="AG425" t="str">
        <f>CONCATENATE(Table1[[#This Row],[Resistance (Ohms)]],Table1[[#This Row],[Tolerance]],Table1[[#This Row],[Stock]])</f>
        <v>768kÂ±1%</v>
      </c>
      <c r="AH425" t="s">
        <v>11344</v>
      </c>
      <c r="AI425" s="6" t="s">
        <v>11352</v>
      </c>
    </row>
    <row r="426" spans="1:35" hidden="1">
      <c r="A426" t="s">
        <v>55</v>
      </c>
      <c r="B426" t="s">
        <v>56</v>
      </c>
      <c r="C426" t="s">
        <v>1636</v>
      </c>
      <c r="D426" t="s">
        <v>58</v>
      </c>
      <c r="E426" t="s">
        <v>1637</v>
      </c>
      <c r="F426" t="s">
        <v>60</v>
      </c>
      <c r="G426" t="s">
        <v>1638</v>
      </c>
      <c r="H426">
        <v>38282</v>
      </c>
      <c r="I426">
        <v>0</v>
      </c>
      <c r="J426">
        <v>0.1</v>
      </c>
      <c r="K426">
        <v>0</v>
      </c>
      <c r="L426">
        <v>1</v>
      </c>
      <c r="M426" t="s">
        <v>19</v>
      </c>
      <c r="N426" t="s">
        <v>62</v>
      </c>
      <c r="O426" t="s">
        <v>1639</v>
      </c>
      <c r="P426" t="s">
        <v>24</v>
      </c>
      <c r="Q426" t="s">
        <v>64</v>
      </c>
      <c r="R426" t="s">
        <v>65</v>
      </c>
      <c r="S426" t="s">
        <v>66</v>
      </c>
      <c r="T426" t="s">
        <v>105</v>
      </c>
      <c r="U426" t="s">
        <v>67</v>
      </c>
      <c r="V426" t="s">
        <v>21</v>
      </c>
      <c r="W426">
        <v>805</v>
      </c>
      <c r="X426" t="s">
        <v>22</v>
      </c>
      <c r="Y426" t="s">
        <v>39</v>
      </c>
      <c r="Z426">
        <v>2</v>
      </c>
      <c r="AC426" t="str">
        <f>IF(Table1[[#This Row],[In Adafruit Kit]]+Table1[[#This Row],[Common part]]&gt;0,1,"")</f>
        <v/>
      </c>
      <c r="AE426">
        <v>1</v>
      </c>
      <c r="AF426" t="str">
        <f>IF(Table1[[#This Row],[Stock Part]]=1,"STOCK",IF(Table1[[#This Row],[5% Rohs Part]]+Table1[[#This Row],[1% Rohs Part]],"",""))</f>
        <v/>
      </c>
      <c r="AG426" t="str">
        <f>CONCATENATE(Table1[[#This Row],[Resistance (Ohms)]],Table1[[#This Row],[Tolerance]],Table1[[#This Row],[Stock]])</f>
        <v>8.25kÂ±1%</v>
      </c>
      <c r="AH426" t="s">
        <v>11344</v>
      </c>
      <c r="AI426" s="6" t="s">
        <v>11352</v>
      </c>
    </row>
    <row r="427" spans="1:35" hidden="1">
      <c r="A427" t="s">
        <v>55</v>
      </c>
      <c r="B427" t="s">
        <v>56</v>
      </c>
      <c r="C427" t="s">
        <v>1640</v>
      </c>
      <c r="D427" t="s">
        <v>58</v>
      </c>
      <c r="E427" t="s">
        <v>1641</v>
      </c>
      <c r="F427" t="s">
        <v>60</v>
      </c>
      <c r="G427" t="s">
        <v>1642</v>
      </c>
      <c r="H427">
        <v>32378</v>
      </c>
      <c r="I427">
        <v>0</v>
      </c>
      <c r="J427">
        <v>0.1</v>
      </c>
      <c r="K427">
        <v>0</v>
      </c>
      <c r="L427">
        <v>1</v>
      </c>
      <c r="M427" t="s">
        <v>19</v>
      </c>
      <c r="N427" t="s">
        <v>62</v>
      </c>
      <c r="O427">
        <v>82.5</v>
      </c>
      <c r="P427" t="s">
        <v>24</v>
      </c>
      <c r="Q427" t="s">
        <v>64</v>
      </c>
      <c r="R427" t="s">
        <v>65</v>
      </c>
      <c r="S427" t="s">
        <v>66</v>
      </c>
      <c r="T427" t="s">
        <v>105</v>
      </c>
      <c r="U427" t="s">
        <v>67</v>
      </c>
      <c r="V427" t="s">
        <v>21</v>
      </c>
      <c r="W427">
        <v>805</v>
      </c>
      <c r="X427" t="s">
        <v>22</v>
      </c>
      <c r="Y427" t="s">
        <v>39</v>
      </c>
      <c r="Z427">
        <v>2</v>
      </c>
      <c r="AC427" t="str">
        <f>IF(Table1[[#This Row],[In Adafruit Kit]]+Table1[[#This Row],[Common part]]&gt;0,1,"")</f>
        <v/>
      </c>
      <c r="AE427">
        <v>1</v>
      </c>
      <c r="AF427" t="str">
        <f>IF(Table1[[#This Row],[Stock Part]]=1,"STOCK",IF(Table1[[#This Row],[5% Rohs Part]]+Table1[[#This Row],[1% Rohs Part]],"",""))</f>
        <v/>
      </c>
      <c r="AG427" t="str">
        <f>CONCATENATE(Table1[[#This Row],[Resistance (Ohms)]],Table1[[#This Row],[Tolerance]],Table1[[#This Row],[Stock]])</f>
        <v>82.5Â±1%</v>
      </c>
      <c r="AH427" t="s">
        <v>11344</v>
      </c>
      <c r="AI427" s="6" t="s">
        <v>11352</v>
      </c>
    </row>
    <row r="428" spans="1:35" hidden="1">
      <c r="A428" t="s">
        <v>55</v>
      </c>
      <c r="B428" t="s">
        <v>56</v>
      </c>
      <c r="C428" t="s">
        <v>1643</v>
      </c>
      <c r="D428" t="s">
        <v>58</v>
      </c>
      <c r="E428" t="s">
        <v>1644</v>
      </c>
      <c r="F428" t="s">
        <v>60</v>
      </c>
      <c r="G428" t="s">
        <v>1645</v>
      </c>
      <c r="H428">
        <v>34268</v>
      </c>
      <c r="I428">
        <v>0</v>
      </c>
      <c r="J428">
        <v>0.1</v>
      </c>
      <c r="K428">
        <v>0</v>
      </c>
      <c r="L428">
        <v>1</v>
      </c>
      <c r="M428" t="s">
        <v>19</v>
      </c>
      <c r="N428" t="s">
        <v>62</v>
      </c>
      <c r="O428" t="s">
        <v>1646</v>
      </c>
      <c r="P428" t="s">
        <v>24</v>
      </c>
      <c r="Q428" t="s">
        <v>64</v>
      </c>
      <c r="R428" t="s">
        <v>65</v>
      </c>
      <c r="S428" t="s">
        <v>66</v>
      </c>
      <c r="T428" t="s">
        <v>105</v>
      </c>
      <c r="U428" t="s">
        <v>67</v>
      </c>
      <c r="V428" t="s">
        <v>21</v>
      </c>
      <c r="W428">
        <v>805</v>
      </c>
      <c r="X428" t="s">
        <v>22</v>
      </c>
      <c r="Y428" t="s">
        <v>39</v>
      </c>
      <c r="Z428">
        <v>2</v>
      </c>
      <c r="AC428" t="str">
        <f>IF(Table1[[#This Row],[In Adafruit Kit]]+Table1[[#This Row],[Common part]]&gt;0,1,"")</f>
        <v/>
      </c>
      <c r="AE428">
        <v>1</v>
      </c>
      <c r="AF428" t="str">
        <f>IF(Table1[[#This Row],[Stock Part]]=1,"STOCK",IF(Table1[[#This Row],[5% Rohs Part]]+Table1[[#This Row],[1% Rohs Part]],"",""))</f>
        <v/>
      </c>
      <c r="AG428" t="str">
        <f>CONCATENATE(Table1[[#This Row],[Resistance (Ohms)]],Table1[[#This Row],[Tolerance]],Table1[[#This Row],[Stock]])</f>
        <v>866kÂ±1%</v>
      </c>
      <c r="AH428" t="s">
        <v>11344</v>
      </c>
      <c r="AI428" s="6" t="s">
        <v>11352</v>
      </c>
    </row>
    <row r="429" spans="1:35" hidden="1">
      <c r="A429" t="s">
        <v>55</v>
      </c>
      <c r="B429" t="s">
        <v>56</v>
      </c>
      <c r="C429" t="s">
        <v>1647</v>
      </c>
      <c r="D429" t="s">
        <v>58</v>
      </c>
      <c r="E429" t="s">
        <v>1648</v>
      </c>
      <c r="F429" t="s">
        <v>60</v>
      </c>
      <c r="G429" t="s">
        <v>1649</v>
      </c>
      <c r="H429">
        <v>32457</v>
      </c>
      <c r="I429">
        <v>0</v>
      </c>
      <c r="J429">
        <v>0.1</v>
      </c>
      <c r="K429">
        <v>0</v>
      </c>
      <c r="L429">
        <v>1</v>
      </c>
      <c r="M429" t="s">
        <v>19</v>
      </c>
      <c r="N429" t="s">
        <v>62</v>
      </c>
      <c r="O429" t="s">
        <v>1650</v>
      </c>
      <c r="P429" t="s">
        <v>24</v>
      </c>
      <c r="Q429" t="s">
        <v>64</v>
      </c>
      <c r="R429" t="s">
        <v>65</v>
      </c>
      <c r="S429" t="s">
        <v>66</v>
      </c>
      <c r="T429" t="s">
        <v>105</v>
      </c>
      <c r="U429" t="s">
        <v>67</v>
      </c>
      <c r="V429" t="s">
        <v>21</v>
      </c>
      <c r="W429">
        <v>805</v>
      </c>
      <c r="X429" t="s">
        <v>22</v>
      </c>
      <c r="Y429" t="s">
        <v>39</v>
      </c>
      <c r="Z429">
        <v>2</v>
      </c>
      <c r="AC429" t="str">
        <f>IF(Table1[[#This Row],[In Adafruit Kit]]+Table1[[#This Row],[Common part]]&gt;0,1,"")</f>
        <v/>
      </c>
      <c r="AE429">
        <v>1</v>
      </c>
      <c r="AF429" t="str">
        <f>IF(Table1[[#This Row],[Stock Part]]=1,"STOCK",IF(Table1[[#This Row],[5% Rohs Part]]+Table1[[#This Row],[1% Rohs Part]],"",""))</f>
        <v/>
      </c>
      <c r="AG429" t="str">
        <f>CONCATENATE(Table1[[#This Row],[Resistance (Ohms)]],Table1[[#This Row],[Tolerance]],Table1[[#This Row],[Stock]])</f>
        <v>93.1kÂ±1%</v>
      </c>
      <c r="AH429" t="s">
        <v>11344</v>
      </c>
      <c r="AI429" s="6" t="s">
        <v>11352</v>
      </c>
    </row>
    <row r="430" spans="1:35" hidden="1">
      <c r="A430" t="s">
        <v>55</v>
      </c>
      <c r="B430" t="s">
        <v>56</v>
      </c>
      <c r="C430" t="s">
        <v>1651</v>
      </c>
      <c r="D430" t="s">
        <v>58</v>
      </c>
      <c r="E430" t="s">
        <v>1652</v>
      </c>
      <c r="F430" t="s">
        <v>60</v>
      </c>
      <c r="G430" t="s">
        <v>1653</v>
      </c>
      <c r="H430">
        <v>29576</v>
      </c>
      <c r="I430">
        <v>0</v>
      </c>
      <c r="J430">
        <v>0.1</v>
      </c>
      <c r="K430">
        <v>0</v>
      </c>
      <c r="L430">
        <v>1</v>
      </c>
      <c r="M430" t="s">
        <v>19</v>
      </c>
      <c r="N430" t="s">
        <v>62</v>
      </c>
      <c r="O430" t="s">
        <v>1654</v>
      </c>
      <c r="P430" t="s">
        <v>24</v>
      </c>
      <c r="Q430" t="s">
        <v>64</v>
      </c>
      <c r="R430" t="s">
        <v>65</v>
      </c>
      <c r="S430" t="s">
        <v>66</v>
      </c>
      <c r="T430" t="s">
        <v>105</v>
      </c>
      <c r="U430" t="s">
        <v>67</v>
      </c>
      <c r="V430" t="s">
        <v>21</v>
      </c>
      <c r="W430">
        <v>805</v>
      </c>
      <c r="X430" t="s">
        <v>22</v>
      </c>
      <c r="Y430" t="s">
        <v>39</v>
      </c>
      <c r="Z430">
        <v>2</v>
      </c>
      <c r="AC430" t="str">
        <f>IF(Table1[[#This Row],[In Adafruit Kit]]+Table1[[#This Row],[Common part]]&gt;0,1,"")</f>
        <v/>
      </c>
      <c r="AE430">
        <v>1</v>
      </c>
      <c r="AF430" t="str">
        <f>IF(Table1[[#This Row],[Stock Part]]=1,"STOCK",IF(Table1[[#This Row],[5% Rohs Part]]+Table1[[#This Row],[1% Rohs Part]],"",""))</f>
        <v/>
      </c>
      <c r="AG430" t="str">
        <f>CONCATENATE(Table1[[#This Row],[Resistance (Ohms)]],Table1[[#This Row],[Tolerance]],Table1[[#This Row],[Stock]])</f>
        <v>1.65kÂ±1%</v>
      </c>
      <c r="AH430" t="s">
        <v>11344</v>
      </c>
      <c r="AI430" s="6" t="s">
        <v>11352</v>
      </c>
    </row>
    <row r="431" spans="1:35" hidden="1">
      <c r="A431" t="s">
        <v>55</v>
      </c>
      <c r="B431" t="s">
        <v>56</v>
      </c>
      <c r="C431" t="s">
        <v>1655</v>
      </c>
      <c r="D431" t="s">
        <v>58</v>
      </c>
      <c r="E431" t="s">
        <v>1656</v>
      </c>
      <c r="F431" t="s">
        <v>60</v>
      </c>
      <c r="G431" t="s">
        <v>1657</v>
      </c>
      <c r="H431">
        <v>27591</v>
      </c>
      <c r="I431">
        <v>0</v>
      </c>
      <c r="J431">
        <v>0.1</v>
      </c>
      <c r="K431">
        <v>0</v>
      </c>
      <c r="L431">
        <v>1</v>
      </c>
      <c r="M431" t="s">
        <v>19</v>
      </c>
      <c r="N431" t="s">
        <v>62</v>
      </c>
      <c r="O431" t="s">
        <v>1658</v>
      </c>
      <c r="P431" t="s">
        <v>24</v>
      </c>
      <c r="Q431" t="s">
        <v>64</v>
      </c>
      <c r="R431" t="s">
        <v>65</v>
      </c>
      <c r="S431" t="s">
        <v>66</v>
      </c>
      <c r="T431" t="s">
        <v>105</v>
      </c>
      <c r="U431" t="s">
        <v>67</v>
      </c>
      <c r="V431" t="s">
        <v>21</v>
      </c>
      <c r="W431">
        <v>805</v>
      </c>
      <c r="X431" t="s">
        <v>22</v>
      </c>
      <c r="Y431" t="s">
        <v>39</v>
      </c>
      <c r="Z431">
        <v>2</v>
      </c>
      <c r="AC431" t="str">
        <f>IF(Table1[[#This Row],[In Adafruit Kit]]+Table1[[#This Row],[Common part]]&gt;0,1,"")</f>
        <v/>
      </c>
      <c r="AE431">
        <v>1</v>
      </c>
      <c r="AF431" t="str">
        <f>IF(Table1[[#This Row],[Stock Part]]=1,"STOCK",IF(Table1[[#This Row],[5% Rohs Part]]+Table1[[#This Row],[1% Rohs Part]],"",""))</f>
        <v/>
      </c>
      <c r="AG431" t="str">
        <f>CONCATENATE(Table1[[#This Row],[Resistance (Ohms)]],Table1[[#This Row],[Tolerance]],Table1[[#This Row],[Stock]])</f>
        <v>105kÂ±1%</v>
      </c>
      <c r="AH431" t="s">
        <v>11344</v>
      </c>
      <c r="AI431" s="6" t="s">
        <v>11352</v>
      </c>
    </row>
    <row r="432" spans="1:35" hidden="1">
      <c r="A432" t="s">
        <v>55</v>
      </c>
      <c r="B432" t="s">
        <v>56</v>
      </c>
      <c r="C432" t="s">
        <v>1659</v>
      </c>
      <c r="D432" t="s">
        <v>58</v>
      </c>
      <c r="E432" t="s">
        <v>1660</v>
      </c>
      <c r="F432" t="s">
        <v>60</v>
      </c>
      <c r="G432" t="s">
        <v>1661</v>
      </c>
      <c r="H432">
        <v>25327</v>
      </c>
      <c r="I432">
        <v>0</v>
      </c>
      <c r="J432">
        <v>0.1</v>
      </c>
      <c r="K432">
        <v>0</v>
      </c>
      <c r="L432">
        <v>1</v>
      </c>
      <c r="M432" t="s">
        <v>19</v>
      </c>
      <c r="N432" t="s">
        <v>62</v>
      </c>
      <c r="O432">
        <v>16</v>
      </c>
      <c r="P432" t="s">
        <v>24</v>
      </c>
      <c r="Q432" t="s">
        <v>64</v>
      </c>
      <c r="R432" t="s">
        <v>65</v>
      </c>
      <c r="S432" t="s">
        <v>66</v>
      </c>
      <c r="T432" t="s">
        <v>105</v>
      </c>
      <c r="U432" t="s">
        <v>67</v>
      </c>
      <c r="V432" t="s">
        <v>21</v>
      </c>
      <c r="W432">
        <v>805</v>
      </c>
      <c r="X432" t="s">
        <v>22</v>
      </c>
      <c r="Y432" t="s">
        <v>39</v>
      </c>
      <c r="Z432">
        <v>2</v>
      </c>
      <c r="AC432" t="str">
        <f>IF(Table1[[#This Row],[In Adafruit Kit]]+Table1[[#This Row],[Common part]]&gt;0,1,"")</f>
        <v/>
      </c>
      <c r="AE432">
        <v>1</v>
      </c>
      <c r="AF432" t="str">
        <f>IF(Table1[[#This Row],[Stock Part]]=1,"STOCK",IF(Table1[[#This Row],[5% Rohs Part]]+Table1[[#This Row],[1% Rohs Part]],"",""))</f>
        <v/>
      </c>
      <c r="AG432" t="str">
        <f>CONCATENATE(Table1[[#This Row],[Resistance (Ohms)]],Table1[[#This Row],[Tolerance]],Table1[[#This Row],[Stock]])</f>
        <v>16Â±1%</v>
      </c>
      <c r="AH432" t="s">
        <v>11344</v>
      </c>
      <c r="AI432" s="6" t="s">
        <v>11352</v>
      </c>
    </row>
    <row r="433" spans="1:35" hidden="1">
      <c r="A433" t="s">
        <v>55</v>
      </c>
      <c r="B433" t="s">
        <v>56</v>
      </c>
      <c r="C433" t="s">
        <v>1662</v>
      </c>
      <c r="D433" t="s">
        <v>58</v>
      </c>
      <c r="E433" t="s">
        <v>1663</v>
      </c>
      <c r="F433" t="s">
        <v>60</v>
      </c>
      <c r="G433" t="s">
        <v>1664</v>
      </c>
      <c r="H433">
        <v>29019</v>
      </c>
      <c r="I433">
        <v>0</v>
      </c>
      <c r="J433">
        <v>0.1</v>
      </c>
      <c r="K433">
        <v>0</v>
      </c>
      <c r="L433">
        <v>1</v>
      </c>
      <c r="M433" t="s">
        <v>19</v>
      </c>
      <c r="N433" t="s">
        <v>62</v>
      </c>
      <c r="O433" t="s">
        <v>1665</v>
      </c>
      <c r="P433" t="s">
        <v>24</v>
      </c>
      <c r="Q433" t="s">
        <v>64</v>
      </c>
      <c r="R433" t="s">
        <v>65</v>
      </c>
      <c r="S433" t="s">
        <v>66</v>
      </c>
      <c r="T433" t="s">
        <v>105</v>
      </c>
      <c r="U433" t="s">
        <v>67</v>
      </c>
      <c r="V433" t="s">
        <v>21</v>
      </c>
      <c r="W433">
        <v>805</v>
      </c>
      <c r="X433" t="s">
        <v>22</v>
      </c>
      <c r="Y433" t="s">
        <v>39</v>
      </c>
      <c r="Z433">
        <v>2</v>
      </c>
      <c r="AC433" t="str">
        <f>IF(Table1[[#This Row],[In Adafruit Kit]]+Table1[[#This Row],[Common part]]&gt;0,1,"")</f>
        <v/>
      </c>
      <c r="AE433">
        <v>1</v>
      </c>
      <c r="AF433" t="str">
        <f>IF(Table1[[#This Row],[Stock Part]]=1,"STOCK",IF(Table1[[#This Row],[5% Rohs Part]]+Table1[[#This Row],[1% Rohs Part]],"",""))</f>
        <v/>
      </c>
      <c r="AG433" t="str">
        <f>CONCATENATE(Table1[[#This Row],[Resistance (Ohms)]],Table1[[#This Row],[Tolerance]],Table1[[#This Row],[Stock]])</f>
        <v>178kÂ±1%</v>
      </c>
      <c r="AH433" t="s">
        <v>11344</v>
      </c>
      <c r="AI433" s="6" t="s">
        <v>11352</v>
      </c>
    </row>
    <row r="434" spans="1:35" hidden="1">
      <c r="A434" t="s">
        <v>55</v>
      </c>
      <c r="B434" t="s">
        <v>56</v>
      </c>
      <c r="C434" t="s">
        <v>1666</v>
      </c>
      <c r="D434" t="s">
        <v>58</v>
      </c>
      <c r="E434" t="s">
        <v>1667</v>
      </c>
      <c r="F434" t="s">
        <v>60</v>
      </c>
      <c r="G434" t="s">
        <v>1668</v>
      </c>
      <c r="H434">
        <v>26460</v>
      </c>
      <c r="I434">
        <v>0</v>
      </c>
      <c r="J434">
        <v>0.1</v>
      </c>
      <c r="K434">
        <v>0</v>
      </c>
      <c r="L434">
        <v>1</v>
      </c>
      <c r="M434" t="s">
        <v>19</v>
      </c>
      <c r="N434" t="s">
        <v>62</v>
      </c>
      <c r="O434">
        <v>20</v>
      </c>
      <c r="P434" t="s">
        <v>24</v>
      </c>
      <c r="Q434" t="s">
        <v>64</v>
      </c>
      <c r="R434" t="s">
        <v>65</v>
      </c>
      <c r="S434" t="s">
        <v>66</v>
      </c>
      <c r="T434" t="s">
        <v>105</v>
      </c>
      <c r="U434" t="s">
        <v>67</v>
      </c>
      <c r="V434" t="s">
        <v>21</v>
      </c>
      <c r="W434">
        <v>805</v>
      </c>
      <c r="X434" t="s">
        <v>22</v>
      </c>
      <c r="Y434" t="s">
        <v>39</v>
      </c>
      <c r="Z434">
        <v>2</v>
      </c>
      <c r="AC434" t="str">
        <f>IF(Table1[[#This Row],[In Adafruit Kit]]+Table1[[#This Row],[Common part]]&gt;0,1,"")</f>
        <v/>
      </c>
      <c r="AE434">
        <v>1</v>
      </c>
      <c r="AF434" t="str">
        <f>IF(Table1[[#This Row],[Stock Part]]=1,"STOCK",IF(Table1[[#This Row],[5% Rohs Part]]+Table1[[#This Row],[1% Rohs Part]],"",""))</f>
        <v/>
      </c>
      <c r="AG434" t="str">
        <f>CONCATENATE(Table1[[#This Row],[Resistance (Ohms)]],Table1[[#This Row],[Tolerance]],Table1[[#This Row],[Stock]])</f>
        <v>20Â±1%</v>
      </c>
      <c r="AH434" t="s">
        <v>11344</v>
      </c>
      <c r="AI434" s="6" t="s">
        <v>11352</v>
      </c>
    </row>
    <row r="435" spans="1:35" hidden="1">
      <c r="A435" t="s">
        <v>55</v>
      </c>
      <c r="B435" t="s">
        <v>56</v>
      </c>
      <c r="C435" t="s">
        <v>1669</v>
      </c>
      <c r="D435" t="s">
        <v>58</v>
      </c>
      <c r="E435" t="s">
        <v>1670</v>
      </c>
      <c r="F435" t="s">
        <v>60</v>
      </c>
      <c r="G435" t="s">
        <v>1671</v>
      </c>
      <c r="H435">
        <v>25528</v>
      </c>
      <c r="I435">
        <v>0</v>
      </c>
      <c r="J435">
        <v>0.1</v>
      </c>
      <c r="K435">
        <v>0</v>
      </c>
      <c r="L435">
        <v>1</v>
      </c>
      <c r="M435" t="s">
        <v>19</v>
      </c>
      <c r="N435" t="s">
        <v>62</v>
      </c>
      <c r="O435">
        <v>24.9</v>
      </c>
      <c r="P435" t="s">
        <v>24</v>
      </c>
      <c r="Q435" t="s">
        <v>64</v>
      </c>
      <c r="R435" t="s">
        <v>65</v>
      </c>
      <c r="S435" t="s">
        <v>66</v>
      </c>
      <c r="T435" t="s">
        <v>105</v>
      </c>
      <c r="U435" t="s">
        <v>67</v>
      </c>
      <c r="V435" t="s">
        <v>21</v>
      </c>
      <c r="W435">
        <v>805</v>
      </c>
      <c r="X435" t="s">
        <v>22</v>
      </c>
      <c r="Y435" t="s">
        <v>39</v>
      </c>
      <c r="Z435">
        <v>2</v>
      </c>
      <c r="AC435" t="str">
        <f>IF(Table1[[#This Row],[In Adafruit Kit]]+Table1[[#This Row],[Common part]]&gt;0,1,"")</f>
        <v/>
      </c>
      <c r="AE435">
        <v>1</v>
      </c>
      <c r="AF435" t="str">
        <f>IF(Table1[[#This Row],[Stock Part]]=1,"STOCK",IF(Table1[[#This Row],[5% Rohs Part]]+Table1[[#This Row],[1% Rohs Part]],"",""))</f>
        <v/>
      </c>
      <c r="AG435" t="str">
        <f>CONCATENATE(Table1[[#This Row],[Resistance (Ohms)]],Table1[[#This Row],[Tolerance]],Table1[[#This Row],[Stock]])</f>
        <v>24.9Â±1%</v>
      </c>
      <c r="AH435" t="s">
        <v>11344</v>
      </c>
      <c r="AI435" s="6" t="s">
        <v>11352</v>
      </c>
    </row>
    <row r="436" spans="1:35" hidden="1">
      <c r="A436" t="s">
        <v>55</v>
      </c>
      <c r="B436" t="s">
        <v>56</v>
      </c>
      <c r="C436" t="s">
        <v>1672</v>
      </c>
      <c r="D436" t="s">
        <v>58</v>
      </c>
      <c r="E436" t="s">
        <v>1673</v>
      </c>
      <c r="F436" t="s">
        <v>60</v>
      </c>
      <c r="G436" t="s">
        <v>1674</v>
      </c>
      <c r="H436">
        <v>34386</v>
      </c>
      <c r="I436">
        <v>0</v>
      </c>
      <c r="J436">
        <v>0.1</v>
      </c>
      <c r="K436">
        <v>0</v>
      </c>
      <c r="L436">
        <v>1</v>
      </c>
      <c r="M436" t="s">
        <v>19</v>
      </c>
      <c r="N436" t="s">
        <v>62</v>
      </c>
      <c r="O436" t="s">
        <v>1675</v>
      </c>
      <c r="P436" t="s">
        <v>24</v>
      </c>
      <c r="Q436" t="s">
        <v>64</v>
      </c>
      <c r="R436" t="s">
        <v>65</v>
      </c>
      <c r="S436" t="s">
        <v>66</v>
      </c>
      <c r="T436" t="s">
        <v>105</v>
      </c>
      <c r="U436" t="s">
        <v>67</v>
      </c>
      <c r="V436" t="s">
        <v>21</v>
      </c>
      <c r="W436">
        <v>805</v>
      </c>
      <c r="X436" t="s">
        <v>22</v>
      </c>
      <c r="Y436" t="s">
        <v>39</v>
      </c>
      <c r="Z436">
        <v>2</v>
      </c>
      <c r="AC436" t="str">
        <f>IF(Table1[[#This Row],[In Adafruit Kit]]+Table1[[#This Row],[Common part]]&gt;0,1,"")</f>
        <v/>
      </c>
      <c r="AE436">
        <v>1</v>
      </c>
      <c r="AF436" t="str">
        <f>IF(Table1[[#This Row],[Stock Part]]=1,"STOCK",IF(Table1[[#This Row],[5% Rohs Part]]+Table1[[#This Row],[1% Rohs Part]],"",""))</f>
        <v/>
      </c>
      <c r="AG436" t="str">
        <f>CONCATENATE(Table1[[#This Row],[Resistance (Ohms)]],Table1[[#This Row],[Tolerance]],Table1[[#This Row],[Stock]])</f>
        <v>3.09kÂ±1%</v>
      </c>
      <c r="AH436" t="s">
        <v>11344</v>
      </c>
      <c r="AI436" s="6" t="s">
        <v>11352</v>
      </c>
    </row>
    <row r="437" spans="1:35" hidden="1">
      <c r="A437" t="s">
        <v>55</v>
      </c>
      <c r="B437" t="s">
        <v>56</v>
      </c>
      <c r="C437" t="s">
        <v>1676</v>
      </c>
      <c r="D437" t="s">
        <v>58</v>
      </c>
      <c r="E437" t="s">
        <v>1677</v>
      </c>
      <c r="F437" t="s">
        <v>60</v>
      </c>
      <c r="G437" t="s">
        <v>1678</v>
      </c>
      <c r="H437">
        <v>33261</v>
      </c>
      <c r="I437">
        <v>0</v>
      </c>
      <c r="J437">
        <v>0.1</v>
      </c>
      <c r="K437">
        <v>0</v>
      </c>
      <c r="L437">
        <v>1</v>
      </c>
      <c r="M437" t="s">
        <v>19</v>
      </c>
      <c r="N437" t="s">
        <v>62</v>
      </c>
      <c r="O437">
        <v>309</v>
      </c>
      <c r="P437" t="s">
        <v>24</v>
      </c>
      <c r="Q437" t="s">
        <v>64</v>
      </c>
      <c r="R437" t="s">
        <v>65</v>
      </c>
      <c r="S437" t="s">
        <v>66</v>
      </c>
      <c r="T437" t="s">
        <v>105</v>
      </c>
      <c r="U437" t="s">
        <v>67</v>
      </c>
      <c r="V437" t="s">
        <v>21</v>
      </c>
      <c r="W437">
        <v>805</v>
      </c>
      <c r="X437" t="s">
        <v>22</v>
      </c>
      <c r="Y437" t="s">
        <v>39</v>
      </c>
      <c r="Z437">
        <v>2</v>
      </c>
      <c r="AC437" t="str">
        <f>IF(Table1[[#This Row],[In Adafruit Kit]]+Table1[[#This Row],[Common part]]&gt;0,1,"")</f>
        <v/>
      </c>
      <c r="AE437">
        <v>1</v>
      </c>
      <c r="AF437" t="str">
        <f>IF(Table1[[#This Row],[Stock Part]]=1,"STOCK",IF(Table1[[#This Row],[5% Rohs Part]]+Table1[[#This Row],[1% Rohs Part]],"",""))</f>
        <v/>
      </c>
      <c r="AG437" t="str">
        <f>CONCATENATE(Table1[[#This Row],[Resistance (Ohms)]],Table1[[#This Row],[Tolerance]],Table1[[#This Row],[Stock]])</f>
        <v>309Â±1%</v>
      </c>
      <c r="AH437" t="s">
        <v>11344</v>
      </c>
      <c r="AI437" s="6" t="s">
        <v>11352</v>
      </c>
    </row>
    <row r="438" spans="1:35" hidden="1">
      <c r="A438" t="s">
        <v>55</v>
      </c>
      <c r="B438" t="s">
        <v>56</v>
      </c>
      <c r="C438" t="s">
        <v>1679</v>
      </c>
      <c r="D438" t="s">
        <v>58</v>
      </c>
      <c r="E438" t="s">
        <v>1680</v>
      </c>
      <c r="F438" t="s">
        <v>60</v>
      </c>
      <c r="G438" t="s">
        <v>1681</v>
      </c>
      <c r="H438">
        <v>25403</v>
      </c>
      <c r="I438">
        <v>0</v>
      </c>
      <c r="J438">
        <v>0.1</v>
      </c>
      <c r="K438">
        <v>0</v>
      </c>
      <c r="L438">
        <v>1</v>
      </c>
      <c r="M438" t="s">
        <v>19</v>
      </c>
      <c r="N438" t="s">
        <v>62</v>
      </c>
      <c r="O438">
        <v>33.200000000000003</v>
      </c>
      <c r="P438" t="s">
        <v>24</v>
      </c>
      <c r="Q438" t="s">
        <v>64</v>
      </c>
      <c r="R438" t="s">
        <v>65</v>
      </c>
      <c r="S438" t="s">
        <v>66</v>
      </c>
      <c r="T438" t="s">
        <v>105</v>
      </c>
      <c r="U438" t="s">
        <v>67</v>
      </c>
      <c r="V438" t="s">
        <v>21</v>
      </c>
      <c r="W438">
        <v>805</v>
      </c>
      <c r="X438" t="s">
        <v>22</v>
      </c>
      <c r="Y438" t="s">
        <v>39</v>
      </c>
      <c r="Z438">
        <v>2</v>
      </c>
      <c r="AC438" t="str">
        <f>IF(Table1[[#This Row],[In Adafruit Kit]]+Table1[[#This Row],[Common part]]&gt;0,1,"")</f>
        <v/>
      </c>
      <c r="AE438">
        <v>1</v>
      </c>
      <c r="AF438" t="str">
        <f>IF(Table1[[#This Row],[Stock Part]]=1,"STOCK",IF(Table1[[#This Row],[5% Rohs Part]]+Table1[[#This Row],[1% Rohs Part]],"",""))</f>
        <v/>
      </c>
      <c r="AG438" t="str">
        <f>CONCATENATE(Table1[[#This Row],[Resistance (Ohms)]],Table1[[#This Row],[Tolerance]],Table1[[#This Row],[Stock]])</f>
        <v>33.2Â±1%</v>
      </c>
      <c r="AH438" t="s">
        <v>11344</v>
      </c>
      <c r="AI438" s="6" t="s">
        <v>11352</v>
      </c>
    </row>
    <row r="439" spans="1:35" hidden="1">
      <c r="A439" t="s">
        <v>55</v>
      </c>
      <c r="B439" t="s">
        <v>56</v>
      </c>
      <c r="C439" t="s">
        <v>1682</v>
      </c>
      <c r="D439" t="s">
        <v>58</v>
      </c>
      <c r="E439" t="s">
        <v>1683</v>
      </c>
      <c r="F439" t="s">
        <v>60</v>
      </c>
      <c r="G439" t="s">
        <v>1684</v>
      </c>
      <c r="H439">
        <v>26033</v>
      </c>
      <c r="I439">
        <v>0</v>
      </c>
      <c r="J439">
        <v>0.1</v>
      </c>
      <c r="K439">
        <v>0</v>
      </c>
      <c r="L439">
        <v>1</v>
      </c>
      <c r="M439" t="s">
        <v>19</v>
      </c>
      <c r="N439" t="s">
        <v>62</v>
      </c>
      <c r="O439">
        <v>392</v>
      </c>
      <c r="P439" t="s">
        <v>24</v>
      </c>
      <c r="Q439" t="s">
        <v>64</v>
      </c>
      <c r="R439" t="s">
        <v>65</v>
      </c>
      <c r="S439" t="s">
        <v>66</v>
      </c>
      <c r="T439" t="s">
        <v>105</v>
      </c>
      <c r="U439" t="s">
        <v>67</v>
      </c>
      <c r="V439" t="s">
        <v>21</v>
      </c>
      <c r="W439">
        <v>805</v>
      </c>
      <c r="X439" t="s">
        <v>22</v>
      </c>
      <c r="Y439" t="s">
        <v>39</v>
      </c>
      <c r="Z439">
        <v>2</v>
      </c>
      <c r="AC439" t="str">
        <f>IF(Table1[[#This Row],[In Adafruit Kit]]+Table1[[#This Row],[Common part]]&gt;0,1,"")</f>
        <v/>
      </c>
      <c r="AE439">
        <v>1</v>
      </c>
      <c r="AF439" t="str">
        <f>IF(Table1[[#This Row],[Stock Part]]=1,"STOCK",IF(Table1[[#This Row],[5% Rohs Part]]+Table1[[#This Row],[1% Rohs Part]],"",""))</f>
        <v/>
      </c>
      <c r="AG439" t="str">
        <f>CONCATENATE(Table1[[#This Row],[Resistance (Ohms)]],Table1[[#This Row],[Tolerance]],Table1[[#This Row],[Stock]])</f>
        <v>392Â±1%</v>
      </c>
      <c r="AH439" t="s">
        <v>11344</v>
      </c>
      <c r="AI439" s="6" t="s">
        <v>11352</v>
      </c>
    </row>
    <row r="440" spans="1:35" hidden="1">
      <c r="A440" t="s">
        <v>55</v>
      </c>
      <c r="B440" t="s">
        <v>56</v>
      </c>
      <c r="C440" t="s">
        <v>1685</v>
      </c>
      <c r="D440" t="s">
        <v>58</v>
      </c>
      <c r="E440" t="s">
        <v>1686</v>
      </c>
      <c r="F440" t="s">
        <v>60</v>
      </c>
      <c r="G440" t="s">
        <v>1687</v>
      </c>
      <c r="H440">
        <v>33269</v>
      </c>
      <c r="I440">
        <v>0</v>
      </c>
      <c r="J440">
        <v>0.1</v>
      </c>
      <c r="K440">
        <v>0</v>
      </c>
      <c r="L440">
        <v>1</v>
      </c>
      <c r="M440" t="s">
        <v>19</v>
      </c>
      <c r="N440" t="s">
        <v>62</v>
      </c>
      <c r="O440">
        <v>412</v>
      </c>
      <c r="P440" t="s">
        <v>24</v>
      </c>
      <c r="Q440" t="s">
        <v>64</v>
      </c>
      <c r="R440" t="s">
        <v>65</v>
      </c>
      <c r="S440" t="s">
        <v>66</v>
      </c>
      <c r="T440" t="s">
        <v>105</v>
      </c>
      <c r="U440" t="s">
        <v>67</v>
      </c>
      <c r="V440" t="s">
        <v>21</v>
      </c>
      <c r="W440">
        <v>805</v>
      </c>
      <c r="X440" t="s">
        <v>22</v>
      </c>
      <c r="Y440" t="s">
        <v>39</v>
      </c>
      <c r="Z440">
        <v>2</v>
      </c>
      <c r="AC440" t="str">
        <f>IF(Table1[[#This Row],[In Adafruit Kit]]+Table1[[#This Row],[Common part]]&gt;0,1,"")</f>
        <v/>
      </c>
      <c r="AE440">
        <v>1</v>
      </c>
      <c r="AF440" t="str">
        <f>IF(Table1[[#This Row],[Stock Part]]=1,"STOCK",IF(Table1[[#This Row],[5% Rohs Part]]+Table1[[#This Row],[1% Rohs Part]],"",""))</f>
        <v/>
      </c>
      <c r="AG440" t="str">
        <f>CONCATENATE(Table1[[#This Row],[Resistance (Ohms)]],Table1[[#This Row],[Tolerance]],Table1[[#This Row],[Stock]])</f>
        <v>412Â±1%</v>
      </c>
      <c r="AH440" t="s">
        <v>11344</v>
      </c>
      <c r="AI440" s="6" t="s">
        <v>11352</v>
      </c>
    </row>
    <row r="441" spans="1:35" hidden="1">
      <c r="A441" t="s">
        <v>55</v>
      </c>
      <c r="B441" t="s">
        <v>56</v>
      </c>
      <c r="C441" t="s">
        <v>1688</v>
      </c>
      <c r="D441" t="s">
        <v>58</v>
      </c>
      <c r="E441" t="s">
        <v>1689</v>
      </c>
      <c r="F441" t="s">
        <v>60</v>
      </c>
      <c r="G441" t="s">
        <v>1690</v>
      </c>
      <c r="H441">
        <v>28469</v>
      </c>
      <c r="I441">
        <v>0</v>
      </c>
      <c r="J441">
        <v>0.1</v>
      </c>
      <c r="K441">
        <v>0</v>
      </c>
      <c r="L441">
        <v>1</v>
      </c>
      <c r="M441" t="s">
        <v>19</v>
      </c>
      <c r="N441" t="s">
        <v>62</v>
      </c>
      <c r="O441" t="s">
        <v>1691</v>
      </c>
      <c r="P441" t="s">
        <v>24</v>
      </c>
      <c r="Q441" t="s">
        <v>64</v>
      </c>
      <c r="R441" t="s">
        <v>65</v>
      </c>
      <c r="S441" t="s">
        <v>66</v>
      </c>
      <c r="T441" t="s">
        <v>105</v>
      </c>
      <c r="U441" t="s">
        <v>67</v>
      </c>
      <c r="V441" t="s">
        <v>21</v>
      </c>
      <c r="W441">
        <v>805</v>
      </c>
      <c r="X441" t="s">
        <v>22</v>
      </c>
      <c r="Y441" t="s">
        <v>39</v>
      </c>
      <c r="Z441">
        <v>2</v>
      </c>
      <c r="AC441" t="str">
        <f>IF(Table1[[#This Row],[In Adafruit Kit]]+Table1[[#This Row],[Common part]]&gt;0,1,"")</f>
        <v/>
      </c>
      <c r="AE441">
        <v>1</v>
      </c>
      <c r="AF441" t="str">
        <f>IF(Table1[[#This Row],[Stock Part]]=1,"STOCK",IF(Table1[[#This Row],[5% Rohs Part]]+Table1[[#This Row],[1% Rohs Part]],"",""))</f>
        <v/>
      </c>
      <c r="AG441" t="str">
        <f>CONCATENATE(Table1[[#This Row],[Resistance (Ohms)]],Table1[[#This Row],[Tolerance]],Table1[[#This Row],[Stock]])</f>
        <v>412kÂ±1%</v>
      </c>
      <c r="AH441" t="s">
        <v>11344</v>
      </c>
      <c r="AI441" s="6" t="s">
        <v>11352</v>
      </c>
    </row>
    <row r="442" spans="1:35" hidden="1">
      <c r="A442" t="s">
        <v>55</v>
      </c>
      <c r="B442" t="s">
        <v>56</v>
      </c>
      <c r="C442" t="s">
        <v>1692</v>
      </c>
      <c r="D442" t="s">
        <v>58</v>
      </c>
      <c r="E442" t="s">
        <v>1693</v>
      </c>
      <c r="F442" t="s">
        <v>60</v>
      </c>
      <c r="G442" t="s">
        <v>1694</v>
      </c>
      <c r="H442">
        <v>28145</v>
      </c>
      <c r="I442">
        <v>0</v>
      </c>
      <c r="J442">
        <v>0.1</v>
      </c>
      <c r="K442">
        <v>0</v>
      </c>
      <c r="L442">
        <v>1</v>
      </c>
      <c r="M442" t="s">
        <v>19</v>
      </c>
      <c r="N442" t="s">
        <v>62</v>
      </c>
      <c r="O442">
        <v>54.9</v>
      </c>
      <c r="P442" t="s">
        <v>24</v>
      </c>
      <c r="Q442" t="s">
        <v>64</v>
      </c>
      <c r="R442" t="s">
        <v>65</v>
      </c>
      <c r="S442" t="s">
        <v>66</v>
      </c>
      <c r="T442" t="s">
        <v>105</v>
      </c>
      <c r="U442" t="s">
        <v>67</v>
      </c>
      <c r="V442" t="s">
        <v>21</v>
      </c>
      <c r="W442">
        <v>805</v>
      </c>
      <c r="X442" t="s">
        <v>22</v>
      </c>
      <c r="Y442" t="s">
        <v>39</v>
      </c>
      <c r="Z442">
        <v>2</v>
      </c>
      <c r="AC442" t="str">
        <f>IF(Table1[[#This Row],[In Adafruit Kit]]+Table1[[#This Row],[Common part]]&gt;0,1,"")</f>
        <v/>
      </c>
      <c r="AE442">
        <v>1</v>
      </c>
      <c r="AF442" t="str">
        <f>IF(Table1[[#This Row],[Stock Part]]=1,"STOCK",IF(Table1[[#This Row],[5% Rohs Part]]+Table1[[#This Row],[1% Rohs Part]],"",""))</f>
        <v/>
      </c>
      <c r="AG442" t="str">
        <f>CONCATENATE(Table1[[#This Row],[Resistance (Ohms)]],Table1[[#This Row],[Tolerance]],Table1[[#This Row],[Stock]])</f>
        <v>54.9Â±1%</v>
      </c>
      <c r="AH442" t="s">
        <v>11344</v>
      </c>
      <c r="AI442" s="6" t="s">
        <v>11352</v>
      </c>
    </row>
    <row r="443" spans="1:35" hidden="1">
      <c r="A443" t="s">
        <v>55</v>
      </c>
      <c r="B443" t="s">
        <v>56</v>
      </c>
      <c r="C443" t="s">
        <v>1695</v>
      </c>
      <c r="D443" t="s">
        <v>58</v>
      </c>
      <c r="E443" t="s">
        <v>1696</v>
      </c>
      <c r="F443" t="s">
        <v>60</v>
      </c>
      <c r="G443" t="s">
        <v>1697</v>
      </c>
      <c r="H443">
        <v>32147</v>
      </c>
      <c r="I443">
        <v>0</v>
      </c>
      <c r="J443">
        <v>0.1</v>
      </c>
      <c r="K443">
        <v>0</v>
      </c>
      <c r="L443">
        <v>1</v>
      </c>
      <c r="M443" t="s">
        <v>19</v>
      </c>
      <c r="N443" t="s">
        <v>62</v>
      </c>
      <c r="O443" t="s">
        <v>1698</v>
      </c>
      <c r="P443" t="s">
        <v>24</v>
      </c>
      <c r="Q443" t="s">
        <v>64</v>
      </c>
      <c r="R443" t="s">
        <v>65</v>
      </c>
      <c r="S443" t="s">
        <v>66</v>
      </c>
      <c r="T443" t="s">
        <v>105</v>
      </c>
      <c r="U443" t="s">
        <v>67</v>
      </c>
      <c r="V443" t="s">
        <v>21</v>
      </c>
      <c r="W443">
        <v>805</v>
      </c>
      <c r="X443" t="s">
        <v>22</v>
      </c>
      <c r="Y443" t="s">
        <v>39</v>
      </c>
      <c r="Z443">
        <v>2</v>
      </c>
      <c r="AC443" t="str">
        <f>IF(Table1[[#This Row],[In Adafruit Kit]]+Table1[[#This Row],[Common part]]&gt;0,1,"")</f>
        <v/>
      </c>
      <c r="AE443">
        <v>1</v>
      </c>
      <c r="AF443" t="str">
        <f>IF(Table1[[#This Row],[Stock Part]]=1,"STOCK",IF(Table1[[#This Row],[5% Rohs Part]]+Table1[[#This Row],[1% Rohs Part]],"",""))</f>
        <v/>
      </c>
      <c r="AG443" t="str">
        <f>CONCATENATE(Table1[[#This Row],[Resistance (Ohms)]],Table1[[#This Row],[Tolerance]],Table1[[#This Row],[Stock]])</f>
        <v>6.34kÂ±1%</v>
      </c>
      <c r="AH443" t="s">
        <v>11344</v>
      </c>
      <c r="AI443" s="6" t="s">
        <v>11352</v>
      </c>
    </row>
    <row r="444" spans="1:35" hidden="1">
      <c r="A444" t="s">
        <v>55</v>
      </c>
      <c r="B444" t="s">
        <v>56</v>
      </c>
      <c r="C444" t="s">
        <v>1699</v>
      </c>
      <c r="D444" t="s">
        <v>58</v>
      </c>
      <c r="E444" t="s">
        <v>1700</v>
      </c>
      <c r="F444" t="s">
        <v>60</v>
      </c>
      <c r="G444" t="s">
        <v>1701</v>
      </c>
      <c r="H444">
        <v>27253</v>
      </c>
      <c r="I444">
        <v>0</v>
      </c>
      <c r="J444">
        <v>0.1</v>
      </c>
      <c r="K444">
        <v>0</v>
      </c>
      <c r="L444">
        <v>1</v>
      </c>
      <c r="M444" t="s">
        <v>19</v>
      </c>
      <c r="N444" t="s">
        <v>62</v>
      </c>
      <c r="O444">
        <v>60.4</v>
      </c>
      <c r="P444" t="s">
        <v>24</v>
      </c>
      <c r="Q444" t="s">
        <v>64</v>
      </c>
      <c r="R444" t="s">
        <v>65</v>
      </c>
      <c r="S444" t="s">
        <v>66</v>
      </c>
      <c r="T444" t="s">
        <v>105</v>
      </c>
      <c r="U444" t="s">
        <v>67</v>
      </c>
      <c r="V444" t="s">
        <v>21</v>
      </c>
      <c r="W444">
        <v>805</v>
      </c>
      <c r="X444" t="s">
        <v>22</v>
      </c>
      <c r="Y444" t="s">
        <v>39</v>
      </c>
      <c r="Z444">
        <v>2</v>
      </c>
      <c r="AC444" t="str">
        <f>IF(Table1[[#This Row],[In Adafruit Kit]]+Table1[[#This Row],[Common part]]&gt;0,1,"")</f>
        <v/>
      </c>
      <c r="AE444">
        <v>1</v>
      </c>
      <c r="AF444" t="str">
        <f>IF(Table1[[#This Row],[Stock Part]]=1,"STOCK",IF(Table1[[#This Row],[5% Rohs Part]]+Table1[[#This Row],[1% Rohs Part]],"",""))</f>
        <v/>
      </c>
      <c r="AG444" t="str">
        <f>CONCATENATE(Table1[[#This Row],[Resistance (Ohms)]],Table1[[#This Row],[Tolerance]],Table1[[#This Row],[Stock]])</f>
        <v>60.4Â±1%</v>
      </c>
      <c r="AH444" t="s">
        <v>11344</v>
      </c>
      <c r="AI444" s="6" t="s">
        <v>11352</v>
      </c>
    </row>
    <row r="445" spans="1:35" hidden="1">
      <c r="A445" t="s">
        <v>55</v>
      </c>
      <c r="B445" t="s">
        <v>56</v>
      </c>
      <c r="C445" t="s">
        <v>1702</v>
      </c>
      <c r="D445" t="s">
        <v>58</v>
      </c>
      <c r="E445" t="s">
        <v>1703</v>
      </c>
      <c r="F445" t="s">
        <v>60</v>
      </c>
      <c r="G445" t="s">
        <v>1704</v>
      </c>
      <c r="H445">
        <v>26360</v>
      </c>
      <c r="I445">
        <v>0</v>
      </c>
      <c r="J445">
        <v>0.1</v>
      </c>
      <c r="K445">
        <v>0</v>
      </c>
      <c r="L445">
        <v>1</v>
      </c>
      <c r="M445" t="s">
        <v>19</v>
      </c>
      <c r="N445" t="s">
        <v>62</v>
      </c>
      <c r="O445" t="s">
        <v>1705</v>
      </c>
      <c r="P445" t="s">
        <v>24</v>
      </c>
      <c r="Q445" t="s">
        <v>64</v>
      </c>
      <c r="R445" t="s">
        <v>65</v>
      </c>
      <c r="S445" t="s">
        <v>66</v>
      </c>
      <c r="T445" t="s">
        <v>105</v>
      </c>
      <c r="U445" t="s">
        <v>67</v>
      </c>
      <c r="V445" t="s">
        <v>21</v>
      </c>
      <c r="W445">
        <v>805</v>
      </c>
      <c r="X445" t="s">
        <v>22</v>
      </c>
      <c r="Y445" t="s">
        <v>39</v>
      </c>
      <c r="Z445">
        <v>2</v>
      </c>
      <c r="AC445" t="str">
        <f>IF(Table1[[#This Row],[In Adafruit Kit]]+Table1[[#This Row],[Common part]]&gt;0,1,"")</f>
        <v/>
      </c>
      <c r="AE445">
        <v>1</v>
      </c>
      <c r="AF445" t="str">
        <f>IF(Table1[[#This Row],[Stock Part]]=1,"STOCK",IF(Table1[[#This Row],[5% Rohs Part]]+Table1[[#This Row],[1% Rohs Part]],"",""))</f>
        <v/>
      </c>
      <c r="AG445" t="str">
        <f>CONCATENATE(Table1[[#This Row],[Resistance (Ohms)]],Table1[[#This Row],[Tolerance]],Table1[[#This Row],[Stock]])</f>
        <v>604kÂ±1%</v>
      </c>
      <c r="AH445" t="s">
        <v>11344</v>
      </c>
      <c r="AI445" s="6" t="s">
        <v>11352</v>
      </c>
    </row>
    <row r="446" spans="1:35" hidden="1">
      <c r="A446" t="s">
        <v>55</v>
      </c>
      <c r="B446" t="s">
        <v>56</v>
      </c>
      <c r="C446" t="s">
        <v>1706</v>
      </c>
      <c r="D446" t="s">
        <v>58</v>
      </c>
      <c r="E446" t="s">
        <v>1707</v>
      </c>
      <c r="F446" t="s">
        <v>60</v>
      </c>
      <c r="G446" t="s">
        <v>1708</v>
      </c>
      <c r="H446">
        <v>27756</v>
      </c>
      <c r="I446">
        <v>0</v>
      </c>
      <c r="J446">
        <v>0.1</v>
      </c>
      <c r="K446">
        <v>0</v>
      </c>
      <c r="L446">
        <v>1</v>
      </c>
      <c r="M446" t="s">
        <v>19</v>
      </c>
      <c r="N446" t="s">
        <v>62</v>
      </c>
      <c r="O446" t="s">
        <v>1709</v>
      </c>
      <c r="P446" t="s">
        <v>24</v>
      </c>
      <c r="Q446" t="s">
        <v>64</v>
      </c>
      <c r="R446" t="s">
        <v>65</v>
      </c>
      <c r="S446" t="s">
        <v>66</v>
      </c>
      <c r="T446" t="s">
        <v>105</v>
      </c>
      <c r="U446" t="s">
        <v>67</v>
      </c>
      <c r="V446" t="s">
        <v>21</v>
      </c>
      <c r="W446">
        <v>805</v>
      </c>
      <c r="X446" t="s">
        <v>22</v>
      </c>
      <c r="Y446" t="s">
        <v>39</v>
      </c>
      <c r="Z446">
        <v>2</v>
      </c>
      <c r="AC446" t="str">
        <f>IF(Table1[[#This Row],[In Adafruit Kit]]+Table1[[#This Row],[Common part]]&gt;0,1,"")</f>
        <v/>
      </c>
      <c r="AE446">
        <v>1</v>
      </c>
      <c r="AF446" t="str">
        <f>IF(Table1[[#This Row],[Stock Part]]=1,"STOCK",IF(Table1[[#This Row],[5% Rohs Part]]+Table1[[#This Row],[1% Rohs Part]],"",""))</f>
        <v/>
      </c>
      <c r="AG446" t="str">
        <f>CONCATENATE(Table1[[#This Row],[Resistance (Ohms)]],Table1[[#This Row],[Tolerance]],Table1[[#This Row],[Stock]])</f>
        <v>62kÂ±1%</v>
      </c>
      <c r="AH446" t="s">
        <v>11344</v>
      </c>
      <c r="AI446" s="6" t="s">
        <v>11352</v>
      </c>
    </row>
    <row r="447" spans="1:35" hidden="1">
      <c r="A447" t="s">
        <v>55</v>
      </c>
      <c r="B447" t="s">
        <v>56</v>
      </c>
      <c r="C447" t="s">
        <v>1710</v>
      </c>
      <c r="D447" t="s">
        <v>58</v>
      </c>
      <c r="E447" t="s">
        <v>1711</v>
      </c>
      <c r="F447" t="s">
        <v>60</v>
      </c>
      <c r="G447" t="s">
        <v>1712</v>
      </c>
      <c r="H447">
        <v>32466</v>
      </c>
      <c r="I447">
        <v>0</v>
      </c>
      <c r="J447">
        <v>0.1</v>
      </c>
      <c r="K447">
        <v>0</v>
      </c>
      <c r="L447">
        <v>1</v>
      </c>
      <c r="M447" t="s">
        <v>19</v>
      </c>
      <c r="N447" t="s">
        <v>62</v>
      </c>
      <c r="O447">
        <v>634</v>
      </c>
      <c r="P447" t="s">
        <v>24</v>
      </c>
      <c r="Q447" t="s">
        <v>64</v>
      </c>
      <c r="R447" t="s">
        <v>65</v>
      </c>
      <c r="S447" t="s">
        <v>66</v>
      </c>
      <c r="T447" t="s">
        <v>105</v>
      </c>
      <c r="U447" t="s">
        <v>67</v>
      </c>
      <c r="V447" t="s">
        <v>21</v>
      </c>
      <c r="W447">
        <v>805</v>
      </c>
      <c r="X447" t="s">
        <v>22</v>
      </c>
      <c r="Y447" t="s">
        <v>39</v>
      </c>
      <c r="Z447">
        <v>2</v>
      </c>
      <c r="AC447" t="str">
        <f>IF(Table1[[#This Row],[In Adafruit Kit]]+Table1[[#This Row],[Common part]]&gt;0,1,"")</f>
        <v/>
      </c>
      <c r="AE447">
        <v>1</v>
      </c>
      <c r="AF447" t="str">
        <f>IF(Table1[[#This Row],[Stock Part]]=1,"STOCK",IF(Table1[[#This Row],[5% Rohs Part]]+Table1[[#This Row],[1% Rohs Part]],"",""))</f>
        <v/>
      </c>
      <c r="AG447" t="str">
        <f>CONCATENATE(Table1[[#This Row],[Resistance (Ohms)]],Table1[[#This Row],[Tolerance]],Table1[[#This Row],[Stock]])</f>
        <v>634Â±1%</v>
      </c>
      <c r="AH447" t="s">
        <v>11344</v>
      </c>
      <c r="AI447" s="6" t="s">
        <v>11352</v>
      </c>
    </row>
    <row r="448" spans="1:35" hidden="1">
      <c r="A448" t="s">
        <v>55</v>
      </c>
      <c r="B448" t="s">
        <v>56</v>
      </c>
      <c r="C448" t="s">
        <v>1713</v>
      </c>
      <c r="D448" t="s">
        <v>58</v>
      </c>
      <c r="E448" t="s">
        <v>1714</v>
      </c>
      <c r="F448" t="s">
        <v>60</v>
      </c>
      <c r="G448" t="s">
        <v>1715</v>
      </c>
      <c r="H448">
        <v>25379</v>
      </c>
      <c r="I448">
        <v>0</v>
      </c>
      <c r="J448">
        <v>0.1</v>
      </c>
      <c r="K448">
        <v>0</v>
      </c>
      <c r="L448">
        <v>1</v>
      </c>
      <c r="M448" t="s">
        <v>19</v>
      </c>
      <c r="N448" t="s">
        <v>62</v>
      </c>
      <c r="O448" t="s">
        <v>1716</v>
      </c>
      <c r="P448" t="s">
        <v>24</v>
      </c>
      <c r="Q448" t="s">
        <v>64</v>
      </c>
      <c r="R448" t="s">
        <v>65</v>
      </c>
      <c r="S448" t="s">
        <v>66</v>
      </c>
      <c r="T448" t="s">
        <v>105</v>
      </c>
      <c r="U448" t="s">
        <v>67</v>
      </c>
      <c r="V448" t="s">
        <v>21</v>
      </c>
      <c r="W448">
        <v>805</v>
      </c>
      <c r="X448" t="s">
        <v>22</v>
      </c>
      <c r="Y448" t="s">
        <v>39</v>
      </c>
      <c r="Z448">
        <v>2</v>
      </c>
      <c r="AC448" t="str">
        <f>IF(Table1[[#This Row],[In Adafruit Kit]]+Table1[[#This Row],[Common part]]&gt;0,1,"")</f>
        <v/>
      </c>
      <c r="AE448">
        <v>1</v>
      </c>
      <c r="AF448" t="str">
        <f>IF(Table1[[#This Row],[Stock Part]]=1,"STOCK",IF(Table1[[#This Row],[5% Rohs Part]]+Table1[[#This Row],[1% Rohs Part]],"",""))</f>
        <v/>
      </c>
      <c r="AG448" t="str">
        <f>CONCATENATE(Table1[[#This Row],[Resistance (Ohms)]],Table1[[#This Row],[Tolerance]],Table1[[#This Row],[Stock]])</f>
        <v>698kÂ±1%</v>
      </c>
      <c r="AH448" t="s">
        <v>11344</v>
      </c>
      <c r="AI448" s="6" t="s">
        <v>11352</v>
      </c>
    </row>
    <row r="449" spans="1:35" hidden="1">
      <c r="A449" t="s">
        <v>55</v>
      </c>
      <c r="B449" t="s">
        <v>56</v>
      </c>
      <c r="C449" t="s">
        <v>1717</v>
      </c>
      <c r="D449" t="s">
        <v>58</v>
      </c>
      <c r="E449" t="s">
        <v>1718</v>
      </c>
      <c r="F449" t="s">
        <v>60</v>
      </c>
      <c r="G449" t="s">
        <v>1719</v>
      </c>
      <c r="H449">
        <v>29599</v>
      </c>
      <c r="I449">
        <v>0</v>
      </c>
      <c r="J449">
        <v>0.1</v>
      </c>
      <c r="K449">
        <v>0</v>
      </c>
      <c r="L449">
        <v>1</v>
      </c>
      <c r="M449" t="s">
        <v>19</v>
      </c>
      <c r="N449" t="s">
        <v>62</v>
      </c>
      <c r="O449" t="s">
        <v>1720</v>
      </c>
      <c r="P449" t="s">
        <v>24</v>
      </c>
      <c r="Q449" t="s">
        <v>64</v>
      </c>
      <c r="R449" t="s">
        <v>65</v>
      </c>
      <c r="S449" t="s">
        <v>66</v>
      </c>
      <c r="T449" t="s">
        <v>105</v>
      </c>
      <c r="U449" t="s">
        <v>67</v>
      </c>
      <c r="V449" t="s">
        <v>21</v>
      </c>
      <c r="W449">
        <v>805</v>
      </c>
      <c r="X449" t="s">
        <v>22</v>
      </c>
      <c r="Y449" t="s">
        <v>39</v>
      </c>
      <c r="Z449">
        <v>2</v>
      </c>
      <c r="AC449" t="str">
        <f>IF(Table1[[#This Row],[In Adafruit Kit]]+Table1[[#This Row],[Common part]]&gt;0,1,"")</f>
        <v/>
      </c>
      <c r="AE449">
        <v>1</v>
      </c>
      <c r="AF449" t="str">
        <f>IF(Table1[[#This Row],[Stock Part]]=1,"STOCK",IF(Table1[[#This Row],[5% Rohs Part]]+Table1[[#This Row],[1% Rohs Part]],"",""))</f>
        <v/>
      </c>
      <c r="AG449" t="str">
        <f>CONCATENATE(Table1[[#This Row],[Resistance (Ohms)]],Table1[[#This Row],[Tolerance]],Table1[[#This Row],[Stock]])</f>
        <v>8.45kÂ±1%</v>
      </c>
      <c r="AH449" t="s">
        <v>11344</v>
      </c>
      <c r="AI449" s="6" t="s">
        <v>11352</v>
      </c>
    </row>
    <row r="450" spans="1:35" hidden="1">
      <c r="A450" t="s">
        <v>55</v>
      </c>
      <c r="B450" t="s">
        <v>56</v>
      </c>
      <c r="C450" t="s">
        <v>1721</v>
      </c>
      <c r="D450" t="s">
        <v>58</v>
      </c>
      <c r="E450" t="s">
        <v>1722</v>
      </c>
      <c r="F450" t="s">
        <v>60</v>
      </c>
      <c r="G450" t="s">
        <v>1723</v>
      </c>
      <c r="H450">
        <v>25845</v>
      </c>
      <c r="I450">
        <v>0</v>
      </c>
      <c r="J450">
        <v>0.1</v>
      </c>
      <c r="K450">
        <v>0</v>
      </c>
      <c r="L450">
        <v>1</v>
      </c>
      <c r="M450" t="s">
        <v>19</v>
      </c>
      <c r="N450" t="s">
        <v>62</v>
      </c>
      <c r="O450">
        <v>825</v>
      </c>
      <c r="P450" t="s">
        <v>24</v>
      </c>
      <c r="Q450" t="s">
        <v>64</v>
      </c>
      <c r="R450" t="s">
        <v>65</v>
      </c>
      <c r="S450" t="s">
        <v>66</v>
      </c>
      <c r="T450" t="s">
        <v>105</v>
      </c>
      <c r="U450" t="s">
        <v>67</v>
      </c>
      <c r="V450" t="s">
        <v>21</v>
      </c>
      <c r="W450">
        <v>805</v>
      </c>
      <c r="X450" t="s">
        <v>22</v>
      </c>
      <c r="Y450" t="s">
        <v>39</v>
      </c>
      <c r="Z450">
        <v>2</v>
      </c>
      <c r="AC450" t="str">
        <f>IF(Table1[[#This Row],[In Adafruit Kit]]+Table1[[#This Row],[Common part]]&gt;0,1,"")</f>
        <v/>
      </c>
      <c r="AE450">
        <v>1</v>
      </c>
      <c r="AF450" t="str">
        <f>IF(Table1[[#This Row],[Stock Part]]=1,"STOCK",IF(Table1[[#This Row],[5% Rohs Part]]+Table1[[#This Row],[1% Rohs Part]],"",""))</f>
        <v/>
      </c>
      <c r="AG450" t="str">
        <f>CONCATENATE(Table1[[#This Row],[Resistance (Ohms)]],Table1[[#This Row],[Tolerance]],Table1[[#This Row],[Stock]])</f>
        <v>825Â±1%</v>
      </c>
      <c r="AH450" t="s">
        <v>11344</v>
      </c>
      <c r="AI450" s="6" t="s">
        <v>11352</v>
      </c>
    </row>
    <row r="451" spans="1:35" hidden="1">
      <c r="A451" t="s">
        <v>55</v>
      </c>
      <c r="B451" t="s">
        <v>56</v>
      </c>
      <c r="C451" t="s">
        <v>1724</v>
      </c>
      <c r="D451" t="s">
        <v>58</v>
      </c>
      <c r="E451" t="s">
        <v>1725</v>
      </c>
      <c r="F451" t="s">
        <v>60</v>
      </c>
      <c r="G451" t="s">
        <v>1726</v>
      </c>
      <c r="H451">
        <v>28747</v>
      </c>
      <c r="I451">
        <v>0</v>
      </c>
      <c r="J451">
        <v>0.1</v>
      </c>
      <c r="K451">
        <v>0</v>
      </c>
      <c r="L451">
        <v>1</v>
      </c>
      <c r="M451" t="s">
        <v>19</v>
      </c>
      <c r="N451" t="s">
        <v>62</v>
      </c>
      <c r="O451">
        <v>953</v>
      </c>
      <c r="P451" t="s">
        <v>24</v>
      </c>
      <c r="Q451" t="s">
        <v>64</v>
      </c>
      <c r="R451" t="s">
        <v>65</v>
      </c>
      <c r="S451" t="s">
        <v>66</v>
      </c>
      <c r="T451" t="s">
        <v>105</v>
      </c>
      <c r="U451" t="s">
        <v>67</v>
      </c>
      <c r="V451" t="s">
        <v>21</v>
      </c>
      <c r="W451">
        <v>805</v>
      </c>
      <c r="X451" t="s">
        <v>22</v>
      </c>
      <c r="Y451" t="s">
        <v>39</v>
      </c>
      <c r="Z451">
        <v>2</v>
      </c>
      <c r="AC451" t="str">
        <f>IF(Table1[[#This Row],[In Adafruit Kit]]+Table1[[#This Row],[Common part]]&gt;0,1,"")</f>
        <v/>
      </c>
      <c r="AE451">
        <v>1</v>
      </c>
      <c r="AF451" t="str">
        <f>IF(Table1[[#This Row],[Stock Part]]=1,"STOCK",IF(Table1[[#This Row],[5% Rohs Part]]+Table1[[#This Row],[1% Rohs Part]],"",""))</f>
        <v/>
      </c>
      <c r="AG451" t="str">
        <f>CONCATENATE(Table1[[#This Row],[Resistance (Ohms)]],Table1[[#This Row],[Tolerance]],Table1[[#This Row],[Stock]])</f>
        <v>953Â±1%</v>
      </c>
      <c r="AH451" t="s">
        <v>11344</v>
      </c>
      <c r="AI451" s="6" t="s">
        <v>11352</v>
      </c>
    </row>
    <row r="452" spans="1:35" hidden="1">
      <c r="A452" t="s">
        <v>55</v>
      </c>
      <c r="B452" t="s">
        <v>56</v>
      </c>
      <c r="C452" t="s">
        <v>1727</v>
      </c>
      <c r="D452" t="s">
        <v>58</v>
      </c>
      <c r="E452" t="s">
        <v>1728</v>
      </c>
      <c r="F452" t="s">
        <v>60</v>
      </c>
      <c r="G452" t="s">
        <v>1729</v>
      </c>
      <c r="H452">
        <v>24982</v>
      </c>
      <c r="I452">
        <v>0</v>
      </c>
      <c r="J452">
        <v>0.1</v>
      </c>
      <c r="K452">
        <v>0</v>
      </c>
      <c r="L452">
        <v>1</v>
      </c>
      <c r="M452" t="s">
        <v>19</v>
      </c>
      <c r="N452" t="s">
        <v>62</v>
      </c>
      <c r="O452" t="s">
        <v>1730</v>
      </c>
      <c r="P452" t="s">
        <v>24</v>
      </c>
      <c r="Q452" t="s">
        <v>64</v>
      </c>
      <c r="R452" t="s">
        <v>65</v>
      </c>
      <c r="S452" t="s">
        <v>66</v>
      </c>
      <c r="T452" t="s">
        <v>105</v>
      </c>
      <c r="U452" t="s">
        <v>67</v>
      </c>
      <c r="V452" t="s">
        <v>21</v>
      </c>
      <c r="W452">
        <v>805</v>
      </c>
      <c r="X452" t="s">
        <v>22</v>
      </c>
      <c r="Y452" t="s">
        <v>39</v>
      </c>
      <c r="Z452">
        <v>2</v>
      </c>
      <c r="AC452" t="str">
        <f>IF(Table1[[#This Row],[In Adafruit Kit]]+Table1[[#This Row],[Common part]]&gt;0,1,"")</f>
        <v/>
      </c>
      <c r="AE452">
        <v>1</v>
      </c>
      <c r="AF452" t="str">
        <f>IF(Table1[[#This Row],[Stock Part]]=1,"STOCK",IF(Table1[[#This Row],[5% Rohs Part]]+Table1[[#This Row],[1% Rohs Part]],"",""))</f>
        <v/>
      </c>
      <c r="AG452" t="str">
        <f>CONCATENATE(Table1[[#This Row],[Resistance (Ohms)]],Table1[[#This Row],[Tolerance]],Table1[[#This Row],[Stock]])</f>
        <v>1.07kÂ±1%</v>
      </c>
      <c r="AH452" t="s">
        <v>11344</v>
      </c>
      <c r="AI452" s="6" t="s">
        <v>11352</v>
      </c>
    </row>
    <row r="453" spans="1:35" hidden="1">
      <c r="A453" t="s">
        <v>55</v>
      </c>
      <c r="B453" t="s">
        <v>56</v>
      </c>
      <c r="C453" t="s">
        <v>1731</v>
      </c>
      <c r="D453" t="s">
        <v>58</v>
      </c>
      <c r="E453" t="s">
        <v>1732</v>
      </c>
      <c r="F453" t="s">
        <v>60</v>
      </c>
      <c r="G453" t="s">
        <v>1733</v>
      </c>
      <c r="H453">
        <v>27680</v>
      </c>
      <c r="I453">
        <v>0</v>
      </c>
      <c r="J453">
        <v>0.1</v>
      </c>
      <c r="K453">
        <v>0</v>
      </c>
      <c r="L453">
        <v>1</v>
      </c>
      <c r="M453" t="s">
        <v>19</v>
      </c>
      <c r="N453" t="s">
        <v>62</v>
      </c>
      <c r="O453" t="s">
        <v>1734</v>
      </c>
      <c r="P453" t="s">
        <v>24</v>
      </c>
      <c r="Q453" t="s">
        <v>64</v>
      </c>
      <c r="R453" t="s">
        <v>65</v>
      </c>
      <c r="S453" t="s">
        <v>66</v>
      </c>
      <c r="T453" t="s">
        <v>105</v>
      </c>
      <c r="U453" t="s">
        <v>67</v>
      </c>
      <c r="V453" t="s">
        <v>21</v>
      </c>
      <c r="W453">
        <v>805</v>
      </c>
      <c r="X453" t="s">
        <v>22</v>
      </c>
      <c r="Y453" t="s">
        <v>39</v>
      </c>
      <c r="Z453">
        <v>2</v>
      </c>
      <c r="AC453" t="str">
        <f>IF(Table1[[#This Row],[In Adafruit Kit]]+Table1[[#This Row],[Common part]]&gt;0,1,"")</f>
        <v/>
      </c>
      <c r="AE453">
        <v>1</v>
      </c>
      <c r="AF453" t="str">
        <f>IF(Table1[[#This Row],[Stock Part]]=1,"STOCK",IF(Table1[[#This Row],[5% Rohs Part]]+Table1[[#This Row],[1% Rohs Part]],"",""))</f>
        <v/>
      </c>
      <c r="AG453" t="str">
        <f>CONCATENATE(Table1[[#This Row],[Resistance (Ohms)]],Table1[[#This Row],[Tolerance]],Table1[[#This Row],[Stock]])</f>
        <v>1.13kÂ±1%</v>
      </c>
      <c r="AH453" t="s">
        <v>11344</v>
      </c>
      <c r="AI453" s="6" t="s">
        <v>11352</v>
      </c>
    </row>
    <row r="454" spans="1:35" hidden="1">
      <c r="A454" t="s">
        <v>55</v>
      </c>
      <c r="B454" t="s">
        <v>56</v>
      </c>
      <c r="C454" t="s">
        <v>1735</v>
      </c>
      <c r="D454" t="s">
        <v>58</v>
      </c>
      <c r="E454" t="s">
        <v>1736</v>
      </c>
      <c r="F454" t="s">
        <v>60</v>
      </c>
      <c r="G454" t="s">
        <v>1737</v>
      </c>
      <c r="H454">
        <v>25176</v>
      </c>
      <c r="I454">
        <v>0</v>
      </c>
      <c r="J454">
        <v>0.1</v>
      </c>
      <c r="K454">
        <v>0</v>
      </c>
      <c r="L454">
        <v>1</v>
      </c>
      <c r="M454" t="s">
        <v>19</v>
      </c>
      <c r="N454" t="s">
        <v>62</v>
      </c>
      <c r="O454" t="s">
        <v>1738</v>
      </c>
      <c r="P454" t="s">
        <v>24</v>
      </c>
      <c r="Q454" t="s">
        <v>64</v>
      </c>
      <c r="R454" t="s">
        <v>65</v>
      </c>
      <c r="S454" t="s">
        <v>66</v>
      </c>
      <c r="T454" t="s">
        <v>105</v>
      </c>
      <c r="U454" t="s">
        <v>67</v>
      </c>
      <c r="V454" t="s">
        <v>21</v>
      </c>
      <c r="W454">
        <v>805</v>
      </c>
      <c r="X454" t="s">
        <v>22</v>
      </c>
      <c r="Y454" t="s">
        <v>39</v>
      </c>
      <c r="Z454">
        <v>2</v>
      </c>
      <c r="AC454" t="str">
        <f>IF(Table1[[#This Row],[In Adafruit Kit]]+Table1[[#This Row],[Common part]]&gt;0,1,"")</f>
        <v/>
      </c>
      <c r="AE454">
        <v>1</v>
      </c>
      <c r="AF454" t="str">
        <f>IF(Table1[[#This Row],[Stock Part]]=1,"STOCK",IF(Table1[[#This Row],[5% Rohs Part]]+Table1[[#This Row],[1% Rohs Part]],"",""))</f>
        <v/>
      </c>
      <c r="AG454" t="str">
        <f>CONCATENATE(Table1[[#This Row],[Resistance (Ohms)]],Table1[[#This Row],[Tolerance]],Table1[[#This Row],[Stock]])</f>
        <v>14.3kÂ±1%</v>
      </c>
      <c r="AH454" t="s">
        <v>11344</v>
      </c>
      <c r="AI454" s="6" t="s">
        <v>11352</v>
      </c>
    </row>
    <row r="455" spans="1:35" hidden="1">
      <c r="A455" t="s">
        <v>55</v>
      </c>
      <c r="B455" t="s">
        <v>56</v>
      </c>
      <c r="C455" t="s">
        <v>1739</v>
      </c>
      <c r="D455" t="s">
        <v>58</v>
      </c>
      <c r="E455" t="s">
        <v>1740</v>
      </c>
      <c r="F455" t="s">
        <v>60</v>
      </c>
      <c r="G455" t="s">
        <v>1741</v>
      </c>
      <c r="H455">
        <v>22003</v>
      </c>
      <c r="I455">
        <v>0</v>
      </c>
      <c r="J455">
        <v>0.1</v>
      </c>
      <c r="K455">
        <v>0</v>
      </c>
      <c r="L455">
        <v>1</v>
      </c>
      <c r="M455" t="s">
        <v>19</v>
      </c>
      <c r="N455" t="s">
        <v>62</v>
      </c>
      <c r="O455" t="s">
        <v>521</v>
      </c>
      <c r="P455" t="s">
        <v>24</v>
      </c>
      <c r="Q455" t="s">
        <v>64</v>
      </c>
      <c r="R455" t="s">
        <v>65</v>
      </c>
      <c r="S455" t="s">
        <v>66</v>
      </c>
      <c r="T455" t="s">
        <v>105</v>
      </c>
      <c r="U455" t="s">
        <v>67</v>
      </c>
      <c r="V455" t="s">
        <v>21</v>
      </c>
      <c r="W455">
        <v>805</v>
      </c>
      <c r="X455" t="s">
        <v>22</v>
      </c>
      <c r="Y455" t="s">
        <v>39</v>
      </c>
      <c r="Z455">
        <v>2</v>
      </c>
      <c r="AC455" t="str">
        <f>IF(Table1[[#This Row],[In Adafruit Kit]]+Table1[[#This Row],[Common part]]&gt;0,1,"")</f>
        <v/>
      </c>
      <c r="AE455">
        <v>1</v>
      </c>
      <c r="AF455" t="str">
        <f>IF(Table1[[#This Row],[Stock Part]]=1,"STOCK",IF(Table1[[#This Row],[5% Rohs Part]]+Table1[[#This Row],[1% Rohs Part]],"",""))</f>
        <v/>
      </c>
      <c r="AG455" t="str">
        <f>CONCATENATE(Table1[[#This Row],[Resistance (Ohms)]],Table1[[#This Row],[Tolerance]],Table1[[#This Row],[Stock]])</f>
        <v>16kÂ±1%</v>
      </c>
      <c r="AH455" t="s">
        <v>11344</v>
      </c>
      <c r="AI455" s="6" t="s">
        <v>11352</v>
      </c>
    </row>
    <row r="456" spans="1:35" hidden="1">
      <c r="A456" t="s">
        <v>55</v>
      </c>
      <c r="B456" t="s">
        <v>56</v>
      </c>
      <c r="C456" t="s">
        <v>1742</v>
      </c>
      <c r="D456" t="s">
        <v>58</v>
      </c>
      <c r="E456" t="s">
        <v>1743</v>
      </c>
      <c r="F456" t="s">
        <v>60</v>
      </c>
      <c r="G456" t="s">
        <v>1744</v>
      </c>
      <c r="H456">
        <v>22747</v>
      </c>
      <c r="I456">
        <v>0</v>
      </c>
      <c r="J456">
        <v>0.1</v>
      </c>
      <c r="K456">
        <v>0</v>
      </c>
      <c r="L456">
        <v>1</v>
      </c>
      <c r="M456" t="s">
        <v>19</v>
      </c>
      <c r="N456" t="s">
        <v>62</v>
      </c>
      <c r="O456" t="s">
        <v>1745</v>
      </c>
      <c r="P456" t="s">
        <v>24</v>
      </c>
      <c r="Q456" t="s">
        <v>64</v>
      </c>
      <c r="R456" t="s">
        <v>65</v>
      </c>
      <c r="S456" t="s">
        <v>66</v>
      </c>
      <c r="T456" t="s">
        <v>105</v>
      </c>
      <c r="U456" t="s">
        <v>67</v>
      </c>
      <c r="V456" t="s">
        <v>21</v>
      </c>
      <c r="W456">
        <v>805</v>
      </c>
      <c r="X456" t="s">
        <v>22</v>
      </c>
      <c r="Y456" t="s">
        <v>39</v>
      </c>
      <c r="Z456">
        <v>2</v>
      </c>
      <c r="AC456" t="str">
        <f>IF(Table1[[#This Row],[In Adafruit Kit]]+Table1[[#This Row],[Common part]]&gt;0,1,"")</f>
        <v/>
      </c>
      <c r="AE456">
        <v>1</v>
      </c>
      <c r="AF456" t="str">
        <f>IF(Table1[[#This Row],[Stock Part]]=1,"STOCK",IF(Table1[[#This Row],[5% Rohs Part]]+Table1[[#This Row],[1% Rohs Part]],"",""))</f>
        <v/>
      </c>
      <c r="AG456" t="str">
        <f>CONCATENATE(Table1[[#This Row],[Resistance (Ohms)]],Table1[[#This Row],[Tolerance]],Table1[[#This Row],[Stock]])</f>
        <v>162kÂ±1%</v>
      </c>
      <c r="AH456" t="s">
        <v>11344</v>
      </c>
      <c r="AI456" s="6" t="s">
        <v>11352</v>
      </c>
    </row>
    <row r="457" spans="1:35" hidden="1">
      <c r="A457" t="s">
        <v>55</v>
      </c>
      <c r="B457" t="s">
        <v>56</v>
      </c>
      <c r="C457" t="s">
        <v>1746</v>
      </c>
      <c r="D457" t="s">
        <v>58</v>
      </c>
      <c r="E457" t="s">
        <v>1747</v>
      </c>
      <c r="F457" t="s">
        <v>60</v>
      </c>
      <c r="G457" t="s">
        <v>1748</v>
      </c>
      <c r="H457">
        <v>22483</v>
      </c>
      <c r="I457">
        <v>0</v>
      </c>
      <c r="J457">
        <v>0.1</v>
      </c>
      <c r="K457">
        <v>0</v>
      </c>
      <c r="L457">
        <v>1</v>
      </c>
      <c r="M457" t="s">
        <v>19</v>
      </c>
      <c r="N457" t="s">
        <v>62</v>
      </c>
      <c r="O457" t="s">
        <v>1749</v>
      </c>
      <c r="P457" t="s">
        <v>24</v>
      </c>
      <c r="Q457" t="s">
        <v>64</v>
      </c>
      <c r="R457" t="s">
        <v>65</v>
      </c>
      <c r="S457" t="s">
        <v>66</v>
      </c>
      <c r="T457" t="s">
        <v>105</v>
      </c>
      <c r="U457" t="s">
        <v>67</v>
      </c>
      <c r="V457" t="s">
        <v>21</v>
      </c>
      <c r="W457">
        <v>805</v>
      </c>
      <c r="X457" t="s">
        <v>22</v>
      </c>
      <c r="Y457" t="s">
        <v>39</v>
      </c>
      <c r="Z457">
        <v>2</v>
      </c>
      <c r="AC457" t="str">
        <f>IF(Table1[[#This Row],[In Adafruit Kit]]+Table1[[#This Row],[Common part]]&gt;0,1,"")</f>
        <v/>
      </c>
      <c r="AE457">
        <v>1</v>
      </c>
      <c r="AF457" t="str">
        <f>IF(Table1[[#This Row],[Stock Part]]=1,"STOCK",IF(Table1[[#This Row],[5% Rohs Part]]+Table1[[#This Row],[1% Rohs Part]],"",""))</f>
        <v/>
      </c>
      <c r="AG457" t="str">
        <f>CONCATENATE(Table1[[#This Row],[Resistance (Ohms)]],Table1[[#This Row],[Tolerance]],Table1[[#This Row],[Stock]])</f>
        <v>17.4kÂ±1%</v>
      </c>
      <c r="AH457" t="s">
        <v>11344</v>
      </c>
      <c r="AI457" s="6" t="s">
        <v>11352</v>
      </c>
    </row>
    <row r="458" spans="1:35" hidden="1">
      <c r="A458" t="s">
        <v>55</v>
      </c>
      <c r="B458" t="s">
        <v>56</v>
      </c>
      <c r="C458" t="s">
        <v>1750</v>
      </c>
      <c r="D458" t="s">
        <v>58</v>
      </c>
      <c r="E458" t="s">
        <v>1751</v>
      </c>
      <c r="F458" t="s">
        <v>60</v>
      </c>
      <c r="G458" t="s">
        <v>1752</v>
      </c>
      <c r="H458">
        <v>23661</v>
      </c>
      <c r="I458">
        <v>0</v>
      </c>
      <c r="J458">
        <v>0.1</v>
      </c>
      <c r="K458">
        <v>0</v>
      </c>
      <c r="L458">
        <v>1</v>
      </c>
      <c r="M458" t="s">
        <v>19</v>
      </c>
      <c r="N458" t="s">
        <v>62</v>
      </c>
      <c r="O458" t="s">
        <v>1753</v>
      </c>
      <c r="P458" t="s">
        <v>24</v>
      </c>
      <c r="Q458" t="s">
        <v>64</v>
      </c>
      <c r="R458" t="s">
        <v>65</v>
      </c>
      <c r="S458" t="s">
        <v>66</v>
      </c>
      <c r="T458" t="s">
        <v>105</v>
      </c>
      <c r="U458" t="s">
        <v>67</v>
      </c>
      <c r="V458" t="s">
        <v>21</v>
      </c>
      <c r="W458">
        <v>805</v>
      </c>
      <c r="X458" t="s">
        <v>22</v>
      </c>
      <c r="Y458" t="s">
        <v>39</v>
      </c>
      <c r="Z458">
        <v>2</v>
      </c>
      <c r="AC458" t="str">
        <f>IF(Table1[[#This Row],[In Adafruit Kit]]+Table1[[#This Row],[Common part]]&gt;0,1,"")</f>
        <v/>
      </c>
      <c r="AE458">
        <v>1</v>
      </c>
      <c r="AF458" t="str">
        <f>IF(Table1[[#This Row],[Stock Part]]=1,"STOCK",IF(Table1[[#This Row],[5% Rohs Part]]+Table1[[#This Row],[1% Rohs Part]],"",""))</f>
        <v/>
      </c>
      <c r="AG458" t="str">
        <f>CONCATENATE(Table1[[#This Row],[Resistance (Ohms)]],Table1[[#This Row],[Tolerance]],Table1[[#This Row],[Stock]])</f>
        <v>17.8kÂ±1%</v>
      </c>
      <c r="AH458" t="s">
        <v>11344</v>
      </c>
      <c r="AI458" s="6" t="s">
        <v>11352</v>
      </c>
    </row>
    <row r="459" spans="1:35" hidden="1">
      <c r="A459" t="s">
        <v>55</v>
      </c>
      <c r="B459" t="s">
        <v>56</v>
      </c>
      <c r="C459" t="s">
        <v>1754</v>
      </c>
      <c r="D459" t="s">
        <v>58</v>
      </c>
      <c r="E459" t="s">
        <v>1755</v>
      </c>
      <c r="F459" t="s">
        <v>60</v>
      </c>
      <c r="G459" t="s">
        <v>1756</v>
      </c>
      <c r="H459">
        <v>20359</v>
      </c>
      <c r="I459">
        <v>0</v>
      </c>
      <c r="J459">
        <v>0.1</v>
      </c>
      <c r="K459">
        <v>0</v>
      </c>
      <c r="L459">
        <v>1</v>
      </c>
      <c r="M459" t="s">
        <v>19</v>
      </c>
      <c r="N459" t="s">
        <v>62</v>
      </c>
      <c r="O459" t="s">
        <v>1757</v>
      </c>
      <c r="P459" t="s">
        <v>24</v>
      </c>
      <c r="Q459" t="s">
        <v>64</v>
      </c>
      <c r="R459" t="s">
        <v>65</v>
      </c>
      <c r="S459" t="s">
        <v>66</v>
      </c>
      <c r="T459" t="s">
        <v>105</v>
      </c>
      <c r="U459" t="s">
        <v>67</v>
      </c>
      <c r="V459" t="s">
        <v>21</v>
      </c>
      <c r="W459">
        <v>805</v>
      </c>
      <c r="X459" t="s">
        <v>22</v>
      </c>
      <c r="Y459" t="s">
        <v>39</v>
      </c>
      <c r="Z459">
        <v>2</v>
      </c>
      <c r="AC459" t="str">
        <f>IF(Table1[[#This Row],[In Adafruit Kit]]+Table1[[#This Row],[Common part]]&gt;0,1,"")</f>
        <v/>
      </c>
      <c r="AE459">
        <v>1</v>
      </c>
      <c r="AF459" t="str">
        <f>IF(Table1[[#This Row],[Stock Part]]=1,"STOCK",IF(Table1[[#This Row],[5% Rohs Part]]+Table1[[#This Row],[1% Rohs Part]],"",""))</f>
        <v/>
      </c>
      <c r="AG459" t="str">
        <f>CONCATENATE(Table1[[#This Row],[Resistance (Ohms)]],Table1[[#This Row],[Tolerance]],Table1[[#This Row],[Stock]])</f>
        <v>2.61kÂ±1%</v>
      </c>
      <c r="AH459" t="s">
        <v>11344</v>
      </c>
      <c r="AI459" s="6" t="s">
        <v>11352</v>
      </c>
    </row>
    <row r="460" spans="1:35" hidden="1">
      <c r="A460" t="s">
        <v>55</v>
      </c>
      <c r="B460" t="s">
        <v>56</v>
      </c>
      <c r="C460" t="s">
        <v>1758</v>
      </c>
      <c r="D460" t="s">
        <v>58</v>
      </c>
      <c r="E460" t="s">
        <v>1759</v>
      </c>
      <c r="F460" t="s">
        <v>60</v>
      </c>
      <c r="G460" t="s">
        <v>1760</v>
      </c>
      <c r="H460">
        <v>16056</v>
      </c>
      <c r="I460">
        <v>0</v>
      </c>
      <c r="J460">
        <v>0.1</v>
      </c>
      <c r="K460">
        <v>0</v>
      </c>
      <c r="L460">
        <v>1</v>
      </c>
      <c r="M460" t="s">
        <v>19</v>
      </c>
      <c r="N460" t="s">
        <v>62</v>
      </c>
      <c r="O460" t="s">
        <v>1761</v>
      </c>
      <c r="P460" t="s">
        <v>24</v>
      </c>
      <c r="Q460" t="s">
        <v>64</v>
      </c>
      <c r="R460" t="s">
        <v>65</v>
      </c>
      <c r="S460" t="s">
        <v>66</v>
      </c>
      <c r="T460" t="s">
        <v>105</v>
      </c>
      <c r="U460" t="s">
        <v>67</v>
      </c>
      <c r="V460" t="s">
        <v>21</v>
      </c>
      <c r="W460">
        <v>805</v>
      </c>
      <c r="X460" t="s">
        <v>22</v>
      </c>
      <c r="Y460" t="s">
        <v>39</v>
      </c>
      <c r="Z460">
        <v>2</v>
      </c>
      <c r="AC460" t="str">
        <f>IF(Table1[[#This Row],[In Adafruit Kit]]+Table1[[#This Row],[Common part]]&gt;0,1,"")</f>
        <v/>
      </c>
      <c r="AE460">
        <v>1</v>
      </c>
      <c r="AF460" t="str">
        <f>IF(Table1[[#This Row],[Stock Part]]=1,"STOCK",IF(Table1[[#This Row],[5% Rohs Part]]+Table1[[#This Row],[1% Rohs Part]],"",""))</f>
        <v/>
      </c>
      <c r="AG460" t="str">
        <f>CONCATENATE(Table1[[#This Row],[Resistance (Ohms)]],Table1[[#This Row],[Tolerance]],Table1[[#This Row],[Stock]])</f>
        <v>2.67kÂ±1%</v>
      </c>
      <c r="AH460" t="s">
        <v>11344</v>
      </c>
      <c r="AI460" s="6" t="s">
        <v>11352</v>
      </c>
    </row>
    <row r="461" spans="1:35" hidden="1">
      <c r="A461" t="s">
        <v>55</v>
      </c>
      <c r="B461" t="s">
        <v>56</v>
      </c>
      <c r="C461" t="s">
        <v>1762</v>
      </c>
      <c r="D461" t="s">
        <v>58</v>
      </c>
      <c r="E461" t="s">
        <v>1763</v>
      </c>
      <c r="F461" t="s">
        <v>60</v>
      </c>
      <c r="G461" t="s">
        <v>1764</v>
      </c>
      <c r="H461">
        <v>21761</v>
      </c>
      <c r="I461">
        <v>0</v>
      </c>
      <c r="J461">
        <v>0.1</v>
      </c>
      <c r="K461">
        <v>0</v>
      </c>
      <c r="L461">
        <v>1</v>
      </c>
      <c r="M461" t="s">
        <v>19</v>
      </c>
      <c r="N461" t="s">
        <v>62</v>
      </c>
      <c r="O461" t="s">
        <v>1765</v>
      </c>
      <c r="P461" t="s">
        <v>24</v>
      </c>
      <c r="Q461" t="s">
        <v>64</v>
      </c>
      <c r="R461" t="s">
        <v>65</v>
      </c>
      <c r="S461" t="s">
        <v>66</v>
      </c>
      <c r="T461" t="s">
        <v>105</v>
      </c>
      <c r="U461" t="s">
        <v>67</v>
      </c>
      <c r="V461" t="s">
        <v>21</v>
      </c>
      <c r="W461">
        <v>805</v>
      </c>
      <c r="X461" t="s">
        <v>22</v>
      </c>
      <c r="Y461" t="s">
        <v>39</v>
      </c>
      <c r="Z461">
        <v>2</v>
      </c>
      <c r="AC461" t="str">
        <f>IF(Table1[[#This Row],[In Adafruit Kit]]+Table1[[#This Row],[Common part]]&gt;0,1,"")</f>
        <v/>
      </c>
      <c r="AE461">
        <v>1</v>
      </c>
      <c r="AF461" t="str">
        <f>IF(Table1[[#This Row],[Stock Part]]=1,"STOCK",IF(Table1[[#This Row],[5% Rohs Part]]+Table1[[#This Row],[1% Rohs Part]],"",""))</f>
        <v/>
      </c>
      <c r="AG461" t="str">
        <f>CONCATENATE(Table1[[#This Row],[Resistance (Ohms)]],Table1[[#This Row],[Tolerance]],Table1[[#This Row],[Stock]])</f>
        <v>210kÂ±1%</v>
      </c>
      <c r="AH461" t="s">
        <v>11344</v>
      </c>
      <c r="AI461" s="6" t="s">
        <v>11352</v>
      </c>
    </row>
    <row r="462" spans="1:35" hidden="1">
      <c r="A462" t="s">
        <v>55</v>
      </c>
      <c r="B462" t="s">
        <v>56</v>
      </c>
      <c r="C462" t="s">
        <v>1766</v>
      </c>
      <c r="D462" t="s">
        <v>58</v>
      </c>
      <c r="E462" t="s">
        <v>1767</v>
      </c>
      <c r="F462" t="s">
        <v>60</v>
      </c>
      <c r="G462" t="s">
        <v>1768</v>
      </c>
      <c r="H462">
        <v>22384</v>
      </c>
      <c r="I462">
        <v>0</v>
      </c>
      <c r="J462">
        <v>0.1</v>
      </c>
      <c r="K462">
        <v>0</v>
      </c>
      <c r="L462">
        <v>1</v>
      </c>
      <c r="M462" t="s">
        <v>19</v>
      </c>
      <c r="N462" t="s">
        <v>62</v>
      </c>
      <c r="O462">
        <v>221</v>
      </c>
      <c r="P462" t="s">
        <v>24</v>
      </c>
      <c r="Q462" t="s">
        <v>64</v>
      </c>
      <c r="R462" t="s">
        <v>65</v>
      </c>
      <c r="S462" t="s">
        <v>66</v>
      </c>
      <c r="T462" t="s">
        <v>105</v>
      </c>
      <c r="U462" t="s">
        <v>67</v>
      </c>
      <c r="V462" t="s">
        <v>21</v>
      </c>
      <c r="W462">
        <v>805</v>
      </c>
      <c r="X462" t="s">
        <v>22</v>
      </c>
      <c r="Y462" t="s">
        <v>39</v>
      </c>
      <c r="Z462">
        <v>2</v>
      </c>
      <c r="AC462" t="str">
        <f>IF(Table1[[#This Row],[In Adafruit Kit]]+Table1[[#This Row],[Common part]]&gt;0,1,"")</f>
        <v/>
      </c>
      <c r="AE462">
        <v>1</v>
      </c>
      <c r="AF462" t="str">
        <f>IF(Table1[[#This Row],[Stock Part]]=1,"STOCK",IF(Table1[[#This Row],[5% Rohs Part]]+Table1[[#This Row],[1% Rohs Part]],"",""))</f>
        <v/>
      </c>
      <c r="AG462" t="str">
        <f>CONCATENATE(Table1[[#This Row],[Resistance (Ohms)]],Table1[[#This Row],[Tolerance]],Table1[[#This Row],[Stock]])</f>
        <v>221Â±1%</v>
      </c>
      <c r="AH462" t="s">
        <v>11344</v>
      </c>
      <c r="AI462" s="6" t="s">
        <v>11352</v>
      </c>
    </row>
    <row r="463" spans="1:35" hidden="1">
      <c r="A463" t="s">
        <v>55</v>
      </c>
      <c r="B463" t="s">
        <v>56</v>
      </c>
      <c r="C463" t="s">
        <v>1769</v>
      </c>
      <c r="D463" t="s">
        <v>58</v>
      </c>
      <c r="E463" t="s">
        <v>1770</v>
      </c>
      <c r="F463" t="s">
        <v>60</v>
      </c>
      <c r="G463" t="s">
        <v>1771</v>
      </c>
      <c r="H463">
        <v>21455</v>
      </c>
      <c r="I463">
        <v>0</v>
      </c>
      <c r="J463">
        <v>0.1</v>
      </c>
      <c r="K463">
        <v>0</v>
      </c>
      <c r="L463">
        <v>1</v>
      </c>
      <c r="M463" t="s">
        <v>19</v>
      </c>
      <c r="N463" t="s">
        <v>62</v>
      </c>
      <c r="O463" t="s">
        <v>1772</v>
      </c>
      <c r="P463" t="s">
        <v>24</v>
      </c>
      <c r="Q463" t="s">
        <v>64</v>
      </c>
      <c r="R463" t="s">
        <v>65</v>
      </c>
      <c r="S463" t="s">
        <v>66</v>
      </c>
      <c r="T463" t="s">
        <v>105</v>
      </c>
      <c r="U463" t="s">
        <v>67</v>
      </c>
      <c r="V463" t="s">
        <v>21</v>
      </c>
      <c r="W463">
        <v>805</v>
      </c>
      <c r="X463" t="s">
        <v>22</v>
      </c>
      <c r="Y463" t="s">
        <v>39</v>
      </c>
      <c r="Z463">
        <v>2</v>
      </c>
      <c r="AC463" t="str">
        <f>IF(Table1[[#This Row],[In Adafruit Kit]]+Table1[[#This Row],[Common part]]&gt;0,1,"")</f>
        <v/>
      </c>
      <c r="AE463">
        <v>1</v>
      </c>
      <c r="AF463" t="str">
        <f>IF(Table1[[#This Row],[Stock Part]]=1,"STOCK",IF(Table1[[#This Row],[5% Rohs Part]]+Table1[[#This Row],[1% Rohs Part]],"",""))</f>
        <v/>
      </c>
      <c r="AG463" t="str">
        <f>CONCATENATE(Table1[[#This Row],[Resistance (Ohms)]],Table1[[#This Row],[Tolerance]],Table1[[#This Row],[Stock]])</f>
        <v>23.7kÂ±1%</v>
      </c>
      <c r="AH463" t="s">
        <v>11344</v>
      </c>
      <c r="AI463" s="6" t="s">
        <v>11352</v>
      </c>
    </row>
    <row r="464" spans="1:35" hidden="1">
      <c r="A464" t="s">
        <v>55</v>
      </c>
      <c r="B464" t="s">
        <v>56</v>
      </c>
      <c r="C464" t="s">
        <v>1773</v>
      </c>
      <c r="D464" t="s">
        <v>58</v>
      </c>
      <c r="E464" t="s">
        <v>1774</v>
      </c>
      <c r="F464" t="s">
        <v>60</v>
      </c>
      <c r="G464" t="s">
        <v>1775</v>
      </c>
      <c r="H464">
        <v>7718</v>
      </c>
      <c r="I464">
        <v>0</v>
      </c>
      <c r="J464">
        <v>0.1</v>
      </c>
      <c r="K464">
        <v>0</v>
      </c>
      <c r="L464">
        <v>1</v>
      </c>
      <c r="M464" t="s">
        <v>19</v>
      </c>
      <c r="N464" t="s">
        <v>62</v>
      </c>
      <c r="O464">
        <v>249</v>
      </c>
      <c r="P464" t="s">
        <v>24</v>
      </c>
      <c r="Q464" t="s">
        <v>64</v>
      </c>
      <c r="R464" t="s">
        <v>65</v>
      </c>
      <c r="S464" t="s">
        <v>66</v>
      </c>
      <c r="T464" t="s">
        <v>105</v>
      </c>
      <c r="U464" t="s">
        <v>67</v>
      </c>
      <c r="V464" t="s">
        <v>21</v>
      </c>
      <c r="W464">
        <v>805</v>
      </c>
      <c r="X464" t="s">
        <v>22</v>
      </c>
      <c r="Y464" t="s">
        <v>39</v>
      </c>
      <c r="Z464">
        <v>2</v>
      </c>
      <c r="AC464" t="str">
        <f>IF(Table1[[#This Row],[In Adafruit Kit]]+Table1[[#This Row],[Common part]]&gt;0,1,"")</f>
        <v/>
      </c>
      <c r="AE464">
        <v>1</v>
      </c>
      <c r="AF464" t="str">
        <f>IF(Table1[[#This Row],[Stock Part]]=1,"STOCK",IF(Table1[[#This Row],[5% Rohs Part]]+Table1[[#This Row],[1% Rohs Part]],"",""))</f>
        <v/>
      </c>
      <c r="AG464" t="str">
        <f>CONCATENATE(Table1[[#This Row],[Resistance (Ohms)]],Table1[[#This Row],[Tolerance]],Table1[[#This Row],[Stock]])</f>
        <v>249Â±1%</v>
      </c>
      <c r="AH464" t="s">
        <v>11344</v>
      </c>
      <c r="AI464" s="6" t="s">
        <v>11352</v>
      </c>
    </row>
    <row r="465" spans="1:35" hidden="1">
      <c r="A465" t="s">
        <v>55</v>
      </c>
      <c r="B465" t="s">
        <v>56</v>
      </c>
      <c r="C465" t="s">
        <v>1776</v>
      </c>
      <c r="D465" t="s">
        <v>58</v>
      </c>
      <c r="E465" t="s">
        <v>1777</v>
      </c>
      <c r="F465" t="s">
        <v>60</v>
      </c>
      <c r="G465" t="s">
        <v>1778</v>
      </c>
      <c r="H465">
        <v>23280</v>
      </c>
      <c r="I465">
        <v>0</v>
      </c>
      <c r="J465">
        <v>0.1</v>
      </c>
      <c r="K465">
        <v>0</v>
      </c>
      <c r="L465">
        <v>1</v>
      </c>
      <c r="M465" t="s">
        <v>19</v>
      </c>
      <c r="N465" t="s">
        <v>62</v>
      </c>
      <c r="O465" t="s">
        <v>1779</v>
      </c>
      <c r="P465" t="s">
        <v>24</v>
      </c>
      <c r="Q465" t="s">
        <v>64</v>
      </c>
      <c r="R465" t="s">
        <v>65</v>
      </c>
      <c r="S465" t="s">
        <v>66</v>
      </c>
      <c r="T465" t="s">
        <v>105</v>
      </c>
      <c r="U465" t="s">
        <v>67</v>
      </c>
      <c r="V465" t="s">
        <v>21</v>
      </c>
      <c r="W465">
        <v>805</v>
      </c>
      <c r="X465" t="s">
        <v>22</v>
      </c>
      <c r="Y465" t="s">
        <v>39</v>
      </c>
      <c r="Z465">
        <v>2</v>
      </c>
      <c r="AC465" t="str">
        <f>IF(Table1[[#This Row],[In Adafruit Kit]]+Table1[[#This Row],[Common part]]&gt;0,1,"")</f>
        <v/>
      </c>
      <c r="AE465">
        <v>1</v>
      </c>
      <c r="AF465" t="str">
        <f>IF(Table1[[#This Row],[Stock Part]]=1,"STOCK",IF(Table1[[#This Row],[5% Rohs Part]]+Table1[[#This Row],[1% Rohs Part]],"",""))</f>
        <v/>
      </c>
      <c r="AG465" t="str">
        <f>CONCATENATE(Table1[[#This Row],[Resistance (Ohms)]],Table1[[#This Row],[Tolerance]],Table1[[#This Row],[Stock]])</f>
        <v>26.7kÂ±1%</v>
      </c>
      <c r="AH465" t="s">
        <v>11344</v>
      </c>
      <c r="AI465" s="6" t="s">
        <v>11352</v>
      </c>
    </row>
    <row r="466" spans="1:35" hidden="1">
      <c r="A466" t="s">
        <v>55</v>
      </c>
      <c r="B466" t="s">
        <v>56</v>
      </c>
      <c r="C466" t="s">
        <v>1780</v>
      </c>
      <c r="D466" t="s">
        <v>58</v>
      </c>
      <c r="E466" t="s">
        <v>1781</v>
      </c>
      <c r="F466" t="s">
        <v>60</v>
      </c>
      <c r="G466" t="s">
        <v>1782</v>
      </c>
      <c r="H466">
        <v>23450</v>
      </c>
      <c r="I466">
        <v>0</v>
      </c>
      <c r="J466">
        <v>0.1</v>
      </c>
      <c r="K466">
        <v>0</v>
      </c>
      <c r="L466">
        <v>1</v>
      </c>
      <c r="M466" t="s">
        <v>19</v>
      </c>
      <c r="N466" t="s">
        <v>62</v>
      </c>
      <c r="O466" t="s">
        <v>1783</v>
      </c>
      <c r="P466" t="s">
        <v>24</v>
      </c>
      <c r="Q466" t="s">
        <v>64</v>
      </c>
      <c r="R466" t="s">
        <v>65</v>
      </c>
      <c r="S466" t="s">
        <v>66</v>
      </c>
      <c r="T466" t="s">
        <v>105</v>
      </c>
      <c r="U466" t="s">
        <v>67</v>
      </c>
      <c r="V466" t="s">
        <v>21</v>
      </c>
      <c r="W466">
        <v>805</v>
      </c>
      <c r="X466" t="s">
        <v>22</v>
      </c>
      <c r="Y466" t="s">
        <v>39</v>
      </c>
      <c r="Z466">
        <v>2</v>
      </c>
      <c r="AC466" t="str">
        <f>IF(Table1[[#This Row],[In Adafruit Kit]]+Table1[[#This Row],[Common part]]&gt;0,1,"")</f>
        <v/>
      </c>
      <c r="AE466">
        <v>1</v>
      </c>
      <c r="AF466" t="str">
        <f>IF(Table1[[#This Row],[Stock Part]]=1,"STOCK",IF(Table1[[#This Row],[5% Rohs Part]]+Table1[[#This Row],[1% Rohs Part]],"",""))</f>
        <v/>
      </c>
      <c r="AG466" t="str">
        <f>CONCATENATE(Table1[[#This Row],[Resistance (Ohms)]],Table1[[#This Row],[Tolerance]],Table1[[#This Row],[Stock]])</f>
        <v>287kÂ±1%</v>
      </c>
      <c r="AH466" t="s">
        <v>11344</v>
      </c>
      <c r="AI466" s="6" t="s">
        <v>11352</v>
      </c>
    </row>
    <row r="467" spans="1:35" hidden="1">
      <c r="A467" t="s">
        <v>55</v>
      </c>
      <c r="B467" t="s">
        <v>56</v>
      </c>
      <c r="C467" t="s">
        <v>1784</v>
      </c>
      <c r="D467" t="s">
        <v>58</v>
      </c>
      <c r="E467" t="s">
        <v>1785</v>
      </c>
      <c r="F467" t="s">
        <v>60</v>
      </c>
      <c r="G467" t="s">
        <v>1786</v>
      </c>
      <c r="H467">
        <v>21574</v>
      </c>
      <c r="I467">
        <v>0</v>
      </c>
      <c r="J467">
        <v>0.1</v>
      </c>
      <c r="K467">
        <v>0</v>
      </c>
      <c r="L467">
        <v>1</v>
      </c>
      <c r="M467" t="s">
        <v>19</v>
      </c>
      <c r="N467" t="s">
        <v>62</v>
      </c>
      <c r="O467">
        <v>294</v>
      </c>
      <c r="P467" t="s">
        <v>24</v>
      </c>
      <c r="Q467" t="s">
        <v>64</v>
      </c>
      <c r="R467" t="s">
        <v>65</v>
      </c>
      <c r="S467" t="s">
        <v>66</v>
      </c>
      <c r="T467" t="s">
        <v>105</v>
      </c>
      <c r="U467" t="s">
        <v>67</v>
      </c>
      <c r="V467" t="s">
        <v>21</v>
      </c>
      <c r="W467">
        <v>805</v>
      </c>
      <c r="X467" t="s">
        <v>22</v>
      </c>
      <c r="Y467" t="s">
        <v>39</v>
      </c>
      <c r="Z467">
        <v>2</v>
      </c>
      <c r="AC467" t="str">
        <f>IF(Table1[[#This Row],[In Adafruit Kit]]+Table1[[#This Row],[Common part]]&gt;0,1,"")</f>
        <v/>
      </c>
      <c r="AE467">
        <v>1</v>
      </c>
      <c r="AF467" t="str">
        <f>IF(Table1[[#This Row],[Stock Part]]=1,"STOCK",IF(Table1[[#This Row],[5% Rohs Part]]+Table1[[#This Row],[1% Rohs Part]],"",""))</f>
        <v/>
      </c>
      <c r="AG467" t="str">
        <f>CONCATENATE(Table1[[#This Row],[Resistance (Ohms)]],Table1[[#This Row],[Tolerance]],Table1[[#This Row],[Stock]])</f>
        <v>294Â±1%</v>
      </c>
      <c r="AH467" t="s">
        <v>11344</v>
      </c>
      <c r="AI467" s="6" t="s">
        <v>11352</v>
      </c>
    </row>
    <row r="468" spans="1:35" hidden="1">
      <c r="A468" t="s">
        <v>55</v>
      </c>
      <c r="B468" t="s">
        <v>56</v>
      </c>
      <c r="C468" t="s">
        <v>1787</v>
      </c>
      <c r="D468" t="s">
        <v>58</v>
      </c>
      <c r="E468" t="s">
        <v>1788</v>
      </c>
      <c r="F468" t="s">
        <v>60</v>
      </c>
      <c r="G468" t="s">
        <v>1789</v>
      </c>
      <c r="H468">
        <v>21842</v>
      </c>
      <c r="I468">
        <v>0</v>
      </c>
      <c r="J468">
        <v>0.1</v>
      </c>
      <c r="K468">
        <v>0</v>
      </c>
      <c r="L468">
        <v>1</v>
      </c>
      <c r="M468" t="s">
        <v>19</v>
      </c>
      <c r="N468" t="s">
        <v>62</v>
      </c>
      <c r="O468">
        <v>34.799999999999997</v>
      </c>
      <c r="P468" t="s">
        <v>24</v>
      </c>
      <c r="Q468" t="s">
        <v>64</v>
      </c>
      <c r="R468" t="s">
        <v>65</v>
      </c>
      <c r="S468" t="s">
        <v>66</v>
      </c>
      <c r="T468" t="s">
        <v>105</v>
      </c>
      <c r="U468" t="s">
        <v>67</v>
      </c>
      <c r="V468" t="s">
        <v>21</v>
      </c>
      <c r="W468">
        <v>805</v>
      </c>
      <c r="X468" t="s">
        <v>22</v>
      </c>
      <c r="Y468" t="s">
        <v>39</v>
      </c>
      <c r="Z468">
        <v>2</v>
      </c>
      <c r="AC468" t="str">
        <f>IF(Table1[[#This Row],[In Adafruit Kit]]+Table1[[#This Row],[Common part]]&gt;0,1,"")</f>
        <v/>
      </c>
      <c r="AE468">
        <v>1</v>
      </c>
      <c r="AF468" t="str">
        <f>IF(Table1[[#This Row],[Stock Part]]=1,"STOCK",IF(Table1[[#This Row],[5% Rohs Part]]+Table1[[#This Row],[1% Rohs Part]],"",""))</f>
        <v/>
      </c>
      <c r="AG468" t="str">
        <f>CONCATENATE(Table1[[#This Row],[Resistance (Ohms)]],Table1[[#This Row],[Tolerance]],Table1[[#This Row],[Stock]])</f>
        <v>34.8Â±1%</v>
      </c>
      <c r="AH468" t="s">
        <v>11344</v>
      </c>
      <c r="AI468" s="6" t="s">
        <v>11352</v>
      </c>
    </row>
    <row r="469" spans="1:35" hidden="1">
      <c r="A469" t="s">
        <v>55</v>
      </c>
      <c r="B469" t="s">
        <v>56</v>
      </c>
      <c r="C469" t="s">
        <v>1790</v>
      </c>
      <c r="D469" t="s">
        <v>58</v>
      </c>
      <c r="E469" t="s">
        <v>1791</v>
      </c>
      <c r="F469" t="s">
        <v>60</v>
      </c>
      <c r="G469" t="s">
        <v>1792</v>
      </c>
      <c r="H469">
        <v>21227</v>
      </c>
      <c r="I469">
        <v>0</v>
      </c>
      <c r="J469">
        <v>0.1</v>
      </c>
      <c r="K469">
        <v>0</v>
      </c>
      <c r="L469">
        <v>1</v>
      </c>
      <c r="M469" t="s">
        <v>19</v>
      </c>
      <c r="N469" t="s">
        <v>62</v>
      </c>
      <c r="O469">
        <v>360</v>
      </c>
      <c r="P469" t="s">
        <v>24</v>
      </c>
      <c r="Q469" t="s">
        <v>64</v>
      </c>
      <c r="R469" t="s">
        <v>65</v>
      </c>
      <c r="S469" t="s">
        <v>66</v>
      </c>
      <c r="T469" t="s">
        <v>105</v>
      </c>
      <c r="U469" t="s">
        <v>67</v>
      </c>
      <c r="V469" t="s">
        <v>21</v>
      </c>
      <c r="W469">
        <v>805</v>
      </c>
      <c r="X469" t="s">
        <v>22</v>
      </c>
      <c r="Y469" t="s">
        <v>39</v>
      </c>
      <c r="Z469">
        <v>2</v>
      </c>
      <c r="AC469" t="str">
        <f>IF(Table1[[#This Row],[In Adafruit Kit]]+Table1[[#This Row],[Common part]]&gt;0,1,"")</f>
        <v/>
      </c>
      <c r="AE469">
        <v>1</v>
      </c>
      <c r="AF469" t="str">
        <f>IF(Table1[[#This Row],[Stock Part]]=1,"STOCK",IF(Table1[[#This Row],[5% Rohs Part]]+Table1[[#This Row],[1% Rohs Part]],"",""))</f>
        <v/>
      </c>
      <c r="AG469" t="str">
        <f>CONCATENATE(Table1[[#This Row],[Resistance (Ohms)]],Table1[[#This Row],[Tolerance]],Table1[[#This Row],[Stock]])</f>
        <v>360Â±1%</v>
      </c>
      <c r="AH469" t="s">
        <v>11344</v>
      </c>
      <c r="AI469" s="6" t="s">
        <v>11352</v>
      </c>
    </row>
    <row r="470" spans="1:35" hidden="1">
      <c r="A470" t="s">
        <v>55</v>
      </c>
      <c r="B470" t="s">
        <v>56</v>
      </c>
      <c r="C470" t="s">
        <v>1793</v>
      </c>
      <c r="D470" t="s">
        <v>58</v>
      </c>
      <c r="E470" t="s">
        <v>1794</v>
      </c>
      <c r="F470" t="s">
        <v>60</v>
      </c>
      <c r="G470" t="s">
        <v>1795</v>
      </c>
      <c r="H470">
        <v>32540</v>
      </c>
      <c r="I470">
        <v>0</v>
      </c>
      <c r="J470">
        <v>0.1</v>
      </c>
      <c r="K470">
        <v>0</v>
      </c>
      <c r="L470">
        <v>1</v>
      </c>
      <c r="M470" t="s">
        <v>19</v>
      </c>
      <c r="N470" t="s">
        <v>62</v>
      </c>
      <c r="O470" t="s">
        <v>1796</v>
      </c>
      <c r="P470" t="s">
        <v>24</v>
      </c>
      <c r="Q470" t="s">
        <v>64</v>
      </c>
      <c r="R470" t="s">
        <v>65</v>
      </c>
      <c r="S470" t="s">
        <v>66</v>
      </c>
      <c r="T470" t="s">
        <v>105</v>
      </c>
      <c r="U470" t="s">
        <v>67</v>
      </c>
      <c r="V470" t="s">
        <v>21</v>
      </c>
      <c r="W470">
        <v>805</v>
      </c>
      <c r="X470" t="s">
        <v>22</v>
      </c>
      <c r="Y470" t="s">
        <v>39</v>
      </c>
      <c r="Z470">
        <v>2</v>
      </c>
      <c r="AC470" t="str">
        <f>IF(Table1[[#This Row],[In Adafruit Kit]]+Table1[[#This Row],[Common part]]&gt;0,1,"")</f>
        <v/>
      </c>
      <c r="AE470">
        <v>1</v>
      </c>
      <c r="AF470" t="str">
        <f>IF(Table1[[#This Row],[Stock Part]]=1,"STOCK",IF(Table1[[#This Row],[5% Rohs Part]]+Table1[[#This Row],[1% Rohs Part]],"",""))</f>
        <v/>
      </c>
      <c r="AG470" t="str">
        <f>CONCATENATE(Table1[[#This Row],[Resistance (Ohms)]],Table1[[#This Row],[Tolerance]],Table1[[#This Row],[Stock]])</f>
        <v>430kÂ±1%</v>
      </c>
      <c r="AH470" t="s">
        <v>11344</v>
      </c>
      <c r="AI470" s="6" t="s">
        <v>11352</v>
      </c>
    </row>
    <row r="471" spans="1:35" hidden="1">
      <c r="A471" t="s">
        <v>55</v>
      </c>
      <c r="B471" t="s">
        <v>56</v>
      </c>
      <c r="C471" t="s">
        <v>1797</v>
      </c>
      <c r="D471" t="s">
        <v>58</v>
      </c>
      <c r="E471" t="s">
        <v>1798</v>
      </c>
      <c r="F471" t="s">
        <v>60</v>
      </c>
      <c r="G471" t="s">
        <v>1799</v>
      </c>
      <c r="H471">
        <v>23325</v>
      </c>
      <c r="I471">
        <v>0</v>
      </c>
      <c r="J471">
        <v>0.1</v>
      </c>
      <c r="K471">
        <v>0</v>
      </c>
      <c r="L471">
        <v>1</v>
      </c>
      <c r="M471" t="s">
        <v>19</v>
      </c>
      <c r="N471" t="s">
        <v>62</v>
      </c>
      <c r="O471">
        <v>45.3</v>
      </c>
      <c r="P471" t="s">
        <v>24</v>
      </c>
      <c r="Q471" t="s">
        <v>64</v>
      </c>
      <c r="R471" t="s">
        <v>65</v>
      </c>
      <c r="S471" t="s">
        <v>66</v>
      </c>
      <c r="T471" t="s">
        <v>105</v>
      </c>
      <c r="U471" t="s">
        <v>67</v>
      </c>
      <c r="V471" t="s">
        <v>21</v>
      </c>
      <c r="W471">
        <v>805</v>
      </c>
      <c r="X471" t="s">
        <v>22</v>
      </c>
      <c r="Y471" t="s">
        <v>39</v>
      </c>
      <c r="Z471">
        <v>2</v>
      </c>
      <c r="AC471" t="str">
        <f>IF(Table1[[#This Row],[In Adafruit Kit]]+Table1[[#This Row],[Common part]]&gt;0,1,"")</f>
        <v/>
      </c>
      <c r="AE471">
        <v>1</v>
      </c>
      <c r="AF471" t="str">
        <f>IF(Table1[[#This Row],[Stock Part]]=1,"STOCK",IF(Table1[[#This Row],[5% Rohs Part]]+Table1[[#This Row],[1% Rohs Part]],"",""))</f>
        <v/>
      </c>
      <c r="AG471" t="str">
        <f>CONCATENATE(Table1[[#This Row],[Resistance (Ohms)]],Table1[[#This Row],[Tolerance]],Table1[[#This Row],[Stock]])</f>
        <v>45.3Â±1%</v>
      </c>
      <c r="AH471" t="s">
        <v>11344</v>
      </c>
      <c r="AI471" s="6" t="s">
        <v>11352</v>
      </c>
    </row>
    <row r="472" spans="1:35" hidden="1">
      <c r="A472" t="s">
        <v>55</v>
      </c>
      <c r="B472" t="s">
        <v>56</v>
      </c>
      <c r="C472" t="s">
        <v>1800</v>
      </c>
      <c r="D472" t="s">
        <v>58</v>
      </c>
      <c r="E472" t="s">
        <v>1801</v>
      </c>
      <c r="F472" t="s">
        <v>60</v>
      </c>
      <c r="G472" t="s">
        <v>1802</v>
      </c>
      <c r="H472">
        <v>24678</v>
      </c>
      <c r="I472">
        <v>0</v>
      </c>
      <c r="J472">
        <v>0.1</v>
      </c>
      <c r="K472">
        <v>0</v>
      </c>
      <c r="L472">
        <v>1</v>
      </c>
      <c r="M472" t="s">
        <v>19</v>
      </c>
      <c r="N472" t="s">
        <v>62</v>
      </c>
      <c r="O472" t="s">
        <v>1803</v>
      </c>
      <c r="P472" t="s">
        <v>24</v>
      </c>
      <c r="Q472" t="s">
        <v>64</v>
      </c>
      <c r="R472" t="s">
        <v>65</v>
      </c>
      <c r="S472" t="s">
        <v>66</v>
      </c>
      <c r="T472" t="s">
        <v>105</v>
      </c>
      <c r="U472" t="s">
        <v>67</v>
      </c>
      <c r="V472" t="s">
        <v>21</v>
      </c>
      <c r="W472">
        <v>805</v>
      </c>
      <c r="X472" t="s">
        <v>22</v>
      </c>
      <c r="Y472" t="s">
        <v>39</v>
      </c>
      <c r="Z472">
        <v>2</v>
      </c>
      <c r="AC472" t="str">
        <f>IF(Table1[[#This Row],[In Adafruit Kit]]+Table1[[#This Row],[Common part]]&gt;0,1,"")</f>
        <v/>
      </c>
      <c r="AE472">
        <v>1</v>
      </c>
      <c r="AF472" t="str">
        <f>IF(Table1[[#This Row],[Stock Part]]=1,"STOCK",IF(Table1[[#This Row],[5% Rohs Part]]+Table1[[#This Row],[1% Rohs Part]],"",""))</f>
        <v/>
      </c>
      <c r="AG472" t="str">
        <f>CONCATENATE(Table1[[#This Row],[Resistance (Ohms)]],Table1[[#This Row],[Tolerance]],Table1[[#This Row],[Stock]])</f>
        <v>5.23kÂ±1%</v>
      </c>
      <c r="AH472" t="s">
        <v>11344</v>
      </c>
      <c r="AI472" s="6" t="s">
        <v>11352</v>
      </c>
    </row>
    <row r="473" spans="1:35" hidden="1">
      <c r="A473" t="s">
        <v>55</v>
      </c>
      <c r="B473" t="s">
        <v>56</v>
      </c>
      <c r="C473" t="s">
        <v>1804</v>
      </c>
      <c r="D473" t="s">
        <v>58</v>
      </c>
      <c r="E473" t="s">
        <v>1805</v>
      </c>
      <c r="F473" t="s">
        <v>60</v>
      </c>
      <c r="G473" t="s">
        <v>1806</v>
      </c>
      <c r="H473">
        <v>19904</v>
      </c>
      <c r="I473">
        <v>0</v>
      </c>
      <c r="J473">
        <v>0.1</v>
      </c>
      <c r="K473">
        <v>0</v>
      </c>
      <c r="L473">
        <v>1</v>
      </c>
      <c r="M473" t="s">
        <v>19</v>
      </c>
      <c r="N473" t="s">
        <v>62</v>
      </c>
      <c r="O473" t="s">
        <v>304</v>
      </c>
      <c r="P473" t="s">
        <v>24</v>
      </c>
      <c r="Q473" t="s">
        <v>64</v>
      </c>
      <c r="R473" t="s">
        <v>65</v>
      </c>
      <c r="S473" t="s">
        <v>66</v>
      </c>
      <c r="T473" t="s">
        <v>105</v>
      </c>
      <c r="U473" t="s">
        <v>67</v>
      </c>
      <c r="V473" t="s">
        <v>21</v>
      </c>
      <c r="W473">
        <v>805</v>
      </c>
      <c r="X473" t="s">
        <v>22</v>
      </c>
      <c r="Y473" t="s">
        <v>39</v>
      </c>
      <c r="Z473">
        <v>2</v>
      </c>
      <c r="AC473" t="str">
        <f>IF(Table1[[#This Row],[In Adafruit Kit]]+Table1[[#This Row],[Common part]]&gt;0,1,"")</f>
        <v/>
      </c>
      <c r="AE473">
        <v>1</v>
      </c>
      <c r="AF473" t="str">
        <f>IF(Table1[[#This Row],[Stock Part]]=1,"STOCK",IF(Table1[[#This Row],[5% Rohs Part]]+Table1[[#This Row],[1% Rohs Part]],"",""))</f>
        <v/>
      </c>
      <c r="AG473" t="str">
        <f>CONCATENATE(Table1[[#This Row],[Resistance (Ohms)]],Table1[[#This Row],[Tolerance]],Table1[[#This Row],[Stock]])</f>
        <v>510kÂ±1%</v>
      </c>
      <c r="AH473" t="s">
        <v>11344</v>
      </c>
      <c r="AI473" s="6" t="s">
        <v>11352</v>
      </c>
    </row>
    <row r="474" spans="1:35" hidden="1">
      <c r="A474" t="s">
        <v>55</v>
      </c>
      <c r="B474" t="s">
        <v>56</v>
      </c>
      <c r="C474" t="s">
        <v>1807</v>
      </c>
      <c r="D474" t="s">
        <v>58</v>
      </c>
      <c r="E474" t="s">
        <v>1808</v>
      </c>
      <c r="F474" t="s">
        <v>60</v>
      </c>
      <c r="G474" t="s">
        <v>1809</v>
      </c>
      <c r="H474">
        <v>22788</v>
      </c>
      <c r="I474">
        <v>0</v>
      </c>
      <c r="J474">
        <v>0.1</v>
      </c>
      <c r="K474">
        <v>0</v>
      </c>
      <c r="L474">
        <v>1</v>
      </c>
      <c r="M474" t="s">
        <v>19</v>
      </c>
      <c r="N474" t="s">
        <v>62</v>
      </c>
      <c r="O474" t="s">
        <v>1810</v>
      </c>
      <c r="P474" t="s">
        <v>24</v>
      </c>
      <c r="Q474" t="s">
        <v>64</v>
      </c>
      <c r="R474" t="s">
        <v>65</v>
      </c>
      <c r="S474" t="s">
        <v>66</v>
      </c>
      <c r="T474" t="s">
        <v>105</v>
      </c>
      <c r="U474" t="s">
        <v>67</v>
      </c>
      <c r="V474" t="s">
        <v>21</v>
      </c>
      <c r="W474">
        <v>805</v>
      </c>
      <c r="X474" t="s">
        <v>22</v>
      </c>
      <c r="Y474" t="s">
        <v>39</v>
      </c>
      <c r="Z474">
        <v>2</v>
      </c>
      <c r="AC474" t="str">
        <f>IF(Table1[[#This Row],[In Adafruit Kit]]+Table1[[#This Row],[Common part]]&gt;0,1,"")</f>
        <v/>
      </c>
      <c r="AE474">
        <v>1</v>
      </c>
      <c r="AF474" t="str">
        <f>IF(Table1[[#This Row],[Stock Part]]=1,"STOCK",IF(Table1[[#This Row],[5% Rohs Part]]+Table1[[#This Row],[1% Rohs Part]],"",""))</f>
        <v/>
      </c>
      <c r="AG474" t="str">
        <f>CONCATENATE(Table1[[#This Row],[Resistance (Ohms)]],Table1[[#This Row],[Tolerance]],Table1[[#This Row],[Stock]])</f>
        <v>52.3kÂ±1%</v>
      </c>
      <c r="AH474" t="s">
        <v>11344</v>
      </c>
      <c r="AI474" s="6" t="s">
        <v>11352</v>
      </c>
    </row>
    <row r="475" spans="1:35" hidden="1">
      <c r="A475" t="s">
        <v>55</v>
      </c>
      <c r="B475" t="s">
        <v>56</v>
      </c>
      <c r="C475" t="s">
        <v>1811</v>
      </c>
      <c r="D475" t="s">
        <v>58</v>
      </c>
      <c r="E475" t="s">
        <v>1812</v>
      </c>
      <c r="F475" t="s">
        <v>60</v>
      </c>
      <c r="G475" t="s">
        <v>1813</v>
      </c>
      <c r="H475">
        <v>21244</v>
      </c>
      <c r="I475">
        <v>0</v>
      </c>
      <c r="J475">
        <v>0.1</v>
      </c>
      <c r="K475">
        <v>0</v>
      </c>
      <c r="L475">
        <v>1</v>
      </c>
      <c r="M475" t="s">
        <v>19</v>
      </c>
      <c r="N475" t="s">
        <v>62</v>
      </c>
      <c r="O475" t="s">
        <v>1814</v>
      </c>
      <c r="P475" t="s">
        <v>24</v>
      </c>
      <c r="Q475" t="s">
        <v>64</v>
      </c>
      <c r="R475" t="s">
        <v>65</v>
      </c>
      <c r="S475" t="s">
        <v>66</v>
      </c>
      <c r="T475" t="s">
        <v>105</v>
      </c>
      <c r="U475" t="s">
        <v>67</v>
      </c>
      <c r="V475" t="s">
        <v>21</v>
      </c>
      <c r="W475">
        <v>805</v>
      </c>
      <c r="X475" t="s">
        <v>22</v>
      </c>
      <c r="Y475" t="s">
        <v>39</v>
      </c>
      <c r="Z475">
        <v>2</v>
      </c>
      <c r="AC475" t="str">
        <f>IF(Table1[[#This Row],[In Adafruit Kit]]+Table1[[#This Row],[Common part]]&gt;0,1,"")</f>
        <v/>
      </c>
      <c r="AE475">
        <v>1</v>
      </c>
      <c r="AF475" t="str">
        <f>IF(Table1[[#This Row],[Stock Part]]=1,"STOCK",IF(Table1[[#This Row],[5% Rohs Part]]+Table1[[#This Row],[1% Rohs Part]],"",""))</f>
        <v/>
      </c>
      <c r="AG475" t="str">
        <f>CONCATENATE(Table1[[#This Row],[Resistance (Ohms)]],Table1[[#This Row],[Tolerance]],Table1[[#This Row],[Stock]])</f>
        <v>53.6kÂ±1%</v>
      </c>
      <c r="AH475" t="s">
        <v>11344</v>
      </c>
      <c r="AI475" s="6" t="s">
        <v>11352</v>
      </c>
    </row>
    <row r="476" spans="1:35" hidden="1">
      <c r="A476" t="s">
        <v>55</v>
      </c>
      <c r="B476" t="s">
        <v>56</v>
      </c>
      <c r="C476" t="s">
        <v>1815</v>
      </c>
      <c r="D476" t="s">
        <v>58</v>
      </c>
      <c r="E476" t="s">
        <v>1816</v>
      </c>
      <c r="F476" t="s">
        <v>60</v>
      </c>
      <c r="G476" t="s">
        <v>1817</v>
      </c>
      <c r="H476">
        <v>18932</v>
      </c>
      <c r="I476">
        <v>0</v>
      </c>
      <c r="J476">
        <v>0.1</v>
      </c>
      <c r="K476">
        <v>0</v>
      </c>
      <c r="L476">
        <v>1</v>
      </c>
      <c r="M476" t="s">
        <v>19</v>
      </c>
      <c r="N476" t="s">
        <v>62</v>
      </c>
      <c r="O476">
        <v>590</v>
      </c>
      <c r="P476" t="s">
        <v>24</v>
      </c>
      <c r="Q476" t="s">
        <v>64</v>
      </c>
      <c r="R476" t="s">
        <v>65</v>
      </c>
      <c r="S476" t="s">
        <v>66</v>
      </c>
      <c r="T476" t="s">
        <v>105</v>
      </c>
      <c r="U476" t="s">
        <v>67</v>
      </c>
      <c r="V476" t="s">
        <v>21</v>
      </c>
      <c r="W476">
        <v>805</v>
      </c>
      <c r="X476" t="s">
        <v>22</v>
      </c>
      <c r="Y476" t="s">
        <v>39</v>
      </c>
      <c r="Z476">
        <v>2</v>
      </c>
      <c r="AC476" t="str">
        <f>IF(Table1[[#This Row],[In Adafruit Kit]]+Table1[[#This Row],[Common part]]&gt;0,1,"")</f>
        <v/>
      </c>
      <c r="AE476">
        <v>1</v>
      </c>
      <c r="AF476" t="str">
        <f>IF(Table1[[#This Row],[Stock Part]]=1,"STOCK",IF(Table1[[#This Row],[5% Rohs Part]]+Table1[[#This Row],[1% Rohs Part]],"",""))</f>
        <v/>
      </c>
      <c r="AG476" t="str">
        <f>CONCATENATE(Table1[[#This Row],[Resistance (Ohms)]],Table1[[#This Row],[Tolerance]],Table1[[#This Row],[Stock]])</f>
        <v>590Â±1%</v>
      </c>
      <c r="AH476" t="s">
        <v>11344</v>
      </c>
      <c r="AI476" s="6" t="s">
        <v>11352</v>
      </c>
    </row>
    <row r="477" spans="1:35" hidden="1">
      <c r="A477" t="s">
        <v>55</v>
      </c>
      <c r="B477" t="s">
        <v>56</v>
      </c>
      <c r="C477" t="s">
        <v>1818</v>
      </c>
      <c r="D477" t="s">
        <v>58</v>
      </c>
      <c r="E477" t="s">
        <v>1819</v>
      </c>
      <c r="F477" t="s">
        <v>60</v>
      </c>
      <c r="G477" t="s">
        <v>1820</v>
      </c>
      <c r="H477">
        <v>20462</v>
      </c>
      <c r="I477">
        <v>0</v>
      </c>
      <c r="J477">
        <v>0.1</v>
      </c>
      <c r="K477">
        <v>0</v>
      </c>
      <c r="L477">
        <v>1</v>
      </c>
      <c r="M477" t="s">
        <v>19</v>
      </c>
      <c r="N477" t="s">
        <v>62</v>
      </c>
      <c r="O477" t="s">
        <v>1821</v>
      </c>
      <c r="P477" t="s">
        <v>24</v>
      </c>
      <c r="Q477" t="s">
        <v>64</v>
      </c>
      <c r="R477" t="s">
        <v>65</v>
      </c>
      <c r="S477" t="s">
        <v>66</v>
      </c>
      <c r="T477" t="s">
        <v>105</v>
      </c>
      <c r="U477" t="s">
        <v>67</v>
      </c>
      <c r="V477" t="s">
        <v>21</v>
      </c>
      <c r="W477">
        <v>805</v>
      </c>
      <c r="X477" t="s">
        <v>22</v>
      </c>
      <c r="Y477" t="s">
        <v>39</v>
      </c>
      <c r="Z477">
        <v>2</v>
      </c>
      <c r="AC477" t="str">
        <f>IF(Table1[[#This Row],[In Adafruit Kit]]+Table1[[#This Row],[Common part]]&gt;0,1,"")</f>
        <v/>
      </c>
      <c r="AE477">
        <v>1</v>
      </c>
      <c r="AF477" t="str">
        <f>IF(Table1[[#This Row],[Stock Part]]=1,"STOCK",IF(Table1[[#This Row],[5% Rohs Part]]+Table1[[#This Row],[1% Rohs Part]],"",""))</f>
        <v/>
      </c>
      <c r="AG477" t="str">
        <f>CONCATENATE(Table1[[#This Row],[Resistance (Ohms)]],Table1[[#This Row],[Tolerance]],Table1[[#This Row],[Stock]])</f>
        <v>60.4kÂ±1%</v>
      </c>
      <c r="AH477" t="s">
        <v>11344</v>
      </c>
      <c r="AI477" s="6" t="s">
        <v>11352</v>
      </c>
    </row>
    <row r="478" spans="1:35" hidden="1">
      <c r="A478" t="s">
        <v>55</v>
      </c>
      <c r="B478" t="s">
        <v>56</v>
      </c>
      <c r="C478" t="s">
        <v>1822</v>
      </c>
      <c r="D478" t="s">
        <v>58</v>
      </c>
      <c r="E478" t="s">
        <v>1823</v>
      </c>
      <c r="F478" t="s">
        <v>60</v>
      </c>
      <c r="G478" t="s">
        <v>1824</v>
      </c>
      <c r="H478">
        <v>20191</v>
      </c>
      <c r="I478">
        <v>0</v>
      </c>
      <c r="J478">
        <v>0.1</v>
      </c>
      <c r="K478">
        <v>0</v>
      </c>
      <c r="L478">
        <v>1</v>
      </c>
      <c r="M478" t="s">
        <v>19</v>
      </c>
      <c r="N478" t="s">
        <v>62</v>
      </c>
      <c r="O478" t="s">
        <v>1825</v>
      </c>
      <c r="P478" t="s">
        <v>24</v>
      </c>
      <c r="Q478" t="s">
        <v>64</v>
      </c>
      <c r="R478" t="s">
        <v>65</v>
      </c>
      <c r="S478" t="s">
        <v>66</v>
      </c>
      <c r="T478" t="s">
        <v>105</v>
      </c>
      <c r="U478" t="s">
        <v>67</v>
      </c>
      <c r="V478" t="s">
        <v>21</v>
      </c>
      <c r="W478">
        <v>805</v>
      </c>
      <c r="X478" t="s">
        <v>22</v>
      </c>
      <c r="Y478" t="s">
        <v>39</v>
      </c>
      <c r="Z478">
        <v>2</v>
      </c>
      <c r="AC478" t="str">
        <f>IF(Table1[[#This Row],[In Adafruit Kit]]+Table1[[#This Row],[Common part]]&gt;0,1,"")</f>
        <v/>
      </c>
      <c r="AE478">
        <v>1</v>
      </c>
      <c r="AF478" t="str">
        <f>IF(Table1[[#This Row],[Stock Part]]=1,"STOCK",IF(Table1[[#This Row],[5% Rohs Part]]+Table1[[#This Row],[1% Rohs Part]],"",""))</f>
        <v/>
      </c>
      <c r="AG478" t="str">
        <f>CONCATENATE(Table1[[#This Row],[Resistance (Ohms)]],Table1[[#This Row],[Tolerance]],Table1[[#This Row],[Stock]])</f>
        <v>66.5kÂ±1%</v>
      </c>
      <c r="AH478" t="s">
        <v>11344</v>
      </c>
      <c r="AI478" s="6" t="s">
        <v>11352</v>
      </c>
    </row>
    <row r="479" spans="1:35" hidden="1">
      <c r="A479" t="s">
        <v>55</v>
      </c>
      <c r="B479" t="s">
        <v>56</v>
      </c>
      <c r="C479" t="s">
        <v>1826</v>
      </c>
      <c r="D479" t="s">
        <v>58</v>
      </c>
      <c r="E479" t="s">
        <v>1827</v>
      </c>
      <c r="F479" t="s">
        <v>60</v>
      </c>
      <c r="G479" t="s">
        <v>1828</v>
      </c>
      <c r="H479">
        <v>22699</v>
      </c>
      <c r="I479">
        <v>0</v>
      </c>
      <c r="J479">
        <v>0.1</v>
      </c>
      <c r="K479">
        <v>0</v>
      </c>
      <c r="L479">
        <v>1</v>
      </c>
      <c r="M479" t="s">
        <v>19</v>
      </c>
      <c r="N479" t="s">
        <v>62</v>
      </c>
      <c r="O479">
        <v>665</v>
      </c>
      <c r="P479" t="s">
        <v>24</v>
      </c>
      <c r="Q479" t="s">
        <v>64</v>
      </c>
      <c r="R479" t="s">
        <v>65</v>
      </c>
      <c r="S479" t="s">
        <v>66</v>
      </c>
      <c r="T479" t="s">
        <v>105</v>
      </c>
      <c r="U479" t="s">
        <v>67</v>
      </c>
      <c r="V479" t="s">
        <v>21</v>
      </c>
      <c r="W479">
        <v>805</v>
      </c>
      <c r="X479" t="s">
        <v>22</v>
      </c>
      <c r="Y479" t="s">
        <v>39</v>
      </c>
      <c r="Z479">
        <v>2</v>
      </c>
      <c r="AC479" t="str">
        <f>IF(Table1[[#This Row],[In Adafruit Kit]]+Table1[[#This Row],[Common part]]&gt;0,1,"")</f>
        <v/>
      </c>
      <c r="AE479">
        <v>1</v>
      </c>
      <c r="AF479" t="str">
        <f>IF(Table1[[#This Row],[Stock Part]]=1,"STOCK",IF(Table1[[#This Row],[5% Rohs Part]]+Table1[[#This Row],[1% Rohs Part]],"",""))</f>
        <v/>
      </c>
      <c r="AG479" t="str">
        <f>CONCATENATE(Table1[[#This Row],[Resistance (Ohms)]],Table1[[#This Row],[Tolerance]],Table1[[#This Row],[Stock]])</f>
        <v>665Â±1%</v>
      </c>
      <c r="AH479" t="s">
        <v>11344</v>
      </c>
      <c r="AI479" s="6" t="s">
        <v>11352</v>
      </c>
    </row>
    <row r="480" spans="1:35" hidden="1">
      <c r="A480" t="s">
        <v>55</v>
      </c>
      <c r="B480" t="s">
        <v>56</v>
      </c>
      <c r="C480" t="s">
        <v>1829</v>
      </c>
      <c r="D480" t="s">
        <v>58</v>
      </c>
      <c r="E480" t="s">
        <v>1830</v>
      </c>
      <c r="F480" t="s">
        <v>60</v>
      </c>
      <c r="G480" t="s">
        <v>1831</v>
      </c>
      <c r="H480">
        <v>22496</v>
      </c>
      <c r="I480">
        <v>0</v>
      </c>
      <c r="J480">
        <v>0.1</v>
      </c>
      <c r="K480">
        <v>0</v>
      </c>
      <c r="L480">
        <v>1</v>
      </c>
      <c r="M480" t="s">
        <v>19</v>
      </c>
      <c r="N480" t="s">
        <v>62</v>
      </c>
      <c r="O480" t="s">
        <v>1832</v>
      </c>
      <c r="P480" t="s">
        <v>24</v>
      </c>
      <c r="Q480" t="s">
        <v>64</v>
      </c>
      <c r="R480" t="s">
        <v>65</v>
      </c>
      <c r="S480" t="s">
        <v>66</v>
      </c>
      <c r="T480" t="s">
        <v>105</v>
      </c>
      <c r="U480" t="s">
        <v>67</v>
      </c>
      <c r="V480" t="s">
        <v>21</v>
      </c>
      <c r="W480">
        <v>805</v>
      </c>
      <c r="X480" t="s">
        <v>22</v>
      </c>
      <c r="Y480" t="s">
        <v>39</v>
      </c>
      <c r="Z480">
        <v>2</v>
      </c>
      <c r="AC480" t="str">
        <f>IF(Table1[[#This Row],[In Adafruit Kit]]+Table1[[#This Row],[Common part]]&gt;0,1,"")</f>
        <v/>
      </c>
      <c r="AE480">
        <v>1</v>
      </c>
      <c r="AF480" t="str">
        <f>IF(Table1[[#This Row],[Stock Part]]=1,"STOCK",IF(Table1[[#This Row],[5% Rohs Part]]+Table1[[#This Row],[1% Rohs Part]],"",""))</f>
        <v/>
      </c>
      <c r="AG480" t="str">
        <f>CONCATENATE(Table1[[#This Row],[Resistance (Ohms)]],Table1[[#This Row],[Tolerance]],Table1[[#This Row],[Stock]])</f>
        <v>681kÂ±1%</v>
      </c>
      <c r="AH480" t="s">
        <v>11344</v>
      </c>
      <c r="AI480" s="6" t="s">
        <v>11352</v>
      </c>
    </row>
    <row r="481" spans="1:35" hidden="1">
      <c r="A481" t="s">
        <v>55</v>
      </c>
      <c r="B481" t="s">
        <v>56</v>
      </c>
      <c r="C481" t="s">
        <v>1833</v>
      </c>
      <c r="D481" t="s">
        <v>58</v>
      </c>
      <c r="E481" t="s">
        <v>1834</v>
      </c>
      <c r="F481" t="s">
        <v>60</v>
      </c>
      <c r="G481" t="s">
        <v>1835</v>
      </c>
      <c r="H481">
        <v>24490</v>
      </c>
      <c r="I481">
        <v>0</v>
      </c>
      <c r="J481">
        <v>0.1</v>
      </c>
      <c r="K481">
        <v>0</v>
      </c>
      <c r="L481">
        <v>1</v>
      </c>
      <c r="M481" t="s">
        <v>19</v>
      </c>
      <c r="N481" t="s">
        <v>62</v>
      </c>
      <c r="O481" t="s">
        <v>1836</v>
      </c>
      <c r="P481" t="s">
        <v>24</v>
      </c>
      <c r="Q481" t="s">
        <v>64</v>
      </c>
      <c r="R481" t="s">
        <v>65</v>
      </c>
      <c r="S481" t="s">
        <v>66</v>
      </c>
      <c r="T481" t="s">
        <v>105</v>
      </c>
      <c r="U481" t="s">
        <v>67</v>
      </c>
      <c r="V481" t="s">
        <v>21</v>
      </c>
      <c r="W481">
        <v>805</v>
      </c>
      <c r="X481" t="s">
        <v>22</v>
      </c>
      <c r="Y481" t="s">
        <v>39</v>
      </c>
      <c r="Z481">
        <v>2</v>
      </c>
      <c r="AC481" t="str">
        <f>IF(Table1[[#This Row],[In Adafruit Kit]]+Table1[[#This Row],[Common part]]&gt;0,1,"")</f>
        <v/>
      </c>
      <c r="AE481">
        <v>1</v>
      </c>
      <c r="AF481" t="str">
        <f>IF(Table1[[#This Row],[Stock Part]]=1,"STOCK",IF(Table1[[#This Row],[5% Rohs Part]]+Table1[[#This Row],[1% Rohs Part]],"",""))</f>
        <v/>
      </c>
      <c r="AG481" t="str">
        <f>CONCATENATE(Table1[[#This Row],[Resistance (Ohms)]],Table1[[#This Row],[Tolerance]],Table1[[#This Row],[Stock]])</f>
        <v>7.32kÂ±1%</v>
      </c>
      <c r="AH481" t="s">
        <v>11344</v>
      </c>
      <c r="AI481" s="6" t="s">
        <v>11352</v>
      </c>
    </row>
    <row r="482" spans="1:35" hidden="1">
      <c r="A482" t="s">
        <v>55</v>
      </c>
      <c r="B482" t="s">
        <v>56</v>
      </c>
      <c r="C482" t="s">
        <v>1837</v>
      </c>
      <c r="D482" t="s">
        <v>58</v>
      </c>
      <c r="E482" t="s">
        <v>1838</v>
      </c>
      <c r="F482" t="s">
        <v>60</v>
      </c>
      <c r="G482" t="s">
        <v>1839</v>
      </c>
      <c r="H482">
        <v>22459</v>
      </c>
      <c r="I482">
        <v>0</v>
      </c>
      <c r="J482">
        <v>0.1</v>
      </c>
      <c r="K482">
        <v>0</v>
      </c>
      <c r="L482">
        <v>1</v>
      </c>
      <c r="M482" t="s">
        <v>19</v>
      </c>
      <c r="N482" t="s">
        <v>62</v>
      </c>
      <c r="O482">
        <v>715</v>
      </c>
      <c r="P482" t="s">
        <v>24</v>
      </c>
      <c r="Q482" t="s">
        <v>64</v>
      </c>
      <c r="R482" t="s">
        <v>65</v>
      </c>
      <c r="S482" t="s">
        <v>66</v>
      </c>
      <c r="T482" t="s">
        <v>105</v>
      </c>
      <c r="U482" t="s">
        <v>67</v>
      </c>
      <c r="V482" t="s">
        <v>21</v>
      </c>
      <c r="W482">
        <v>805</v>
      </c>
      <c r="X482" t="s">
        <v>22</v>
      </c>
      <c r="Y482" t="s">
        <v>39</v>
      </c>
      <c r="Z482">
        <v>2</v>
      </c>
      <c r="AC482" t="str">
        <f>IF(Table1[[#This Row],[In Adafruit Kit]]+Table1[[#This Row],[Common part]]&gt;0,1,"")</f>
        <v/>
      </c>
      <c r="AE482">
        <v>1</v>
      </c>
      <c r="AF482" t="str">
        <f>IF(Table1[[#This Row],[Stock Part]]=1,"STOCK",IF(Table1[[#This Row],[5% Rohs Part]]+Table1[[#This Row],[1% Rohs Part]],"",""))</f>
        <v/>
      </c>
      <c r="AG482" t="str">
        <f>CONCATENATE(Table1[[#This Row],[Resistance (Ohms)]],Table1[[#This Row],[Tolerance]],Table1[[#This Row],[Stock]])</f>
        <v>715Â±1%</v>
      </c>
      <c r="AH482" t="s">
        <v>11344</v>
      </c>
      <c r="AI482" s="6" t="s">
        <v>11352</v>
      </c>
    </row>
    <row r="483" spans="1:35" hidden="1">
      <c r="A483" t="s">
        <v>55</v>
      </c>
      <c r="B483" t="s">
        <v>56</v>
      </c>
      <c r="C483" t="s">
        <v>1840</v>
      </c>
      <c r="D483" t="s">
        <v>58</v>
      </c>
      <c r="E483" t="s">
        <v>1841</v>
      </c>
      <c r="F483" t="s">
        <v>60</v>
      </c>
      <c r="G483" t="s">
        <v>1842</v>
      </c>
      <c r="H483">
        <v>26796</v>
      </c>
      <c r="I483">
        <v>0</v>
      </c>
      <c r="J483">
        <v>0.1</v>
      </c>
      <c r="K483">
        <v>0</v>
      </c>
      <c r="L483">
        <v>1</v>
      </c>
      <c r="M483" t="s">
        <v>19</v>
      </c>
      <c r="N483" t="s">
        <v>62</v>
      </c>
      <c r="O483">
        <v>768</v>
      </c>
      <c r="P483" t="s">
        <v>24</v>
      </c>
      <c r="Q483" t="s">
        <v>64</v>
      </c>
      <c r="R483" t="s">
        <v>65</v>
      </c>
      <c r="S483" t="s">
        <v>66</v>
      </c>
      <c r="T483" t="s">
        <v>105</v>
      </c>
      <c r="U483" t="s">
        <v>67</v>
      </c>
      <c r="V483" t="s">
        <v>21</v>
      </c>
      <c r="W483">
        <v>805</v>
      </c>
      <c r="X483" t="s">
        <v>22</v>
      </c>
      <c r="Y483" t="s">
        <v>39</v>
      </c>
      <c r="Z483">
        <v>2</v>
      </c>
      <c r="AC483" t="str">
        <f>IF(Table1[[#This Row],[In Adafruit Kit]]+Table1[[#This Row],[Common part]]&gt;0,1,"")</f>
        <v/>
      </c>
      <c r="AE483">
        <v>1</v>
      </c>
      <c r="AF483" t="str">
        <f>IF(Table1[[#This Row],[Stock Part]]=1,"STOCK",IF(Table1[[#This Row],[5% Rohs Part]]+Table1[[#This Row],[1% Rohs Part]],"",""))</f>
        <v/>
      </c>
      <c r="AG483" t="str">
        <f>CONCATENATE(Table1[[#This Row],[Resistance (Ohms)]],Table1[[#This Row],[Tolerance]],Table1[[#This Row],[Stock]])</f>
        <v>768Â±1%</v>
      </c>
      <c r="AH483" t="s">
        <v>11344</v>
      </c>
      <c r="AI483" s="6" t="s">
        <v>11352</v>
      </c>
    </row>
    <row r="484" spans="1:35" hidden="1">
      <c r="A484" t="s">
        <v>55</v>
      </c>
      <c r="B484" t="s">
        <v>56</v>
      </c>
      <c r="C484" t="s">
        <v>1843</v>
      </c>
      <c r="D484" t="s">
        <v>58</v>
      </c>
      <c r="E484" t="s">
        <v>1844</v>
      </c>
      <c r="F484" t="s">
        <v>60</v>
      </c>
      <c r="G484" t="s">
        <v>1845</v>
      </c>
      <c r="H484">
        <v>20724</v>
      </c>
      <c r="I484">
        <v>0</v>
      </c>
      <c r="J484">
        <v>0.1</v>
      </c>
      <c r="K484">
        <v>0</v>
      </c>
      <c r="L484">
        <v>1</v>
      </c>
      <c r="M484" t="s">
        <v>19</v>
      </c>
      <c r="N484" t="s">
        <v>62</v>
      </c>
      <c r="O484" t="s">
        <v>1846</v>
      </c>
      <c r="P484" t="s">
        <v>24</v>
      </c>
      <c r="Q484" t="s">
        <v>64</v>
      </c>
      <c r="R484" t="s">
        <v>65</v>
      </c>
      <c r="S484" t="s">
        <v>66</v>
      </c>
      <c r="T484" t="s">
        <v>105</v>
      </c>
      <c r="U484" t="s">
        <v>67</v>
      </c>
      <c r="V484" t="s">
        <v>21</v>
      </c>
      <c r="W484">
        <v>805</v>
      </c>
      <c r="X484" t="s">
        <v>22</v>
      </c>
      <c r="Y484" t="s">
        <v>39</v>
      </c>
      <c r="Z484">
        <v>2</v>
      </c>
      <c r="AC484" t="str">
        <f>IF(Table1[[#This Row],[In Adafruit Kit]]+Table1[[#This Row],[Common part]]&gt;0,1,"")</f>
        <v/>
      </c>
      <c r="AE484">
        <v>1</v>
      </c>
      <c r="AF484" t="str">
        <f>IF(Table1[[#This Row],[Stock Part]]=1,"STOCK",IF(Table1[[#This Row],[5% Rohs Part]]+Table1[[#This Row],[1% Rohs Part]],"",""))</f>
        <v/>
      </c>
      <c r="AG484" t="str">
        <f>CONCATENATE(Table1[[#This Row],[Resistance (Ohms)]],Table1[[#This Row],[Tolerance]],Table1[[#This Row],[Stock]])</f>
        <v>8.66kÂ±1%</v>
      </c>
      <c r="AH484" t="s">
        <v>11344</v>
      </c>
      <c r="AI484" s="6" t="s">
        <v>11352</v>
      </c>
    </row>
    <row r="485" spans="1:35" hidden="1">
      <c r="A485" t="s">
        <v>55</v>
      </c>
      <c r="B485" t="s">
        <v>56</v>
      </c>
      <c r="C485" t="s">
        <v>1847</v>
      </c>
      <c r="D485" t="s">
        <v>58</v>
      </c>
      <c r="E485" t="s">
        <v>1848</v>
      </c>
      <c r="F485" t="s">
        <v>60</v>
      </c>
      <c r="G485" t="s">
        <v>1849</v>
      </c>
      <c r="H485">
        <v>20316</v>
      </c>
      <c r="I485">
        <v>0</v>
      </c>
      <c r="J485">
        <v>0.1</v>
      </c>
      <c r="K485">
        <v>0</v>
      </c>
      <c r="L485">
        <v>1</v>
      </c>
      <c r="M485" t="s">
        <v>19</v>
      </c>
      <c r="N485" t="s">
        <v>62</v>
      </c>
      <c r="O485" t="s">
        <v>1850</v>
      </c>
      <c r="P485" t="s">
        <v>24</v>
      </c>
      <c r="Q485" t="s">
        <v>64</v>
      </c>
      <c r="R485" t="s">
        <v>65</v>
      </c>
      <c r="S485" t="s">
        <v>66</v>
      </c>
      <c r="T485" t="s">
        <v>105</v>
      </c>
      <c r="U485" t="s">
        <v>67</v>
      </c>
      <c r="V485" t="s">
        <v>21</v>
      </c>
      <c r="W485">
        <v>805</v>
      </c>
      <c r="X485" t="s">
        <v>22</v>
      </c>
      <c r="Y485" t="s">
        <v>39</v>
      </c>
      <c r="Z485">
        <v>2</v>
      </c>
      <c r="AC485" t="str">
        <f>IF(Table1[[#This Row],[In Adafruit Kit]]+Table1[[#This Row],[Common part]]&gt;0,1,"")</f>
        <v/>
      </c>
      <c r="AE485">
        <v>1</v>
      </c>
      <c r="AF485" t="str">
        <f>IF(Table1[[#This Row],[Stock Part]]=1,"STOCK",IF(Table1[[#This Row],[5% Rohs Part]]+Table1[[#This Row],[1% Rohs Part]],"",""))</f>
        <v/>
      </c>
      <c r="AG485" t="str">
        <f>CONCATENATE(Table1[[#This Row],[Resistance (Ohms)]],Table1[[#This Row],[Tolerance]],Table1[[#This Row],[Stock]])</f>
        <v>88.7kÂ±1%</v>
      </c>
      <c r="AH485" t="s">
        <v>11344</v>
      </c>
      <c r="AI485" s="6" t="s">
        <v>11352</v>
      </c>
    </row>
    <row r="486" spans="1:35" hidden="1">
      <c r="A486" t="s">
        <v>55</v>
      </c>
      <c r="B486" t="s">
        <v>56</v>
      </c>
      <c r="C486" t="s">
        <v>1851</v>
      </c>
      <c r="D486" t="s">
        <v>58</v>
      </c>
      <c r="E486" t="s">
        <v>1852</v>
      </c>
      <c r="F486" t="s">
        <v>60</v>
      </c>
      <c r="G486" t="s">
        <v>1853</v>
      </c>
      <c r="H486">
        <v>20455</v>
      </c>
      <c r="I486">
        <v>0</v>
      </c>
      <c r="J486">
        <v>0.1</v>
      </c>
      <c r="K486">
        <v>0</v>
      </c>
      <c r="L486">
        <v>1</v>
      </c>
      <c r="M486" t="s">
        <v>19</v>
      </c>
      <c r="N486" t="s">
        <v>62</v>
      </c>
      <c r="O486">
        <v>887</v>
      </c>
      <c r="P486" t="s">
        <v>24</v>
      </c>
      <c r="Q486" t="s">
        <v>64</v>
      </c>
      <c r="R486" t="s">
        <v>65</v>
      </c>
      <c r="S486" t="s">
        <v>66</v>
      </c>
      <c r="T486" t="s">
        <v>105</v>
      </c>
      <c r="U486" t="s">
        <v>67</v>
      </c>
      <c r="V486" t="s">
        <v>21</v>
      </c>
      <c r="W486">
        <v>805</v>
      </c>
      <c r="X486" t="s">
        <v>22</v>
      </c>
      <c r="Y486" t="s">
        <v>39</v>
      </c>
      <c r="Z486">
        <v>2</v>
      </c>
      <c r="AC486" t="str">
        <f>IF(Table1[[#This Row],[In Adafruit Kit]]+Table1[[#This Row],[Common part]]&gt;0,1,"")</f>
        <v/>
      </c>
      <c r="AE486">
        <v>1</v>
      </c>
      <c r="AF486" t="str">
        <f>IF(Table1[[#This Row],[Stock Part]]=1,"STOCK",IF(Table1[[#This Row],[5% Rohs Part]]+Table1[[#This Row],[1% Rohs Part]],"",""))</f>
        <v/>
      </c>
      <c r="AG486" t="str">
        <f>CONCATENATE(Table1[[#This Row],[Resistance (Ohms)]],Table1[[#This Row],[Tolerance]],Table1[[#This Row],[Stock]])</f>
        <v>887Â±1%</v>
      </c>
      <c r="AH486" t="s">
        <v>11344</v>
      </c>
      <c r="AI486" s="6" t="s">
        <v>11352</v>
      </c>
    </row>
    <row r="487" spans="1:35" hidden="1">
      <c r="A487" t="s">
        <v>55</v>
      </c>
      <c r="B487" t="s">
        <v>56</v>
      </c>
      <c r="C487" t="s">
        <v>1854</v>
      </c>
      <c r="D487" t="s">
        <v>58</v>
      </c>
      <c r="E487" t="s">
        <v>1855</v>
      </c>
      <c r="F487" t="s">
        <v>60</v>
      </c>
      <c r="G487" t="s">
        <v>1856</v>
      </c>
      <c r="H487">
        <v>24989</v>
      </c>
      <c r="I487">
        <v>0</v>
      </c>
      <c r="J487">
        <v>0.1</v>
      </c>
      <c r="K487">
        <v>0</v>
      </c>
      <c r="L487">
        <v>1</v>
      </c>
      <c r="M487" t="s">
        <v>19</v>
      </c>
      <c r="N487" t="s">
        <v>62</v>
      </c>
      <c r="O487" t="s">
        <v>1857</v>
      </c>
      <c r="P487" t="s">
        <v>24</v>
      </c>
      <c r="Q487" t="s">
        <v>64</v>
      </c>
      <c r="R487" t="s">
        <v>65</v>
      </c>
      <c r="S487" t="s">
        <v>66</v>
      </c>
      <c r="T487" t="s">
        <v>105</v>
      </c>
      <c r="U487" t="s">
        <v>67</v>
      </c>
      <c r="V487" t="s">
        <v>21</v>
      </c>
      <c r="W487">
        <v>805</v>
      </c>
      <c r="X487" t="s">
        <v>22</v>
      </c>
      <c r="Y487" t="s">
        <v>39</v>
      </c>
      <c r="Z487">
        <v>2</v>
      </c>
      <c r="AC487" t="str">
        <f>IF(Table1[[#This Row],[In Adafruit Kit]]+Table1[[#This Row],[Common part]]&gt;0,1,"")</f>
        <v/>
      </c>
      <c r="AE487">
        <v>1</v>
      </c>
      <c r="AF487" t="str">
        <f>IF(Table1[[#This Row],[Stock Part]]=1,"STOCK",IF(Table1[[#This Row],[5% Rohs Part]]+Table1[[#This Row],[1% Rohs Part]],"",""))</f>
        <v/>
      </c>
      <c r="AG487" t="str">
        <f>CONCATENATE(Table1[[#This Row],[Resistance (Ohms)]],Table1[[#This Row],[Tolerance]],Table1[[#This Row],[Stock]])</f>
        <v>95.3kÂ±1%</v>
      </c>
      <c r="AH487" t="s">
        <v>11344</v>
      </c>
      <c r="AI487" s="6" t="s">
        <v>11352</v>
      </c>
    </row>
    <row r="488" spans="1:35" hidden="1">
      <c r="A488" t="s">
        <v>55</v>
      </c>
      <c r="B488" t="s">
        <v>56</v>
      </c>
      <c r="C488" t="s">
        <v>1858</v>
      </c>
      <c r="D488" t="s">
        <v>58</v>
      </c>
      <c r="E488" t="s">
        <v>1859</v>
      </c>
      <c r="F488" t="s">
        <v>60</v>
      </c>
      <c r="G488" t="s">
        <v>1860</v>
      </c>
      <c r="H488">
        <v>21893</v>
      </c>
      <c r="I488">
        <v>0</v>
      </c>
      <c r="J488">
        <v>0.1</v>
      </c>
      <c r="K488">
        <v>0</v>
      </c>
      <c r="L488">
        <v>1</v>
      </c>
      <c r="M488" t="s">
        <v>19</v>
      </c>
      <c r="N488" t="s">
        <v>62</v>
      </c>
      <c r="O488">
        <v>976</v>
      </c>
      <c r="P488" t="s">
        <v>24</v>
      </c>
      <c r="Q488" t="s">
        <v>64</v>
      </c>
      <c r="R488" t="s">
        <v>65</v>
      </c>
      <c r="S488" t="s">
        <v>66</v>
      </c>
      <c r="T488" t="s">
        <v>105</v>
      </c>
      <c r="U488" t="s">
        <v>67</v>
      </c>
      <c r="V488" t="s">
        <v>21</v>
      </c>
      <c r="W488">
        <v>805</v>
      </c>
      <c r="X488" t="s">
        <v>22</v>
      </c>
      <c r="Y488" t="s">
        <v>39</v>
      </c>
      <c r="Z488">
        <v>2</v>
      </c>
      <c r="AC488" t="str">
        <f>IF(Table1[[#This Row],[In Adafruit Kit]]+Table1[[#This Row],[Common part]]&gt;0,1,"")</f>
        <v/>
      </c>
      <c r="AE488">
        <v>1</v>
      </c>
      <c r="AF488" t="str">
        <f>IF(Table1[[#This Row],[Stock Part]]=1,"STOCK",IF(Table1[[#This Row],[5% Rohs Part]]+Table1[[#This Row],[1% Rohs Part]],"",""))</f>
        <v/>
      </c>
      <c r="AG488" t="str">
        <f>CONCATENATE(Table1[[#This Row],[Resistance (Ohms)]],Table1[[#This Row],[Tolerance]],Table1[[#This Row],[Stock]])</f>
        <v>976Â±1%</v>
      </c>
      <c r="AH488" t="s">
        <v>11344</v>
      </c>
      <c r="AI488" s="6" t="s">
        <v>11352</v>
      </c>
    </row>
    <row r="489" spans="1:35" hidden="1">
      <c r="A489" t="s">
        <v>55</v>
      </c>
      <c r="B489" t="s">
        <v>56</v>
      </c>
      <c r="C489" t="s">
        <v>1861</v>
      </c>
      <c r="D489" t="s">
        <v>58</v>
      </c>
      <c r="E489" t="s">
        <v>1862</v>
      </c>
      <c r="F489" t="s">
        <v>60</v>
      </c>
      <c r="G489" t="s">
        <v>1863</v>
      </c>
      <c r="H489">
        <v>19353</v>
      </c>
      <c r="I489">
        <v>0</v>
      </c>
      <c r="J489">
        <v>0.1</v>
      </c>
      <c r="K489">
        <v>0</v>
      </c>
      <c r="L489">
        <v>1</v>
      </c>
      <c r="M489" t="s">
        <v>19</v>
      </c>
      <c r="N489" t="s">
        <v>62</v>
      </c>
      <c r="O489" t="s">
        <v>1864</v>
      </c>
      <c r="P489" t="s">
        <v>24</v>
      </c>
      <c r="Q489" t="s">
        <v>64</v>
      </c>
      <c r="R489" t="s">
        <v>65</v>
      </c>
      <c r="S489" t="s">
        <v>66</v>
      </c>
      <c r="T489" t="s">
        <v>105</v>
      </c>
      <c r="U489" t="s">
        <v>67</v>
      </c>
      <c r="V489" t="s">
        <v>21</v>
      </c>
      <c r="W489">
        <v>805</v>
      </c>
      <c r="X489" t="s">
        <v>22</v>
      </c>
      <c r="Y489" t="s">
        <v>39</v>
      </c>
      <c r="Z489">
        <v>2</v>
      </c>
      <c r="AC489" t="str">
        <f>IF(Table1[[#This Row],[In Adafruit Kit]]+Table1[[#This Row],[Common part]]&gt;0,1,"")</f>
        <v/>
      </c>
      <c r="AE489">
        <v>1</v>
      </c>
      <c r="AF489" t="str">
        <f>IF(Table1[[#This Row],[Stock Part]]=1,"STOCK",IF(Table1[[#This Row],[5% Rohs Part]]+Table1[[#This Row],[1% Rohs Part]],"",""))</f>
        <v/>
      </c>
      <c r="AG489" t="str">
        <f>CONCATENATE(Table1[[#This Row],[Resistance (Ohms)]],Table1[[#This Row],[Tolerance]],Table1[[#This Row],[Stock]])</f>
        <v>1.18kÂ±1%</v>
      </c>
      <c r="AH489" t="s">
        <v>11344</v>
      </c>
      <c r="AI489" s="6" t="s">
        <v>11352</v>
      </c>
    </row>
    <row r="490" spans="1:35" hidden="1">
      <c r="A490" t="s">
        <v>55</v>
      </c>
      <c r="B490" t="s">
        <v>56</v>
      </c>
      <c r="C490" t="s">
        <v>1865</v>
      </c>
      <c r="D490" t="s">
        <v>58</v>
      </c>
      <c r="E490" t="s">
        <v>1866</v>
      </c>
      <c r="F490" t="s">
        <v>60</v>
      </c>
      <c r="G490" t="s">
        <v>1867</v>
      </c>
      <c r="H490">
        <v>18881</v>
      </c>
      <c r="I490">
        <v>0</v>
      </c>
      <c r="J490">
        <v>0.1</v>
      </c>
      <c r="K490">
        <v>0</v>
      </c>
      <c r="L490">
        <v>1</v>
      </c>
      <c r="M490" t="s">
        <v>19</v>
      </c>
      <c r="N490" t="s">
        <v>62</v>
      </c>
      <c r="O490">
        <v>105</v>
      </c>
      <c r="P490" t="s">
        <v>24</v>
      </c>
      <c r="Q490" t="s">
        <v>64</v>
      </c>
      <c r="R490" t="s">
        <v>65</v>
      </c>
      <c r="S490" t="s">
        <v>66</v>
      </c>
      <c r="T490" t="s">
        <v>105</v>
      </c>
      <c r="U490" t="s">
        <v>67</v>
      </c>
      <c r="V490" t="s">
        <v>21</v>
      </c>
      <c r="W490">
        <v>805</v>
      </c>
      <c r="X490" t="s">
        <v>22</v>
      </c>
      <c r="Y490" t="s">
        <v>39</v>
      </c>
      <c r="Z490">
        <v>2</v>
      </c>
      <c r="AC490" t="str">
        <f>IF(Table1[[#This Row],[In Adafruit Kit]]+Table1[[#This Row],[Common part]]&gt;0,1,"")</f>
        <v/>
      </c>
      <c r="AE490">
        <v>1</v>
      </c>
      <c r="AF490" t="str">
        <f>IF(Table1[[#This Row],[Stock Part]]=1,"STOCK",IF(Table1[[#This Row],[5% Rohs Part]]+Table1[[#This Row],[1% Rohs Part]],"",""))</f>
        <v/>
      </c>
      <c r="AG490" t="str">
        <f>CONCATENATE(Table1[[#This Row],[Resistance (Ohms)]],Table1[[#This Row],[Tolerance]],Table1[[#This Row],[Stock]])</f>
        <v>105Â±1%</v>
      </c>
      <c r="AH490" t="s">
        <v>11344</v>
      </c>
      <c r="AI490" s="6" t="s">
        <v>11352</v>
      </c>
    </row>
    <row r="491" spans="1:35" hidden="1">
      <c r="A491" t="s">
        <v>55</v>
      </c>
      <c r="B491" t="s">
        <v>56</v>
      </c>
      <c r="C491" t="s">
        <v>1868</v>
      </c>
      <c r="D491" t="s">
        <v>58</v>
      </c>
      <c r="E491" t="s">
        <v>1869</v>
      </c>
      <c r="F491" t="s">
        <v>60</v>
      </c>
      <c r="G491" t="s">
        <v>1870</v>
      </c>
      <c r="H491">
        <v>24470</v>
      </c>
      <c r="I491">
        <v>0</v>
      </c>
      <c r="J491">
        <v>0.1</v>
      </c>
      <c r="K491">
        <v>0</v>
      </c>
      <c r="L491">
        <v>1</v>
      </c>
      <c r="M491" t="s">
        <v>19</v>
      </c>
      <c r="N491" t="s">
        <v>62</v>
      </c>
      <c r="O491">
        <v>16.899999999999999</v>
      </c>
      <c r="P491" t="s">
        <v>24</v>
      </c>
      <c r="Q491" t="s">
        <v>64</v>
      </c>
      <c r="R491" t="s">
        <v>65</v>
      </c>
      <c r="S491" t="s">
        <v>66</v>
      </c>
      <c r="T491" t="s">
        <v>105</v>
      </c>
      <c r="U491" t="s">
        <v>67</v>
      </c>
      <c r="V491" t="s">
        <v>21</v>
      </c>
      <c r="W491">
        <v>805</v>
      </c>
      <c r="X491" t="s">
        <v>22</v>
      </c>
      <c r="Y491" t="s">
        <v>39</v>
      </c>
      <c r="Z491">
        <v>2</v>
      </c>
      <c r="AC491" t="str">
        <f>IF(Table1[[#This Row],[In Adafruit Kit]]+Table1[[#This Row],[Common part]]&gt;0,1,"")</f>
        <v/>
      </c>
      <c r="AE491">
        <v>1</v>
      </c>
      <c r="AF491" t="str">
        <f>IF(Table1[[#This Row],[Stock Part]]=1,"STOCK",IF(Table1[[#This Row],[5% Rohs Part]]+Table1[[#This Row],[1% Rohs Part]],"",""))</f>
        <v/>
      </c>
      <c r="AG491" t="str">
        <f>CONCATENATE(Table1[[#This Row],[Resistance (Ohms)]],Table1[[#This Row],[Tolerance]],Table1[[#This Row],[Stock]])</f>
        <v>16.9Â±1%</v>
      </c>
      <c r="AH491" t="s">
        <v>11344</v>
      </c>
      <c r="AI491" s="6" t="s">
        <v>11352</v>
      </c>
    </row>
    <row r="492" spans="1:35" hidden="1">
      <c r="A492" t="s">
        <v>55</v>
      </c>
      <c r="B492" t="s">
        <v>56</v>
      </c>
      <c r="C492" t="s">
        <v>1871</v>
      </c>
      <c r="D492" t="s">
        <v>58</v>
      </c>
      <c r="E492" t="s">
        <v>1872</v>
      </c>
      <c r="F492" t="s">
        <v>60</v>
      </c>
      <c r="G492" t="s">
        <v>1873</v>
      </c>
      <c r="H492">
        <v>17657</v>
      </c>
      <c r="I492">
        <v>0</v>
      </c>
      <c r="J492">
        <v>0.1</v>
      </c>
      <c r="K492">
        <v>0</v>
      </c>
      <c r="L492">
        <v>1</v>
      </c>
      <c r="M492" t="s">
        <v>19</v>
      </c>
      <c r="N492" t="s">
        <v>62</v>
      </c>
      <c r="O492">
        <v>165</v>
      </c>
      <c r="P492" t="s">
        <v>24</v>
      </c>
      <c r="Q492" t="s">
        <v>64</v>
      </c>
      <c r="R492" t="s">
        <v>65</v>
      </c>
      <c r="S492" t="s">
        <v>66</v>
      </c>
      <c r="T492" t="s">
        <v>105</v>
      </c>
      <c r="U492" t="s">
        <v>67</v>
      </c>
      <c r="V492" t="s">
        <v>21</v>
      </c>
      <c r="W492">
        <v>805</v>
      </c>
      <c r="X492" t="s">
        <v>22</v>
      </c>
      <c r="Y492" t="s">
        <v>39</v>
      </c>
      <c r="Z492">
        <v>2</v>
      </c>
      <c r="AC492" t="str">
        <f>IF(Table1[[#This Row],[In Adafruit Kit]]+Table1[[#This Row],[Common part]]&gt;0,1,"")</f>
        <v/>
      </c>
      <c r="AE492">
        <v>1</v>
      </c>
      <c r="AF492" t="str">
        <f>IF(Table1[[#This Row],[Stock Part]]=1,"STOCK",IF(Table1[[#This Row],[5% Rohs Part]]+Table1[[#This Row],[1% Rohs Part]],"",""))</f>
        <v/>
      </c>
      <c r="AG492" t="str">
        <f>CONCATENATE(Table1[[#This Row],[Resistance (Ohms)]],Table1[[#This Row],[Tolerance]],Table1[[#This Row],[Stock]])</f>
        <v>165Â±1%</v>
      </c>
      <c r="AH492" t="s">
        <v>11344</v>
      </c>
      <c r="AI492" s="6" t="s">
        <v>11352</v>
      </c>
    </row>
    <row r="493" spans="1:35" hidden="1">
      <c r="A493" t="s">
        <v>55</v>
      </c>
      <c r="B493" t="s">
        <v>56</v>
      </c>
      <c r="C493" t="s">
        <v>1874</v>
      </c>
      <c r="D493" t="s">
        <v>58</v>
      </c>
      <c r="E493" t="s">
        <v>1875</v>
      </c>
      <c r="F493" t="s">
        <v>60</v>
      </c>
      <c r="G493" t="s">
        <v>1876</v>
      </c>
      <c r="H493">
        <v>17824</v>
      </c>
      <c r="I493">
        <v>0</v>
      </c>
      <c r="J493">
        <v>0.1</v>
      </c>
      <c r="K493">
        <v>0</v>
      </c>
      <c r="L493">
        <v>1</v>
      </c>
      <c r="M493" t="s">
        <v>19</v>
      </c>
      <c r="N493" t="s">
        <v>62</v>
      </c>
      <c r="O493">
        <v>191</v>
      </c>
      <c r="P493" t="s">
        <v>24</v>
      </c>
      <c r="Q493" t="s">
        <v>64</v>
      </c>
      <c r="R493" t="s">
        <v>65</v>
      </c>
      <c r="S493" t="s">
        <v>66</v>
      </c>
      <c r="T493" t="s">
        <v>105</v>
      </c>
      <c r="U493" t="s">
        <v>67</v>
      </c>
      <c r="V493" t="s">
        <v>21</v>
      </c>
      <c r="W493">
        <v>805</v>
      </c>
      <c r="X493" t="s">
        <v>22</v>
      </c>
      <c r="Y493" t="s">
        <v>39</v>
      </c>
      <c r="Z493">
        <v>2</v>
      </c>
      <c r="AC493" t="str">
        <f>IF(Table1[[#This Row],[In Adafruit Kit]]+Table1[[#This Row],[Common part]]&gt;0,1,"")</f>
        <v/>
      </c>
      <c r="AE493">
        <v>1</v>
      </c>
      <c r="AF493" t="str">
        <f>IF(Table1[[#This Row],[Stock Part]]=1,"STOCK",IF(Table1[[#This Row],[5% Rohs Part]]+Table1[[#This Row],[1% Rohs Part]],"",""))</f>
        <v/>
      </c>
      <c r="AG493" t="str">
        <f>CONCATENATE(Table1[[#This Row],[Resistance (Ohms)]],Table1[[#This Row],[Tolerance]],Table1[[#This Row],[Stock]])</f>
        <v>191Â±1%</v>
      </c>
      <c r="AH493" t="s">
        <v>11344</v>
      </c>
      <c r="AI493" s="6" t="s">
        <v>11352</v>
      </c>
    </row>
    <row r="494" spans="1:35" hidden="1">
      <c r="A494" t="s">
        <v>55</v>
      </c>
      <c r="B494" t="s">
        <v>56</v>
      </c>
      <c r="C494" t="s">
        <v>1877</v>
      </c>
      <c r="D494" t="s">
        <v>58</v>
      </c>
      <c r="E494" t="s">
        <v>1878</v>
      </c>
      <c r="F494" t="s">
        <v>60</v>
      </c>
      <c r="G494" t="s">
        <v>1879</v>
      </c>
      <c r="H494">
        <v>21100</v>
      </c>
      <c r="I494">
        <v>0</v>
      </c>
      <c r="J494">
        <v>0.1</v>
      </c>
      <c r="K494">
        <v>0</v>
      </c>
      <c r="L494">
        <v>1</v>
      </c>
      <c r="M494" t="s">
        <v>19</v>
      </c>
      <c r="N494" t="s">
        <v>62</v>
      </c>
      <c r="O494">
        <v>205</v>
      </c>
      <c r="P494" t="s">
        <v>24</v>
      </c>
      <c r="Q494" t="s">
        <v>64</v>
      </c>
      <c r="R494" t="s">
        <v>65</v>
      </c>
      <c r="S494" t="s">
        <v>66</v>
      </c>
      <c r="T494" t="s">
        <v>105</v>
      </c>
      <c r="U494" t="s">
        <v>67</v>
      </c>
      <c r="V494" t="s">
        <v>21</v>
      </c>
      <c r="W494">
        <v>805</v>
      </c>
      <c r="X494" t="s">
        <v>22</v>
      </c>
      <c r="Y494" t="s">
        <v>39</v>
      </c>
      <c r="Z494">
        <v>2</v>
      </c>
      <c r="AC494" t="str">
        <f>IF(Table1[[#This Row],[In Adafruit Kit]]+Table1[[#This Row],[Common part]]&gt;0,1,"")</f>
        <v/>
      </c>
      <c r="AE494">
        <v>1</v>
      </c>
      <c r="AF494" t="str">
        <f>IF(Table1[[#This Row],[Stock Part]]=1,"STOCK",IF(Table1[[#This Row],[5% Rohs Part]]+Table1[[#This Row],[1% Rohs Part]],"",""))</f>
        <v/>
      </c>
      <c r="AG494" t="str">
        <f>CONCATENATE(Table1[[#This Row],[Resistance (Ohms)]],Table1[[#This Row],[Tolerance]],Table1[[#This Row],[Stock]])</f>
        <v>205Â±1%</v>
      </c>
      <c r="AH494" t="s">
        <v>11344</v>
      </c>
      <c r="AI494" s="6" t="s">
        <v>11352</v>
      </c>
    </row>
    <row r="495" spans="1:35" hidden="1">
      <c r="A495" t="s">
        <v>55</v>
      </c>
      <c r="B495" t="s">
        <v>56</v>
      </c>
      <c r="C495" t="s">
        <v>1880</v>
      </c>
      <c r="D495" t="s">
        <v>58</v>
      </c>
      <c r="E495" t="s">
        <v>1881</v>
      </c>
      <c r="F495" t="s">
        <v>60</v>
      </c>
      <c r="G495" t="s">
        <v>1882</v>
      </c>
      <c r="H495">
        <v>18640</v>
      </c>
      <c r="I495">
        <v>0</v>
      </c>
      <c r="J495">
        <v>0.1</v>
      </c>
      <c r="K495">
        <v>0</v>
      </c>
      <c r="L495">
        <v>1</v>
      </c>
      <c r="M495" t="s">
        <v>19</v>
      </c>
      <c r="N495" t="s">
        <v>62</v>
      </c>
      <c r="O495">
        <v>24</v>
      </c>
      <c r="P495" t="s">
        <v>24</v>
      </c>
      <c r="Q495" t="s">
        <v>64</v>
      </c>
      <c r="R495" t="s">
        <v>65</v>
      </c>
      <c r="S495" t="s">
        <v>66</v>
      </c>
      <c r="T495" t="s">
        <v>105</v>
      </c>
      <c r="U495" t="s">
        <v>67</v>
      </c>
      <c r="V495" t="s">
        <v>21</v>
      </c>
      <c r="W495">
        <v>805</v>
      </c>
      <c r="X495" t="s">
        <v>22</v>
      </c>
      <c r="Y495" t="s">
        <v>39</v>
      </c>
      <c r="Z495">
        <v>2</v>
      </c>
      <c r="AC495" t="str">
        <f>IF(Table1[[#This Row],[In Adafruit Kit]]+Table1[[#This Row],[Common part]]&gt;0,1,"")</f>
        <v/>
      </c>
      <c r="AE495">
        <v>1</v>
      </c>
      <c r="AF495" t="str">
        <f>IF(Table1[[#This Row],[Stock Part]]=1,"STOCK",IF(Table1[[#This Row],[5% Rohs Part]]+Table1[[#This Row],[1% Rohs Part]],"",""))</f>
        <v/>
      </c>
      <c r="AG495" t="str">
        <f>CONCATENATE(Table1[[#This Row],[Resistance (Ohms)]],Table1[[#This Row],[Tolerance]],Table1[[#This Row],[Stock]])</f>
        <v>24Â±1%</v>
      </c>
      <c r="AH495" t="s">
        <v>11344</v>
      </c>
      <c r="AI495" s="6" t="s">
        <v>11352</v>
      </c>
    </row>
    <row r="496" spans="1:35" hidden="1">
      <c r="A496" t="s">
        <v>55</v>
      </c>
      <c r="B496" t="s">
        <v>56</v>
      </c>
      <c r="C496" t="s">
        <v>1883</v>
      </c>
      <c r="D496" t="s">
        <v>58</v>
      </c>
      <c r="E496" t="s">
        <v>1884</v>
      </c>
      <c r="F496" t="s">
        <v>60</v>
      </c>
      <c r="G496" t="s">
        <v>1885</v>
      </c>
      <c r="H496">
        <v>15926</v>
      </c>
      <c r="I496">
        <v>0</v>
      </c>
      <c r="J496">
        <v>0.1</v>
      </c>
      <c r="K496">
        <v>0</v>
      </c>
      <c r="L496">
        <v>1</v>
      </c>
      <c r="M496" t="s">
        <v>19</v>
      </c>
      <c r="N496" t="s">
        <v>62</v>
      </c>
      <c r="O496" t="s">
        <v>1886</v>
      </c>
      <c r="P496" t="s">
        <v>24</v>
      </c>
      <c r="Q496" t="s">
        <v>64</v>
      </c>
      <c r="R496" t="s">
        <v>65</v>
      </c>
      <c r="S496" t="s">
        <v>66</v>
      </c>
      <c r="T496" t="s">
        <v>105</v>
      </c>
      <c r="U496" t="s">
        <v>67</v>
      </c>
      <c r="V496" t="s">
        <v>21</v>
      </c>
      <c r="W496">
        <v>805</v>
      </c>
      <c r="X496" t="s">
        <v>22</v>
      </c>
      <c r="Y496" t="s">
        <v>39</v>
      </c>
      <c r="Z496">
        <v>2</v>
      </c>
      <c r="AC496" t="str">
        <f>IF(Table1[[#This Row],[In Adafruit Kit]]+Table1[[#This Row],[Common part]]&gt;0,1,"")</f>
        <v/>
      </c>
      <c r="AE496">
        <v>1</v>
      </c>
      <c r="AF496" t="str">
        <f>IF(Table1[[#This Row],[Stock Part]]=1,"STOCK",IF(Table1[[#This Row],[5% Rohs Part]]+Table1[[#This Row],[1% Rohs Part]],"",""))</f>
        <v/>
      </c>
      <c r="AG496" t="str">
        <f>CONCATENATE(Table1[[#This Row],[Resistance (Ohms)]],Table1[[#This Row],[Tolerance]],Table1[[#This Row],[Stock]])</f>
        <v>255kÂ±1%</v>
      </c>
      <c r="AH496" t="s">
        <v>11344</v>
      </c>
      <c r="AI496" s="6" t="s">
        <v>11352</v>
      </c>
    </row>
    <row r="497" spans="1:35" hidden="1">
      <c r="A497" t="s">
        <v>55</v>
      </c>
      <c r="B497" t="s">
        <v>56</v>
      </c>
      <c r="C497" t="s">
        <v>1887</v>
      </c>
      <c r="D497" t="s">
        <v>58</v>
      </c>
      <c r="E497" t="s">
        <v>1888</v>
      </c>
      <c r="F497" t="s">
        <v>60</v>
      </c>
      <c r="G497" t="s">
        <v>1889</v>
      </c>
      <c r="H497">
        <v>19801</v>
      </c>
      <c r="I497">
        <v>0</v>
      </c>
      <c r="J497">
        <v>0.1</v>
      </c>
      <c r="K497">
        <v>0</v>
      </c>
      <c r="L497">
        <v>1</v>
      </c>
      <c r="M497" t="s">
        <v>19</v>
      </c>
      <c r="N497" t="s">
        <v>62</v>
      </c>
      <c r="O497" t="s">
        <v>1890</v>
      </c>
      <c r="P497" t="s">
        <v>24</v>
      </c>
      <c r="Q497" t="s">
        <v>64</v>
      </c>
      <c r="R497" t="s">
        <v>65</v>
      </c>
      <c r="S497" t="s">
        <v>66</v>
      </c>
      <c r="T497" t="s">
        <v>105</v>
      </c>
      <c r="U497" t="s">
        <v>67</v>
      </c>
      <c r="V497" t="s">
        <v>21</v>
      </c>
      <c r="W497">
        <v>805</v>
      </c>
      <c r="X497" t="s">
        <v>22</v>
      </c>
      <c r="Y497" t="s">
        <v>39</v>
      </c>
      <c r="Z497">
        <v>2</v>
      </c>
      <c r="AC497" t="str">
        <f>IF(Table1[[#This Row],[In Adafruit Kit]]+Table1[[#This Row],[Common part]]&gt;0,1,"")</f>
        <v/>
      </c>
      <c r="AE497">
        <v>1</v>
      </c>
      <c r="AF497" t="str">
        <f>IF(Table1[[#This Row],[Stock Part]]=1,"STOCK",IF(Table1[[#This Row],[5% Rohs Part]]+Table1[[#This Row],[1% Rohs Part]],"",""))</f>
        <v/>
      </c>
      <c r="AG497" t="str">
        <f>CONCATENATE(Table1[[#This Row],[Resistance (Ohms)]],Table1[[#This Row],[Tolerance]],Table1[[#This Row],[Stock]])</f>
        <v>26.1kÂ±1%</v>
      </c>
      <c r="AH497" t="s">
        <v>11344</v>
      </c>
      <c r="AI497" s="6" t="s">
        <v>11352</v>
      </c>
    </row>
    <row r="498" spans="1:35" hidden="1">
      <c r="A498" t="s">
        <v>55</v>
      </c>
      <c r="B498" t="s">
        <v>56</v>
      </c>
      <c r="C498" t="s">
        <v>1891</v>
      </c>
      <c r="D498" t="s">
        <v>58</v>
      </c>
      <c r="E498" t="s">
        <v>1892</v>
      </c>
      <c r="F498" t="s">
        <v>60</v>
      </c>
      <c r="G498" t="s">
        <v>1893</v>
      </c>
      <c r="H498">
        <v>17558</v>
      </c>
      <c r="I498">
        <v>0</v>
      </c>
      <c r="J498">
        <v>0.1</v>
      </c>
      <c r="K498">
        <v>0</v>
      </c>
      <c r="L498">
        <v>1</v>
      </c>
      <c r="M498" t="s">
        <v>19</v>
      </c>
      <c r="N498" t="s">
        <v>62</v>
      </c>
      <c r="O498" t="s">
        <v>1894</v>
      </c>
      <c r="P498" t="s">
        <v>24</v>
      </c>
      <c r="Q498" t="s">
        <v>64</v>
      </c>
      <c r="R498" t="s">
        <v>65</v>
      </c>
      <c r="S498" t="s">
        <v>66</v>
      </c>
      <c r="T498" t="s">
        <v>105</v>
      </c>
      <c r="U498" t="s">
        <v>67</v>
      </c>
      <c r="V498" t="s">
        <v>21</v>
      </c>
      <c r="W498">
        <v>805</v>
      </c>
      <c r="X498" t="s">
        <v>22</v>
      </c>
      <c r="Y498" t="s">
        <v>39</v>
      </c>
      <c r="Z498">
        <v>2</v>
      </c>
      <c r="AC498" t="str">
        <f>IF(Table1[[#This Row],[In Adafruit Kit]]+Table1[[#This Row],[Common part]]&gt;0,1,"")</f>
        <v/>
      </c>
      <c r="AE498">
        <v>1</v>
      </c>
      <c r="AF498" t="str">
        <f>IF(Table1[[#This Row],[Stock Part]]=1,"STOCK",IF(Table1[[#This Row],[5% Rohs Part]]+Table1[[#This Row],[1% Rohs Part]],"",""))</f>
        <v/>
      </c>
      <c r="AG498" t="str">
        <f>CONCATENATE(Table1[[#This Row],[Resistance (Ohms)]],Table1[[#This Row],[Tolerance]],Table1[[#This Row],[Stock]])</f>
        <v>31.6kÂ±1%</v>
      </c>
      <c r="AH498" t="s">
        <v>11344</v>
      </c>
      <c r="AI498" s="6" t="s">
        <v>11352</v>
      </c>
    </row>
    <row r="499" spans="1:35" hidden="1">
      <c r="A499" t="s">
        <v>55</v>
      </c>
      <c r="B499" t="s">
        <v>56</v>
      </c>
      <c r="C499" t="s">
        <v>1895</v>
      </c>
      <c r="D499" t="s">
        <v>58</v>
      </c>
      <c r="E499" t="s">
        <v>1896</v>
      </c>
      <c r="F499" t="s">
        <v>60</v>
      </c>
      <c r="G499" t="s">
        <v>1897</v>
      </c>
      <c r="H499">
        <v>18470</v>
      </c>
      <c r="I499">
        <v>0</v>
      </c>
      <c r="J499">
        <v>0.1</v>
      </c>
      <c r="K499">
        <v>0</v>
      </c>
      <c r="L499">
        <v>1</v>
      </c>
      <c r="M499" t="s">
        <v>19</v>
      </c>
      <c r="N499" t="s">
        <v>62</v>
      </c>
      <c r="O499" t="s">
        <v>1898</v>
      </c>
      <c r="P499" t="s">
        <v>24</v>
      </c>
      <c r="Q499" t="s">
        <v>64</v>
      </c>
      <c r="R499" t="s">
        <v>65</v>
      </c>
      <c r="S499" t="s">
        <v>66</v>
      </c>
      <c r="T499" t="s">
        <v>105</v>
      </c>
      <c r="U499" t="s">
        <v>67</v>
      </c>
      <c r="V499" t="s">
        <v>21</v>
      </c>
      <c r="W499">
        <v>805</v>
      </c>
      <c r="X499" t="s">
        <v>22</v>
      </c>
      <c r="Y499" t="s">
        <v>39</v>
      </c>
      <c r="Z499">
        <v>2</v>
      </c>
      <c r="AC499" t="str">
        <f>IF(Table1[[#This Row],[In Adafruit Kit]]+Table1[[#This Row],[Common part]]&gt;0,1,"")</f>
        <v/>
      </c>
      <c r="AE499">
        <v>1</v>
      </c>
      <c r="AF499" t="str">
        <f>IF(Table1[[#This Row],[Stock Part]]=1,"STOCK",IF(Table1[[#This Row],[5% Rohs Part]]+Table1[[#This Row],[1% Rohs Part]],"",""))</f>
        <v/>
      </c>
      <c r="AG499" t="str">
        <f>CONCATENATE(Table1[[#This Row],[Resistance (Ohms)]],Table1[[#This Row],[Tolerance]],Table1[[#This Row],[Stock]])</f>
        <v>324kÂ±1%</v>
      </c>
      <c r="AH499" t="s">
        <v>11344</v>
      </c>
      <c r="AI499" s="6" t="s">
        <v>11352</v>
      </c>
    </row>
    <row r="500" spans="1:35" hidden="1">
      <c r="A500" t="s">
        <v>55</v>
      </c>
      <c r="B500" t="s">
        <v>56</v>
      </c>
      <c r="C500" t="s">
        <v>1899</v>
      </c>
      <c r="D500" t="s">
        <v>58</v>
      </c>
      <c r="E500" t="s">
        <v>1900</v>
      </c>
      <c r="F500" t="s">
        <v>60</v>
      </c>
      <c r="G500" t="s">
        <v>1901</v>
      </c>
      <c r="H500">
        <v>16011</v>
      </c>
      <c r="I500">
        <v>0</v>
      </c>
      <c r="J500">
        <v>0.1</v>
      </c>
      <c r="K500">
        <v>0</v>
      </c>
      <c r="L500">
        <v>1</v>
      </c>
      <c r="M500" t="s">
        <v>19</v>
      </c>
      <c r="N500" t="s">
        <v>62</v>
      </c>
      <c r="O500" t="s">
        <v>1902</v>
      </c>
      <c r="P500" t="s">
        <v>24</v>
      </c>
      <c r="Q500" t="s">
        <v>64</v>
      </c>
      <c r="R500" t="s">
        <v>65</v>
      </c>
      <c r="S500" t="s">
        <v>66</v>
      </c>
      <c r="T500" t="s">
        <v>105</v>
      </c>
      <c r="U500" t="s">
        <v>67</v>
      </c>
      <c r="V500" t="s">
        <v>21</v>
      </c>
      <c r="W500">
        <v>805</v>
      </c>
      <c r="X500" t="s">
        <v>22</v>
      </c>
      <c r="Y500" t="s">
        <v>39</v>
      </c>
      <c r="Z500">
        <v>2</v>
      </c>
      <c r="AC500" t="str">
        <f>IF(Table1[[#This Row],[In Adafruit Kit]]+Table1[[#This Row],[Common part]]&gt;0,1,"")</f>
        <v/>
      </c>
      <c r="AE500">
        <v>1</v>
      </c>
      <c r="AF500" t="str">
        <f>IF(Table1[[#This Row],[Stock Part]]=1,"STOCK",IF(Table1[[#This Row],[5% Rohs Part]]+Table1[[#This Row],[1% Rohs Part]],"",""))</f>
        <v/>
      </c>
      <c r="AG500" t="str">
        <f>CONCATENATE(Table1[[#This Row],[Resistance (Ohms)]],Table1[[#This Row],[Tolerance]],Table1[[#This Row],[Stock]])</f>
        <v>33.2kÂ±1%</v>
      </c>
      <c r="AH500" t="s">
        <v>11344</v>
      </c>
      <c r="AI500" s="6" t="s">
        <v>11352</v>
      </c>
    </row>
    <row r="501" spans="1:35" hidden="1">
      <c r="A501" t="s">
        <v>55</v>
      </c>
      <c r="B501" t="s">
        <v>56</v>
      </c>
      <c r="C501" t="s">
        <v>1903</v>
      </c>
      <c r="D501" t="s">
        <v>58</v>
      </c>
      <c r="E501" t="s">
        <v>1904</v>
      </c>
      <c r="F501" t="s">
        <v>60</v>
      </c>
      <c r="G501" t="s">
        <v>1905</v>
      </c>
      <c r="H501">
        <v>20566</v>
      </c>
      <c r="I501">
        <v>0</v>
      </c>
      <c r="J501">
        <v>0.1</v>
      </c>
      <c r="K501">
        <v>0</v>
      </c>
      <c r="L501">
        <v>1</v>
      </c>
      <c r="M501" t="s">
        <v>19</v>
      </c>
      <c r="N501" t="s">
        <v>62</v>
      </c>
      <c r="O501" t="s">
        <v>1906</v>
      </c>
      <c r="P501" t="s">
        <v>24</v>
      </c>
      <c r="Q501" t="s">
        <v>64</v>
      </c>
      <c r="R501" t="s">
        <v>65</v>
      </c>
      <c r="S501" t="s">
        <v>66</v>
      </c>
      <c r="T501" t="s">
        <v>105</v>
      </c>
      <c r="U501" t="s">
        <v>67</v>
      </c>
      <c r="V501" t="s">
        <v>21</v>
      </c>
      <c r="W501">
        <v>805</v>
      </c>
      <c r="X501" t="s">
        <v>22</v>
      </c>
      <c r="Y501" t="s">
        <v>39</v>
      </c>
      <c r="Z501">
        <v>2</v>
      </c>
      <c r="AC501" t="str">
        <f>IF(Table1[[#This Row],[In Adafruit Kit]]+Table1[[#This Row],[Common part]]&gt;0,1,"")</f>
        <v/>
      </c>
      <c r="AE501">
        <v>1</v>
      </c>
      <c r="AF501" t="str">
        <f>IF(Table1[[#This Row],[Stock Part]]=1,"STOCK",IF(Table1[[#This Row],[5% Rohs Part]]+Table1[[#This Row],[1% Rohs Part]],"",""))</f>
        <v/>
      </c>
      <c r="AG501" t="str">
        <f>CONCATENATE(Table1[[#This Row],[Resistance (Ohms)]],Table1[[#This Row],[Tolerance]],Table1[[#This Row],[Stock]])</f>
        <v>357kÂ±1%</v>
      </c>
      <c r="AH501" t="s">
        <v>11344</v>
      </c>
      <c r="AI501" s="6" t="s">
        <v>11352</v>
      </c>
    </row>
    <row r="502" spans="1:35" hidden="1">
      <c r="A502" t="s">
        <v>55</v>
      </c>
      <c r="B502" t="s">
        <v>56</v>
      </c>
      <c r="C502" t="s">
        <v>1907</v>
      </c>
      <c r="D502" t="s">
        <v>58</v>
      </c>
      <c r="E502" t="s">
        <v>1908</v>
      </c>
      <c r="F502" t="s">
        <v>60</v>
      </c>
      <c r="G502" t="s">
        <v>1909</v>
      </c>
      <c r="H502">
        <v>17517</v>
      </c>
      <c r="I502">
        <v>0</v>
      </c>
      <c r="J502">
        <v>0.1</v>
      </c>
      <c r="K502">
        <v>0</v>
      </c>
      <c r="L502">
        <v>1</v>
      </c>
      <c r="M502" t="s">
        <v>19</v>
      </c>
      <c r="N502" t="s">
        <v>62</v>
      </c>
      <c r="O502" t="s">
        <v>1910</v>
      </c>
      <c r="P502" t="s">
        <v>24</v>
      </c>
      <c r="Q502" t="s">
        <v>64</v>
      </c>
      <c r="R502" t="s">
        <v>65</v>
      </c>
      <c r="S502" t="s">
        <v>66</v>
      </c>
      <c r="T502" t="s">
        <v>105</v>
      </c>
      <c r="U502" t="s">
        <v>67</v>
      </c>
      <c r="V502" t="s">
        <v>21</v>
      </c>
      <c r="W502">
        <v>805</v>
      </c>
      <c r="X502" t="s">
        <v>22</v>
      </c>
      <c r="Y502" t="s">
        <v>39</v>
      </c>
      <c r="Z502">
        <v>2</v>
      </c>
      <c r="AC502" t="str">
        <f>IF(Table1[[#This Row],[In Adafruit Kit]]+Table1[[#This Row],[Common part]]&gt;0,1,"")</f>
        <v/>
      </c>
      <c r="AE502">
        <v>1</v>
      </c>
      <c r="AF502" t="str">
        <f>IF(Table1[[#This Row],[Stock Part]]=1,"STOCK",IF(Table1[[#This Row],[5% Rohs Part]]+Table1[[#This Row],[1% Rohs Part]],"",""))</f>
        <v/>
      </c>
      <c r="AG502" t="str">
        <f>CONCATENATE(Table1[[#This Row],[Resistance (Ohms)]],Table1[[#This Row],[Tolerance]],Table1[[#This Row],[Stock]])</f>
        <v>392kÂ±1%</v>
      </c>
      <c r="AH502" t="s">
        <v>11344</v>
      </c>
      <c r="AI502" s="6" t="s">
        <v>11352</v>
      </c>
    </row>
    <row r="503" spans="1:35" hidden="1">
      <c r="A503" t="s">
        <v>55</v>
      </c>
      <c r="B503" t="s">
        <v>56</v>
      </c>
      <c r="C503" t="s">
        <v>1911</v>
      </c>
      <c r="D503" t="s">
        <v>58</v>
      </c>
      <c r="E503" t="s">
        <v>1912</v>
      </c>
      <c r="F503" t="s">
        <v>60</v>
      </c>
      <c r="G503" t="s">
        <v>1913</v>
      </c>
      <c r="H503">
        <v>14373</v>
      </c>
      <c r="I503">
        <v>0</v>
      </c>
      <c r="J503">
        <v>0.1</v>
      </c>
      <c r="K503">
        <v>0</v>
      </c>
      <c r="L503">
        <v>1</v>
      </c>
      <c r="M503" t="s">
        <v>19</v>
      </c>
      <c r="N503" t="s">
        <v>62</v>
      </c>
      <c r="O503" t="s">
        <v>284</v>
      </c>
      <c r="P503" t="s">
        <v>24</v>
      </c>
      <c r="Q503" t="s">
        <v>64</v>
      </c>
      <c r="R503" t="s">
        <v>65</v>
      </c>
      <c r="S503" t="s">
        <v>66</v>
      </c>
      <c r="T503" t="s">
        <v>105</v>
      </c>
      <c r="U503" t="s">
        <v>67</v>
      </c>
      <c r="V503" t="s">
        <v>21</v>
      </c>
      <c r="W503">
        <v>805</v>
      </c>
      <c r="X503" t="s">
        <v>22</v>
      </c>
      <c r="Y503" t="s">
        <v>39</v>
      </c>
      <c r="Z503">
        <v>2</v>
      </c>
      <c r="AC503" t="str">
        <f>IF(Table1[[#This Row],[In Adafruit Kit]]+Table1[[#This Row],[Common part]]&gt;0,1,"")</f>
        <v/>
      </c>
      <c r="AE503">
        <v>1</v>
      </c>
      <c r="AF503" t="str">
        <f>IF(Table1[[#This Row],[Stock Part]]=1,"STOCK",IF(Table1[[#This Row],[5% Rohs Part]]+Table1[[#This Row],[1% Rohs Part]],"",""))</f>
        <v/>
      </c>
      <c r="AG503" t="str">
        <f>CONCATENATE(Table1[[#This Row],[Resistance (Ohms)]],Table1[[#This Row],[Tolerance]],Table1[[#This Row],[Stock]])</f>
        <v>4.3kÂ±1%</v>
      </c>
      <c r="AH503" t="s">
        <v>11344</v>
      </c>
      <c r="AI503" s="6" t="s">
        <v>11352</v>
      </c>
    </row>
    <row r="504" spans="1:35" hidden="1">
      <c r="A504" t="s">
        <v>55</v>
      </c>
      <c r="B504" t="s">
        <v>56</v>
      </c>
      <c r="C504" t="s">
        <v>1914</v>
      </c>
      <c r="D504" t="s">
        <v>58</v>
      </c>
      <c r="E504" t="s">
        <v>1915</v>
      </c>
      <c r="F504" t="s">
        <v>60</v>
      </c>
      <c r="G504" t="s">
        <v>1916</v>
      </c>
      <c r="H504">
        <v>13448</v>
      </c>
      <c r="I504">
        <v>0</v>
      </c>
      <c r="J504">
        <v>0.1</v>
      </c>
      <c r="K504">
        <v>0</v>
      </c>
      <c r="L504">
        <v>1</v>
      </c>
      <c r="M504" t="s">
        <v>19</v>
      </c>
      <c r="N504" t="s">
        <v>62</v>
      </c>
      <c r="O504">
        <v>422</v>
      </c>
      <c r="P504" t="s">
        <v>24</v>
      </c>
      <c r="Q504" t="s">
        <v>64</v>
      </c>
      <c r="R504" t="s">
        <v>65</v>
      </c>
      <c r="S504" t="s">
        <v>66</v>
      </c>
      <c r="T504" t="s">
        <v>105</v>
      </c>
      <c r="U504" t="s">
        <v>67</v>
      </c>
      <c r="V504" t="s">
        <v>21</v>
      </c>
      <c r="W504">
        <v>805</v>
      </c>
      <c r="X504" t="s">
        <v>22</v>
      </c>
      <c r="Y504" t="s">
        <v>39</v>
      </c>
      <c r="Z504">
        <v>2</v>
      </c>
      <c r="AC504" t="str">
        <f>IF(Table1[[#This Row],[In Adafruit Kit]]+Table1[[#This Row],[Common part]]&gt;0,1,"")</f>
        <v/>
      </c>
      <c r="AE504">
        <v>1</v>
      </c>
      <c r="AF504" t="str">
        <f>IF(Table1[[#This Row],[Stock Part]]=1,"STOCK",IF(Table1[[#This Row],[5% Rohs Part]]+Table1[[#This Row],[1% Rohs Part]],"",""))</f>
        <v/>
      </c>
      <c r="AG504" t="str">
        <f>CONCATENATE(Table1[[#This Row],[Resistance (Ohms)]],Table1[[#This Row],[Tolerance]],Table1[[#This Row],[Stock]])</f>
        <v>422Â±1%</v>
      </c>
      <c r="AH504" t="s">
        <v>11344</v>
      </c>
      <c r="AI504" s="6" t="s">
        <v>11352</v>
      </c>
    </row>
    <row r="505" spans="1:35" hidden="1">
      <c r="A505" t="s">
        <v>55</v>
      </c>
      <c r="B505" t="s">
        <v>56</v>
      </c>
      <c r="C505" t="s">
        <v>1917</v>
      </c>
      <c r="D505" t="s">
        <v>58</v>
      </c>
      <c r="E505" t="s">
        <v>1918</v>
      </c>
      <c r="F505" t="s">
        <v>60</v>
      </c>
      <c r="G505" t="s">
        <v>1919</v>
      </c>
      <c r="H505">
        <v>18064</v>
      </c>
      <c r="I505">
        <v>0</v>
      </c>
      <c r="J505">
        <v>0.1</v>
      </c>
      <c r="K505">
        <v>0</v>
      </c>
      <c r="L505">
        <v>1</v>
      </c>
      <c r="M505" t="s">
        <v>19</v>
      </c>
      <c r="N505" t="s">
        <v>62</v>
      </c>
      <c r="O505" t="s">
        <v>1920</v>
      </c>
      <c r="P505" t="s">
        <v>24</v>
      </c>
      <c r="Q505" t="s">
        <v>64</v>
      </c>
      <c r="R505" t="s">
        <v>65</v>
      </c>
      <c r="S505" t="s">
        <v>66</v>
      </c>
      <c r="T505" t="s">
        <v>105</v>
      </c>
      <c r="U505" t="s">
        <v>67</v>
      </c>
      <c r="V505" t="s">
        <v>21</v>
      </c>
      <c r="W505">
        <v>805</v>
      </c>
      <c r="X505" t="s">
        <v>22</v>
      </c>
      <c r="Y505" t="s">
        <v>39</v>
      </c>
      <c r="Z505">
        <v>2</v>
      </c>
      <c r="AC505" t="str">
        <f>IF(Table1[[#This Row],[In Adafruit Kit]]+Table1[[#This Row],[Common part]]&gt;0,1,"")</f>
        <v/>
      </c>
      <c r="AE505">
        <v>1</v>
      </c>
      <c r="AF505" t="str">
        <f>IF(Table1[[#This Row],[Stock Part]]=1,"STOCK",IF(Table1[[#This Row],[5% Rohs Part]]+Table1[[#This Row],[1% Rohs Part]],"",""))</f>
        <v/>
      </c>
      <c r="AG505" t="str">
        <f>CONCATENATE(Table1[[#This Row],[Resistance (Ohms)]],Table1[[#This Row],[Tolerance]],Table1[[#This Row],[Stock]])</f>
        <v>44.2kÂ±1%</v>
      </c>
      <c r="AH505" t="s">
        <v>11344</v>
      </c>
      <c r="AI505" s="6" t="s">
        <v>11352</v>
      </c>
    </row>
    <row r="506" spans="1:35" hidden="1">
      <c r="A506" t="s">
        <v>55</v>
      </c>
      <c r="B506" t="s">
        <v>56</v>
      </c>
      <c r="C506" t="s">
        <v>1921</v>
      </c>
      <c r="D506" t="s">
        <v>58</v>
      </c>
      <c r="E506" t="s">
        <v>1922</v>
      </c>
      <c r="F506" t="s">
        <v>60</v>
      </c>
      <c r="G506" t="s">
        <v>1923</v>
      </c>
      <c r="H506">
        <v>16566</v>
      </c>
      <c r="I506">
        <v>0</v>
      </c>
      <c r="J506">
        <v>0.1</v>
      </c>
      <c r="K506">
        <v>0</v>
      </c>
      <c r="L506">
        <v>1</v>
      </c>
      <c r="M506" t="s">
        <v>19</v>
      </c>
      <c r="N506" t="s">
        <v>62</v>
      </c>
      <c r="O506" t="s">
        <v>1924</v>
      </c>
      <c r="P506" t="s">
        <v>24</v>
      </c>
      <c r="Q506" t="s">
        <v>64</v>
      </c>
      <c r="R506" t="s">
        <v>65</v>
      </c>
      <c r="S506" t="s">
        <v>66</v>
      </c>
      <c r="T506" t="s">
        <v>105</v>
      </c>
      <c r="U506" t="s">
        <v>67</v>
      </c>
      <c r="V506" t="s">
        <v>21</v>
      </c>
      <c r="W506">
        <v>805</v>
      </c>
      <c r="X506" t="s">
        <v>22</v>
      </c>
      <c r="Y506" t="s">
        <v>39</v>
      </c>
      <c r="Z506">
        <v>2</v>
      </c>
      <c r="AC506" t="str">
        <f>IF(Table1[[#This Row],[In Adafruit Kit]]+Table1[[#This Row],[Common part]]&gt;0,1,"")</f>
        <v/>
      </c>
      <c r="AE506">
        <v>1</v>
      </c>
      <c r="AF506" t="str">
        <f>IF(Table1[[#This Row],[Stock Part]]=1,"STOCK",IF(Table1[[#This Row],[5% Rohs Part]]+Table1[[#This Row],[1% Rohs Part]],"",""))</f>
        <v/>
      </c>
      <c r="AG506" t="str">
        <f>CONCATENATE(Table1[[#This Row],[Resistance (Ohms)]],Table1[[#This Row],[Tolerance]],Table1[[#This Row],[Stock]])</f>
        <v>5.62kÂ±1%</v>
      </c>
      <c r="AH506" t="s">
        <v>11344</v>
      </c>
      <c r="AI506" s="6" t="s">
        <v>11352</v>
      </c>
    </row>
    <row r="507" spans="1:35" hidden="1">
      <c r="A507" t="s">
        <v>55</v>
      </c>
      <c r="B507" t="s">
        <v>56</v>
      </c>
      <c r="C507" t="s">
        <v>1925</v>
      </c>
      <c r="D507" t="s">
        <v>58</v>
      </c>
      <c r="E507" t="s">
        <v>1926</v>
      </c>
      <c r="F507" t="s">
        <v>60</v>
      </c>
      <c r="G507" t="s">
        <v>1927</v>
      </c>
      <c r="H507">
        <v>16780</v>
      </c>
      <c r="I507">
        <v>0</v>
      </c>
      <c r="J507">
        <v>0.1</v>
      </c>
      <c r="K507">
        <v>0</v>
      </c>
      <c r="L507">
        <v>1</v>
      </c>
      <c r="M507" t="s">
        <v>19</v>
      </c>
      <c r="N507" t="s">
        <v>62</v>
      </c>
      <c r="O507">
        <v>576</v>
      </c>
      <c r="P507" t="s">
        <v>24</v>
      </c>
      <c r="Q507" t="s">
        <v>64</v>
      </c>
      <c r="R507" t="s">
        <v>65</v>
      </c>
      <c r="S507" t="s">
        <v>66</v>
      </c>
      <c r="T507" t="s">
        <v>105</v>
      </c>
      <c r="U507" t="s">
        <v>67</v>
      </c>
      <c r="V507" t="s">
        <v>21</v>
      </c>
      <c r="W507">
        <v>805</v>
      </c>
      <c r="X507" t="s">
        <v>22</v>
      </c>
      <c r="Y507" t="s">
        <v>39</v>
      </c>
      <c r="Z507">
        <v>2</v>
      </c>
      <c r="AC507" t="str">
        <f>IF(Table1[[#This Row],[In Adafruit Kit]]+Table1[[#This Row],[Common part]]&gt;0,1,"")</f>
        <v/>
      </c>
      <c r="AE507">
        <v>1</v>
      </c>
      <c r="AF507" t="str">
        <f>IF(Table1[[#This Row],[Stock Part]]=1,"STOCK",IF(Table1[[#This Row],[5% Rohs Part]]+Table1[[#This Row],[1% Rohs Part]],"",""))</f>
        <v/>
      </c>
      <c r="AG507" t="str">
        <f>CONCATENATE(Table1[[#This Row],[Resistance (Ohms)]],Table1[[#This Row],[Tolerance]],Table1[[#This Row],[Stock]])</f>
        <v>576Â±1%</v>
      </c>
      <c r="AH507" t="s">
        <v>11344</v>
      </c>
      <c r="AI507" s="6" t="s">
        <v>11352</v>
      </c>
    </row>
    <row r="508" spans="1:35" hidden="1">
      <c r="A508" t="s">
        <v>55</v>
      </c>
      <c r="B508" t="s">
        <v>56</v>
      </c>
      <c r="C508" t="s">
        <v>1928</v>
      </c>
      <c r="D508" t="s">
        <v>58</v>
      </c>
      <c r="E508" t="s">
        <v>1929</v>
      </c>
      <c r="F508" t="s">
        <v>60</v>
      </c>
      <c r="G508" t="s">
        <v>1930</v>
      </c>
      <c r="H508">
        <v>19587</v>
      </c>
      <c r="I508">
        <v>0</v>
      </c>
      <c r="J508">
        <v>0.1</v>
      </c>
      <c r="K508">
        <v>0</v>
      </c>
      <c r="L508">
        <v>1</v>
      </c>
      <c r="M508" t="s">
        <v>19</v>
      </c>
      <c r="N508" t="s">
        <v>62</v>
      </c>
      <c r="O508" t="s">
        <v>1931</v>
      </c>
      <c r="P508" t="s">
        <v>24</v>
      </c>
      <c r="Q508" t="s">
        <v>64</v>
      </c>
      <c r="R508" t="s">
        <v>65</v>
      </c>
      <c r="S508" t="s">
        <v>66</v>
      </c>
      <c r="T508" t="s">
        <v>105</v>
      </c>
      <c r="U508" t="s">
        <v>67</v>
      </c>
      <c r="V508" t="s">
        <v>21</v>
      </c>
      <c r="W508">
        <v>805</v>
      </c>
      <c r="X508" t="s">
        <v>22</v>
      </c>
      <c r="Y508" t="s">
        <v>39</v>
      </c>
      <c r="Z508">
        <v>2</v>
      </c>
      <c r="AC508" t="str">
        <f>IF(Table1[[#This Row],[In Adafruit Kit]]+Table1[[#This Row],[Common part]]&gt;0,1,"")</f>
        <v/>
      </c>
      <c r="AE508">
        <v>1</v>
      </c>
      <c r="AF508" t="str">
        <f>IF(Table1[[#This Row],[Stock Part]]=1,"STOCK",IF(Table1[[#This Row],[5% Rohs Part]]+Table1[[#This Row],[1% Rohs Part]],"",""))</f>
        <v/>
      </c>
      <c r="AG508" t="str">
        <f>CONCATENATE(Table1[[#This Row],[Resistance (Ohms)]],Table1[[#This Row],[Tolerance]],Table1[[#This Row],[Stock]])</f>
        <v>590kÂ±1%</v>
      </c>
      <c r="AH508" t="s">
        <v>11344</v>
      </c>
      <c r="AI508" s="6" t="s">
        <v>11352</v>
      </c>
    </row>
    <row r="509" spans="1:35" hidden="1">
      <c r="A509" t="s">
        <v>55</v>
      </c>
      <c r="B509" t="s">
        <v>56</v>
      </c>
      <c r="C509" t="s">
        <v>1932</v>
      </c>
      <c r="D509" t="s">
        <v>58</v>
      </c>
      <c r="E509" t="s">
        <v>1933</v>
      </c>
      <c r="F509" t="s">
        <v>60</v>
      </c>
      <c r="G509" t="s">
        <v>1934</v>
      </c>
      <c r="H509">
        <v>19215</v>
      </c>
      <c r="I509">
        <v>0</v>
      </c>
      <c r="J509">
        <v>0.1</v>
      </c>
      <c r="K509">
        <v>0</v>
      </c>
      <c r="L509">
        <v>1</v>
      </c>
      <c r="M509" t="s">
        <v>19</v>
      </c>
      <c r="N509" t="s">
        <v>62</v>
      </c>
      <c r="O509" t="s">
        <v>1935</v>
      </c>
      <c r="P509" t="s">
        <v>24</v>
      </c>
      <c r="Q509" t="s">
        <v>64</v>
      </c>
      <c r="R509" t="s">
        <v>65</v>
      </c>
      <c r="S509" t="s">
        <v>66</v>
      </c>
      <c r="T509" t="s">
        <v>105</v>
      </c>
      <c r="U509" t="s">
        <v>67</v>
      </c>
      <c r="V509" t="s">
        <v>21</v>
      </c>
      <c r="W509">
        <v>805</v>
      </c>
      <c r="X509" t="s">
        <v>22</v>
      </c>
      <c r="Y509" t="s">
        <v>39</v>
      </c>
      <c r="Z509">
        <v>2</v>
      </c>
      <c r="AC509" t="str">
        <f>IF(Table1[[#This Row],[In Adafruit Kit]]+Table1[[#This Row],[Common part]]&gt;0,1,"")</f>
        <v/>
      </c>
      <c r="AE509">
        <v>1</v>
      </c>
      <c r="AF509" t="str">
        <f>IF(Table1[[#This Row],[Stock Part]]=1,"STOCK",IF(Table1[[#This Row],[5% Rohs Part]]+Table1[[#This Row],[1% Rohs Part]],"",""))</f>
        <v/>
      </c>
      <c r="AG509" t="str">
        <f>CONCATENATE(Table1[[#This Row],[Resistance (Ohms)]],Table1[[#This Row],[Tolerance]],Table1[[#This Row],[Stock]])</f>
        <v>619kÂ±1%</v>
      </c>
      <c r="AH509" t="s">
        <v>11344</v>
      </c>
      <c r="AI509" s="6" t="s">
        <v>11352</v>
      </c>
    </row>
    <row r="510" spans="1:35" hidden="1">
      <c r="A510" t="s">
        <v>55</v>
      </c>
      <c r="B510" t="s">
        <v>56</v>
      </c>
      <c r="C510" t="s">
        <v>1936</v>
      </c>
      <c r="D510" t="s">
        <v>58</v>
      </c>
      <c r="E510" t="s">
        <v>1937</v>
      </c>
      <c r="F510" t="s">
        <v>60</v>
      </c>
      <c r="G510" t="s">
        <v>1938</v>
      </c>
      <c r="H510">
        <v>15649</v>
      </c>
      <c r="I510">
        <v>0</v>
      </c>
      <c r="J510">
        <v>0.1</v>
      </c>
      <c r="K510">
        <v>0</v>
      </c>
      <c r="L510">
        <v>1</v>
      </c>
      <c r="M510" t="s">
        <v>19</v>
      </c>
      <c r="N510" t="s">
        <v>62</v>
      </c>
      <c r="O510">
        <v>63.4</v>
      </c>
      <c r="P510" t="s">
        <v>24</v>
      </c>
      <c r="Q510" t="s">
        <v>64</v>
      </c>
      <c r="R510" t="s">
        <v>65</v>
      </c>
      <c r="S510" t="s">
        <v>66</v>
      </c>
      <c r="T510" t="s">
        <v>105</v>
      </c>
      <c r="U510" t="s">
        <v>67</v>
      </c>
      <c r="V510" t="s">
        <v>21</v>
      </c>
      <c r="W510">
        <v>805</v>
      </c>
      <c r="X510" t="s">
        <v>22</v>
      </c>
      <c r="Y510" t="s">
        <v>39</v>
      </c>
      <c r="Z510">
        <v>2</v>
      </c>
      <c r="AC510" t="str">
        <f>IF(Table1[[#This Row],[In Adafruit Kit]]+Table1[[#This Row],[Common part]]&gt;0,1,"")</f>
        <v/>
      </c>
      <c r="AE510">
        <v>1</v>
      </c>
      <c r="AF510" t="str">
        <f>IF(Table1[[#This Row],[Stock Part]]=1,"STOCK",IF(Table1[[#This Row],[5% Rohs Part]]+Table1[[#This Row],[1% Rohs Part]],"",""))</f>
        <v/>
      </c>
      <c r="AG510" t="str">
        <f>CONCATENATE(Table1[[#This Row],[Resistance (Ohms)]],Table1[[#This Row],[Tolerance]],Table1[[#This Row],[Stock]])</f>
        <v>63.4Â±1%</v>
      </c>
      <c r="AH510" t="s">
        <v>11344</v>
      </c>
      <c r="AI510" s="6" t="s">
        <v>11352</v>
      </c>
    </row>
    <row r="511" spans="1:35" hidden="1">
      <c r="A511" t="s">
        <v>55</v>
      </c>
      <c r="B511" t="s">
        <v>56</v>
      </c>
      <c r="C511" t="s">
        <v>1939</v>
      </c>
      <c r="D511" t="s">
        <v>58</v>
      </c>
      <c r="E511" t="s">
        <v>1940</v>
      </c>
      <c r="F511" t="s">
        <v>60</v>
      </c>
      <c r="G511" t="s">
        <v>1941</v>
      </c>
      <c r="H511">
        <v>19443</v>
      </c>
      <c r="I511">
        <v>0</v>
      </c>
      <c r="J511">
        <v>0.1</v>
      </c>
      <c r="K511">
        <v>0</v>
      </c>
      <c r="L511">
        <v>1</v>
      </c>
      <c r="M511" t="s">
        <v>19</v>
      </c>
      <c r="N511" t="s">
        <v>62</v>
      </c>
      <c r="O511">
        <v>68</v>
      </c>
      <c r="P511" t="s">
        <v>24</v>
      </c>
      <c r="Q511" t="s">
        <v>64</v>
      </c>
      <c r="R511" t="s">
        <v>65</v>
      </c>
      <c r="S511" t="s">
        <v>66</v>
      </c>
      <c r="T511" t="s">
        <v>105</v>
      </c>
      <c r="U511" t="s">
        <v>67</v>
      </c>
      <c r="V511" t="s">
        <v>21</v>
      </c>
      <c r="W511">
        <v>805</v>
      </c>
      <c r="X511" t="s">
        <v>22</v>
      </c>
      <c r="Y511" t="s">
        <v>39</v>
      </c>
      <c r="Z511">
        <v>2</v>
      </c>
      <c r="AC511" t="str">
        <f>IF(Table1[[#This Row],[In Adafruit Kit]]+Table1[[#This Row],[Common part]]&gt;0,1,"")</f>
        <v/>
      </c>
      <c r="AE511">
        <v>1</v>
      </c>
      <c r="AF511" t="str">
        <f>IF(Table1[[#This Row],[Stock Part]]=1,"STOCK",IF(Table1[[#This Row],[5% Rohs Part]]+Table1[[#This Row],[1% Rohs Part]],"",""))</f>
        <v/>
      </c>
      <c r="AG511" t="str">
        <f>CONCATENATE(Table1[[#This Row],[Resistance (Ohms)]],Table1[[#This Row],[Tolerance]],Table1[[#This Row],[Stock]])</f>
        <v>68Â±1%</v>
      </c>
      <c r="AH511" t="s">
        <v>11344</v>
      </c>
      <c r="AI511" s="6" t="s">
        <v>11352</v>
      </c>
    </row>
    <row r="512" spans="1:35" hidden="1">
      <c r="A512" t="s">
        <v>55</v>
      </c>
      <c r="B512" t="s">
        <v>56</v>
      </c>
      <c r="C512" t="s">
        <v>1942</v>
      </c>
      <c r="D512" t="s">
        <v>58</v>
      </c>
      <c r="E512" t="s">
        <v>1943</v>
      </c>
      <c r="F512" t="s">
        <v>60</v>
      </c>
      <c r="G512" t="s">
        <v>1944</v>
      </c>
      <c r="H512">
        <v>20109</v>
      </c>
      <c r="I512">
        <v>0</v>
      </c>
      <c r="J512">
        <v>0.1</v>
      </c>
      <c r="K512">
        <v>0</v>
      </c>
      <c r="L512">
        <v>1</v>
      </c>
      <c r="M512" t="s">
        <v>19</v>
      </c>
      <c r="N512" t="s">
        <v>62</v>
      </c>
      <c r="O512" t="s">
        <v>316</v>
      </c>
      <c r="P512" t="s">
        <v>24</v>
      </c>
      <c r="Q512" t="s">
        <v>64</v>
      </c>
      <c r="R512" t="s">
        <v>65</v>
      </c>
      <c r="S512" t="s">
        <v>66</v>
      </c>
      <c r="T512" t="s">
        <v>105</v>
      </c>
      <c r="U512" t="s">
        <v>67</v>
      </c>
      <c r="V512" t="s">
        <v>21</v>
      </c>
      <c r="W512">
        <v>805</v>
      </c>
      <c r="X512" t="s">
        <v>22</v>
      </c>
      <c r="Y512" t="s">
        <v>39</v>
      </c>
      <c r="Z512">
        <v>2</v>
      </c>
      <c r="AC512" t="str">
        <f>IF(Table1[[#This Row],[In Adafruit Kit]]+Table1[[#This Row],[Common part]]&gt;0,1,"")</f>
        <v/>
      </c>
      <c r="AE512">
        <v>1</v>
      </c>
      <c r="AF512" t="str">
        <f>IF(Table1[[#This Row],[Stock Part]]=1,"STOCK",IF(Table1[[#This Row],[5% Rohs Part]]+Table1[[#This Row],[1% Rohs Part]],"",""))</f>
        <v/>
      </c>
      <c r="AG512" t="str">
        <f>CONCATENATE(Table1[[#This Row],[Resistance (Ohms)]],Table1[[#This Row],[Tolerance]],Table1[[#This Row],[Stock]])</f>
        <v>680kÂ±1%</v>
      </c>
      <c r="AH512" t="s">
        <v>11344</v>
      </c>
      <c r="AI512" s="6" t="s">
        <v>11352</v>
      </c>
    </row>
    <row r="513" spans="1:35" hidden="1">
      <c r="A513" t="s">
        <v>55</v>
      </c>
      <c r="B513" t="s">
        <v>56</v>
      </c>
      <c r="C513" t="s">
        <v>1945</v>
      </c>
      <c r="D513" t="s">
        <v>58</v>
      </c>
      <c r="E513" t="s">
        <v>1946</v>
      </c>
      <c r="F513" t="s">
        <v>60</v>
      </c>
      <c r="G513" t="s">
        <v>1947</v>
      </c>
      <c r="H513">
        <v>12768</v>
      </c>
      <c r="I513">
        <v>0</v>
      </c>
      <c r="J513">
        <v>0.1</v>
      </c>
      <c r="K513">
        <v>0</v>
      </c>
      <c r="L513">
        <v>1</v>
      </c>
      <c r="M513" t="s">
        <v>19</v>
      </c>
      <c r="N513" t="s">
        <v>62</v>
      </c>
      <c r="O513" t="s">
        <v>1948</v>
      </c>
      <c r="P513" t="s">
        <v>24</v>
      </c>
      <c r="Q513" t="s">
        <v>64</v>
      </c>
      <c r="R513" t="s">
        <v>65</v>
      </c>
      <c r="S513" t="s">
        <v>66</v>
      </c>
      <c r="T513" t="s">
        <v>105</v>
      </c>
      <c r="U513" t="s">
        <v>67</v>
      </c>
      <c r="V513" t="s">
        <v>21</v>
      </c>
      <c r="W513">
        <v>805</v>
      </c>
      <c r="X513" t="s">
        <v>22</v>
      </c>
      <c r="Y513" t="s">
        <v>39</v>
      </c>
      <c r="Z513">
        <v>2</v>
      </c>
      <c r="AC513" t="str">
        <f>IF(Table1[[#This Row],[In Adafruit Kit]]+Table1[[#This Row],[Common part]]&gt;0,1,"")</f>
        <v/>
      </c>
      <c r="AE513">
        <v>1</v>
      </c>
      <c r="AF513" t="str">
        <f>IF(Table1[[#This Row],[Stock Part]]=1,"STOCK",IF(Table1[[#This Row],[5% Rohs Part]]+Table1[[#This Row],[1% Rohs Part]],"",""))</f>
        <v/>
      </c>
      <c r="AG513" t="str">
        <f>CONCATENATE(Table1[[#This Row],[Resistance (Ohms)]],Table1[[#This Row],[Tolerance]],Table1[[#This Row],[Stock]])</f>
        <v>7.5kÂ±1%</v>
      </c>
      <c r="AH513" t="s">
        <v>11344</v>
      </c>
      <c r="AI513" s="6" t="s">
        <v>11352</v>
      </c>
    </row>
    <row r="514" spans="1:35" hidden="1">
      <c r="A514" t="s">
        <v>55</v>
      </c>
      <c r="B514" t="s">
        <v>56</v>
      </c>
      <c r="C514" t="s">
        <v>1949</v>
      </c>
      <c r="D514" t="s">
        <v>58</v>
      </c>
      <c r="E514" t="s">
        <v>1950</v>
      </c>
      <c r="F514" t="s">
        <v>60</v>
      </c>
      <c r="G514" t="s">
        <v>1951</v>
      </c>
      <c r="H514">
        <v>17417</v>
      </c>
      <c r="I514">
        <v>0</v>
      </c>
      <c r="J514">
        <v>0.1</v>
      </c>
      <c r="K514">
        <v>0</v>
      </c>
      <c r="L514">
        <v>1</v>
      </c>
      <c r="M514" t="s">
        <v>19</v>
      </c>
      <c r="N514" t="s">
        <v>62</v>
      </c>
      <c r="O514" t="s">
        <v>1952</v>
      </c>
      <c r="P514" t="s">
        <v>24</v>
      </c>
      <c r="Q514" t="s">
        <v>64</v>
      </c>
      <c r="R514" t="s">
        <v>65</v>
      </c>
      <c r="S514" t="s">
        <v>66</v>
      </c>
      <c r="T514" t="s">
        <v>105</v>
      </c>
      <c r="U514" t="s">
        <v>67</v>
      </c>
      <c r="V514" t="s">
        <v>21</v>
      </c>
      <c r="W514">
        <v>805</v>
      </c>
      <c r="X514" t="s">
        <v>22</v>
      </c>
      <c r="Y514" t="s">
        <v>39</v>
      </c>
      <c r="Z514">
        <v>2</v>
      </c>
      <c r="AC514" t="str">
        <f>IF(Table1[[#This Row],[In Adafruit Kit]]+Table1[[#This Row],[Common part]]&gt;0,1,"")</f>
        <v/>
      </c>
      <c r="AE514">
        <v>1</v>
      </c>
      <c r="AF514" t="str">
        <f>IF(Table1[[#This Row],[Stock Part]]=1,"STOCK",IF(Table1[[#This Row],[5% Rohs Part]]+Table1[[#This Row],[1% Rohs Part]],"",""))</f>
        <v/>
      </c>
      <c r="AG514" t="str">
        <f>CONCATENATE(Table1[[#This Row],[Resistance (Ohms)]],Table1[[#This Row],[Tolerance]],Table1[[#This Row],[Stock]])</f>
        <v>7.68kÂ±1%</v>
      </c>
      <c r="AH514" t="s">
        <v>11344</v>
      </c>
      <c r="AI514" s="6" t="s">
        <v>11352</v>
      </c>
    </row>
    <row r="515" spans="1:35" hidden="1">
      <c r="A515" t="s">
        <v>55</v>
      </c>
      <c r="B515" t="s">
        <v>56</v>
      </c>
      <c r="C515" t="s">
        <v>1953</v>
      </c>
      <c r="D515" t="s">
        <v>58</v>
      </c>
      <c r="E515" t="s">
        <v>1954</v>
      </c>
      <c r="F515" t="s">
        <v>60</v>
      </c>
      <c r="G515" t="s">
        <v>1955</v>
      </c>
      <c r="H515">
        <v>14706</v>
      </c>
      <c r="I515">
        <v>0</v>
      </c>
      <c r="J515">
        <v>0.1</v>
      </c>
      <c r="K515">
        <v>0</v>
      </c>
      <c r="L515">
        <v>1</v>
      </c>
      <c r="M515" t="s">
        <v>19</v>
      </c>
      <c r="N515" t="s">
        <v>62</v>
      </c>
      <c r="O515" t="s">
        <v>1956</v>
      </c>
      <c r="P515" t="s">
        <v>24</v>
      </c>
      <c r="Q515" t="s">
        <v>64</v>
      </c>
      <c r="R515" t="s">
        <v>65</v>
      </c>
      <c r="S515" t="s">
        <v>66</v>
      </c>
      <c r="T515" t="s">
        <v>105</v>
      </c>
      <c r="U515" t="s">
        <v>67</v>
      </c>
      <c r="V515" t="s">
        <v>21</v>
      </c>
      <c r="W515">
        <v>805</v>
      </c>
      <c r="X515" t="s">
        <v>22</v>
      </c>
      <c r="Y515" t="s">
        <v>39</v>
      </c>
      <c r="Z515">
        <v>2</v>
      </c>
      <c r="AC515" t="str">
        <f>IF(Table1[[#This Row],[In Adafruit Kit]]+Table1[[#This Row],[Common part]]&gt;0,1,"")</f>
        <v/>
      </c>
      <c r="AE515">
        <v>1</v>
      </c>
      <c r="AF515" t="str">
        <f>IF(Table1[[#This Row],[Stock Part]]=1,"STOCK",IF(Table1[[#This Row],[5% Rohs Part]]+Table1[[#This Row],[1% Rohs Part]],"",""))</f>
        <v/>
      </c>
      <c r="AG515" t="str">
        <f>CONCATENATE(Table1[[#This Row],[Resistance (Ohms)]],Table1[[#This Row],[Tolerance]],Table1[[#This Row],[Stock]])</f>
        <v>76.8kÂ±1%</v>
      </c>
      <c r="AH515" t="s">
        <v>11344</v>
      </c>
      <c r="AI515" s="6" t="s">
        <v>11352</v>
      </c>
    </row>
    <row r="516" spans="1:35" hidden="1">
      <c r="A516" t="s">
        <v>55</v>
      </c>
      <c r="B516" t="s">
        <v>56</v>
      </c>
      <c r="C516" t="s">
        <v>1957</v>
      </c>
      <c r="D516" t="s">
        <v>58</v>
      </c>
      <c r="E516" t="s">
        <v>1958</v>
      </c>
      <c r="F516" t="s">
        <v>60</v>
      </c>
      <c r="G516" t="s">
        <v>1959</v>
      </c>
      <c r="H516">
        <v>24169</v>
      </c>
      <c r="I516">
        <v>0</v>
      </c>
      <c r="J516">
        <v>0.1</v>
      </c>
      <c r="K516">
        <v>0</v>
      </c>
      <c r="L516">
        <v>1</v>
      </c>
      <c r="M516" t="s">
        <v>19</v>
      </c>
      <c r="N516" t="s">
        <v>62</v>
      </c>
      <c r="O516" t="s">
        <v>1960</v>
      </c>
      <c r="P516" t="s">
        <v>24</v>
      </c>
      <c r="Q516" t="s">
        <v>64</v>
      </c>
      <c r="R516" t="s">
        <v>65</v>
      </c>
      <c r="S516" t="s">
        <v>66</v>
      </c>
      <c r="T516" t="s">
        <v>105</v>
      </c>
      <c r="U516" t="s">
        <v>67</v>
      </c>
      <c r="V516" t="s">
        <v>21</v>
      </c>
      <c r="W516">
        <v>805</v>
      </c>
      <c r="X516" t="s">
        <v>22</v>
      </c>
      <c r="Y516" t="s">
        <v>39</v>
      </c>
      <c r="Z516">
        <v>2</v>
      </c>
      <c r="AC516" t="str">
        <f>IF(Table1[[#This Row],[In Adafruit Kit]]+Table1[[#This Row],[Common part]]&gt;0,1,"")</f>
        <v/>
      </c>
      <c r="AE516">
        <v>1</v>
      </c>
      <c r="AF516" t="str">
        <f>IF(Table1[[#This Row],[Stock Part]]=1,"STOCK",IF(Table1[[#This Row],[5% Rohs Part]]+Table1[[#This Row],[1% Rohs Part]],"",""))</f>
        <v/>
      </c>
      <c r="AG516" t="str">
        <f>CONCATENATE(Table1[[#This Row],[Resistance (Ohms)]],Table1[[#This Row],[Tolerance]],Table1[[#This Row],[Stock]])</f>
        <v>78.7kÂ±1%</v>
      </c>
      <c r="AH516" t="s">
        <v>11344</v>
      </c>
      <c r="AI516" s="6" t="s">
        <v>11352</v>
      </c>
    </row>
    <row r="517" spans="1:35" hidden="1">
      <c r="A517" t="s">
        <v>55</v>
      </c>
      <c r="B517" t="s">
        <v>56</v>
      </c>
      <c r="C517" t="s">
        <v>1961</v>
      </c>
      <c r="D517" t="s">
        <v>58</v>
      </c>
      <c r="E517" t="s">
        <v>1962</v>
      </c>
      <c r="F517" t="s">
        <v>60</v>
      </c>
      <c r="G517" t="s">
        <v>1963</v>
      </c>
      <c r="H517">
        <v>19816</v>
      </c>
      <c r="I517">
        <v>0</v>
      </c>
      <c r="J517">
        <v>0.1</v>
      </c>
      <c r="K517">
        <v>0</v>
      </c>
      <c r="L517">
        <v>1</v>
      </c>
      <c r="M517" t="s">
        <v>19</v>
      </c>
      <c r="N517" t="s">
        <v>62</v>
      </c>
      <c r="O517">
        <v>787</v>
      </c>
      <c r="P517" t="s">
        <v>24</v>
      </c>
      <c r="Q517" t="s">
        <v>64</v>
      </c>
      <c r="R517" t="s">
        <v>65</v>
      </c>
      <c r="S517" t="s">
        <v>66</v>
      </c>
      <c r="T517" t="s">
        <v>105</v>
      </c>
      <c r="U517" t="s">
        <v>67</v>
      </c>
      <c r="V517" t="s">
        <v>21</v>
      </c>
      <c r="W517">
        <v>805</v>
      </c>
      <c r="X517" t="s">
        <v>22</v>
      </c>
      <c r="Y517" t="s">
        <v>39</v>
      </c>
      <c r="Z517">
        <v>2</v>
      </c>
      <c r="AC517" t="str">
        <f>IF(Table1[[#This Row],[In Adafruit Kit]]+Table1[[#This Row],[Common part]]&gt;0,1,"")</f>
        <v/>
      </c>
      <c r="AE517">
        <v>1</v>
      </c>
      <c r="AF517" t="str">
        <f>IF(Table1[[#This Row],[Stock Part]]=1,"STOCK",IF(Table1[[#This Row],[5% Rohs Part]]+Table1[[#This Row],[1% Rohs Part]],"",""))</f>
        <v/>
      </c>
      <c r="AG517" t="str">
        <f>CONCATENATE(Table1[[#This Row],[Resistance (Ohms)]],Table1[[#This Row],[Tolerance]],Table1[[#This Row],[Stock]])</f>
        <v>787Â±1%</v>
      </c>
      <c r="AH517" t="s">
        <v>11344</v>
      </c>
      <c r="AI517" s="6" t="s">
        <v>11352</v>
      </c>
    </row>
    <row r="518" spans="1:35" hidden="1">
      <c r="A518" t="s">
        <v>55</v>
      </c>
      <c r="B518" t="s">
        <v>56</v>
      </c>
      <c r="C518" t="s">
        <v>1964</v>
      </c>
      <c r="D518" t="s">
        <v>58</v>
      </c>
      <c r="E518" t="s">
        <v>1965</v>
      </c>
      <c r="F518" t="s">
        <v>60</v>
      </c>
      <c r="G518" t="s">
        <v>1966</v>
      </c>
      <c r="H518">
        <v>20034</v>
      </c>
      <c r="I518">
        <v>0</v>
      </c>
      <c r="J518">
        <v>0.1</v>
      </c>
      <c r="K518">
        <v>0</v>
      </c>
      <c r="L518">
        <v>1</v>
      </c>
      <c r="M518" t="s">
        <v>19</v>
      </c>
      <c r="N518" t="s">
        <v>62</v>
      </c>
      <c r="O518" t="s">
        <v>1967</v>
      </c>
      <c r="P518" t="s">
        <v>24</v>
      </c>
      <c r="Q518" t="s">
        <v>64</v>
      </c>
      <c r="R518" t="s">
        <v>65</v>
      </c>
      <c r="S518" t="s">
        <v>66</v>
      </c>
      <c r="T518" t="s">
        <v>105</v>
      </c>
      <c r="U518" t="s">
        <v>67</v>
      </c>
      <c r="V518" t="s">
        <v>21</v>
      </c>
      <c r="W518">
        <v>805</v>
      </c>
      <c r="X518" t="s">
        <v>22</v>
      </c>
      <c r="Y518" t="s">
        <v>39</v>
      </c>
      <c r="Z518">
        <v>2</v>
      </c>
      <c r="AC518" t="str">
        <f>IF(Table1[[#This Row],[In Adafruit Kit]]+Table1[[#This Row],[Common part]]&gt;0,1,"")</f>
        <v/>
      </c>
      <c r="AE518">
        <v>1</v>
      </c>
      <c r="AF518" t="str">
        <f>IF(Table1[[#This Row],[Stock Part]]=1,"STOCK",IF(Table1[[#This Row],[5% Rohs Part]]+Table1[[#This Row],[1% Rohs Part]],"",""))</f>
        <v/>
      </c>
      <c r="AG518" t="str">
        <f>CONCATENATE(Table1[[#This Row],[Resistance (Ohms)]],Table1[[#This Row],[Tolerance]],Table1[[#This Row],[Stock]])</f>
        <v>953kÂ±1%</v>
      </c>
      <c r="AH518" t="s">
        <v>11344</v>
      </c>
      <c r="AI518" s="6" t="s">
        <v>11352</v>
      </c>
    </row>
    <row r="519" spans="1:35" hidden="1">
      <c r="A519" t="s">
        <v>55</v>
      </c>
      <c r="B519" t="s">
        <v>56</v>
      </c>
      <c r="C519" t="s">
        <v>1968</v>
      </c>
      <c r="D519" t="s">
        <v>58</v>
      </c>
      <c r="E519" t="s">
        <v>1969</v>
      </c>
      <c r="F519" t="s">
        <v>60</v>
      </c>
      <c r="G519" t="s">
        <v>1970</v>
      </c>
      <c r="H519">
        <v>141116</v>
      </c>
      <c r="I519">
        <v>0</v>
      </c>
      <c r="J519">
        <v>0.1</v>
      </c>
      <c r="K519">
        <v>0</v>
      </c>
      <c r="L519">
        <v>1</v>
      </c>
      <c r="M519" t="s">
        <v>19</v>
      </c>
      <c r="N519" t="s">
        <v>62</v>
      </c>
      <c r="O519" t="s">
        <v>1971</v>
      </c>
      <c r="P519" t="s">
        <v>23</v>
      </c>
      <c r="Q519" t="s">
        <v>64</v>
      </c>
      <c r="R519" t="s">
        <v>65</v>
      </c>
      <c r="S519" t="s">
        <v>66</v>
      </c>
      <c r="T519" t="s">
        <v>105</v>
      </c>
      <c r="U519" t="s">
        <v>67</v>
      </c>
      <c r="V519" t="s">
        <v>21</v>
      </c>
      <c r="W519">
        <v>805</v>
      </c>
      <c r="X519" t="s">
        <v>22</v>
      </c>
      <c r="Y519" t="s">
        <v>39</v>
      </c>
      <c r="Z519">
        <v>2</v>
      </c>
      <c r="AC519" t="str">
        <f>IF(Table1[[#This Row],[In Adafruit Kit]]+Table1[[#This Row],[Common part]]&gt;0,1,"")</f>
        <v/>
      </c>
      <c r="AD519">
        <v>1</v>
      </c>
      <c r="AF519" t="str">
        <f>IF(Table1[[#This Row],[Stock Part]]=1,"STOCK",IF(Table1[[#This Row],[5% Rohs Part]]+Table1[[#This Row],[1% Rohs Part]],"",""))</f>
        <v/>
      </c>
      <c r="AG519" t="str">
        <f>CONCATENATE(Table1[[#This Row],[Resistance (Ohms)]],Table1[[#This Row],[Tolerance]],Table1[[#This Row],[Stock]])</f>
        <v>2.7MÂ±5%</v>
      </c>
      <c r="AH519" t="s">
        <v>11344</v>
      </c>
      <c r="AI519" s="6" t="s">
        <v>11352</v>
      </c>
    </row>
    <row r="520" spans="1:35" hidden="1">
      <c r="A520" t="s">
        <v>55</v>
      </c>
      <c r="B520" t="s">
        <v>56</v>
      </c>
      <c r="C520" t="s">
        <v>1972</v>
      </c>
      <c r="D520" t="s">
        <v>58</v>
      </c>
      <c r="E520" t="s">
        <v>1973</v>
      </c>
      <c r="F520" t="s">
        <v>60</v>
      </c>
      <c r="G520" t="s">
        <v>1974</v>
      </c>
      <c r="H520">
        <v>112078</v>
      </c>
      <c r="I520">
        <v>0</v>
      </c>
      <c r="J520">
        <v>0.1</v>
      </c>
      <c r="K520">
        <v>0</v>
      </c>
      <c r="L520">
        <v>1</v>
      </c>
      <c r="M520" t="s">
        <v>19</v>
      </c>
      <c r="N520" t="s">
        <v>62</v>
      </c>
      <c r="O520" t="s">
        <v>1975</v>
      </c>
      <c r="P520" t="s">
        <v>24</v>
      </c>
      <c r="Q520" t="s">
        <v>64</v>
      </c>
      <c r="R520" t="s">
        <v>65</v>
      </c>
      <c r="S520" t="s">
        <v>66</v>
      </c>
      <c r="T520" t="s">
        <v>105</v>
      </c>
      <c r="U520" t="s">
        <v>67</v>
      </c>
      <c r="V520" t="s">
        <v>21</v>
      </c>
      <c r="W520">
        <v>805</v>
      </c>
      <c r="X520" t="s">
        <v>22</v>
      </c>
      <c r="Y520" t="s">
        <v>39</v>
      </c>
      <c r="Z520">
        <v>2</v>
      </c>
      <c r="AC520" t="str">
        <f>IF(Table1[[#This Row],[In Adafruit Kit]]+Table1[[#This Row],[Common part]]&gt;0,1,"")</f>
        <v/>
      </c>
      <c r="AE520">
        <v>1</v>
      </c>
      <c r="AF520" t="str">
        <f>IF(Table1[[#This Row],[Stock Part]]=1,"STOCK",IF(Table1[[#This Row],[5% Rohs Part]]+Table1[[#This Row],[1% Rohs Part]],"",""))</f>
        <v/>
      </c>
      <c r="AG520" t="str">
        <f>CONCATENATE(Table1[[#This Row],[Resistance (Ohms)]],Table1[[#This Row],[Tolerance]],Table1[[#This Row],[Stock]])</f>
        <v>4.7MÂ±1%</v>
      </c>
      <c r="AH520" t="s">
        <v>11344</v>
      </c>
      <c r="AI520" s="6" t="s">
        <v>11352</v>
      </c>
    </row>
    <row r="521" spans="1:35" hidden="1">
      <c r="A521" t="s">
        <v>55</v>
      </c>
      <c r="B521" t="s">
        <v>56</v>
      </c>
      <c r="C521" t="s">
        <v>1976</v>
      </c>
      <c r="D521" t="s">
        <v>58</v>
      </c>
      <c r="E521" t="s">
        <v>1977</v>
      </c>
      <c r="F521" t="s">
        <v>60</v>
      </c>
      <c r="G521" t="s">
        <v>1978</v>
      </c>
      <c r="H521">
        <v>83921</v>
      </c>
      <c r="I521">
        <v>0</v>
      </c>
      <c r="J521">
        <v>0.1</v>
      </c>
      <c r="K521">
        <v>0</v>
      </c>
      <c r="L521">
        <v>1</v>
      </c>
      <c r="M521" t="s">
        <v>19</v>
      </c>
      <c r="N521" t="s">
        <v>62</v>
      </c>
      <c r="O521" t="s">
        <v>1979</v>
      </c>
      <c r="P521" t="s">
        <v>24</v>
      </c>
      <c r="Q521" t="s">
        <v>64</v>
      </c>
      <c r="R521" t="s">
        <v>65</v>
      </c>
      <c r="S521" t="s">
        <v>66</v>
      </c>
      <c r="T521" t="s">
        <v>105</v>
      </c>
      <c r="U521" t="s">
        <v>67</v>
      </c>
      <c r="V521" t="s">
        <v>21</v>
      </c>
      <c r="W521">
        <v>805</v>
      </c>
      <c r="X521" t="s">
        <v>22</v>
      </c>
      <c r="Y521" t="s">
        <v>39</v>
      </c>
      <c r="Z521">
        <v>2</v>
      </c>
      <c r="AC521" t="str">
        <f>IF(Table1[[#This Row],[In Adafruit Kit]]+Table1[[#This Row],[Common part]]&gt;0,1,"")</f>
        <v/>
      </c>
      <c r="AE521">
        <v>1</v>
      </c>
      <c r="AF521" t="str">
        <f>IF(Table1[[#This Row],[Stock Part]]=1,"STOCK",IF(Table1[[#This Row],[5% Rohs Part]]+Table1[[#This Row],[1% Rohs Part]],"",""))</f>
        <v/>
      </c>
      <c r="AG521" t="str">
        <f>CONCATENATE(Table1[[#This Row],[Resistance (Ohms)]],Table1[[#This Row],[Tolerance]],Table1[[#This Row],[Stock]])</f>
        <v>5.11MÂ±1%</v>
      </c>
      <c r="AH521" t="s">
        <v>11344</v>
      </c>
      <c r="AI521" s="6" t="s">
        <v>11352</v>
      </c>
    </row>
    <row r="522" spans="1:35" hidden="1">
      <c r="A522" t="s">
        <v>55</v>
      </c>
      <c r="B522" t="s">
        <v>56</v>
      </c>
      <c r="C522" t="s">
        <v>1980</v>
      </c>
      <c r="D522" t="s">
        <v>58</v>
      </c>
      <c r="E522" t="s">
        <v>1981</v>
      </c>
      <c r="F522" t="s">
        <v>60</v>
      </c>
      <c r="G522" t="s">
        <v>1982</v>
      </c>
      <c r="H522">
        <v>78869</v>
      </c>
      <c r="I522">
        <v>0</v>
      </c>
      <c r="J522">
        <v>0.1</v>
      </c>
      <c r="K522">
        <v>0</v>
      </c>
      <c r="L522">
        <v>1</v>
      </c>
      <c r="M522" t="s">
        <v>19</v>
      </c>
      <c r="N522" t="s">
        <v>62</v>
      </c>
      <c r="O522" t="s">
        <v>533</v>
      </c>
      <c r="P522" t="s">
        <v>24</v>
      </c>
      <c r="Q522" t="s">
        <v>64</v>
      </c>
      <c r="R522" t="s">
        <v>65</v>
      </c>
      <c r="S522" t="s">
        <v>66</v>
      </c>
      <c r="T522" t="s">
        <v>105</v>
      </c>
      <c r="U522" t="s">
        <v>67</v>
      </c>
      <c r="V522" t="s">
        <v>21</v>
      </c>
      <c r="W522">
        <v>805</v>
      </c>
      <c r="X522" t="s">
        <v>22</v>
      </c>
      <c r="Y522" t="s">
        <v>39</v>
      </c>
      <c r="Z522">
        <v>2</v>
      </c>
      <c r="AC522" t="str">
        <f>IF(Table1[[#This Row],[In Adafruit Kit]]+Table1[[#This Row],[Common part]]&gt;0,1,"")</f>
        <v/>
      </c>
      <c r="AE522">
        <v>1</v>
      </c>
      <c r="AF522" t="str">
        <f>IF(Table1[[#This Row],[Stock Part]]=1,"STOCK",IF(Table1[[#This Row],[5% Rohs Part]]+Table1[[#This Row],[1% Rohs Part]],"",""))</f>
        <v/>
      </c>
      <c r="AG522" t="str">
        <f>CONCATENATE(Table1[[#This Row],[Resistance (Ohms)]],Table1[[#This Row],[Tolerance]],Table1[[#This Row],[Stock]])</f>
        <v>2.2MÂ±1%</v>
      </c>
      <c r="AH522" t="s">
        <v>11344</v>
      </c>
      <c r="AI522" s="6" t="s">
        <v>11352</v>
      </c>
    </row>
    <row r="523" spans="1:35" hidden="1">
      <c r="A523" t="s">
        <v>55</v>
      </c>
      <c r="B523" t="s">
        <v>56</v>
      </c>
      <c r="C523" t="s">
        <v>1983</v>
      </c>
      <c r="D523" t="s">
        <v>58</v>
      </c>
      <c r="E523" t="s">
        <v>1984</v>
      </c>
      <c r="F523" t="s">
        <v>60</v>
      </c>
      <c r="G523" t="s">
        <v>1985</v>
      </c>
      <c r="H523">
        <v>56277</v>
      </c>
      <c r="I523">
        <v>0</v>
      </c>
      <c r="J523">
        <v>0.1</v>
      </c>
      <c r="K523">
        <v>0</v>
      </c>
      <c r="L523">
        <v>1</v>
      </c>
      <c r="M523" t="s">
        <v>19</v>
      </c>
      <c r="N523" t="s">
        <v>62</v>
      </c>
      <c r="O523" t="s">
        <v>1986</v>
      </c>
      <c r="P523" t="s">
        <v>24</v>
      </c>
      <c r="Q523" t="s">
        <v>64</v>
      </c>
      <c r="R523" t="s">
        <v>65</v>
      </c>
      <c r="S523" t="s">
        <v>66</v>
      </c>
      <c r="T523" t="s">
        <v>105</v>
      </c>
      <c r="U523" t="s">
        <v>67</v>
      </c>
      <c r="V523" t="s">
        <v>21</v>
      </c>
      <c r="W523">
        <v>805</v>
      </c>
      <c r="X523" t="s">
        <v>22</v>
      </c>
      <c r="Y523" t="s">
        <v>39</v>
      </c>
      <c r="Z523">
        <v>2</v>
      </c>
      <c r="AC523" t="str">
        <f>IF(Table1[[#This Row],[In Adafruit Kit]]+Table1[[#This Row],[Common part]]&gt;0,1,"")</f>
        <v/>
      </c>
      <c r="AE523">
        <v>1</v>
      </c>
      <c r="AF523" t="str">
        <f>IF(Table1[[#This Row],[Stock Part]]=1,"STOCK",IF(Table1[[#This Row],[5% Rohs Part]]+Table1[[#This Row],[1% Rohs Part]],"",""))</f>
        <v/>
      </c>
      <c r="AG523" t="str">
        <f>CONCATENATE(Table1[[#This Row],[Resistance (Ohms)]],Table1[[#This Row],[Tolerance]],Table1[[#This Row],[Stock]])</f>
        <v>1.33MÂ±1%</v>
      </c>
      <c r="AH523" t="s">
        <v>11344</v>
      </c>
      <c r="AI523" s="6" t="s">
        <v>11352</v>
      </c>
    </row>
    <row r="524" spans="1:35" hidden="1">
      <c r="A524" t="s">
        <v>55</v>
      </c>
      <c r="B524" t="s">
        <v>56</v>
      </c>
      <c r="C524" t="s">
        <v>1987</v>
      </c>
      <c r="D524" t="s">
        <v>58</v>
      </c>
      <c r="E524" t="s">
        <v>1988</v>
      </c>
      <c r="F524" t="s">
        <v>60</v>
      </c>
      <c r="G524" t="s">
        <v>1989</v>
      </c>
      <c r="H524">
        <v>55573</v>
      </c>
      <c r="I524">
        <v>0</v>
      </c>
      <c r="J524">
        <v>0.1</v>
      </c>
      <c r="K524">
        <v>0</v>
      </c>
      <c r="L524">
        <v>1</v>
      </c>
      <c r="M524" t="s">
        <v>19</v>
      </c>
      <c r="N524" t="s">
        <v>62</v>
      </c>
      <c r="O524" t="s">
        <v>1990</v>
      </c>
      <c r="P524" t="s">
        <v>24</v>
      </c>
      <c r="Q524" t="s">
        <v>64</v>
      </c>
      <c r="R524" t="s">
        <v>65</v>
      </c>
      <c r="S524" t="s">
        <v>66</v>
      </c>
      <c r="T524" t="s">
        <v>105</v>
      </c>
      <c r="U524" t="s">
        <v>67</v>
      </c>
      <c r="V524" t="s">
        <v>21</v>
      </c>
      <c r="W524">
        <v>805</v>
      </c>
      <c r="X524" t="s">
        <v>22</v>
      </c>
      <c r="Y524" t="s">
        <v>39</v>
      </c>
      <c r="Z524">
        <v>2</v>
      </c>
      <c r="AC524" t="str">
        <f>IF(Table1[[#This Row],[In Adafruit Kit]]+Table1[[#This Row],[Common part]]&gt;0,1,"")</f>
        <v/>
      </c>
      <c r="AE524">
        <v>1</v>
      </c>
      <c r="AF524" t="str">
        <f>IF(Table1[[#This Row],[Stock Part]]=1,"STOCK",IF(Table1[[#This Row],[5% Rohs Part]]+Table1[[#This Row],[1% Rohs Part]],"",""))</f>
        <v/>
      </c>
      <c r="AG524" t="str">
        <f>CONCATENATE(Table1[[#This Row],[Resistance (Ohms)]],Table1[[#This Row],[Tolerance]],Table1[[#This Row],[Stock]])</f>
        <v>7.5MÂ±1%</v>
      </c>
      <c r="AH524" t="s">
        <v>11344</v>
      </c>
      <c r="AI524" s="6" t="s">
        <v>11352</v>
      </c>
    </row>
    <row r="525" spans="1:35" hidden="1">
      <c r="A525" t="s">
        <v>55</v>
      </c>
      <c r="B525" t="s">
        <v>56</v>
      </c>
      <c r="C525" t="s">
        <v>1991</v>
      </c>
      <c r="D525" t="s">
        <v>58</v>
      </c>
      <c r="E525" t="s">
        <v>1992</v>
      </c>
      <c r="F525" t="s">
        <v>60</v>
      </c>
      <c r="G525" t="s">
        <v>1993</v>
      </c>
      <c r="H525">
        <v>56173</v>
      </c>
      <c r="I525">
        <v>0</v>
      </c>
      <c r="J525">
        <v>0.1</v>
      </c>
      <c r="K525">
        <v>0</v>
      </c>
      <c r="L525">
        <v>1</v>
      </c>
      <c r="M525" t="s">
        <v>19</v>
      </c>
      <c r="N525" t="s">
        <v>62</v>
      </c>
      <c r="O525" t="s">
        <v>200</v>
      </c>
      <c r="P525" t="s">
        <v>24</v>
      </c>
      <c r="Q525" t="s">
        <v>64</v>
      </c>
      <c r="R525" t="s">
        <v>65</v>
      </c>
      <c r="S525" t="s">
        <v>66</v>
      </c>
      <c r="T525" t="s">
        <v>105</v>
      </c>
      <c r="U525" t="s">
        <v>67</v>
      </c>
      <c r="V525" t="s">
        <v>21</v>
      </c>
      <c r="W525">
        <v>805</v>
      </c>
      <c r="X525" t="s">
        <v>22</v>
      </c>
      <c r="Y525" t="s">
        <v>39</v>
      </c>
      <c r="Z525">
        <v>2</v>
      </c>
      <c r="AC525" t="str">
        <f>IF(Table1[[#This Row],[In Adafruit Kit]]+Table1[[#This Row],[Common part]]&gt;0,1,"")</f>
        <v/>
      </c>
      <c r="AE525">
        <v>1</v>
      </c>
      <c r="AF525" t="str">
        <f>IF(Table1[[#This Row],[Stock Part]]=1,"STOCK",IF(Table1[[#This Row],[5% Rohs Part]]+Table1[[#This Row],[1% Rohs Part]],"",""))</f>
        <v/>
      </c>
      <c r="AG525" t="str">
        <f>CONCATENATE(Table1[[#This Row],[Resistance (Ohms)]],Table1[[#This Row],[Tolerance]],Table1[[#This Row],[Stock]])</f>
        <v>10MÂ±1%</v>
      </c>
      <c r="AH525" t="s">
        <v>11344</v>
      </c>
      <c r="AI525" s="6" t="s">
        <v>11352</v>
      </c>
    </row>
    <row r="526" spans="1:35" hidden="1">
      <c r="A526" t="s">
        <v>55</v>
      </c>
      <c r="B526" t="s">
        <v>56</v>
      </c>
      <c r="C526" t="s">
        <v>1994</v>
      </c>
      <c r="D526" t="s">
        <v>58</v>
      </c>
      <c r="E526" t="s">
        <v>1995</v>
      </c>
      <c r="F526" t="s">
        <v>60</v>
      </c>
      <c r="G526" t="s">
        <v>1996</v>
      </c>
      <c r="H526">
        <v>49500</v>
      </c>
      <c r="I526">
        <v>0</v>
      </c>
      <c r="J526">
        <v>0.1</v>
      </c>
      <c r="K526">
        <v>0</v>
      </c>
      <c r="L526">
        <v>1</v>
      </c>
      <c r="M526" t="s">
        <v>19</v>
      </c>
      <c r="N526" t="s">
        <v>62</v>
      </c>
      <c r="O526" t="s">
        <v>1997</v>
      </c>
      <c r="P526" t="s">
        <v>24</v>
      </c>
      <c r="Q526" t="s">
        <v>64</v>
      </c>
      <c r="R526" t="s">
        <v>65</v>
      </c>
      <c r="S526" t="s">
        <v>66</v>
      </c>
      <c r="T526" t="s">
        <v>105</v>
      </c>
      <c r="U526" t="s">
        <v>67</v>
      </c>
      <c r="V526" t="s">
        <v>21</v>
      </c>
      <c r="W526">
        <v>805</v>
      </c>
      <c r="X526" t="s">
        <v>22</v>
      </c>
      <c r="Y526" t="s">
        <v>39</v>
      </c>
      <c r="Z526">
        <v>2</v>
      </c>
      <c r="AC526" t="str">
        <f>IF(Table1[[#This Row],[In Adafruit Kit]]+Table1[[#This Row],[Common part]]&gt;0,1,"")</f>
        <v/>
      </c>
      <c r="AE526">
        <v>1</v>
      </c>
      <c r="AF526" t="str">
        <f>IF(Table1[[#This Row],[Stock Part]]=1,"STOCK",IF(Table1[[#This Row],[5% Rohs Part]]+Table1[[#This Row],[1% Rohs Part]],"",""))</f>
        <v/>
      </c>
      <c r="AG526" t="str">
        <f>CONCATENATE(Table1[[#This Row],[Resistance (Ohms)]],Table1[[#This Row],[Tolerance]],Table1[[#This Row],[Stock]])</f>
        <v>2.49MÂ±1%</v>
      </c>
      <c r="AH526" t="s">
        <v>11344</v>
      </c>
      <c r="AI526" s="6" t="s">
        <v>11352</v>
      </c>
    </row>
    <row r="527" spans="1:35" hidden="1">
      <c r="A527" t="s">
        <v>55</v>
      </c>
      <c r="B527" t="s">
        <v>56</v>
      </c>
      <c r="C527" t="s">
        <v>1998</v>
      </c>
      <c r="D527" t="s">
        <v>58</v>
      </c>
      <c r="E527" t="s">
        <v>1999</v>
      </c>
      <c r="F527" t="s">
        <v>60</v>
      </c>
      <c r="G527" t="s">
        <v>2000</v>
      </c>
      <c r="H527">
        <v>49742</v>
      </c>
      <c r="I527">
        <v>0</v>
      </c>
      <c r="J527">
        <v>0.1</v>
      </c>
      <c r="K527">
        <v>0</v>
      </c>
      <c r="L527">
        <v>1</v>
      </c>
      <c r="M527" t="s">
        <v>19</v>
      </c>
      <c r="N527" t="s">
        <v>62</v>
      </c>
      <c r="O527" t="s">
        <v>2001</v>
      </c>
      <c r="P527" t="s">
        <v>24</v>
      </c>
      <c r="Q527" t="s">
        <v>64</v>
      </c>
      <c r="R527" t="s">
        <v>65</v>
      </c>
      <c r="S527" t="s">
        <v>66</v>
      </c>
      <c r="T527" t="s">
        <v>105</v>
      </c>
      <c r="U527" t="s">
        <v>67</v>
      </c>
      <c r="V527" t="s">
        <v>21</v>
      </c>
      <c r="W527">
        <v>805</v>
      </c>
      <c r="X527" t="s">
        <v>22</v>
      </c>
      <c r="Y527" t="s">
        <v>39</v>
      </c>
      <c r="Z527">
        <v>2</v>
      </c>
      <c r="AC527" t="str">
        <f>IF(Table1[[#This Row],[In Adafruit Kit]]+Table1[[#This Row],[Common part]]&gt;0,1,"")</f>
        <v/>
      </c>
      <c r="AE527">
        <v>1</v>
      </c>
      <c r="AF527" t="str">
        <f>IF(Table1[[#This Row],[Stock Part]]=1,"STOCK",IF(Table1[[#This Row],[5% Rohs Part]]+Table1[[#This Row],[1% Rohs Part]],"",""))</f>
        <v/>
      </c>
      <c r="AG527" t="str">
        <f>CONCATENATE(Table1[[#This Row],[Resistance (Ohms)]],Table1[[#This Row],[Tolerance]],Table1[[#This Row],[Stock]])</f>
        <v>3.01MÂ±1%</v>
      </c>
      <c r="AH527" t="s">
        <v>11344</v>
      </c>
      <c r="AI527" s="6" t="s">
        <v>11352</v>
      </c>
    </row>
    <row r="528" spans="1:35" hidden="1">
      <c r="A528" t="s">
        <v>55</v>
      </c>
      <c r="B528" t="s">
        <v>56</v>
      </c>
      <c r="C528" t="s">
        <v>2002</v>
      </c>
      <c r="D528" t="s">
        <v>58</v>
      </c>
      <c r="E528" t="s">
        <v>2003</v>
      </c>
      <c r="F528" t="s">
        <v>60</v>
      </c>
      <c r="G528" t="s">
        <v>2004</v>
      </c>
      <c r="H528">
        <v>48911</v>
      </c>
      <c r="I528">
        <v>0</v>
      </c>
      <c r="J528">
        <v>0.1</v>
      </c>
      <c r="K528">
        <v>0</v>
      </c>
      <c r="L528">
        <v>1</v>
      </c>
      <c r="M528" t="s">
        <v>19</v>
      </c>
      <c r="N528" t="s">
        <v>62</v>
      </c>
      <c r="O528" t="s">
        <v>2005</v>
      </c>
      <c r="P528" t="s">
        <v>24</v>
      </c>
      <c r="Q528" t="s">
        <v>64</v>
      </c>
      <c r="R528" t="s">
        <v>65</v>
      </c>
      <c r="S528" t="s">
        <v>66</v>
      </c>
      <c r="T528" t="s">
        <v>105</v>
      </c>
      <c r="U528" t="s">
        <v>67</v>
      </c>
      <c r="V528" t="s">
        <v>21</v>
      </c>
      <c r="W528">
        <v>805</v>
      </c>
      <c r="X528" t="s">
        <v>22</v>
      </c>
      <c r="Y528" t="s">
        <v>39</v>
      </c>
      <c r="Z528">
        <v>2</v>
      </c>
      <c r="AC528" t="str">
        <f>IF(Table1[[#This Row],[In Adafruit Kit]]+Table1[[#This Row],[Common part]]&gt;0,1,"")</f>
        <v/>
      </c>
      <c r="AE528">
        <v>1</v>
      </c>
      <c r="AF528" t="str">
        <f>IF(Table1[[#This Row],[Stock Part]]=1,"STOCK",IF(Table1[[#This Row],[5% Rohs Part]]+Table1[[#This Row],[1% Rohs Part]],"",""))</f>
        <v/>
      </c>
      <c r="AG528" t="str">
        <f>CONCATENATE(Table1[[#This Row],[Resistance (Ohms)]],Table1[[#This Row],[Tolerance]],Table1[[#This Row],[Stock]])</f>
        <v>3.32MÂ±1%</v>
      </c>
      <c r="AH528" t="s">
        <v>11344</v>
      </c>
      <c r="AI528" s="6" t="s">
        <v>11352</v>
      </c>
    </row>
    <row r="529" spans="1:35" hidden="1">
      <c r="A529" t="s">
        <v>55</v>
      </c>
      <c r="B529" t="s">
        <v>56</v>
      </c>
      <c r="C529" t="s">
        <v>2006</v>
      </c>
      <c r="D529" t="s">
        <v>58</v>
      </c>
      <c r="E529" t="s">
        <v>2007</v>
      </c>
      <c r="F529" t="s">
        <v>60</v>
      </c>
      <c r="G529" t="s">
        <v>2008</v>
      </c>
      <c r="H529">
        <v>35898</v>
      </c>
      <c r="I529">
        <v>0</v>
      </c>
      <c r="J529">
        <v>0.1</v>
      </c>
      <c r="K529">
        <v>0</v>
      </c>
      <c r="L529">
        <v>1</v>
      </c>
      <c r="M529" t="s">
        <v>19</v>
      </c>
      <c r="N529" t="s">
        <v>62</v>
      </c>
      <c r="O529" t="s">
        <v>268</v>
      </c>
      <c r="P529" t="s">
        <v>24</v>
      </c>
      <c r="Q529" t="s">
        <v>64</v>
      </c>
      <c r="R529" t="s">
        <v>65</v>
      </c>
      <c r="S529" t="s">
        <v>66</v>
      </c>
      <c r="T529" t="s">
        <v>105</v>
      </c>
      <c r="U529" t="s">
        <v>67</v>
      </c>
      <c r="V529" t="s">
        <v>21</v>
      </c>
      <c r="W529">
        <v>805</v>
      </c>
      <c r="X529" t="s">
        <v>22</v>
      </c>
      <c r="Y529" t="s">
        <v>39</v>
      </c>
      <c r="Z529">
        <v>2</v>
      </c>
      <c r="AC529" t="str">
        <f>IF(Table1[[#This Row],[In Adafruit Kit]]+Table1[[#This Row],[Common part]]&gt;0,1,"")</f>
        <v/>
      </c>
      <c r="AE529">
        <v>1</v>
      </c>
      <c r="AF529" t="str">
        <f>IF(Table1[[#This Row],[Stock Part]]=1,"STOCK",IF(Table1[[#This Row],[5% Rohs Part]]+Table1[[#This Row],[1% Rohs Part]],"",""))</f>
        <v/>
      </c>
      <c r="AG529" t="str">
        <f>CONCATENATE(Table1[[#This Row],[Resistance (Ohms)]],Table1[[#This Row],[Tolerance]],Table1[[#This Row],[Stock]])</f>
        <v>2MÂ±1%</v>
      </c>
      <c r="AH529" t="s">
        <v>11344</v>
      </c>
      <c r="AI529" s="6" t="s">
        <v>11352</v>
      </c>
    </row>
    <row r="530" spans="1:35" hidden="1">
      <c r="A530" t="s">
        <v>55</v>
      </c>
      <c r="B530" t="s">
        <v>56</v>
      </c>
      <c r="C530" t="s">
        <v>2009</v>
      </c>
      <c r="D530" t="s">
        <v>58</v>
      </c>
      <c r="E530" t="s">
        <v>2010</v>
      </c>
      <c r="F530" t="s">
        <v>60</v>
      </c>
      <c r="G530" t="s">
        <v>2011</v>
      </c>
      <c r="H530">
        <v>42619</v>
      </c>
      <c r="I530">
        <v>0</v>
      </c>
      <c r="J530">
        <v>0.1</v>
      </c>
      <c r="K530">
        <v>0</v>
      </c>
      <c r="L530">
        <v>1</v>
      </c>
      <c r="M530" t="s">
        <v>19</v>
      </c>
      <c r="N530" t="s">
        <v>62</v>
      </c>
      <c r="O530" t="s">
        <v>2012</v>
      </c>
      <c r="P530" t="s">
        <v>24</v>
      </c>
      <c r="Q530" t="s">
        <v>64</v>
      </c>
      <c r="R530" t="s">
        <v>65</v>
      </c>
      <c r="S530" t="s">
        <v>66</v>
      </c>
      <c r="T530" t="s">
        <v>105</v>
      </c>
      <c r="U530" t="s">
        <v>67</v>
      </c>
      <c r="V530" t="s">
        <v>21</v>
      </c>
      <c r="W530">
        <v>805</v>
      </c>
      <c r="X530" t="s">
        <v>22</v>
      </c>
      <c r="Y530" t="s">
        <v>39</v>
      </c>
      <c r="Z530">
        <v>2</v>
      </c>
      <c r="AC530" t="str">
        <f>IF(Table1[[#This Row],[In Adafruit Kit]]+Table1[[#This Row],[Common part]]&gt;0,1,"")</f>
        <v/>
      </c>
      <c r="AE530">
        <v>1</v>
      </c>
      <c r="AF530" t="str">
        <f>IF(Table1[[#This Row],[Stock Part]]=1,"STOCK",IF(Table1[[#This Row],[5% Rohs Part]]+Table1[[#This Row],[1% Rohs Part]],"",""))</f>
        <v/>
      </c>
      <c r="AG530" t="str">
        <f>CONCATENATE(Table1[[#This Row],[Resistance (Ohms)]],Table1[[#This Row],[Tolerance]],Table1[[#This Row],[Stock]])</f>
        <v>3.3MÂ±1%</v>
      </c>
      <c r="AH530" t="s">
        <v>11344</v>
      </c>
      <c r="AI530" s="6" t="s">
        <v>11352</v>
      </c>
    </row>
    <row r="531" spans="1:35" hidden="1">
      <c r="A531" t="s">
        <v>55</v>
      </c>
      <c r="B531" t="s">
        <v>56</v>
      </c>
      <c r="C531" t="s">
        <v>2013</v>
      </c>
      <c r="D531" t="s">
        <v>58</v>
      </c>
      <c r="E531" t="s">
        <v>2014</v>
      </c>
      <c r="F531" t="s">
        <v>60</v>
      </c>
      <c r="G531" t="s">
        <v>2015</v>
      </c>
      <c r="H531">
        <v>42337</v>
      </c>
      <c r="I531">
        <v>0</v>
      </c>
      <c r="J531">
        <v>0.1</v>
      </c>
      <c r="K531">
        <v>0</v>
      </c>
      <c r="L531">
        <v>1</v>
      </c>
      <c r="M531" t="s">
        <v>19</v>
      </c>
      <c r="N531" t="s">
        <v>62</v>
      </c>
      <c r="O531" t="s">
        <v>2016</v>
      </c>
      <c r="P531" t="s">
        <v>24</v>
      </c>
      <c r="Q531" t="s">
        <v>64</v>
      </c>
      <c r="R531" t="s">
        <v>65</v>
      </c>
      <c r="S531" t="s">
        <v>66</v>
      </c>
      <c r="T531" t="s">
        <v>105</v>
      </c>
      <c r="U531" t="s">
        <v>67</v>
      </c>
      <c r="V531" t="s">
        <v>21</v>
      </c>
      <c r="W531">
        <v>805</v>
      </c>
      <c r="X531" t="s">
        <v>22</v>
      </c>
      <c r="Y531" t="s">
        <v>39</v>
      </c>
      <c r="Z531">
        <v>2</v>
      </c>
      <c r="AC531" t="str">
        <f>IF(Table1[[#This Row],[In Adafruit Kit]]+Table1[[#This Row],[Common part]]&gt;0,1,"")</f>
        <v/>
      </c>
      <c r="AE531">
        <v>1</v>
      </c>
      <c r="AF531" t="str">
        <f>IF(Table1[[#This Row],[Stock Part]]=1,"STOCK",IF(Table1[[#This Row],[5% Rohs Part]]+Table1[[#This Row],[1% Rohs Part]],"",""))</f>
        <v/>
      </c>
      <c r="AG531" t="str">
        <f>CONCATENATE(Table1[[#This Row],[Resistance (Ohms)]],Table1[[#This Row],[Tolerance]],Table1[[#This Row],[Stock]])</f>
        <v>4.02MÂ±1%</v>
      </c>
      <c r="AH531" t="s">
        <v>11344</v>
      </c>
      <c r="AI531" s="6" t="s">
        <v>11352</v>
      </c>
    </row>
    <row r="532" spans="1:35" hidden="1">
      <c r="A532" t="s">
        <v>55</v>
      </c>
      <c r="B532" t="s">
        <v>56</v>
      </c>
      <c r="C532" t="s">
        <v>2017</v>
      </c>
      <c r="D532" t="s">
        <v>58</v>
      </c>
      <c r="E532" t="s">
        <v>2018</v>
      </c>
      <c r="F532" t="s">
        <v>60</v>
      </c>
      <c r="G532" t="s">
        <v>2019</v>
      </c>
      <c r="H532">
        <v>35646</v>
      </c>
      <c r="I532">
        <v>0</v>
      </c>
      <c r="J532">
        <v>0.1</v>
      </c>
      <c r="K532">
        <v>0</v>
      </c>
      <c r="L532">
        <v>1</v>
      </c>
      <c r="M532" t="s">
        <v>19</v>
      </c>
      <c r="N532" t="s">
        <v>62</v>
      </c>
      <c r="O532" t="s">
        <v>471</v>
      </c>
      <c r="P532" t="s">
        <v>24</v>
      </c>
      <c r="Q532" t="s">
        <v>64</v>
      </c>
      <c r="R532" t="s">
        <v>65</v>
      </c>
      <c r="S532" t="s">
        <v>66</v>
      </c>
      <c r="T532" t="s">
        <v>105</v>
      </c>
      <c r="U532" t="s">
        <v>67</v>
      </c>
      <c r="V532" t="s">
        <v>21</v>
      </c>
      <c r="W532">
        <v>805</v>
      </c>
      <c r="X532" t="s">
        <v>22</v>
      </c>
      <c r="Y532" t="s">
        <v>39</v>
      </c>
      <c r="Z532">
        <v>2</v>
      </c>
      <c r="AC532" t="str">
        <f>IF(Table1[[#This Row],[In Adafruit Kit]]+Table1[[#This Row],[Common part]]&gt;0,1,"")</f>
        <v/>
      </c>
      <c r="AE532">
        <v>1</v>
      </c>
      <c r="AF532" t="str">
        <f>IF(Table1[[#This Row],[Stock Part]]=1,"STOCK",IF(Table1[[#This Row],[5% Rohs Part]]+Table1[[#This Row],[1% Rohs Part]],"",""))</f>
        <v/>
      </c>
      <c r="AG532" t="str">
        <f>CONCATENATE(Table1[[#This Row],[Resistance (Ohms)]],Table1[[#This Row],[Tolerance]],Table1[[#This Row],[Stock]])</f>
        <v>1.1MÂ±1%</v>
      </c>
      <c r="AH532" t="s">
        <v>11344</v>
      </c>
      <c r="AI532" s="6" t="s">
        <v>11352</v>
      </c>
    </row>
    <row r="533" spans="1:35" hidden="1">
      <c r="A533" t="s">
        <v>55</v>
      </c>
      <c r="B533" t="s">
        <v>56</v>
      </c>
      <c r="C533" t="s">
        <v>2020</v>
      </c>
      <c r="D533" t="s">
        <v>58</v>
      </c>
      <c r="E533" t="s">
        <v>2021</v>
      </c>
      <c r="F533" t="s">
        <v>60</v>
      </c>
      <c r="G533" t="s">
        <v>2022</v>
      </c>
      <c r="H533">
        <v>36103</v>
      </c>
      <c r="I533">
        <v>0</v>
      </c>
      <c r="J533">
        <v>0.1</v>
      </c>
      <c r="K533">
        <v>0</v>
      </c>
      <c r="L533">
        <v>1</v>
      </c>
      <c r="M533" t="s">
        <v>19</v>
      </c>
      <c r="N533" t="s">
        <v>62</v>
      </c>
      <c r="O533" t="s">
        <v>2023</v>
      </c>
      <c r="P533" t="s">
        <v>24</v>
      </c>
      <c r="Q533" t="s">
        <v>64</v>
      </c>
      <c r="R533" t="s">
        <v>65</v>
      </c>
      <c r="S533" t="s">
        <v>66</v>
      </c>
      <c r="T533" t="s">
        <v>105</v>
      </c>
      <c r="U533" t="s">
        <v>67</v>
      </c>
      <c r="V533" t="s">
        <v>21</v>
      </c>
      <c r="W533">
        <v>805</v>
      </c>
      <c r="X533" t="s">
        <v>22</v>
      </c>
      <c r="Y533" t="s">
        <v>39</v>
      </c>
      <c r="Z533">
        <v>2</v>
      </c>
      <c r="AC533" t="str">
        <f>IF(Table1[[#This Row],[In Adafruit Kit]]+Table1[[#This Row],[Common part]]&gt;0,1,"")</f>
        <v/>
      </c>
      <c r="AE533">
        <v>1</v>
      </c>
      <c r="AF533" t="str">
        <f>IF(Table1[[#This Row],[Stock Part]]=1,"STOCK",IF(Table1[[#This Row],[5% Rohs Part]]+Table1[[#This Row],[1% Rohs Part]],"",""))</f>
        <v/>
      </c>
      <c r="AG533" t="str">
        <f>CONCATENATE(Table1[[#This Row],[Resistance (Ohms)]],Table1[[#This Row],[Tolerance]],Table1[[#This Row],[Stock]])</f>
        <v>1.3MÂ±1%</v>
      </c>
      <c r="AH533" t="s">
        <v>11344</v>
      </c>
      <c r="AI533" s="6" t="s">
        <v>11352</v>
      </c>
    </row>
    <row r="534" spans="1:35" hidden="1">
      <c r="A534" t="s">
        <v>55</v>
      </c>
      <c r="B534" t="s">
        <v>56</v>
      </c>
      <c r="C534" t="s">
        <v>2024</v>
      </c>
      <c r="D534" t="s">
        <v>58</v>
      </c>
      <c r="E534" t="s">
        <v>2025</v>
      </c>
      <c r="F534" t="s">
        <v>60</v>
      </c>
      <c r="G534" t="s">
        <v>2026</v>
      </c>
      <c r="H534">
        <v>41805</v>
      </c>
      <c r="I534">
        <v>0</v>
      </c>
      <c r="J534">
        <v>0.1</v>
      </c>
      <c r="K534">
        <v>0</v>
      </c>
      <c r="L534">
        <v>1</v>
      </c>
      <c r="M534" t="s">
        <v>19</v>
      </c>
      <c r="N534" t="s">
        <v>62</v>
      </c>
      <c r="O534" t="s">
        <v>2027</v>
      </c>
      <c r="P534" t="s">
        <v>24</v>
      </c>
      <c r="Q534" t="s">
        <v>64</v>
      </c>
      <c r="R534" t="s">
        <v>65</v>
      </c>
      <c r="S534" t="s">
        <v>66</v>
      </c>
      <c r="T534" t="s">
        <v>105</v>
      </c>
      <c r="U534" t="s">
        <v>67</v>
      </c>
      <c r="V534" t="s">
        <v>21</v>
      </c>
      <c r="W534">
        <v>805</v>
      </c>
      <c r="X534" t="s">
        <v>22</v>
      </c>
      <c r="Y534" t="s">
        <v>39</v>
      </c>
      <c r="Z534">
        <v>2</v>
      </c>
      <c r="AC534" t="str">
        <f>IF(Table1[[#This Row],[In Adafruit Kit]]+Table1[[#This Row],[Common part]]&gt;0,1,"")</f>
        <v/>
      </c>
      <c r="AE534">
        <v>1</v>
      </c>
      <c r="AF534" t="str">
        <f>IF(Table1[[#This Row],[Stock Part]]=1,"STOCK",IF(Table1[[#This Row],[5% Rohs Part]]+Table1[[#This Row],[1% Rohs Part]],"",""))</f>
        <v/>
      </c>
      <c r="AG534" t="str">
        <f>CONCATENATE(Table1[[#This Row],[Resistance (Ohms)]],Table1[[#This Row],[Tolerance]],Table1[[#This Row],[Stock]])</f>
        <v>4.99MÂ±1%</v>
      </c>
      <c r="AH534" t="s">
        <v>11344</v>
      </c>
      <c r="AI534" s="6" t="s">
        <v>11352</v>
      </c>
    </row>
    <row r="535" spans="1:35" hidden="1">
      <c r="A535" t="s">
        <v>55</v>
      </c>
      <c r="B535" t="s">
        <v>56</v>
      </c>
      <c r="C535" t="s">
        <v>2028</v>
      </c>
      <c r="D535" t="s">
        <v>58</v>
      </c>
      <c r="E535" t="s">
        <v>2029</v>
      </c>
      <c r="F535" t="s">
        <v>60</v>
      </c>
      <c r="G535" t="s">
        <v>2030</v>
      </c>
      <c r="H535">
        <v>32568</v>
      </c>
      <c r="I535">
        <v>0</v>
      </c>
      <c r="J535">
        <v>0.1</v>
      </c>
      <c r="K535">
        <v>0</v>
      </c>
      <c r="L535">
        <v>1</v>
      </c>
      <c r="M535" t="s">
        <v>19</v>
      </c>
      <c r="N535" t="s">
        <v>62</v>
      </c>
      <c r="O535" t="s">
        <v>2031</v>
      </c>
      <c r="P535" t="s">
        <v>24</v>
      </c>
      <c r="Q535" t="s">
        <v>64</v>
      </c>
      <c r="R535" t="s">
        <v>65</v>
      </c>
      <c r="S535" t="s">
        <v>66</v>
      </c>
      <c r="T535" t="s">
        <v>105</v>
      </c>
      <c r="U535" t="s">
        <v>67</v>
      </c>
      <c r="V535" t="s">
        <v>21</v>
      </c>
      <c r="W535">
        <v>805</v>
      </c>
      <c r="X535" t="s">
        <v>22</v>
      </c>
      <c r="Y535" t="s">
        <v>39</v>
      </c>
      <c r="Z535">
        <v>2</v>
      </c>
      <c r="AC535" t="str">
        <f>IF(Table1[[#This Row],[In Adafruit Kit]]+Table1[[#This Row],[Common part]]&gt;0,1,"")</f>
        <v/>
      </c>
      <c r="AE535">
        <v>1</v>
      </c>
      <c r="AF535" t="str">
        <f>IF(Table1[[#This Row],[Stock Part]]=1,"STOCK",IF(Table1[[#This Row],[5% Rohs Part]]+Table1[[#This Row],[1% Rohs Part]],"",""))</f>
        <v/>
      </c>
      <c r="AG535" t="str">
        <f>CONCATENATE(Table1[[#This Row],[Resistance (Ohms)]],Table1[[#This Row],[Tolerance]],Table1[[#This Row],[Stock]])</f>
        <v>1.21MÂ±1%</v>
      </c>
      <c r="AH535" t="s">
        <v>11344</v>
      </c>
      <c r="AI535" s="6" t="s">
        <v>11352</v>
      </c>
    </row>
    <row r="536" spans="1:35" hidden="1">
      <c r="A536" t="s">
        <v>55</v>
      </c>
      <c r="B536" t="s">
        <v>56</v>
      </c>
      <c r="C536" t="s">
        <v>2032</v>
      </c>
      <c r="D536" t="s">
        <v>58</v>
      </c>
      <c r="E536" t="s">
        <v>2033</v>
      </c>
      <c r="F536" t="s">
        <v>60</v>
      </c>
      <c r="G536" t="s">
        <v>2034</v>
      </c>
      <c r="H536">
        <v>36027</v>
      </c>
      <c r="I536">
        <v>0</v>
      </c>
      <c r="J536">
        <v>0.1</v>
      </c>
      <c r="K536">
        <v>0</v>
      </c>
      <c r="L536">
        <v>1</v>
      </c>
      <c r="M536" t="s">
        <v>19</v>
      </c>
      <c r="N536" t="s">
        <v>62</v>
      </c>
      <c r="O536" t="s">
        <v>2035</v>
      </c>
      <c r="P536" t="s">
        <v>24</v>
      </c>
      <c r="Q536" t="s">
        <v>64</v>
      </c>
      <c r="R536" t="s">
        <v>65</v>
      </c>
      <c r="S536" t="s">
        <v>66</v>
      </c>
      <c r="T536" t="s">
        <v>105</v>
      </c>
      <c r="U536" t="s">
        <v>67</v>
      </c>
      <c r="V536" t="s">
        <v>21</v>
      </c>
      <c r="W536">
        <v>805</v>
      </c>
      <c r="X536" t="s">
        <v>22</v>
      </c>
      <c r="Y536" t="s">
        <v>39</v>
      </c>
      <c r="Z536">
        <v>2</v>
      </c>
      <c r="AC536" t="str">
        <f>IF(Table1[[#This Row],[In Adafruit Kit]]+Table1[[#This Row],[Common part]]&gt;0,1,"")</f>
        <v/>
      </c>
      <c r="AE536">
        <v>1</v>
      </c>
      <c r="AF536" t="str">
        <f>IF(Table1[[#This Row],[Stock Part]]=1,"STOCK",IF(Table1[[#This Row],[5% Rohs Part]]+Table1[[#This Row],[1% Rohs Part]],"",""))</f>
        <v/>
      </c>
      <c r="AG536" t="str">
        <f>CONCATENATE(Table1[[#This Row],[Resistance (Ohms)]],Table1[[#This Row],[Tolerance]],Table1[[#This Row],[Stock]])</f>
        <v>1.69MÂ±1%</v>
      </c>
      <c r="AH536" t="s">
        <v>11344</v>
      </c>
      <c r="AI536" s="6" t="s">
        <v>11352</v>
      </c>
    </row>
    <row r="537" spans="1:35" hidden="1">
      <c r="A537" t="s">
        <v>55</v>
      </c>
      <c r="B537" t="s">
        <v>56</v>
      </c>
      <c r="C537" t="s">
        <v>2036</v>
      </c>
      <c r="D537" t="s">
        <v>58</v>
      </c>
      <c r="E537" t="s">
        <v>2037</v>
      </c>
      <c r="F537" t="s">
        <v>60</v>
      </c>
      <c r="G537" t="s">
        <v>2038</v>
      </c>
      <c r="H537">
        <v>31955</v>
      </c>
      <c r="I537">
        <v>0</v>
      </c>
      <c r="J537">
        <v>0.1</v>
      </c>
      <c r="K537">
        <v>0</v>
      </c>
      <c r="L537">
        <v>1</v>
      </c>
      <c r="M537" t="s">
        <v>19</v>
      </c>
      <c r="N537" t="s">
        <v>62</v>
      </c>
      <c r="O537" t="s">
        <v>2039</v>
      </c>
      <c r="P537" t="s">
        <v>24</v>
      </c>
      <c r="Q537" t="s">
        <v>64</v>
      </c>
      <c r="R537" t="s">
        <v>65</v>
      </c>
      <c r="S537" t="s">
        <v>66</v>
      </c>
      <c r="T537" t="s">
        <v>105</v>
      </c>
      <c r="U537" t="s">
        <v>67</v>
      </c>
      <c r="V537" t="s">
        <v>21</v>
      </c>
      <c r="W537">
        <v>805</v>
      </c>
      <c r="X537" t="s">
        <v>22</v>
      </c>
      <c r="Y537" t="s">
        <v>39</v>
      </c>
      <c r="Z537">
        <v>2</v>
      </c>
      <c r="AC537" t="str">
        <f>IF(Table1[[#This Row],[In Adafruit Kit]]+Table1[[#This Row],[Common part]]&gt;0,1,"")</f>
        <v/>
      </c>
      <c r="AE537">
        <v>1</v>
      </c>
      <c r="AF537" t="str">
        <f>IF(Table1[[#This Row],[Stock Part]]=1,"STOCK",IF(Table1[[#This Row],[5% Rohs Part]]+Table1[[#This Row],[1% Rohs Part]],"",""))</f>
        <v/>
      </c>
      <c r="AG537" t="str">
        <f>CONCATENATE(Table1[[#This Row],[Resistance (Ohms)]],Table1[[#This Row],[Tolerance]],Table1[[#This Row],[Stock]])</f>
        <v>2.21MÂ±1%</v>
      </c>
      <c r="AH537" t="s">
        <v>11344</v>
      </c>
      <c r="AI537" s="6" t="s">
        <v>11352</v>
      </c>
    </row>
    <row r="538" spans="1:35" hidden="1">
      <c r="A538" t="s">
        <v>55</v>
      </c>
      <c r="B538" t="s">
        <v>56</v>
      </c>
      <c r="C538" t="s">
        <v>2040</v>
      </c>
      <c r="D538" t="s">
        <v>58</v>
      </c>
      <c r="E538" t="s">
        <v>2041</v>
      </c>
      <c r="F538" t="s">
        <v>60</v>
      </c>
      <c r="G538" t="s">
        <v>2042</v>
      </c>
      <c r="H538">
        <v>25929</v>
      </c>
      <c r="I538">
        <v>0</v>
      </c>
      <c r="J538">
        <v>0.1</v>
      </c>
      <c r="K538">
        <v>0</v>
      </c>
      <c r="L538">
        <v>1</v>
      </c>
      <c r="M538" t="s">
        <v>19</v>
      </c>
      <c r="N538" t="s">
        <v>62</v>
      </c>
      <c r="O538" t="s">
        <v>2043</v>
      </c>
      <c r="P538" t="s">
        <v>24</v>
      </c>
      <c r="Q538" t="s">
        <v>64</v>
      </c>
      <c r="R538" t="s">
        <v>65</v>
      </c>
      <c r="S538" t="s">
        <v>66</v>
      </c>
      <c r="T538" t="s">
        <v>105</v>
      </c>
      <c r="U538" t="s">
        <v>67</v>
      </c>
      <c r="V538" t="s">
        <v>21</v>
      </c>
      <c r="W538">
        <v>805</v>
      </c>
      <c r="X538" t="s">
        <v>22</v>
      </c>
      <c r="Y538" t="s">
        <v>39</v>
      </c>
      <c r="Z538">
        <v>2</v>
      </c>
      <c r="AC538" t="str">
        <f>IF(Table1[[#This Row],[In Adafruit Kit]]+Table1[[#This Row],[Common part]]&gt;0,1,"")</f>
        <v/>
      </c>
      <c r="AE538">
        <v>1</v>
      </c>
      <c r="AF538" t="str">
        <f>IF(Table1[[#This Row],[Stock Part]]=1,"STOCK",IF(Table1[[#This Row],[5% Rohs Part]]+Table1[[#This Row],[1% Rohs Part]],"",""))</f>
        <v/>
      </c>
      <c r="AG538" t="str">
        <f>CONCATENATE(Table1[[#This Row],[Resistance (Ohms)]],Table1[[#This Row],[Tolerance]],Table1[[#This Row],[Stock]])</f>
        <v>1.37MÂ±1%</v>
      </c>
      <c r="AH538" t="s">
        <v>11344</v>
      </c>
      <c r="AI538" s="6" t="s">
        <v>11352</v>
      </c>
    </row>
    <row r="539" spans="1:35" hidden="1">
      <c r="A539" t="s">
        <v>55</v>
      </c>
      <c r="B539" t="s">
        <v>56</v>
      </c>
      <c r="C539" t="s">
        <v>2044</v>
      </c>
      <c r="D539" t="s">
        <v>58</v>
      </c>
      <c r="E539" t="s">
        <v>2045</v>
      </c>
      <c r="F539" t="s">
        <v>60</v>
      </c>
      <c r="G539" t="s">
        <v>2046</v>
      </c>
      <c r="H539">
        <v>29251</v>
      </c>
      <c r="I539">
        <v>0</v>
      </c>
      <c r="J539">
        <v>0.1</v>
      </c>
      <c r="K539">
        <v>0</v>
      </c>
      <c r="L539">
        <v>1</v>
      </c>
      <c r="M539" t="s">
        <v>19</v>
      </c>
      <c r="N539" t="s">
        <v>62</v>
      </c>
      <c r="O539" t="s">
        <v>2047</v>
      </c>
      <c r="P539" t="s">
        <v>24</v>
      </c>
      <c r="Q539" t="s">
        <v>64</v>
      </c>
      <c r="R539" t="s">
        <v>65</v>
      </c>
      <c r="S539" t="s">
        <v>66</v>
      </c>
      <c r="T539" t="s">
        <v>105</v>
      </c>
      <c r="U539" t="s">
        <v>67</v>
      </c>
      <c r="V539" t="s">
        <v>21</v>
      </c>
      <c r="W539">
        <v>805</v>
      </c>
      <c r="X539" t="s">
        <v>22</v>
      </c>
      <c r="Y539" t="s">
        <v>39</v>
      </c>
      <c r="Z539">
        <v>2</v>
      </c>
      <c r="AC539" t="str">
        <f>IF(Table1[[#This Row],[In Adafruit Kit]]+Table1[[#This Row],[Common part]]&gt;0,1,"")</f>
        <v/>
      </c>
      <c r="AE539">
        <v>1</v>
      </c>
      <c r="AF539" t="str">
        <f>IF(Table1[[#This Row],[Stock Part]]=1,"STOCK",IF(Table1[[#This Row],[5% Rohs Part]]+Table1[[#This Row],[1% Rohs Part]],"",""))</f>
        <v/>
      </c>
      <c r="AG539" t="str">
        <f>CONCATENATE(Table1[[#This Row],[Resistance (Ohms)]],Table1[[#This Row],[Tolerance]],Table1[[#This Row],[Stock]])</f>
        <v>1.24MÂ±1%</v>
      </c>
      <c r="AH539" t="s">
        <v>11344</v>
      </c>
      <c r="AI539" s="6" t="s">
        <v>11352</v>
      </c>
    </row>
    <row r="540" spans="1:35" hidden="1">
      <c r="A540" t="s">
        <v>55</v>
      </c>
      <c r="B540" t="s">
        <v>56</v>
      </c>
      <c r="C540" t="s">
        <v>2048</v>
      </c>
      <c r="D540" t="s">
        <v>58</v>
      </c>
      <c r="E540" t="s">
        <v>2049</v>
      </c>
      <c r="F540" t="s">
        <v>60</v>
      </c>
      <c r="G540" t="s">
        <v>2050</v>
      </c>
      <c r="H540">
        <v>22929</v>
      </c>
      <c r="I540">
        <v>0</v>
      </c>
      <c r="J540">
        <v>0.1</v>
      </c>
      <c r="K540">
        <v>0</v>
      </c>
      <c r="L540">
        <v>1</v>
      </c>
      <c r="M540" t="s">
        <v>19</v>
      </c>
      <c r="N540" t="s">
        <v>62</v>
      </c>
      <c r="O540" t="s">
        <v>2051</v>
      </c>
      <c r="P540" t="s">
        <v>24</v>
      </c>
      <c r="Q540" t="s">
        <v>64</v>
      </c>
      <c r="R540" t="s">
        <v>65</v>
      </c>
      <c r="S540" t="s">
        <v>66</v>
      </c>
      <c r="T540" t="s">
        <v>105</v>
      </c>
      <c r="U540" t="s">
        <v>67</v>
      </c>
      <c r="V540" t="s">
        <v>21</v>
      </c>
      <c r="W540">
        <v>805</v>
      </c>
      <c r="X540" t="s">
        <v>22</v>
      </c>
      <c r="Y540" t="s">
        <v>39</v>
      </c>
      <c r="Z540">
        <v>2</v>
      </c>
      <c r="AC540" t="str">
        <f>IF(Table1[[#This Row],[In Adafruit Kit]]+Table1[[#This Row],[Common part]]&gt;0,1,"")</f>
        <v/>
      </c>
      <c r="AE540">
        <v>1</v>
      </c>
      <c r="AF540" t="str">
        <f>IF(Table1[[#This Row],[Stock Part]]=1,"STOCK",IF(Table1[[#This Row],[5% Rohs Part]]+Table1[[#This Row],[1% Rohs Part]],"",""))</f>
        <v/>
      </c>
      <c r="AG540" t="str">
        <f>CONCATENATE(Table1[[#This Row],[Resistance (Ohms)]],Table1[[#This Row],[Tolerance]],Table1[[#This Row],[Stock]])</f>
        <v>1.65MÂ±1%</v>
      </c>
      <c r="AH540" t="s">
        <v>11344</v>
      </c>
      <c r="AI540" s="6" t="s">
        <v>11352</v>
      </c>
    </row>
    <row r="541" spans="1:35" hidden="1">
      <c r="A541" t="s">
        <v>55</v>
      </c>
      <c r="B541" t="s">
        <v>56</v>
      </c>
      <c r="C541" t="s">
        <v>2052</v>
      </c>
      <c r="D541" t="s">
        <v>58</v>
      </c>
      <c r="E541" t="s">
        <v>2053</v>
      </c>
      <c r="F541" t="s">
        <v>60</v>
      </c>
      <c r="G541" t="s">
        <v>2054</v>
      </c>
      <c r="H541">
        <v>23861</v>
      </c>
      <c r="I541">
        <v>0</v>
      </c>
      <c r="J541">
        <v>0.1</v>
      </c>
      <c r="K541">
        <v>0</v>
      </c>
      <c r="L541">
        <v>1</v>
      </c>
      <c r="M541" t="s">
        <v>19</v>
      </c>
      <c r="N541" t="s">
        <v>62</v>
      </c>
      <c r="O541" t="s">
        <v>2055</v>
      </c>
      <c r="P541" t="s">
        <v>24</v>
      </c>
      <c r="Q541" t="s">
        <v>64</v>
      </c>
      <c r="R541" t="s">
        <v>65</v>
      </c>
      <c r="S541" t="s">
        <v>66</v>
      </c>
      <c r="T541" t="s">
        <v>105</v>
      </c>
      <c r="U541" t="s">
        <v>67</v>
      </c>
      <c r="V541" t="s">
        <v>21</v>
      </c>
      <c r="W541">
        <v>805</v>
      </c>
      <c r="X541" t="s">
        <v>22</v>
      </c>
      <c r="Y541" t="s">
        <v>39</v>
      </c>
      <c r="Z541">
        <v>2</v>
      </c>
      <c r="AC541" t="str">
        <f>IF(Table1[[#This Row],[In Adafruit Kit]]+Table1[[#This Row],[Common part]]&gt;0,1,"")</f>
        <v/>
      </c>
      <c r="AE541">
        <v>1</v>
      </c>
      <c r="AF541" t="str">
        <f>IF(Table1[[#This Row],[Stock Part]]=1,"STOCK",IF(Table1[[#This Row],[5% Rohs Part]]+Table1[[#This Row],[1% Rohs Part]],"",""))</f>
        <v/>
      </c>
      <c r="AG541" t="str">
        <f>CONCATENATE(Table1[[#This Row],[Resistance (Ohms)]],Table1[[#This Row],[Tolerance]],Table1[[#This Row],[Stock]])</f>
        <v>2.43MÂ±1%</v>
      </c>
      <c r="AH541" t="s">
        <v>11344</v>
      </c>
      <c r="AI541" s="6" t="s">
        <v>11352</v>
      </c>
    </row>
    <row r="542" spans="1:35" hidden="1">
      <c r="A542" t="s">
        <v>55</v>
      </c>
      <c r="B542" t="s">
        <v>56</v>
      </c>
      <c r="C542" t="s">
        <v>2056</v>
      </c>
      <c r="D542" t="s">
        <v>58</v>
      </c>
      <c r="E542" t="s">
        <v>2057</v>
      </c>
      <c r="F542" t="s">
        <v>60</v>
      </c>
      <c r="G542" t="s">
        <v>2058</v>
      </c>
      <c r="H542">
        <v>17503</v>
      </c>
      <c r="I542">
        <v>0</v>
      </c>
      <c r="J542">
        <v>0.1</v>
      </c>
      <c r="K542">
        <v>0</v>
      </c>
      <c r="L542">
        <v>1</v>
      </c>
      <c r="M542" t="s">
        <v>19</v>
      </c>
      <c r="N542" t="s">
        <v>62</v>
      </c>
      <c r="O542" t="s">
        <v>2059</v>
      </c>
      <c r="P542" t="s">
        <v>24</v>
      </c>
      <c r="Q542" t="s">
        <v>64</v>
      </c>
      <c r="R542" t="s">
        <v>65</v>
      </c>
      <c r="S542" t="s">
        <v>66</v>
      </c>
      <c r="T542" t="s">
        <v>105</v>
      </c>
      <c r="U542" t="s">
        <v>67</v>
      </c>
      <c r="V542" t="s">
        <v>21</v>
      </c>
      <c r="W542">
        <v>805</v>
      </c>
      <c r="X542" t="s">
        <v>22</v>
      </c>
      <c r="Y542" t="s">
        <v>39</v>
      </c>
      <c r="Z542">
        <v>2</v>
      </c>
      <c r="AC542" t="str">
        <f>IF(Table1[[#This Row],[In Adafruit Kit]]+Table1[[#This Row],[Common part]]&gt;0,1,"")</f>
        <v/>
      </c>
      <c r="AE542">
        <v>1</v>
      </c>
      <c r="AF542" t="str">
        <f>IF(Table1[[#This Row],[Stock Part]]=1,"STOCK",IF(Table1[[#This Row],[5% Rohs Part]]+Table1[[#This Row],[1% Rohs Part]],"",""))</f>
        <v/>
      </c>
      <c r="AG542" t="str">
        <f>CONCATENATE(Table1[[#This Row],[Resistance (Ohms)]],Table1[[#This Row],[Tolerance]],Table1[[#This Row],[Stock]])</f>
        <v>1.02MÂ±1%</v>
      </c>
      <c r="AH542" t="s">
        <v>11344</v>
      </c>
      <c r="AI542" s="6" t="s">
        <v>11352</v>
      </c>
    </row>
    <row r="543" spans="1:35" hidden="1">
      <c r="A543" t="s">
        <v>55</v>
      </c>
      <c r="B543" t="s">
        <v>56</v>
      </c>
      <c r="C543" t="s">
        <v>2060</v>
      </c>
      <c r="D543" t="s">
        <v>58</v>
      </c>
      <c r="E543" t="s">
        <v>2061</v>
      </c>
      <c r="F543" t="s">
        <v>60</v>
      </c>
      <c r="G543" t="s">
        <v>2062</v>
      </c>
      <c r="H543">
        <v>17556</v>
      </c>
      <c r="I543">
        <v>0</v>
      </c>
      <c r="J543">
        <v>0.1</v>
      </c>
      <c r="K543">
        <v>0</v>
      </c>
      <c r="L543">
        <v>1</v>
      </c>
      <c r="M543" t="s">
        <v>19</v>
      </c>
      <c r="N543" t="s">
        <v>62</v>
      </c>
      <c r="O543" t="s">
        <v>2063</v>
      </c>
      <c r="P543" t="s">
        <v>24</v>
      </c>
      <c r="Q543" t="s">
        <v>64</v>
      </c>
      <c r="R543" t="s">
        <v>65</v>
      </c>
      <c r="S543" t="s">
        <v>66</v>
      </c>
      <c r="T543" t="s">
        <v>105</v>
      </c>
      <c r="U543" t="s">
        <v>67</v>
      </c>
      <c r="V543" t="s">
        <v>21</v>
      </c>
      <c r="W543">
        <v>805</v>
      </c>
      <c r="X543" t="s">
        <v>22</v>
      </c>
      <c r="Y543" t="s">
        <v>39</v>
      </c>
      <c r="Z543">
        <v>2</v>
      </c>
      <c r="AC543" t="str">
        <f>IF(Table1[[#This Row],[In Adafruit Kit]]+Table1[[#This Row],[Common part]]&gt;0,1,"")</f>
        <v/>
      </c>
      <c r="AE543">
        <v>1</v>
      </c>
      <c r="AF543" t="str">
        <f>IF(Table1[[#This Row],[Stock Part]]=1,"STOCK",IF(Table1[[#This Row],[5% Rohs Part]]+Table1[[#This Row],[1% Rohs Part]],"",""))</f>
        <v/>
      </c>
      <c r="AG543" t="str">
        <f>CONCATENATE(Table1[[#This Row],[Resistance (Ohms)]],Table1[[#This Row],[Tolerance]],Table1[[#This Row],[Stock]])</f>
        <v>1.4MÂ±1%</v>
      </c>
      <c r="AH543" t="s">
        <v>11344</v>
      </c>
      <c r="AI543" s="6" t="s">
        <v>11352</v>
      </c>
    </row>
    <row r="544" spans="1:35" hidden="1">
      <c r="A544" t="s">
        <v>55</v>
      </c>
      <c r="B544" t="s">
        <v>56</v>
      </c>
      <c r="C544" t="s">
        <v>2064</v>
      </c>
      <c r="D544" t="s">
        <v>58</v>
      </c>
      <c r="E544" t="s">
        <v>2065</v>
      </c>
      <c r="F544" t="s">
        <v>60</v>
      </c>
      <c r="G544" t="s">
        <v>2066</v>
      </c>
      <c r="H544">
        <v>33675</v>
      </c>
      <c r="I544">
        <v>0</v>
      </c>
      <c r="J544">
        <v>0.1</v>
      </c>
      <c r="K544">
        <v>0</v>
      </c>
      <c r="L544">
        <v>1</v>
      </c>
      <c r="M544" t="s">
        <v>19</v>
      </c>
      <c r="N544" t="s">
        <v>62</v>
      </c>
      <c r="O544" t="s">
        <v>2067</v>
      </c>
      <c r="P544" t="s">
        <v>24</v>
      </c>
      <c r="Q544" t="s">
        <v>64</v>
      </c>
      <c r="R544" t="s">
        <v>65</v>
      </c>
      <c r="S544" t="s">
        <v>66</v>
      </c>
      <c r="T544" t="s">
        <v>105</v>
      </c>
      <c r="U544" t="s">
        <v>67</v>
      </c>
      <c r="V544" t="s">
        <v>21</v>
      </c>
      <c r="W544">
        <v>805</v>
      </c>
      <c r="X544" t="s">
        <v>22</v>
      </c>
      <c r="Y544" t="s">
        <v>39</v>
      </c>
      <c r="Z544">
        <v>2</v>
      </c>
      <c r="AC544" t="str">
        <f>IF(Table1[[#This Row],[In Adafruit Kit]]+Table1[[#This Row],[Common part]]&gt;0,1,"")</f>
        <v/>
      </c>
      <c r="AE544">
        <v>1</v>
      </c>
      <c r="AF544" t="str">
        <f>IF(Table1[[#This Row],[Stock Part]]=1,"STOCK",IF(Table1[[#This Row],[5% Rohs Part]]+Table1[[#This Row],[1% Rohs Part]],"",""))</f>
        <v/>
      </c>
      <c r="AG544" t="str">
        <f>CONCATENATE(Table1[[#This Row],[Resistance (Ohms)]],Table1[[#This Row],[Tolerance]],Table1[[#This Row],[Stock]])</f>
        <v>1.82MÂ±1%</v>
      </c>
      <c r="AH544" t="s">
        <v>11344</v>
      </c>
      <c r="AI544" s="6" t="s">
        <v>11352</v>
      </c>
    </row>
    <row r="545" spans="1:35" hidden="1">
      <c r="A545" t="s">
        <v>55</v>
      </c>
      <c r="B545" t="s">
        <v>56</v>
      </c>
      <c r="C545" t="s">
        <v>2068</v>
      </c>
      <c r="D545" t="s">
        <v>58</v>
      </c>
      <c r="E545" t="s">
        <v>2069</v>
      </c>
      <c r="F545" t="s">
        <v>60</v>
      </c>
      <c r="G545" t="s">
        <v>2070</v>
      </c>
      <c r="H545">
        <v>22044</v>
      </c>
      <c r="I545">
        <v>0</v>
      </c>
      <c r="J545">
        <v>0.1</v>
      </c>
      <c r="K545">
        <v>0</v>
      </c>
      <c r="L545">
        <v>1</v>
      </c>
      <c r="M545" t="s">
        <v>19</v>
      </c>
      <c r="N545" t="s">
        <v>62</v>
      </c>
      <c r="O545" t="s">
        <v>2071</v>
      </c>
      <c r="P545" t="s">
        <v>24</v>
      </c>
      <c r="Q545" t="s">
        <v>64</v>
      </c>
      <c r="R545" t="s">
        <v>65</v>
      </c>
      <c r="S545" t="s">
        <v>66</v>
      </c>
      <c r="T545" t="s">
        <v>105</v>
      </c>
      <c r="U545" t="s">
        <v>67</v>
      </c>
      <c r="V545" t="s">
        <v>21</v>
      </c>
      <c r="W545">
        <v>805</v>
      </c>
      <c r="X545" t="s">
        <v>22</v>
      </c>
      <c r="Y545" t="s">
        <v>39</v>
      </c>
      <c r="Z545">
        <v>2</v>
      </c>
      <c r="AC545" t="str">
        <f>IF(Table1[[#This Row],[In Adafruit Kit]]+Table1[[#This Row],[Common part]]&gt;0,1,"")</f>
        <v/>
      </c>
      <c r="AE545">
        <v>1</v>
      </c>
      <c r="AF545" t="str">
        <f>IF(Table1[[#This Row],[Stock Part]]=1,"STOCK",IF(Table1[[#This Row],[5% Rohs Part]]+Table1[[#This Row],[1% Rohs Part]],"",""))</f>
        <v/>
      </c>
      <c r="AG545" t="str">
        <f>CONCATENATE(Table1[[#This Row],[Resistance (Ohms)]],Table1[[#This Row],[Tolerance]],Table1[[#This Row],[Stock]])</f>
        <v>6.04MÂ±1%</v>
      </c>
      <c r="AH545" t="s">
        <v>11344</v>
      </c>
      <c r="AI545" s="6" t="s">
        <v>11352</v>
      </c>
    </row>
    <row r="546" spans="1:35" hidden="1">
      <c r="A546" t="s">
        <v>55</v>
      </c>
      <c r="B546" t="s">
        <v>56</v>
      </c>
      <c r="C546" t="s">
        <v>2072</v>
      </c>
      <c r="D546" t="s">
        <v>58</v>
      </c>
      <c r="E546" t="s">
        <v>2073</v>
      </c>
      <c r="F546" t="s">
        <v>60</v>
      </c>
      <c r="G546" t="s">
        <v>2074</v>
      </c>
      <c r="H546">
        <v>443921</v>
      </c>
      <c r="I546">
        <v>0</v>
      </c>
      <c r="J546">
        <v>0.1</v>
      </c>
      <c r="K546">
        <v>0</v>
      </c>
      <c r="L546">
        <v>1</v>
      </c>
      <c r="M546" t="s">
        <v>19</v>
      </c>
      <c r="N546" t="s">
        <v>62</v>
      </c>
      <c r="O546">
        <v>1</v>
      </c>
      <c r="P546" t="s">
        <v>24</v>
      </c>
      <c r="Q546" t="s">
        <v>64</v>
      </c>
      <c r="R546" t="s">
        <v>65</v>
      </c>
      <c r="S546" t="s">
        <v>66</v>
      </c>
      <c r="T546" t="s">
        <v>71</v>
      </c>
      <c r="U546" t="s">
        <v>67</v>
      </c>
      <c r="V546" t="s">
        <v>21</v>
      </c>
      <c r="W546">
        <v>805</v>
      </c>
      <c r="X546" t="s">
        <v>22</v>
      </c>
      <c r="Y546" t="s">
        <v>39</v>
      </c>
      <c r="Z546">
        <v>2</v>
      </c>
      <c r="AC546" t="str">
        <f>IF(Table1[[#This Row],[In Adafruit Kit]]+Table1[[#This Row],[Common part]]&gt;0,1,"")</f>
        <v/>
      </c>
      <c r="AE546">
        <v>1</v>
      </c>
      <c r="AF546" t="str">
        <f>IF(Table1[[#This Row],[Stock Part]]=1,"STOCK",IF(Table1[[#This Row],[5% Rohs Part]]+Table1[[#This Row],[1% Rohs Part]],"",""))</f>
        <v/>
      </c>
      <c r="AG546" t="str">
        <f>CONCATENATE(Table1[[#This Row],[Resistance (Ohms)]],Table1[[#This Row],[Tolerance]],Table1[[#This Row],[Stock]])</f>
        <v>1Â±1%</v>
      </c>
      <c r="AH546" t="s">
        <v>11344</v>
      </c>
      <c r="AI546" s="6" t="s">
        <v>11352</v>
      </c>
    </row>
    <row r="547" spans="1:35" hidden="1">
      <c r="A547" t="s">
        <v>55</v>
      </c>
      <c r="B547" t="s">
        <v>56</v>
      </c>
      <c r="C547" t="s">
        <v>2075</v>
      </c>
      <c r="D547" t="s">
        <v>58</v>
      </c>
      <c r="E547" t="s">
        <v>2076</v>
      </c>
      <c r="F547" t="s">
        <v>60</v>
      </c>
      <c r="G547" t="s">
        <v>2077</v>
      </c>
      <c r="H547">
        <v>214404</v>
      </c>
      <c r="I547">
        <v>0</v>
      </c>
      <c r="J547">
        <v>0.1</v>
      </c>
      <c r="K547">
        <v>0</v>
      </c>
      <c r="L547">
        <v>1</v>
      </c>
      <c r="M547" t="s">
        <v>19</v>
      </c>
      <c r="N547" t="s">
        <v>62</v>
      </c>
      <c r="O547">
        <v>4.7</v>
      </c>
      <c r="P547" t="s">
        <v>24</v>
      </c>
      <c r="Q547" t="s">
        <v>64</v>
      </c>
      <c r="R547" t="s">
        <v>65</v>
      </c>
      <c r="S547" t="s">
        <v>66</v>
      </c>
      <c r="T547" t="s">
        <v>71</v>
      </c>
      <c r="U547" t="s">
        <v>67</v>
      </c>
      <c r="V547" t="s">
        <v>21</v>
      </c>
      <c r="W547">
        <v>805</v>
      </c>
      <c r="X547" t="s">
        <v>22</v>
      </c>
      <c r="Y547" t="s">
        <v>39</v>
      </c>
      <c r="Z547">
        <v>2</v>
      </c>
      <c r="AC547" t="str">
        <f>IF(Table1[[#This Row],[In Adafruit Kit]]+Table1[[#This Row],[Common part]]&gt;0,1,"")</f>
        <v/>
      </c>
      <c r="AE547">
        <v>1</v>
      </c>
      <c r="AF547" t="str">
        <f>IF(Table1[[#This Row],[Stock Part]]=1,"STOCK",IF(Table1[[#This Row],[5% Rohs Part]]+Table1[[#This Row],[1% Rohs Part]],"",""))</f>
        <v/>
      </c>
      <c r="AG547" t="str">
        <f>CONCATENATE(Table1[[#This Row],[Resistance (Ohms)]],Table1[[#This Row],[Tolerance]],Table1[[#This Row],[Stock]])</f>
        <v>4.7Â±1%</v>
      </c>
      <c r="AH547" t="s">
        <v>11344</v>
      </c>
      <c r="AI547" s="6" t="s">
        <v>11352</v>
      </c>
    </row>
    <row r="548" spans="1:35" hidden="1">
      <c r="A548" t="s">
        <v>55</v>
      </c>
      <c r="B548" t="s">
        <v>56</v>
      </c>
      <c r="C548" t="s">
        <v>2078</v>
      </c>
      <c r="D548" t="s">
        <v>58</v>
      </c>
      <c r="E548" t="s">
        <v>2079</v>
      </c>
      <c r="F548" t="s">
        <v>60</v>
      </c>
      <c r="G548" t="s">
        <v>2080</v>
      </c>
      <c r="H548">
        <v>70727</v>
      </c>
      <c r="I548">
        <v>0</v>
      </c>
      <c r="J548">
        <v>0.1</v>
      </c>
      <c r="K548">
        <v>0</v>
      </c>
      <c r="L548">
        <v>1</v>
      </c>
      <c r="M548" t="s">
        <v>19</v>
      </c>
      <c r="N548" t="s">
        <v>62</v>
      </c>
      <c r="O548">
        <v>6.2</v>
      </c>
      <c r="P548" t="s">
        <v>24</v>
      </c>
      <c r="Q548" t="s">
        <v>64</v>
      </c>
      <c r="R548" t="s">
        <v>65</v>
      </c>
      <c r="S548" t="s">
        <v>66</v>
      </c>
      <c r="T548" t="s">
        <v>71</v>
      </c>
      <c r="U548" t="s">
        <v>67</v>
      </c>
      <c r="V548" t="s">
        <v>21</v>
      </c>
      <c r="W548">
        <v>805</v>
      </c>
      <c r="X548" t="s">
        <v>22</v>
      </c>
      <c r="Y548" t="s">
        <v>39</v>
      </c>
      <c r="Z548">
        <v>2</v>
      </c>
      <c r="AC548" t="str">
        <f>IF(Table1[[#This Row],[In Adafruit Kit]]+Table1[[#This Row],[Common part]]&gt;0,1,"")</f>
        <v/>
      </c>
      <c r="AE548">
        <v>1</v>
      </c>
      <c r="AF548" t="str">
        <f>IF(Table1[[#This Row],[Stock Part]]=1,"STOCK",IF(Table1[[#This Row],[5% Rohs Part]]+Table1[[#This Row],[1% Rohs Part]],"",""))</f>
        <v/>
      </c>
      <c r="AG548" t="str">
        <f>CONCATENATE(Table1[[#This Row],[Resistance (Ohms)]],Table1[[#This Row],[Tolerance]],Table1[[#This Row],[Stock]])</f>
        <v>6.2Â±1%</v>
      </c>
      <c r="AH548" t="s">
        <v>11344</v>
      </c>
      <c r="AI548" s="6" t="s">
        <v>11352</v>
      </c>
    </row>
    <row r="549" spans="1:35" hidden="1">
      <c r="A549" t="s">
        <v>55</v>
      </c>
      <c r="B549" t="s">
        <v>56</v>
      </c>
      <c r="C549" t="s">
        <v>2081</v>
      </c>
      <c r="D549" t="s">
        <v>58</v>
      </c>
      <c r="E549" t="s">
        <v>2082</v>
      </c>
      <c r="F549" t="s">
        <v>60</v>
      </c>
      <c r="G549" t="s">
        <v>2083</v>
      </c>
      <c r="H549">
        <v>66412</v>
      </c>
      <c r="I549">
        <v>0</v>
      </c>
      <c r="J549">
        <v>0.1</v>
      </c>
      <c r="K549">
        <v>0</v>
      </c>
      <c r="L549">
        <v>1</v>
      </c>
      <c r="M549" t="s">
        <v>19</v>
      </c>
      <c r="N549" t="s">
        <v>62</v>
      </c>
      <c r="O549">
        <v>5.6</v>
      </c>
      <c r="P549" t="s">
        <v>24</v>
      </c>
      <c r="Q549" t="s">
        <v>64</v>
      </c>
      <c r="R549" t="s">
        <v>65</v>
      </c>
      <c r="S549" t="s">
        <v>66</v>
      </c>
      <c r="T549" t="s">
        <v>71</v>
      </c>
      <c r="U549" t="s">
        <v>67</v>
      </c>
      <c r="V549" t="s">
        <v>21</v>
      </c>
      <c r="W549">
        <v>805</v>
      </c>
      <c r="X549" t="s">
        <v>22</v>
      </c>
      <c r="Y549" t="s">
        <v>39</v>
      </c>
      <c r="Z549">
        <v>2</v>
      </c>
      <c r="AC549" t="str">
        <f>IF(Table1[[#This Row],[In Adafruit Kit]]+Table1[[#This Row],[Common part]]&gt;0,1,"")</f>
        <v/>
      </c>
      <c r="AE549">
        <v>1</v>
      </c>
      <c r="AF549" t="str">
        <f>IF(Table1[[#This Row],[Stock Part]]=1,"STOCK",IF(Table1[[#This Row],[5% Rohs Part]]+Table1[[#This Row],[1% Rohs Part]],"",""))</f>
        <v/>
      </c>
      <c r="AG549" t="str">
        <f>CONCATENATE(Table1[[#This Row],[Resistance (Ohms)]],Table1[[#This Row],[Tolerance]],Table1[[#This Row],[Stock]])</f>
        <v>5.6Â±1%</v>
      </c>
      <c r="AH549" t="s">
        <v>11344</v>
      </c>
      <c r="AI549" s="6" t="s">
        <v>11352</v>
      </c>
    </row>
    <row r="550" spans="1:35" hidden="1">
      <c r="A550" t="s">
        <v>55</v>
      </c>
      <c r="B550" t="s">
        <v>56</v>
      </c>
      <c r="C550" t="s">
        <v>2084</v>
      </c>
      <c r="D550" t="s">
        <v>58</v>
      </c>
      <c r="E550" t="s">
        <v>2085</v>
      </c>
      <c r="F550" t="s">
        <v>60</v>
      </c>
      <c r="G550" t="s">
        <v>2086</v>
      </c>
      <c r="H550">
        <v>54571</v>
      </c>
      <c r="I550">
        <v>0</v>
      </c>
      <c r="J550">
        <v>0.1</v>
      </c>
      <c r="K550">
        <v>0</v>
      </c>
      <c r="L550">
        <v>1</v>
      </c>
      <c r="M550" t="s">
        <v>19</v>
      </c>
      <c r="N550" t="s">
        <v>62</v>
      </c>
      <c r="O550">
        <v>4.75</v>
      </c>
      <c r="P550" t="s">
        <v>24</v>
      </c>
      <c r="Q550" t="s">
        <v>64</v>
      </c>
      <c r="R550" t="s">
        <v>65</v>
      </c>
      <c r="S550" t="s">
        <v>66</v>
      </c>
      <c r="T550" t="s">
        <v>71</v>
      </c>
      <c r="U550" t="s">
        <v>67</v>
      </c>
      <c r="V550" t="s">
        <v>21</v>
      </c>
      <c r="W550">
        <v>805</v>
      </c>
      <c r="X550" t="s">
        <v>22</v>
      </c>
      <c r="Y550" t="s">
        <v>39</v>
      </c>
      <c r="Z550">
        <v>2</v>
      </c>
      <c r="AC550" t="str">
        <f>IF(Table1[[#This Row],[In Adafruit Kit]]+Table1[[#This Row],[Common part]]&gt;0,1,"")</f>
        <v/>
      </c>
      <c r="AE550">
        <v>1</v>
      </c>
      <c r="AF550" t="str">
        <f>IF(Table1[[#This Row],[Stock Part]]=1,"STOCK",IF(Table1[[#This Row],[5% Rohs Part]]+Table1[[#This Row],[1% Rohs Part]],"",""))</f>
        <v/>
      </c>
      <c r="AG550" t="str">
        <f>CONCATENATE(Table1[[#This Row],[Resistance (Ohms)]],Table1[[#This Row],[Tolerance]],Table1[[#This Row],[Stock]])</f>
        <v>4.75Â±1%</v>
      </c>
      <c r="AH550" t="s">
        <v>11344</v>
      </c>
      <c r="AI550" s="6" t="s">
        <v>11352</v>
      </c>
    </row>
    <row r="551" spans="1:35" hidden="1">
      <c r="A551" t="s">
        <v>55</v>
      </c>
      <c r="B551" t="s">
        <v>56</v>
      </c>
      <c r="C551" t="s">
        <v>2087</v>
      </c>
      <c r="D551" t="s">
        <v>58</v>
      </c>
      <c r="E551" t="s">
        <v>2088</v>
      </c>
      <c r="F551" t="s">
        <v>60</v>
      </c>
      <c r="G551" t="s">
        <v>2089</v>
      </c>
      <c r="H551">
        <v>47204</v>
      </c>
      <c r="I551">
        <v>0</v>
      </c>
      <c r="J551">
        <v>0.1</v>
      </c>
      <c r="K551">
        <v>0</v>
      </c>
      <c r="L551">
        <v>1</v>
      </c>
      <c r="M551" t="s">
        <v>19</v>
      </c>
      <c r="N551" t="s">
        <v>62</v>
      </c>
      <c r="O551">
        <v>1.4</v>
      </c>
      <c r="P551" t="s">
        <v>24</v>
      </c>
      <c r="Q551" t="s">
        <v>64</v>
      </c>
      <c r="R551" t="s">
        <v>65</v>
      </c>
      <c r="S551" t="s">
        <v>66</v>
      </c>
      <c r="T551" t="s">
        <v>71</v>
      </c>
      <c r="U551" t="s">
        <v>67</v>
      </c>
      <c r="V551" t="s">
        <v>21</v>
      </c>
      <c r="W551">
        <v>805</v>
      </c>
      <c r="X551" t="s">
        <v>22</v>
      </c>
      <c r="Y551" t="s">
        <v>39</v>
      </c>
      <c r="Z551">
        <v>2</v>
      </c>
      <c r="AC551" t="str">
        <f>IF(Table1[[#This Row],[In Adafruit Kit]]+Table1[[#This Row],[Common part]]&gt;0,1,"")</f>
        <v/>
      </c>
      <c r="AE551">
        <v>1</v>
      </c>
      <c r="AF551" t="str">
        <f>IF(Table1[[#This Row],[Stock Part]]=1,"STOCK",IF(Table1[[#This Row],[5% Rohs Part]]+Table1[[#This Row],[1% Rohs Part]],"",""))</f>
        <v/>
      </c>
      <c r="AG551" t="str">
        <f>CONCATENATE(Table1[[#This Row],[Resistance (Ohms)]],Table1[[#This Row],[Tolerance]],Table1[[#This Row],[Stock]])</f>
        <v>1.4Â±1%</v>
      </c>
      <c r="AH551" t="s">
        <v>11344</v>
      </c>
      <c r="AI551" s="6" t="s">
        <v>11352</v>
      </c>
    </row>
    <row r="552" spans="1:35" hidden="1">
      <c r="A552" t="s">
        <v>55</v>
      </c>
      <c r="B552" t="s">
        <v>56</v>
      </c>
      <c r="C552" t="s">
        <v>2090</v>
      </c>
      <c r="D552" t="s">
        <v>58</v>
      </c>
      <c r="E552" t="s">
        <v>2091</v>
      </c>
      <c r="F552" t="s">
        <v>60</v>
      </c>
      <c r="G552" t="s">
        <v>2092</v>
      </c>
      <c r="H552">
        <v>48870</v>
      </c>
      <c r="I552">
        <v>0</v>
      </c>
      <c r="J552">
        <v>0.1</v>
      </c>
      <c r="K552">
        <v>0</v>
      </c>
      <c r="L552">
        <v>1</v>
      </c>
      <c r="M552" t="s">
        <v>19</v>
      </c>
      <c r="N552" t="s">
        <v>62</v>
      </c>
      <c r="O552">
        <v>3.01</v>
      </c>
      <c r="P552" t="s">
        <v>24</v>
      </c>
      <c r="Q552" t="s">
        <v>64</v>
      </c>
      <c r="R552" t="s">
        <v>65</v>
      </c>
      <c r="S552" t="s">
        <v>66</v>
      </c>
      <c r="T552" t="s">
        <v>71</v>
      </c>
      <c r="U552" t="s">
        <v>67</v>
      </c>
      <c r="V552" t="s">
        <v>21</v>
      </c>
      <c r="W552">
        <v>805</v>
      </c>
      <c r="X552" t="s">
        <v>22</v>
      </c>
      <c r="Y552" t="s">
        <v>39</v>
      </c>
      <c r="Z552">
        <v>2</v>
      </c>
      <c r="AC552" t="str">
        <f>IF(Table1[[#This Row],[In Adafruit Kit]]+Table1[[#This Row],[Common part]]&gt;0,1,"")</f>
        <v/>
      </c>
      <c r="AE552">
        <v>1</v>
      </c>
      <c r="AF552" t="str">
        <f>IF(Table1[[#This Row],[Stock Part]]=1,"STOCK",IF(Table1[[#This Row],[5% Rohs Part]]+Table1[[#This Row],[1% Rohs Part]],"",""))</f>
        <v/>
      </c>
      <c r="AG552" t="str">
        <f>CONCATENATE(Table1[[#This Row],[Resistance (Ohms)]],Table1[[#This Row],[Tolerance]],Table1[[#This Row],[Stock]])</f>
        <v>3.01Â±1%</v>
      </c>
      <c r="AH552" t="s">
        <v>11344</v>
      </c>
      <c r="AI552" s="6" t="s">
        <v>11352</v>
      </c>
    </row>
    <row r="553" spans="1:35" hidden="1">
      <c r="A553" t="s">
        <v>55</v>
      </c>
      <c r="B553" t="s">
        <v>56</v>
      </c>
      <c r="C553" t="s">
        <v>2093</v>
      </c>
      <c r="D553" t="s">
        <v>58</v>
      </c>
      <c r="E553" t="s">
        <v>2094</v>
      </c>
      <c r="F553" t="s">
        <v>60</v>
      </c>
      <c r="G553" t="s">
        <v>2095</v>
      </c>
      <c r="H553">
        <v>37407</v>
      </c>
      <c r="I553">
        <v>0</v>
      </c>
      <c r="J553">
        <v>0.1</v>
      </c>
      <c r="K553">
        <v>0</v>
      </c>
      <c r="L553">
        <v>1</v>
      </c>
      <c r="M553" t="s">
        <v>19</v>
      </c>
      <c r="N553" t="s">
        <v>62</v>
      </c>
      <c r="O553">
        <v>5.1100000000000003</v>
      </c>
      <c r="P553" t="s">
        <v>24</v>
      </c>
      <c r="Q553" t="s">
        <v>64</v>
      </c>
      <c r="R553" t="s">
        <v>65</v>
      </c>
      <c r="S553" t="s">
        <v>66</v>
      </c>
      <c r="T553" t="s">
        <v>71</v>
      </c>
      <c r="U553" t="s">
        <v>67</v>
      </c>
      <c r="V553" t="s">
        <v>21</v>
      </c>
      <c r="W553">
        <v>805</v>
      </c>
      <c r="X553" t="s">
        <v>22</v>
      </c>
      <c r="Y553" t="s">
        <v>39</v>
      </c>
      <c r="Z553">
        <v>2</v>
      </c>
      <c r="AC553" t="str">
        <f>IF(Table1[[#This Row],[In Adafruit Kit]]+Table1[[#This Row],[Common part]]&gt;0,1,"")</f>
        <v/>
      </c>
      <c r="AE553">
        <v>1</v>
      </c>
      <c r="AF553" t="str">
        <f>IF(Table1[[#This Row],[Stock Part]]=1,"STOCK",IF(Table1[[#This Row],[5% Rohs Part]]+Table1[[#This Row],[1% Rohs Part]],"",""))</f>
        <v/>
      </c>
      <c r="AG553" t="str">
        <f>CONCATENATE(Table1[[#This Row],[Resistance (Ohms)]],Table1[[#This Row],[Tolerance]],Table1[[#This Row],[Stock]])</f>
        <v>5.11Â±1%</v>
      </c>
      <c r="AH553" t="s">
        <v>11344</v>
      </c>
      <c r="AI553" s="6" t="s">
        <v>11352</v>
      </c>
    </row>
    <row r="554" spans="1:35" hidden="1">
      <c r="A554" t="s">
        <v>55</v>
      </c>
      <c r="B554" t="s">
        <v>56</v>
      </c>
      <c r="C554" t="s">
        <v>2096</v>
      </c>
      <c r="D554" t="s">
        <v>58</v>
      </c>
      <c r="E554" t="s">
        <v>2097</v>
      </c>
      <c r="F554" t="s">
        <v>60</v>
      </c>
      <c r="G554" t="s">
        <v>2098</v>
      </c>
      <c r="H554">
        <v>42445</v>
      </c>
      <c r="I554">
        <v>0</v>
      </c>
      <c r="J554">
        <v>0.1</v>
      </c>
      <c r="K554">
        <v>0</v>
      </c>
      <c r="L554">
        <v>1</v>
      </c>
      <c r="M554" t="s">
        <v>19</v>
      </c>
      <c r="N554" t="s">
        <v>62</v>
      </c>
      <c r="O554">
        <v>2.2000000000000002</v>
      </c>
      <c r="P554" t="s">
        <v>24</v>
      </c>
      <c r="Q554" t="s">
        <v>64</v>
      </c>
      <c r="R554" t="s">
        <v>65</v>
      </c>
      <c r="S554" t="s">
        <v>66</v>
      </c>
      <c r="T554" t="s">
        <v>71</v>
      </c>
      <c r="U554" t="s">
        <v>67</v>
      </c>
      <c r="V554" t="s">
        <v>21</v>
      </c>
      <c r="W554">
        <v>805</v>
      </c>
      <c r="X554" t="s">
        <v>22</v>
      </c>
      <c r="Y554" t="s">
        <v>39</v>
      </c>
      <c r="Z554">
        <v>2</v>
      </c>
      <c r="AC554" t="str">
        <f>IF(Table1[[#This Row],[In Adafruit Kit]]+Table1[[#This Row],[Common part]]&gt;0,1,"")</f>
        <v/>
      </c>
      <c r="AE554">
        <v>1</v>
      </c>
      <c r="AF554" t="str">
        <f>IF(Table1[[#This Row],[Stock Part]]=1,"STOCK",IF(Table1[[#This Row],[5% Rohs Part]]+Table1[[#This Row],[1% Rohs Part]],"",""))</f>
        <v/>
      </c>
      <c r="AG554" t="str">
        <f>CONCATENATE(Table1[[#This Row],[Resistance (Ohms)]],Table1[[#This Row],[Tolerance]],Table1[[#This Row],[Stock]])</f>
        <v>2.2Â±1%</v>
      </c>
      <c r="AH554" t="s">
        <v>11344</v>
      </c>
      <c r="AI554" s="6" t="s">
        <v>11352</v>
      </c>
    </row>
    <row r="555" spans="1:35" hidden="1">
      <c r="A555" t="s">
        <v>55</v>
      </c>
      <c r="B555" t="s">
        <v>56</v>
      </c>
      <c r="C555" t="s">
        <v>2099</v>
      </c>
      <c r="D555" t="s">
        <v>58</v>
      </c>
      <c r="E555" t="s">
        <v>2100</v>
      </c>
      <c r="F555" t="s">
        <v>60</v>
      </c>
      <c r="G555" t="s">
        <v>2101</v>
      </c>
      <c r="H555">
        <v>36097</v>
      </c>
      <c r="I555">
        <v>0</v>
      </c>
      <c r="J555">
        <v>0.1</v>
      </c>
      <c r="K555">
        <v>0</v>
      </c>
      <c r="L555">
        <v>1</v>
      </c>
      <c r="M555" t="s">
        <v>19</v>
      </c>
      <c r="N555" t="s">
        <v>62</v>
      </c>
      <c r="O555">
        <v>2.4900000000000002</v>
      </c>
      <c r="P555" t="s">
        <v>24</v>
      </c>
      <c r="Q555" t="s">
        <v>64</v>
      </c>
      <c r="R555" t="s">
        <v>65</v>
      </c>
      <c r="S555" t="s">
        <v>66</v>
      </c>
      <c r="T555" t="s">
        <v>71</v>
      </c>
      <c r="U555" t="s">
        <v>67</v>
      </c>
      <c r="V555" t="s">
        <v>21</v>
      </c>
      <c r="W555">
        <v>805</v>
      </c>
      <c r="X555" t="s">
        <v>22</v>
      </c>
      <c r="Y555" t="s">
        <v>39</v>
      </c>
      <c r="Z555">
        <v>2</v>
      </c>
      <c r="AC555" t="str">
        <f>IF(Table1[[#This Row],[In Adafruit Kit]]+Table1[[#This Row],[Common part]]&gt;0,1,"")</f>
        <v/>
      </c>
      <c r="AE555">
        <v>1</v>
      </c>
      <c r="AF555" t="str">
        <f>IF(Table1[[#This Row],[Stock Part]]=1,"STOCK",IF(Table1[[#This Row],[5% Rohs Part]]+Table1[[#This Row],[1% Rohs Part]],"",""))</f>
        <v/>
      </c>
      <c r="AG555" t="str">
        <f>CONCATENATE(Table1[[#This Row],[Resistance (Ohms)]],Table1[[#This Row],[Tolerance]],Table1[[#This Row],[Stock]])</f>
        <v>2.49Â±1%</v>
      </c>
      <c r="AH555" t="s">
        <v>11344</v>
      </c>
      <c r="AI555" s="6" t="s">
        <v>11352</v>
      </c>
    </row>
    <row r="556" spans="1:35" hidden="1">
      <c r="A556" t="s">
        <v>55</v>
      </c>
      <c r="B556" t="s">
        <v>56</v>
      </c>
      <c r="C556" t="s">
        <v>2102</v>
      </c>
      <c r="D556" t="s">
        <v>58</v>
      </c>
      <c r="E556" t="s">
        <v>2103</v>
      </c>
      <c r="F556" t="s">
        <v>60</v>
      </c>
      <c r="G556" t="s">
        <v>2104</v>
      </c>
      <c r="H556">
        <v>37436</v>
      </c>
      <c r="I556">
        <v>0</v>
      </c>
      <c r="J556">
        <v>0.1</v>
      </c>
      <c r="K556">
        <v>0</v>
      </c>
      <c r="L556">
        <v>1</v>
      </c>
      <c r="M556" t="s">
        <v>19</v>
      </c>
      <c r="N556" t="s">
        <v>62</v>
      </c>
      <c r="O556">
        <v>6.04</v>
      </c>
      <c r="P556" t="s">
        <v>24</v>
      </c>
      <c r="Q556" t="s">
        <v>64</v>
      </c>
      <c r="R556" t="s">
        <v>65</v>
      </c>
      <c r="S556" t="s">
        <v>66</v>
      </c>
      <c r="T556" t="s">
        <v>71</v>
      </c>
      <c r="U556" t="s">
        <v>67</v>
      </c>
      <c r="V556" t="s">
        <v>21</v>
      </c>
      <c r="W556">
        <v>805</v>
      </c>
      <c r="X556" t="s">
        <v>22</v>
      </c>
      <c r="Y556" t="s">
        <v>39</v>
      </c>
      <c r="Z556">
        <v>2</v>
      </c>
      <c r="AC556" t="str">
        <f>IF(Table1[[#This Row],[In Adafruit Kit]]+Table1[[#This Row],[Common part]]&gt;0,1,"")</f>
        <v/>
      </c>
      <c r="AE556">
        <v>1</v>
      </c>
      <c r="AF556" t="str">
        <f>IF(Table1[[#This Row],[Stock Part]]=1,"STOCK",IF(Table1[[#This Row],[5% Rohs Part]]+Table1[[#This Row],[1% Rohs Part]],"",""))</f>
        <v/>
      </c>
      <c r="AG556" t="str">
        <f>CONCATENATE(Table1[[#This Row],[Resistance (Ohms)]],Table1[[#This Row],[Tolerance]],Table1[[#This Row],[Stock]])</f>
        <v>6.04Â±1%</v>
      </c>
      <c r="AH556" t="s">
        <v>11344</v>
      </c>
      <c r="AI556" s="6" t="s">
        <v>11352</v>
      </c>
    </row>
    <row r="557" spans="1:35" hidden="1">
      <c r="A557" t="s">
        <v>55</v>
      </c>
      <c r="B557" t="s">
        <v>56</v>
      </c>
      <c r="C557" t="s">
        <v>2105</v>
      </c>
      <c r="D557" t="s">
        <v>58</v>
      </c>
      <c r="E557" t="s">
        <v>2106</v>
      </c>
      <c r="F557" t="s">
        <v>60</v>
      </c>
      <c r="G557" t="s">
        <v>2107</v>
      </c>
      <c r="H557">
        <v>31056</v>
      </c>
      <c r="I557">
        <v>0</v>
      </c>
      <c r="J557">
        <v>0.1</v>
      </c>
      <c r="K557">
        <v>0</v>
      </c>
      <c r="L557">
        <v>1</v>
      </c>
      <c r="M557" t="s">
        <v>19</v>
      </c>
      <c r="N557" t="s">
        <v>62</v>
      </c>
      <c r="O557">
        <v>2.21</v>
      </c>
      <c r="P557" t="s">
        <v>24</v>
      </c>
      <c r="Q557" t="s">
        <v>64</v>
      </c>
      <c r="R557" t="s">
        <v>65</v>
      </c>
      <c r="S557" t="s">
        <v>66</v>
      </c>
      <c r="T557" t="s">
        <v>71</v>
      </c>
      <c r="U557" t="s">
        <v>67</v>
      </c>
      <c r="V557" t="s">
        <v>21</v>
      </c>
      <c r="W557">
        <v>805</v>
      </c>
      <c r="X557" t="s">
        <v>22</v>
      </c>
      <c r="Y557" t="s">
        <v>39</v>
      </c>
      <c r="Z557">
        <v>2</v>
      </c>
      <c r="AC557" t="str">
        <f>IF(Table1[[#This Row],[In Adafruit Kit]]+Table1[[#This Row],[Common part]]&gt;0,1,"")</f>
        <v/>
      </c>
      <c r="AE557">
        <v>1</v>
      </c>
      <c r="AF557" t="str">
        <f>IF(Table1[[#This Row],[Stock Part]]=1,"STOCK",IF(Table1[[#This Row],[5% Rohs Part]]+Table1[[#This Row],[1% Rohs Part]],"",""))</f>
        <v/>
      </c>
      <c r="AG557" t="str">
        <f>CONCATENATE(Table1[[#This Row],[Resistance (Ohms)]],Table1[[#This Row],[Tolerance]],Table1[[#This Row],[Stock]])</f>
        <v>2.21Â±1%</v>
      </c>
      <c r="AH557" t="s">
        <v>11344</v>
      </c>
      <c r="AI557" s="6" t="s">
        <v>11352</v>
      </c>
    </row>
    <row r="558" spans="1:35" hidden="1">
      <c r="A558" t="s">
        <v>55</v>
      </c>
      <c r="B558" t="s">
        <v>56</v>
      </c>
      <c r="C558" t="s">
        <v>2108</v>
      </c>
      <c r="D558" t="s">
        <v>58</v>
      </c>
      <c r="E558" t="s">
        <v>2109</v>
      </c>
      <c r="F558" t="s">
        <v>60</v>
      </c>
      <c r="G558" t="s">
        <v>2110</v>
      </c>
      <c r="H558">
        <v>35224</v>
      </c>
      <c r="I558">
        <v>0</v>
      </c>
      <c r="J558">
        <v>0.1</v>
      </c>
      <c r="K558">
        <v>0</v>
      </c>
      <c r="L558">
        <v>1</v>
      </c>
      <c r="M558" t="s">
        <v>19</v>
      </c>
      <c r="N558" t="s">
        <v>62</v>
      </c>
      <c r="O558">
        <v>8.4499999999999993</v>
      </c>
      <c r="P558" t="s">
        <v>24</v>
      </c>
      <c r="Q558" t="s">
        <v>64</v>
      </c>
      <c r="R558" t="s">
        <v>65</v>
      </c>
      <c r="S558" t="s">
        <v>66</v>
      </c>
      <c r="T558" t="s">
        <v>71</v>
      </c>
      <c r="U558" t="s">
        <v>67</v>
      </c>
      <c r="V558" t="s">
        <v>21</v>
      </c>
      <c r="W558">
        <v>805</v>
      </c>
      <c r="X558" t="s">
        <v>22</v>
      </c>
      <c r="Y558" t="s">
        <v>39</v>
      </c>
      <c r="Z558">
        <v>2</v>
      </c>
      <c r="AC558" t="str">
        <f>IF(Table1[[#This Row],[In Adafruit Kit]]+Table1[[#This Row],[Common part]]&gt;0,1,"")</f>
        <v/>
      </c>
      <c r="AE558">
        <v>1</v>
      </c>
      <c r="AF558" t="str">
        <f>IF(Table1[[#This Row],[Stock Part]]=1,"STOCK",IF(Table1[[#This Row],[5% Rohs Part]]+Table1[[#This Row],[1% Rohs Part]],"",""))</f>
        <v/>
      </c>
      <c r="AG558" t="str">
        <f>CONCATENATE(Table1[[#This Row],[Resistance (Ohms)]],Table1[[#This Row],[Tolerance]],Table1[[#This Row],[Stock]])</f>
        <v>8.45Â±1%</v>
      </c>
      <c r="AH558" t="s">
        <v>11344</v>
      </c>
      <c r="AI558" s="6" t="s">
        <v>11352</v>
      </c>
    </row>
    <row r="559" spans="1:35" hidden="1">
      <c r="A559" t="s">
        <v>55</v>
      </c>
      <c r="B559" t="s">
        <v>56</v>
      </c>
      <c r="C559" t="s">
        <v>2111</v>
      </c>
      <c r="D559" t="s">
        <v>58</v>
      </c>
      <c r="E559" t="s">
        <v>2112</v>
      </c>
      <c r="F559" t="s">
        <v>60</v>
      </c>
      <c r="G559" t="s">
        <v>2113</v>
      </c>
      <c r="H559">
        <v>26342</v>
      </c>
      <c r="I559">
        <v>0</v>
      </c>
      <c r="J559">
        <v>0.1</v>
      </c>
      <c r="K559">
        <v>0</v>
      </c>
      <c r="L559">
        <v>1</v>
      </c>
      <c r="M559" t="s">
        <v>19</v>
      </c>
      <c r="N559" t="s">
        <v>62</v>
      </c>
      <c r="O559">
        <v>1.69</v>
      </c>
      <c r="P559" t="s">
        <v>24</v>
      </c>
      <c r="Q559" t="s">
        <v>64</v>
      </c>
      <c r="R559" t="s">
        <v>65</v>
      </c>
      <c r="S559" t="s">
        <v>66</v>
      </c>
      <c r="T559" t="s">
        <v>71</v>
      </c>
      <c r="U559" t="s">
        <v>67</v>
      </c>
      <c r="V559" t="s">
        <v>21</v>
      </c>
      <c r="W559">
        <v>805</v>
      </c>
      <c r="X559" t="s">
        <v>22</v>
      </c>
      <c r="Y559" t="s">
        <v>39</v>
      </c>
      <c r="Z559">
        <v>2</v>
      </c>
      <c r="AC559" t="str">
        <f>IF(Table1[[#This Row],[In Adafruit Kit]]+Table1[[#This Row],[Common part]]&gt;0,1,"")</f>
        <v/>
      </c>
      <c r="AE559">
        <v>1</v>
      </c>
      <c r="AF559" t="str">
        <f>IF(Table1[[#This Row],[Stock Part]]=1,"STOCK",IF(Table1[[#This Row],[5% Rohs Part]]+Table1[[#This Row],[1% Rohs Part]],"",""))</f>
        <v/>
      </c>
      <c r="AG559" t="str">
        <f>CONCATENATE(Table1[[#This Row],[Resistance (Ohms)]],Table1[[#This Row],[Tolerance]],Table1[[#This Row],[Stock]])</f>
        <v>1.69Â±1%</v>
      </c>
      <c r="AH559" t="s">
        <v>11344</v>
      </c>
      <c r="AI559" s="6" t="s">
        <v>11352</v>
      </c>
    </row>
    <row r="560" spans="1:35" hidden="1">
      <c r="A560" t="s">
        <v>55</v>
      </c>
      <c r="B560" t="s">
        <v>56</v>
      </c>
      <c r="C560" t="s">
        <v>2114</v>
      </c>
      <c r="D560" t="s">
        <v>58</v>
      </c>
      <c r="E560" t="s">
        <v>2115</v>
      </c>
      <c r="F560" t="s">
        <v>60</v>
      </c>
      <c r="G560" t="s">
        <v>2116</v>
      </c>
      <c r="H560">
        <v>27212</v>
      </c>
      <c r="I560">
        <v>0</v>
      </c>
      <c r="J560">
        <v>0.1</v>
      </c>
      <c r="K560">
        <v>0</v>
      </c>
      <c r="L560">
        <v>1</v>
      </c>
      <c r="M560" t="s">
        <v>19</v>
      </c>
      <c r="N560" t="s">
        <v>62</v>
      </c>
      <c r="O560">
        <v>3.32</v>
      </c>
      <c r="P560" t="s">
        <v>24</v>
      </c>
      <c r="Q560" t="s">
        <v>64</v>
      </c>
      <c r="R560" t="s">
        <v>65</v>
      </c>
      <c r="S560" t="s">
        <v>66</v>
      </c>
      <c r="T560" t="s">
        <v>71</v>
      </c>
      <c r="U560" t="s">
        <v>67</v>
      </c>
      <c r="V560" t="s">
        <v>21</v>
      </c>
      <c r="W560">
        <v>805</v>
      </c>
      <c r="X560" t="s">
        <v>22</v>
      </c>
      <c r="Y560" t="s">
        <v>39</v>
      </c>
      <c r="Z560">
        <v>2</v>
      </c>
      <c r="AC560" t="str">
        <f>IF(Table1[[#This Row],[In Adafruit Kit]]+Table1[[#This Row],[Common part]]&gt;0,1,"")</f>
        <v/>
      </c>
      <c r="AE560">
        <v>1</v>
      </c>
      <c r="AF560" t="str">
        <f>IF(Table1[[#This Row],[Stock Part]]=1,"STOCK",IF(Table1[[#This Row],[5% Rohs Part]]+Table1[[#This Row],[1% Rohs Part]],"",""))</f>
        <v/>
      </c>
      <c r="AG560" t="str">
        <f>CONCATENATE(Table1[[#This Row],[Resistance (Ohms)]],Table1[[#This Row],[Tolerance]],Table1[[#This Row],[Stock]])</f>
        <v>3.32Â±1%</v>
      </c>
      <c r="AH560" t="s">
        <v>11344</v>
      </c>
      <c r="AI560" s="6" t="s">
        <v>11352</v>
      </c>
    </row>
    <row r="561" spans="1:35" hidden="1">
      <c r="A561" t="s">
        <v>55</v>
      </c>
      <c r="B561" t="s">
        <v>56</v>
      </c>
      <c r="C561" t="s">
        <v>2117</v>
      </c>
      <c r="D561" t="s">
        <v>58</v>
      </c>
      <c r="E561" t="s">
        <v>2118</v>
      </c>
      <c r="F561" t="s">
        <v>60</v>
      </c>
      <c r="G561" t="s">
        <v>2119</v>
      </c>
      <c r="H561">
        <v>23729</v>
      </c>
      <c r="I561">
        <v>0</v>
      </c>
      <c r="J561">
        <v>0.1</v>
      </c>
      <c r="K561">
        <v>0</v>
      </c>
      <c r="L561">
        <v>1</v>
      </c>
      <c r="M561" t="s">
        <v>19</v>
      </c>
      <c r="N561" t="s">
        <v>62</v>
      </c>
      <c r="O561">
        <v>1.1000000000000001</v>
      </c>
      <c r="P561" t="s">
        <v>24</v>
      </c>
      <c r="Q561" t="s">
        <v>64</v>
      </c>
      <c r="R561" t="s">
        <v>65</v>
      </c>
      <c r="S561" t="s">
        <v>66</v>
      </c>
      <c r="T561" t="s">
        <v>71</v>
      </c>
      <c r="U561" t="s">
        <v>67</v>
      </c>
      <c r="V561" t="s">
        <v>21</v>
      </c>
      <c r="W561">
        <v>805</v>
      </c>
      <c r="X561" t="s">
        <v>22</v>
      </c>
      <c r="Y561" t="s">
        <v>39</v>
      </c>
      <c r="Z561">
        <v>2</v>
      </c>
      <c r="AC561" t="str">
        <f>IF(Table1[[#This Row],[In Adafruit Kit]]+Table1[[#This Row],[Common part]]&gt;0,1,"")</f>
        <v/>
      </c>
      <c r="AE561">
        <v>1</v>
      </c>
      <c r="AF561" t="str">
        <f>IF(Table1[[#This Row],[Stock Part]]=1,"STOCK",IF(Table1[[#This Row],[5% Rohs Part]]+Table1[[#This Row],[1% Rohs Part]],"",""))</f>
        <v/>
      </c>
      <c r="AG561" t="str">
        <f>CONCATENATE(Table1[[#This Row],[Resistance (Ohms)]],Table1[[#This Row],[Tolerance]],Table1[[#This Row],[Stock]])</f>
        <v>1.1Â±1%</v>
      </c>
      <c r="AH561" t="s">
        <v>11344</v>
      </c>
      <c r="AI561" s="6" t="s">
        <v>11352</v>
      </c>
    </row>
    <row r="562" spans="1:35" hidden="1">
      <c r="A562" t="s">
        <v>55</v>
      </c>
      <c r="B562" t="s">
        <v>56</v>
      </c>
      <c r="C562" t="s">
        <v>2120</v>
      </c>
      <c r="D562" t="s">
        <v>58</v>
      </c>
      <c r="E562" t="s">
        <v>2121</v>
      </c>
      <c r="F562" t="s">
        <v>60</v>
      </c>
      <c r="G562" t="s">
        <v>2122</v>
      </c>
      <c r="H562">
        <v>23620</v>
      </c>
      <c r="I562">
        <v>0</v>
      </c>
      <c r="J562">
        <v>0.1</v>
      </c>
      <c r="K562">
        <v>0</v>
      </c>
      <c r="L562">
        <v>1</v>
      </c>
      <c r="M562" t="s">
        <v>19</v>
      </c>
      <c r="N562" t="s">
        <v>62</v>
      </c>
      <c r="O562">
        <v>1.24</v>
      </c>
      <c r="P562" t="s">
        <v>24</v>
      </c>
      <c r="Q562" t="s">
        <v>64</v>
      </c>
      <c r="R562" t="s">
        <v>65</v>
      </c>
      <c r="S562" t="s">
        <v>66</v>
      </c>
      <c r="T562" t="s">
        <v>71</v>
      </c>
      <c r="U562" t="s">
        <v>67</v>
      </c>
      <c r="V562" t="s">
        <v>21</v>
      </c>
      <c r="W562">
        <v>805</v>
      </c>
      <c r="X562" t="s">
        <v>22</v>
      </c>
      <c r="Y562" t="s">
        <v>39</v>
      </c>
      <c r="Z562">
        <v>2</v>
      </c>
      <c r="AC562" t="str">
        <f>IF(Table1[[#This Row],[In Adafruit Kit]]+Table1[[#This Row],[Common part]]&gt;0,1,"")</f>
        <v/>
      </c>
      <c r="AE562">
        <v>1</v>
      </c>
      <c r="AF562" t="str">
        <f>IF(Table1[[#This Row],[Stock Part]]=1,"STOCK",IF(Table1[[#This Row],[5% Rohs Part]]+Table1[[#This Row],[1% Rohs Part]],"",""))</f>
        <v/>
      </c>
      <c r="AG562" t="str">
        <f>CONCATENATE(Table1[[#This Row],[Resistance (Ohms)]],Table1[[#This Row],[Tolerance]],Table1[[#This Row],[Stock]])</f>
        <v>1.24Â±1%</v>
      </c>
      <c r="AH562" t="s">
        <v>11344</v>
      </c>
      <c r="AI562" s="6" t="s">
        <v>11352</v>
      </c>
    </row>
    <row r="563" spans="1:35" hidden="1">
      <c r="A563" t="s">
        <v>55</v>
      </c>
      <c r="B563" t="s">
        <v>56</v>
      </c>
      <c r="C563" t="s">
        <v>2123</v>
      </c>
      <c r="D563" t="s">
        <v>58</v>
      </c>
      <c r="E563" t="s">
        <v>2124</v>
      </c>
      <c r="F563" t="s">
        <v>60</v>
      </c>
      <c r="G563" t="s">
        <v>2125</v>
      </c>
      <c r="H563">
        <v>24920</v>
      </c>
      <c r="I563">
        <v>0</v>
      </c>
      <c r="J563">
        <v>0.1</v>
      </c>
      <c r="K563">
        <v>0</v>
      </c>
      <c r="L563">
        <v>1</v>
      </c>
      <c r="M563" t="s">
        <v>19</v>
      </c>
      <c r="N563" t="s">
        <v>62</v>
      </c>
      <c r="O563">
        <v>3.57</v>
      </c>
      <c r="P563" t="s">
        <v>24</v>
      </c>
      <c r="Q563" t="s">
        <v>64</v>
      </c>
      <c r="R563" t="s">
        <v>65</v>
      </c>
      <c r="S563" t="s">
        <v>66</v>
      </c>
      <c r="T563" t="s">
        <v>71</v>
      </c>
      <c r="U563" t="s">
        <v>67</v>
      </c>
      <c r="V563" t="s">
        <v>21</v>
      </c>
      <c r="W563">
        <v>805</v>
      </c>
      <c r="X563" t="s">
        <v>22</v>
      </c>
      <c r="Y563" t="s">
        <v>39</v>
      </c>
      <c r="Z563">
        <v>2</v>
      </c>
      <c r="AC563" t="str">
        <f>IF(Table1[[#This Row],[In Adafruit Kit]]+Table1[[#This Row],[Common part]]&gt;0,1,"")</f>
        <v/>
      </c>
      <c r="AE563">
        <v>1</v>
      </c>
      <c r="AF563" t="str">
        <f>IF(Table1[[#This Row],[Stock Part]]=1,"STOCK",IF(Table1[[#This Row],[5% Rohs Part]]+Table1[[#This Row],[1% Rohs Part]],"",""))</f>
        <v/>
      </c>
      <c r="AG563" t="str">
        <f>CONCATENATE(Table1[[#This Row],[Resistance (Ohms)]],Table1[[#This Row],[Tolerance]],Table1[[#This Row],[Stock]])</f>
        <v>3.57Â±1%</v>
      </c>
      <c r="AH563" t="s">
        <v>11344</v>
      </c>
      <c r="AI563" s="6" t="s">
        <v>11352</v>
      </c>
    </row>
    <row r="564" spans="1:35" hidden="1">
      <c r="A564" t="s">
        <v>55</v>
      </c>
      <c r="B564" t="s">
        <v>56</v>
      </c>
      <c r="C564" t="s">
        <v>2126</v>
      </c>
      <c r="D564" t="s">
        <v>58</v>
      </c>
      <c r="E564" t="s">
        <v>2127</v>
      </c>
      <c r="F564" t="s">
        <v>60</v>
      </c>
      <c r="G564" t="s">
        <v>2128</v>
      </c>
      <c r="H564">
        <v>21466</v>
      </c>
      <c r="I564">
        <v>0</v>
      </c>
      <c r="J564">
        <v>0.1</v>
      </c>
      <c r="K564">
        <v>0</v>
      </c>
      <c r="L564">
        <v>1</v>
      </c>
      <c r="M564" t="s">
        <v>19</v>
      </c>
      <c r="N564" t="s">
        <v>62</v>
      </c>
      <c r="O564">
        <v>4.53</v>
      </c>
      <c r="P564" t="s">
        <v>24</v>
      </c>
      <c r="Q564" t="s">
        <v>64</v>
      </c>
      <c r="R564" t="s">
        <v>65</v>
      </c>
      <c r="S564" t="s">
        <v>66</v>
      </c>
      <c r="T564" t="s">
        <v>71</v>
      </c>
      <c r="U564" t="s">
        <v>67</v>
      </c>
      <c r="V564" t="s">
        <v>21</v>
      </c>
      <c r="W564">
        <v>805</v>
      </c>
      <c r="X564" t="s">
        <v>22</v>
      </c>
      <c r="Y564" t="s">
        <v>39</v>
      </c>
      <c r="Z564">
        <v>2</v>
      </c>
      <c r="AC564" t="str">
        <f>IF(Table1[[#This Row],[In Adafruit Kit]]+Table1[[#This Row],[Common part]]&gt;0,1,"")</f>
        <v/>
      </c>
      <c r="AE564">
        <v>1</v>
      </c>
      <c r="AF564" t="str">
        <f>IF(Table1[[#This Row],[Stock Part]]=1,"STOCK",IF(Table1[[#This Row],[5% Rohs Part]]+Table1[[#This Row],[1% Rohs Part]],"",""))</f>
        <v/>
      </c>
      <c r="AG564" t="str">
        <f>CONCATENATE(Table1[[#This Row],[Resistance (Ohms)]],Table1[[#This Row],[Tolerance]],Table1[[#This Row],[Stock]])</f>
        <v>4.53Â±1%</v>
      </c>
      <c r="AH564" t="s">
        <v>11344</v>
      </c>
      <c r="AI564" s="6" t="s">
        <v>11352</v>
      </c>
    </row>
    <row r="565" spans="1:35" hidden="1">
      <c r="A565" t="s">
        <v>55</v>
      </c>
      <c r="B565" t="s">
        <v>56</v>
      </c>
      <c r="C565" t="s">
        <v>2129</v>
      </c>
      <c r="D565" t="s">
        <v>58</v>
      </c>
      <c r="E565" t="s">
        <v>2130</v>
      </c>
      <c r="F565" t="s">
        <v>60</v>
      </c>
      <c r="G565" t="s">
        <v>2131</v>
      </c>
      <c r="H565">
        <v>15617</v>
      </c>
      <c r="I565">
        <v>0</v>
      </c>
      <c r="J565">
        <v>0.1</v>
      </c>
      <c r="K565">
        <v>0</v>
      </c>
      <c r="L565">
        <v>1</v>
      </c>
      <c r="M565" t="s">
        <v>19</v>
      </c>
      <c r="N565" t="s">
        <v>62</v>
      </c>
      <c r="O565">
        <v>6.49</v>
      </c>
      <c r="P565" t="s">
        <v>24</v>
      </c>
      <c r="Q565" t="s">
        <v>64</v>
      </c>
      <c r="R565" t="s">
        <v>65</v>
      </c>
      <c r="S565" t="s">
        <v>66</v>
      </c>
      <c r="T565" t="s">
        <v>71</v>
      </c>
      <c r="U565" t="s">
        <v>67</v>
      </c>
      <c r="V565" t="s">
        <v>21</v>
      </c>
      <c r="W565">
        <v>805</v>
      </c>
      <c r="X565" t="s">
        <v>22</v>
      </c>
      <c r="Y565" t="s">
        <v>39</v>
      </c>
      <c r="Z565">
        <v>2</v>
      </c>
      <c r="AC565" t="str">
        <f>IF(Table1[[#This Row],[In Adafruit Kit]]+Table1[[#This Row],[Common part]]&gt;0,1,"")</f>
        <v/>
      </c>
      <c r="AE565">
        <v>1</v>
      </c>
      <c r="AF565" t="str">
        <f>IF(Table1[[#This Row],[Stock Part]]=1,"STOCK",IF(Table1[[#This Row],[5% Rohs Part]]+Table1[[#This Row],[1% Rohs Part]],"",""))</f>
        <v/>
      </c>
      <c r="AG565" t="str">
        <f>CONCATENATE(Table1[[#This Row],[Resistance (Ohms)]],Table1[[#This Row],[Tolerance]],Table1[[#This Row],[Stock]])</f>
        <v>6.49Â±1%</v>
      </c>
      <c r="AH565" t="s">
        <v>11344</v>
      </c>
      <c r="AI565" s="6" t="s">
        <v>11352</v>
      </c>
    </row>
    <row r="566" spans="1:35" hidden="1">
      <c r="A566" t="s">
        <v>55</v>
      </c>
      <c r="B566" t="s">
        <v>56</v>
      </c>
      <c r="C566" t="s">
        <v>2132</v>
      </c>
      <c r="D566" t="s">
        <v>58</v>
      </c>
      <c r="E566" t="s">
        <v>2133</v>
      </c>
      <c r="F566" t="s">
        <v>60</v>
      </c>
      <c r="G566" t="s">
        <v>2134</v>
      </c>
      <c r="H566">
        <v>15000</v>
      </c>
      <c r="I566">
        <v>0</v>
      </c>
      <c r="J566">
        <v>0.1</v>
      </c>
      <c r="K566">
        <v>0</v>
      </c>
      <c r="L566">
        <v>1</v>
      </c>
      <c r="M566" t="s">
        <v>19</v>
      </c>
      <c r="N566" t="s">
        <v>62</v>
      </c>
      <c r="O566">
        <v>6.98</v>
      </c>
      <c r="P566" t="s">
        <v>24</v>
      </c>
      <c r="Q566" t="s">
        <v>64</v>
      </c>
      <c r="R566" t="s">
        <v>65</v>
      </c>
      <c r="S566" t="s">
        <v>66</v>
      </c>
      <c r="T566" t="s">
        <v>71</v>
      </c>
      <c r="U566" t="s">
        <v>67</v>
      </c>
      <c r="V566" t="s">
        <v>21</v>
      </c>
      <c r="W566">
        <v>805</v>
      </c>
      <c r="X566" t="s">
        <v>22</v>
      </c>
      <c r="Y566" t="s">
        <v>39</v>
      </c>
      <c r="Z566">
        <v>2</v>
      </c>
      <c r="AC566" t="str">
        <f>IF(Table1[[#This Row],[In Adafruit Kit]]+Table1[[#This Row],[Common part]]&gt;0,1,"")</f>
        <v/>
      </c>
      <c r="AE566">
        <v>1</v>
      </c>
      <c r="AF566" t="str">
        <f>IF(Table1[[#This Row],[Stock Part]]=1,"STOCK",IF(Table1[[#This Row],[5% Rohs Part]]+Table1[[#This Row],[1% Rohs Part]],"",""))</f>
        <v/>
      </c>
      <c r="AG566" t="str">
        <f>CONCATENATE(Table1[[#This Row],[Resistance (Ohms)]],Table1[[#This Row],[Tolerance]],Table1[[#This Row],[Stock]])</f>
        <v>6.98Â±1%</v>
      </c>
      <c r="AH566" t="s">
        <v>11344</v>
      </c>
      <c r="AI566" s="6" t="s">
        <v>11352</v>
      </c>
    </row>
    <row r="567" spans="1:35">
      <c r="A567" t="s">
        <v>55</v>
      </c>
      <c r="B567" t="s">
        <v>56</v>
      </c>
      <c r="C567" t="s">
        <v>237</v>
      </c>
      <c r="D567" t="s">
        <v>58</v>
      </c>
      <c r="E567" t="s">
        <v>238</v>
      </c>
      <c r="F567" t="s">
        <v>60</v>
      </c>
      <c r="G567" t="s">
        <v>239</v>
      </c>
      <c r="H567">
        <v>61888</v>
      </c>
      <c r="I567">
        <v>0</v>
      </c>
      <c r="J567">
        <v>0.1</v>
      </c>
      <c r="K567">
        <v>0</v>
      </c>
      <c r="L567">
        <v>1</v>
      </c>
      <c r="M567" t="s">
        <v>19</v>
      </c>
      <c r="N567" t="s">
        <v>62</v>
      </c>
      <c r="O567" t="s">
        <v>240</v>
      </c>
      <c r="P567" t="s">
        <v>23</v>
      </c>
      <c r="Q567" t="s">
        <v>64</v>
      </c>
      <c r="R567" t="s">
        <v>65</v>
      </c>
      <c r="S567" t="s">
        <v>66</v>
      </c>
      <c r="T567" t="s">
        <v>105</v>
      </c>
      <c r="U567" t="s">
        <v>67</v>
      </c>
      <c r="V567" t="s">
        <v>21</v>
      </c>
      <c r="W567">
        <v>805</v>
      </c>
      <c r="X567" t="s">
        <v>22</v>
      </c>
      <c r="Y567" t="s">
        <v>39</v>
      </c>
      <c r="Z567">
        <v>2</v>
      </c>
      <c r="AA567">
        <v>1</v>
      </c>
      <c r="AC567">
        <f>IF(Table1[[#This Row],[In Adafruit Kit]]+Table1[[#This Row],[Common part]]&gt;0,1,"")</f>
        <v>1</v>
      </c>
      <c r="AD567">
        <v>1</v>
      </c>
      <c r="AF567" t="str">
        <f>IF(Table1[[#This Row],[Stock Part]]=1,"STOCK",IF(Table1[[#This Row],[5% Rohs Part]]+Table1[[#This Row],[1% Rohs Part]],"",""))</f>
        <v>STOCK</v>
      </c>
      <c r="AG567" t="str">
        <f>CONCATENATE(Table1[[#This Row],[Resistance (Ohms)]],Table1[[#This Row],[Tolerance]],Table1[[#This Row],[Stock]])</f>
        <v>200kÂ±5%STOCK</v>
      </c>
      <c r="AH567" t="s">
        <v>11344</v>
      </c>
      <c r="AI567" s="6" t="s">
        <v>11352</v>
      </c>
    </row>
    <row r="568" spans="1:35">
      <c r="A568" t="s">
        <v>55</v>
      </c>
      <c r="B568" t="s">
        <v>56</v>
      </c>
      <c r="C568" t="s">
        <v>241</v>
      </c>
      <c r="D568" t="s">
        <v>58</v>
      </c>
      <c r="E568" t="s">
        <v>242</v>
      </c>
      <c r="F568" t="s">
        <v>60</v>
      </c>
      <c r="G568" t="s">
        <v>243</v>
      </c>
      <c r="H568">
        <v>108880</v>
      </c>
      <c r="I568">
        <v>0</v>
      </c>
      <c r="J568">
        <v>0.1</v>
      </c>
      <c r="K568">
        <v>0</v>
      </c>
      <c r="L568">
        <v>1</v>
      </c>
      <c r="M568" t="s">
        <v>19</v>
      </c>
      <c r="N568" t="s">
        <v>62</v>
      </c>
      <c r="O568" t="s">
        <v>244</v>
      </c>
      <c r="P568" t="s">
        <v>23</v>
      </c>
      <c r="Q568" t="s">
        <v>64</v>
      </c>
      <c r="R568" t="s">
        <v>65</v>
      </c>
      <c r="S568" t="s">
        <v>66</v>
      </c>
      <c r="T568" t="s">
        <v>105</v>
      </c>
      <c r="U568" t="s">
        <v>67</v>
      </c>
      <c r="V568" t="s">
        <v>21</v>
      </c>
      <c r="W568">
        <v>805</v>
      </c>
      <c r="X568" t="s">
        <v>22</v>
      </c>
      <c r="Y568" t="s">
        <v>39</v>
      </c>
      <c r="Z568">
        <v>2</v>
      </c>
      <c r="AB568">
        <v>1</v>
      </c>
      <c r="AC568">
        <f>IF(Table1[[#This Row],[In Adafruit Kit]]+Table1[[#This Row],[Common part]]&gt;0,1,"")</f>
        <v>1</v>
      </c>
      <c r="AD568">
        <v>1</v>
      </c>
      <c r="AF568" t="str">
        <f>IF(Table1[[#This Row],[Stock Part]]=1,"STOCK",IF(Table1[[#This Row],[5% Rohs Part]]+Table1[[#This Row],[1% Rohs Part]],"",""))</f>
        <v>STOCK</v>
      </c>
      <c r="AG568" t="str">
        <f>CONCATENATE(Table1[[#This Row],[Resistance (Ohms)]],Table1[[#This Row],[Tolerance]],Table1[[#This Row],[Stock]])</f>
        <v>20kÂ±5%STOCK</v>
      </c>
      <c r="AH568" t="s">
        <v>11344</v>
      </c>
      <c r="AI568" s="6" t="s">
        <v>11352</v>
      </c>
    </row>
    <row r="569" spans="1:35">
      <c r="A569" t="s">
        <v>55</v>
      </c>
      <c r="B569" t="s">
        <v>56</v>
      </c>
      <c r="C569" t="s">
        <v>245</v>
      </c>
      <c r="D569" t="s">
        <v>58</v>
      </c>
      <c r="E569" t="s">
        <v>246</v>
      </c>
      <c r="F569" t="s">
        <v>60</v>
      </c>
      <c r="G569" t="s">
        <v>247</v>
      </c>
      <c r="H569">
        <v>38491</v>
      </c>
      <c r="I569">
        <v>0</v>
      </c>
      <c r="J569">
        <v>0.1</v>
      </c>
      <c r="K569">
        <v>0</v>
      </c>
      <c r="L569">
        <v>1</v>
      </c>
      <c r="M569" t="s">
        <v>19</v>
      </c>
      <c r="N569" t="s">
        <v>62</v>
      </c>
      <c r="O569" t="s">
        <v>248</v>
      </c>
      <c r="P569" t="s">
        <v>23</v>
      </c>
      <c r="Q569" t="s">
        <v>64</v>
      </c>
      <c r="R569" t="s">
        <v>65</v>
      </c>
      <c r="S569" t="s">
        <v>66</v>
      </c>
      <c r="T569" t="s">
        <v>105</v>
      </c>
      <c r="U569" t="s">
        <v>67</v>
      </c>
      <c r="V569" t="s">
        <v>21</v>
      </c>
      <c r="W569">
        <v>805</v>
      </c>
      <c r="X569" t="s">
        <v>22</v>
      </c>
      <c r="Y569" t="s">
        <v>39</v>
      </c>
      <c r="Z569">
        <v>2</v>
      </c>
      <c r="AB569">
        <v>1</v>
      </c>
      <c r="AC569">
        <f>IF(Table1[[#This Row],[In Adafruit Kit]]+Table1[[#This Row],[Common part]]&gt;0,1,"")</f>
        <v>1</v>
      </c>
      <c r="AD569">
        <v>1</v>
      </c>
      <c r="AF569" t="str">
        <f>IF(Table1[[#This Row],[Stock Part]]=1,"STOCK",IF(Table1[[#This Row],[5% Rohs Part]]+Table1[[#This Row],[1% Rohs Part]],"",""))</f>
        <v>STOCK</v>
      </c>
      <c r="AG569" t="str">
        <f>CONCATENATE(Table1[[#This Row],[Resistance (Ohms)]],Table1[[#This Row],[Tolerance]],Table1[[#This Row],[Stock]])</f>
        <v>220kÂ±5%STOCK</v>
      </c>
      <c r="AH569" t="s">
        <v>11344</v>
      </c>
      <c r="AI569" s="6" t="s">
        <v>11352</v>
      </c>
    </row>
    <row r="570" spans="1:35">
      <c r="A570" t="s">
        <v>55</v>
      </c>
      <c r="B570" t="s">
        <v>56</v>
      </c>
      <c r="C570" t="s">
        <v>249</v>
      </c>
      <c r="D570" t="s">
        <v>58</v>
      </c>
      <c r="E570" t="s">
        <v>250</v>
      </c>
      <c r="F570" t="s">
        <v>60</v>
      </c>
      <c r="G570" t="s">
        <v>251</v>
      </c>
      <c r="H570">
        <v>141258</v>
      </c>
      <c r="I570">
        <v>0</v>
      </c>
      <c r="J570">
        <v>0.1</v>
      </c>
      <c r="K570">
        <v>0</v>
      </c>
      <c r="L570">
        <v>1</v>
      </c>
      <c r="M570" t="s">
        <v>19</v>
      </c>
      <c r="N570" t="s">
        <v>62</v>
      </c>
      <c r="O570" t="s">
        <v>252</v>
      </c>
      <c r="P570" t="s">
        <v>23</v>
      </c>
      <c r="Q570" t="s">
        <v>64</v>
      </c>
      <c r="R570" t="s">
        <v>65</v>
      </c>
      <c r="S570" t="s">
        <v>66</v>
      </c>
      <c r="T570" t="s">
        <v>105</v>
      </c>
      <c r="U570" t="s">
        <v>67</v>
      </c>
      <c r="V570" t="s">
        <v>21</v>
      </c>
      <c r="W570">
        <v>805</v>
      </c>
      <c r="X570" t="s">
        <v>22</v>
      </c>
      <c r="Y570" t="s">
        <v>39</v>
      </c>
      <c r="Z570">
        <v>2</v>
      </c>
      <c r="AB570">
        <v>1</v>
      </c>
      <c r="AC570">
        <f>IF(Table1[[#This Row],[In Adafruit Kit]]+Table1[[#This Row],[Common part]]&gt;0,1,"")</f>
        <v>1</v>
      </c>
      <c r="AD570">
        <v>1</v>
      </c>
      <c r="AF570" t="str">
        <f>IF(Table1[[#This Row],[Stock Part]]=1,"STOCK",IF(Table1[[#This Row],[5% Rohs Part]]+Table1[[#This Row],[1% Rohs Part]],"",""))</f>
        <v>STOCK</v>
      </c>
      <c r="AG570" t="str">
        <f>CONCATENATE(Table1[[#This Row],[Resistance (Ohms)]],Table1[[#This Row],[Tolerance]],Table1[[#This Row],[Stock]])</f>
        <v>22kÂ±5%STOCK</v>
      </c>
      <c r="AH570" t="s">
        <v>11344</v>
      </c>
      <c r="AI570" s="6" t="s">
        <v>11352</v>
      </c>
    </row>
    <row r="571" spans="1:35" hidden="1">
      <c r="A571" t="s">
        <v>55</v>
      </c>
      <c r="B571" t="s">
        <v>56</v>
      </c>
      <c r="C571" t="s">
        <v>2135</v>
      </c>
      <c r="D571" t="s">
        <v>58</v>
      </c>
      <c r="E571" t="s">
        <v>2136</v>
      </c>
      <c r="F571" t="s">
        <v>60</v>
      </c>
      <c r="G571" t="s">
        <v>2137</v>
      </c>
      <c r="H571">
        <v>30610</v>
      </c>
      <c r="I571">
        <v>0</v>
      </c>
      <c r="J571">
        <v>0.1</v>
      </c>
      <c r="K571">
        <v>0</v>
      </c>
      <c r="L571">
        <v>1</v>
      </c>
      <c r="M571" t="s">
        <v>19</v>
      </c>
      <c r="N571" t="s">
        <v>62</v>
      </c>
      <c r="O571" t="s">
        <v>2138</v>
      </c>
      <c r="P571" t="s">
        <v>23</v>
      </c>
      <c r="Q571" t="s">
        <v>64</v>
      </c>
      <c r="R571" t="s">
        <v>65</v>
      </c>
      <c r="S571" t="s">
        <v>66</v>
      </c>
      <c r="T571" t="s">
        <v>105</v>
      </c>
      <c r="U571" t="s">
        <v>67</v>
      </c>
      <c r="V571" t="s">
        <v>21</v>
      </c>
      <c r="W571">
        <v>805</v>
      </c>
      <c r="X571" t="s">
        <v>22</v>
      </c>
      <c r="Y571" t="s">
        <v>39</v>
      </c>
      <c r="Z571">
        <v>2</v>
      </c>
      <c r="AC571" t="str">
        <f>IF(Table1[[#This Row],[In Adafruit Kit]]+Table1[[#This Row],[Common part]]&gt;0,1,"")</f>
        <v/>
      </c>
      <c r="AD571">
        <v>1</v>
      </c>
      <c r="AF571" t="str">
        <f>IF(Table1[[#This Row],[Stock Part]]=1,"STOCK",IF(Table1[[#This Row],[5% Rohs Part]]+Table1[[#This Row],[1% Rohs Part]],"",""))</f>
        <v/>
      </c>
      <c r="AG571" t="str">
        <f>CONCATENATE(Table1[[#This Row],[Resistance (Ohms)]],Table1[[#This Row],[Tolerance]],Table1[[#This Row],[Stock]])</f>
        <v>240kÂ±5%</v>
      </c>
      <c r="AH571" t="s">
        <v>11344</v>
      </c>
      <c r="AI571" s="6" t="s">
        <v>11352</v>
      </c>
    </row>
    <row r="572" spans="1:35" hidden="1">
      <c r="A572" t="s">
        <v>55</v>
      </c>
      <c r="B572" t="s">
        <v>56</v>
      </c>
      <c r="C572" t="s">
        <v>2139</v>
      </c>
      <c r="D572" t="s">
        <v>58</v>
      </c>
      <c r="E572" t="s">
        <v>2140</v>
      </c>
      <c r="F572" t="s">
        <v>60</v>
      </c>
      <c r="G572" t="s">
        <v>2141</v>
      </c>
      <c r="H572">
        <v>51661</v>
      </c>
      <c r="I572">
        <v>0</v>
      </c>
      <c r="J572">
        <v>0.1</v>
      </c>
      <c r="K572">
        <v>0</v>
      </c>
      <c r="L572">
        <v>1</v>
      </c>
      <c r="M572" t="s">
        <v>19</v>
      </c>
      <c r="N572" t="s">
        <v>62</v>
      </c>
      <c r="O572" t="s">
        <v>858</v>
      </c>
      <c r="P572" t="s">
        <v>23</v>
      </c>
      <c r="Q572" t="s">
        <v>64</v>
      </c>
      <c r="R572" t="s">
        <v>65</v>
      </c>
      <c r="S572" t="s">
        <v>66</v>
      </c>
      <c r="T572" t="s">
        <v>105</v>
      </c>
      <c r="U572" t="s">
        <v>67</v>
      </c>
      <c r="V572" t="s">
        <v>21</v>
      </c>
      <c r="W572">
        <v>805</v>
      </c>
      <c r="X572" t="s">
        <v>22</v>
      </c>
      <c r="Y572" t="s">
        <v>39</v>
      </c>
      <c r="Z572">
        <v>2</v>
      </c>
      <c r="AC572" t="str">
        <f>IF(Table1[[#This Row],[In Adafruit Kit]]+Table1[[#This Row],[Common part]]&gt;0,1,"")</f>
        <v/>
      </c>
      <c r="AD572">
        <v>1</v>
      </c>
      <c r="AF572" t="str">
        <f>IF(Table1[[#This Row],[Stock Part]]=1,"STOCK",IF(Table1[[#This Row],[5% Rohs Part]]+Table1[[#This Row],[1% Rohs Part]],"",""))</f>
        <v/>
      </c>
      <c r="AG572" t="str">
        <f>CONCATENATE(Table1[[#This Row],[Resistance (Ohms)]],Table1[[#This Row],[Tolerance]],Table1[[#This Row],[Stock]])</f>
        <v>24kÂ±5%</v>
      </c>
      <c r="AH572" t="s">
        <v>11344</v>
      </c>
      <c r="AI572" s="6" t="s">
        <v>11352</v>
      </c>
    </row>
    <row r="573" spans="1:35">
      <c r="A573" t="s">
        <v>55</v>
      </c>
      <c r="B573" t="s">
        <v>56</v>
      </c>
      <c r="C573" t="s">
        <v>253</v>
      </c>
      <c r="D573" t="s">
        <v>58</v>
      </c>
      <c r="E573" t="s">
        <v>254</v>
      </c>
      <c r="F573" t="s">
        <v>60</v>
      </c>
      <c r="G573" t="s">
        <v>255</v>
      </c>
      <c r="H573">
        <v>16013</v>
      </c>
      <c r="I573">
        <v>0</v>
      </c>
      <c r="J573">
        <v>0.1</v>
      </c>
      <c r="K573">
        <v>0</v>
      </c>
      <c r="L573">
        <v>1</v>
      </c>
      <c r="M573" t="s">
        <v>19</v>
      </c>
      <c r="N573" t="s">
        <v>62</v>
      </c>
      <c r="O573" t="s">
        <v>256</v>
      </c>
      <c r="P573" t="s">
        <v>23</v>
      </c>
      <c r="Q573" t="s">
        <v>64</v>
      </c>
      <c r="R573" t="s">
        <v>65</v>
      </c>
      <c r="S573" t="s">
        <v>66</v>
      </c>
      <c r="T573" t="s">
        <v>105</v>
      </c>
      <c r="U573" t="s">
        <v>67</v>
      </c>
      <c r="V573" t="s">
        <v>21</v>
      </c>
      <c r="W573">
        <v>805</v>
      </c>
      <c r="X573" t="s">
        <v>22</v>
      </c>
      <c r="Y573" t="s">
        <v>39</v>
      </c>
      <c r="Z573">
        <v>2</v>
      </c>
      <c r="AA573">
        <v>1</v>
      </c>
      <c r="AC573">
        <f>IF(Table1[[#This Row],[In Adafruit Kit]]+Table1[[#This Row],[Common part]]&gt;0,1,"")</f>
        <v>1</v>
      </c>
      <c r="AD573">
        <v>1</v>
      </c>
      <c r="AF573" t="str">
        <f>IF(Table1[[#This Row],[Stock Part]]=1,"STOCK",IF(Table1[[#This Row],[5% Rohs Part]]+Table1[[#This Row],[1% Rohs Part]],"",""))</f>
        <v>STOCK</v>
      </c>
      <c r="AG573" t="str">
        <f>CONCATENATE(Table1[[#This Row],[Resistance (Ohms)]],Table1[[#This Row],[Tolerance]],Table1[[#This Row],[Stock]])</f>
        <v>270kÂ±5%STOCK</v>
      </c>
      <c r="AH573" t="s">
        <v>11344</v>
      </c>
      <c r="AI573" s="6" t="s">
        <v>11352</v>
      </c>
    </row>
    <row r="574" spans="1:35">
      <c r="A574" t="s">
        <v>55</v>
      </c>
      <c r="B574" t="s">
        <v>56</v>
      </c>
      <c r="C574" t="s">
        <v>257</v>
      </c>
      <c r="D574" t="s">
        <v>58</v>
      </c>
      <c r="E574" t="s">
        <v>258</v>
      </c>
      <c r="F574" t="s">
        <v>60</v>
      </c>
      <c r="G574" t="s">
        <v>259</v>
      </c>
      <c r="H574">
        <v>83243</v>
      </c>
      <c r="I574">
        <v>0</v>
      </c>
      <c r="J574">
        <v>0.1</v>
      </c>
      <c r="K574">
        <v>0</v>
      </c>
      <c r="L574">
        <v>1</v>
      </c>
      <c r="M574" t="s">
        <v>19</v>
      </c>
      <c r="N574" t="s">
        <v>62</v>
      </c>
      <c r="O574" t="s">
        <v>260</v>
      </c>
      <c r="P574" t="s">
        <v>23</v>
      </c>
      <c r="Q574" t="s">
        <v>64</v>
      </c>
      <c r="R574" t="s">
        <v>65</v>
      </c>
      <c r="S574" t="s">
        <v>66</v>
      </c>
      <c r="T574" t="s">
        <v>105</v>
      </c>
      <c r="U574" t="s">
        <v>67</v>
      </c>
      <c r="V574" t="s">
        <v>21</v>
      </c>
      <c r="W574">
        <v>805</v>
      </c>
      <c r="X574" t="s">
        <v>22</v>
      </c>
      <c r="Y574" t="s">
        <v>39</v>
      </c>
      <c r="Z574">
        <v>2</v>
      </c>
      <c r="AA574">
        <v>1</v>
      </c>
      <c r="AC574">
        <f>IF(Table1[[#This Row],[In Adafruit Kit]]+Table1[[#This Row],[Common part]]&gt;0,1,"")</f>
        <v>1</v>
      </c>
      <c r="AD574">
        <v>1</v>
      </c>
      <c r="AF574" t="str">
        <f>IF(Table1[[#This Row],[Stock Part]]=1,"STOCK",IF(Table1[[#This Row],[5% Rohs Part]]+Table1[[#This Row],[1% Rohs Part]],"",""))</f>
        <v>STOCK</v>
      </c>
      <c r="AG574" t="str">
        <f>CONCATENATE(Table1[[#This Row],[Resistance (Ohms)]],Table1[[#This Row],[Tolerance]],Table1[[#This Row],[Stock]])</f>
        <v>27kÂ±5%STOCK</v>
      </c>
      <c r="AH574" t="s">
        <v>11344</v>
      </c>
      <c r="AI574" s="6" t="s">
        <v>11352</v>
      </c>
    </row>
    <row r="575" spans="1:35">
      <c r="A575" t="s">
        <v>55</v>
      </c>
      <c r="B575" t="s">
        <v>56</v>
      </c>
      <c r="C575" t="s">
        <v>261</v>
      </c>
      <c r="D575" t="s">
        <v>58</v>
      </c>
      <c r="E575" t="s">
        <v>262</v>
      </c>
      <c r="F575" t="s">
        <v>60</v>
      </c>
      <c r="G575" t="s">
        <v>263</v>
      </c>
      <c r="H575">
        <v>50075</v>
      </c>
      <c r="I575">
        <v>0</v>
      </c>
      <c r="J575">
        <v>0.1</v>
      </c>
      <c r="K575">
        <v>0</v>
      </c>
      <c r="L575">
        <v>1</v>
      </c>
      <c r="M575" t="s">
        <v>19</v>
      </c>
      <c r="N575" t="s">
        <v>62</v>
      </c>
      <c r="O575" t="s">
        <v>264</v>
      </c>
      <c r="P575" t="s">
        <v>23</v>
      </c>
      <c r="Q575" t="s">
        <v>64</v>
      </c>
      <c r="R575" t="s">
        <v>65</v>
      </c>
      <c r="S575" t="s">
        <v>66</v>
      </c>
      <c r="T575" t="s">
        <v>105</v>
      </c>
      <c r="U575" t="s">
        <v>67</v>
      </c>
      <c r="V575" t="s">
        <v>21</v>
      </c>
      <c r="W575">
        <v>805</v>
      </c>
      <c r="X575" t="s">
        <v>22</v>
      </c>
      <c r="Y575" t="s">
        <v>39</v>
      </c>
      <c r="Z575">
        <v>2</v>
      </c>
      <c r="AA575">
        <v>1</v>
      </c>
      <c r="AB575">
        <v>1</v>
      </c>
      <c r="AC575">
        <f>IF(Table1[[#This Row],[In Adafruit Kit]]+Table1[[#This Row],[Common part]]&gt;0,1,"")</f>
        <v>1</v>
      </c>
      <c r="AD575">
        <v>1</v>
      </c>
      <c r="AF575" t="str">
        <f>IF(Table1[[#This Row],[Stock Part]]=1,"STOCK",IF(Table1[[#This Row],[5% Rohs Part]]+Table1[[#This Row],[1% Rohs Part]],"",""))</f>
        <v>STOCK</v>
      </c>
      <c r="AG575" t="str">
        <f>CONCATENATE(Table1[[#This Row],[Resistance (Ohms)]],Table1[[#This Row],[Tolerance]],Table1[[#This Row],[Stock]])</f>
        <v>2kÂ±5%STOCK</v>
      </c>
      <c r="AH575" t="s">
        <v>11344</v>
      </c>
      <c r="AI575" s="6" t="s">
        <v>11352</v>
      </c>
    </row>
    <row r="576" spans="1:35">
      <c r="A576" t="s">
        <v>55</v>
      </c>
      <c r="B576" t="s">
        <v>56</v>
      </c>
      <c r="C576" t="s">
        <v>265</v>
      </c>
      <c r="D576" t="s">
        <v>58</v>
      </c>
      <c r="E576" t="s">
        <v>266</v>
      </c>
      <c r="F576" t="s">
        <v>60</v>
      </c>
      <c r="G576" t="s">
        <v>267</v>
      </c>
      <c r="H576">
        <v>45715</v>
      </c>
      <c r="I576">
        <v>0</v>
      </c>
      <c r="J576">
        <v>0.1</v>
      </c>
      <c r="K576">
        <v>0</v>
      </c>
      <c r="L576">
        <v>1</v>
      </c>
      <c r="M576" t="s">
        <v>19</v>
      </c>
      <c r="N576" t="s">
        <v>62</v>
      </c>
      <c r="O576" t="s">
        <v>268</v>
      </c>
      <c r="P576" t="s">
        <v>23</v>
      </c>
      <c r="Q576" t="s">
        <v>64</v>
      </c>
      <c r="R576" t="s">
        <v>65</v>
      </c>
      <c r="S576" t="s">
        <v>66</v>
      </c>
      <c r="T576" t="s">
        <v>105</v>
      </c>
      <c r="U576" t="s">
        <v>67</v>
      </c>
      <c r="V576" t="s">
        <v>21</v>
      </c>
      <c r="W576">
        <v>805</v>
      </c>
      <c r="X576" t="s">
        <v>22</v>
      </c>
      <c r="Y576" t="s">
        <v>39</v>
      </c>
      <c r="Z576">
        <v>2</v>
      </c>
      <c r="AA576">
        <v>1</v>
      </c>
      <c r="AB576">
        <v>1</v>
      </c>
      <c r="AC576">
        <f>IF(Table1[[#This Row],[In Adafruit Kit]]+Table1[[#This Row],[Common part]]&gt;0,1,"")</f>
        <v>1</v>
      </c>
      <c r="AD576">
        <v>1</v>
      </c>
      <c r="AF576" t="str">
        <f>IF(Table1[[#This Row],[Stock Part]]=1,"STOCK",IF(Table1[[#This Row],[5% Rohs Part]]+Table1[[#This Row],[1% Rohs Part]],"",""))</f>
        <v>STOCK</v>
      </c>
      <c r="AG576" t="str">
        <f>CONCATENATE(Table1[[#This Row],[Resistance (Ohms)]],Table1[[#This Row],[Tolerance]],Table1[[#This Row],[Stock]])</f>
        <v>2MÂ±5%STOCK</v>
      </c>
      <c r="AH576" t="s">
        <v>11344</v>
      </c>
      <c r="AI576" s="6" t="s">
        <v>11352</v>
      </c>
    </row>
    <row r="577" spans="1:35">
      <c r="A577" t="s">
        <v>55</v>
      </c>
      <c r="B577" t="s">
        <v>56</v>
      </c>
      <c r="C577" t="s">
        <v>269</v>
      </c>
      <c r="D577" t="s">
        <v>58</v>
      </c>
      <c r="E577" t="s">
        <v>270</v>
      </c>
      <c r="F577" t="s">
        <v>60</v>
      </c>
      <c r="G577" t="s">
        <v>271</v>
      </c>
      <c r="H577">
        <v>146357</v>
      </c>
      <c r="I577">
        <v>0</v>
      </c>
      <c r="J577">
        <v>0.1</v>
      </c>
      <c r="K577">
        <v>0</v>
      </c>
      <c r="L577">
        <v>1</v>
      </c>
      <c r="M577" t="s">
        <v>19</v>
      </c>
      <c r="N577" t="s">
        <v>62</v>
      </c>
      <c r="O577" t="s">
        <v>272</v>
      </c>
      <c r="P577" t="s">
        <v>23</v>
      </c>
      <c r="Q577" t="s">
        <v>64</v>
      </c>
      <c r="R577" t="s">
        <v>65</v>
      </c>
      <c r="S577" t="s">
        <v>66</v>
      </c>
      <c r="T577" t="s">
        <v>105</v>
      </c>
      <c r="U577" t="s">
        <v>67</v>
      </c>
      <c r="V577" t="s">
        <v>21</v>
      </c>
      <c r="W577">
        <v>805</v>
      </c>
      <c r="X577" t="s">
        <v>22</v>
      </c>
      <c r="Y577" t="s">
        <v>39</v>
      </c>
      <c r="Z577">
        <v>2</v>
      </c>
      <c r="AA577">
        <v>1</v>
      </c>
      <c r="AB577">
        <v>1</v>
      </c>
      <c r="AC577">
        <f>IF(Table1[[#This Row],[In Adafruit Kit]]+Table1[[#This Row],[Common part]]&gt;0,1,"")</f>
        <v>1</v>
      </c>
      <c r="AD577">
        <v>1</v>
      </c>
      <c r="AF577" t="str">
        <f>IF(Table1[[#This Row],[Stock Part]]=1,"STOCK",IF(Table1[[#This Row],[5% Rohs Part]]+Table1[[#This Row],[1% Rohs Part]],"",""))</f>
        <v>STOCK</v>
      </c>
      <c r="AG577" t="str">
        <f>CONCATENATE(Table1[[#This Row],[Resistance (Ohms)]],Table1[[#This Row],[Tolerance]],Table1[[#This Row],[Stock]])</f>
        <v>3.3kÂ±5%STOCK</v>
      </c>
      <c r="AH577" t="s">
        <v>11344</v>
      </c>
      <c r="AI577" s="6" t="s">
        <v>11352</v>
      </c>
    </row>
    <row r="578" spans="1:35" hidden="1">
      <c r="A578" t="s">
        <v>55</v>
      </c>
      <c r="B578" t="s">
        <v>56</v>
      </c>
      <c r="C578" t="s">
        <v>2142</v>
      </c>
      <c r="D578" t="s">
        <v>58</v>
      </c>
      <c r="E578" t="s">
        <v>2143</v>
      </c>
      <c r="F578" t="s">
        <v>60</v>
      </c>
      <c r="G578" t="s">
        <v>2144</v>
      </c>
      <c r="H578">
        <v>32520</v>
      </c>
      <c r="I578">
        <v>0</v>
      </c>
      <c r="J578">
        <v>0.1</v>
      </c>
      <c r="K578">
        <v>0</v>
      </c>
      <c r="L578">
        <v>1</v>
      </c>
      <c r="M578" t="s">
        <v>19</v>
      </c>
      <c r="N578" t="s">
        <v>62</v>
      </c>
      <c r="O578" t="s">
        <v>2012</v>
      </c>
      <c r="P578" t="s">
        <v>23</v>
      </c>
      <c r="Q578" t="s">
        <v>64</v>
      </c>
      <c r="R578" t="s">
        <v>65</v>
      </c>
      <c r="S578" t="s">
        <v>66</v>
      </c>
      <c r="T578" t="s">
        <v>105</v>
      </c>
      <c r="U578" t="s">
        <v>67</v>
      </c>
      <c r="V578" t="s">
        <v>21</v>
      </c>
      <c r="W578">
        <v>805</v>
      </c>
      <c r="X578" t="s">
        <v>22</v>
      </c>
      <c r="Y578" t="s">
        <v>39</v>
      </c>
      <c r="Z578">
        <v>2</v>
      </c>
      <c r="AC578" t="str">
        <f>IF(Table1[[#This Row],[In Adafruit Kit]]+Table1[[#This Row],[Common part]]&gt;0,1,"")</f>
        <v/>
      </c>
      <c r="AD578">
        <v>1</v>
      </c>
      <c r="AF578" t="str">
        <f>IF(Table1[[#This Row],[Stock Part]]=1,"STOCK",IF(Table1[[#This Row],[5% Rohs Part]]+Table1[[#This Row],[1% Rohs Part]],"",""))</f>
        <v/>
      </c>
      <c r="AG578" t="str">
        <f>CONCATENATE(Table1[[#This Row],[Resistance (Ohms)]],Table1[[#This Row],[Tolerance]],Table1[[#This Row],[Stock]])</f>
        <v>3.3MÂ±5%</v>
      </c>
      <c r="AH578" t="s">
        <v>11344</v>
      </c>
      <c r="AI578" s="6" t="s">
        <v>11352</v>
      </c>
    </row>
    <row r="579" spans="1:35" hidden="1">
      <c r="A579" t="s">
        <v>55</v>
      </c>
      <c r="B579" t="s">
        <v>56</v>
      </c>
      <c r="C579" t="s">
        <v>2145</v>
      </c>
      <c r="D579" t="s">
        <v>58</v>
      </c>
      <c r="E579" t="s">
        <v>2146</v>
      </c>
      <c r="F579" t="s">
        <v>60</v>
      </c>
      <c r="G579" t="s">
        <v>2147</v>
      </c>
      <c r="H579">
        <v>12299</v>
      </c>
      <c r="I579">
        <v>0</v>
      </c>
      <c r="J579">
        <v>0.1</v>
      </c>
      <c r="K579">
        <v>0</v>
      </c>
      <c r="L579">
        <v>1</v>
      </c>
      <c r="M579" t="s">
        <v>19</v>
      </c>
      <c r="N579" t="s">
        <v>62</v>
      </c>
      <c r="O579" t="s">
        <v>1205</v>
      </c>
      <c r="P579" t="s">
        <v>23</v>
      </c>
      <c r="Q579" t="s">
        <v>64</v>
      </c>
      <c r="R579" t="s">
        <v>65</v>
      </c>
      <c r="S579" t="s">
        <v>66</v>
      </c>
      <c r="T579" t="s">
        <v>105</v>
      </c>
      <c r="U579" t="s">
        <v>67</v>
      </c>
      <c r="V579" t="s">
        <v>21</v>
      </c>
      <c r="W579">
        <v>805</v>
      </c>
      <c r="X579" t="s">
        <v>22</v>
      </c>
      <c r="Y579" t="s">
        <v>39</v>
      </c>
      <c r="Z579">
        <v>2</v>
      </c>
      <c r="AC579" t="str">
        <f>IF(Table1[[#This Row],[In Adafruit Kit]]+Table1[[#This Row],[Common part]]&gt;0,1,"")</f>
        <v/>
      </c>
      <c r="AD579">
        <v>1</v>
      </c>
      <c r="AF579" t="str">
        <f>IF(Table1[[#This Row],[Stock Part]]=1,"STOCK",IF(Table1[[#This Row],[5% Rohs Part]]+Table1[[#This Row],[1% Rohs Part]],"",""))</f>
        <v/>
      </c>
      <c r="AG579" t="str">
        <f>CONCATENATE(Table1[[#This Row],[Resistance (Ohms)]],Table1[[#This Row],[Tolerance]],Table1[[#This Row],[Stock]])</f>
        <v>3.6kÂ±5%</v>
      </c>
      <c r="AH579" t="s">
        <v>11344</v>
      </c>
      <c r="AI579" s="6" t="s">
        <v>11352</v>
      </c>
    </row>
    <row r="580" spans="1:35" hidden="1">
      <c r="A580" t="s">
        <v>55</v>
      </c>
      <c r="B580" t="s">
        <v>56</v>
      </c>
      <c r="C580" t="s">
        <v>2148</v>
      </c>
      <c r="D580" t="s">
        <v>58</v>
      </c>
      <c r="E580" t="s">
        <v>2149</v>
      </c>
      <c r="F580" t="s">
        <v>60</v>
      </c>
      <c r="G580" t="s">
        <v>2150</v>
      </c>
      <c r="H580">
        <v>3070</v>
      </c>
      <c r="I580">
        <v>0</v>
      </c>
      <c r="J580">
        <v>0.1</v>
      </c>
      <c r="K580">
        <v>0</v>
      </c>
      <c r="L580">
        <v>1</v>
      </c>
      <c r="M580" t="s">
        <v>19</v>
      </c>
      <c r="N580" t="s">
        <v>62</v>
      </c>
      <c r="O580" t="s">
        <v>2151</v>
      </c>
      <c r="P580" t="s">
        <v>23</v>
      </c>
      <c r="Q580" t="s">
        <v>64</v>
      </c>
      <c r="R580" t="s">
        <v>65</v>
      </c>
      <c r="S580" t="s">
        <v>66</v>
      </c>
      <c r="T580" t="s">
        <v>105</v>
      </c>
      <c r="U580" t="s">
        <v>67</v>
      </c>
      <c r="V580" t="s">
        <v>21</v>
      </c>
      <c r="W580">
        <v>805</v>
      </c>
      <c r="X580" t="s">
        <v>22</v>
      </c>
      <c r="Y580" t="s">
        <v>39</v>
      </c>
      <c r="Z580">
        <v>2</v>
      </c>
      <c r="AC580" t="str">
        <f>IF(Table1[[#This Row],[In Adafruit Kit]]+Table1[[#This Row],[Common part]]&gt;0,1,"")</f>
        <v/>
      </c>
      <c r="AD580">
        <v>1</v>
      </c>
      <c r="AF580" t="str">
        <f>IF(Table1[[#This Row],[Stock Part]]=1,"STOCK",IF(Table1[[#This Row],[5% Rohs Part]]+Table1[[#This Row],[1% Rohs Part]],"",""))</f>
        <v/>
      </c>
      <c r="AG580" t="str">
        <f>CONCATENATE(Table1[[#This Row],[Resistance (Ohms)]],Table1[[#This Row],[Tolerance]],Table1[[#This Row],[Stock]])</f>
        <v>3.9kÂ±5%</v>
      </c>
      <c r="AH580" t="s">
        <v>11344</v>
      </c>
      <c r="AI580" s="6" t="s">
        <v>11352</v>
      </c>
    </row>
    <row r="581" spans="1:35" hidden="1">
      <c r="A581" t="s">
        <v>55</v>
      </c>
      <c r="B581" t="s">
        <v>56</v>
      </c>
      <c r="C581" t="s">
        <v>2152</v>
      </c>
      <c r="D581" t="s">
        <v>58</v>
      </c>
      <c r="E581" t="s">
        <v>2153</v>
      </c>
      <c r="F581" t="s">
        <v>60</v>
      </c>
      <c r="G581" t="s">
        <v>2154</v>
      </c>
      <c r="H581">
        <v>76328</v>
      </c>
      <c r="I581">
        <v>0</v>
      </c>
      <c r="J581">
        <v>0.1</v>
      </c>
      <c r="K581">
        <v>0</v>
      </c>
      <c r="L581">
        <v>1</v>
      </c>
      <c r="M581" t="s">
        <v>19</v>
      </c>
      <c r="N581" t="s">
        <v>62</v>
      </c>
      <c r="O581">
        <v>93.1</v>
      </c>
      <c r="P581" t="s">
        <v>24</v>
      </c>
      <c r="Q581" t="s">
        <v>64</v>
      </c>
      <c r="R581" t="s">
        <v>65</v>
      </c>
      <c r="S581" t="s">
        <v>66</v>
      </c>
      <c r="T581" t="s">
        <v>105</v>
      </c>
      <c r="U581" t="s">
        <v>67</v>
      </c>
      <c r="V581" t="s">
        <v>21</v>
      </c>
      <c r="W581">
        <v>805</v>
      </c>
      <c r="X581" t="s">
        <v>22</v>
      </c>
      <c r="Y581" t="s">
        <v>39</v>
      </c>
      <c r="Z581">
        <v>2</v>
      </c>
      <c r="AC581" t="str">
        <f>IF(Table1[[#This Row],[In Adafruit Kit]]+Table1[[#This Row],[Common part]]&gt;0,1,"")</f>
        <v/>
      </c>
      <c r="AE581">
        <v>1</v>
      </c>
      <c r="AF581" t="str">
        <f>IF(Table1[[#This Row],[Stock Part]]=1,"STOCK",IF(Table1[[#This Row],[5% Rohs Part]]+Table1[[#This Row],[1% Rohs Part]],"",""))</f>
        <v/>
      </c>
      <c r="AG581" t="str">
        <f>CONCATENATE(Table1[[#This Row],[Resistance (Ohms)]],Table1[[#This Row],[Tolerance]],Table1[[#This Row],[Stock]])</f>
        <v>93.1Â±1%</v>
      </c>
      <c r="AH581" t="s">
        <v>11344</v>
      </c>
      <c r="AI581" s="6" t="s">
        <v>11352</v>
      </c>
    </row>
    <row r="582" spans="1:35" hidden="1">
      <c r="A582" t="s">
        <v>55</v>
      </c>
      <c r="B582" t="s">
        <v>56</v>
      </c>
      <c r="C582" t="s">
        <v>2155</v>
      </c>
      <c r="D582" t="s">
        <v>58</v>
      </c>
      <c r="E582" t="s">
        <v>2156</v>
      </c>
      <c r="F582" t="s">
        <v>60</v>
      </c>
      <c r="G582" t="s">
        <v>2157</v>
      </c>
      <c r="H582">
        <v>70067</v>
      </c>
      <c r="I582">
        <v>0</v>
      </c>
      <c r="J582">
        <v>0.1</v>
      </c>
      <c r="K582">
        <v>0</v>
      </c>
      <c r="L582">
        <v>1</v>
      </c>
      <c r="M582" t="s">
        <v>19</v>
      </c>
      <c r="N582" t="s">
        <v>62</v>
      </c>
      <c r="O582">
        <v>57.6</v>
      </c>
      <c r="P582" t="s">
        <v>24</v>
      </c>
      <c r="Q582" t="s">
        <v>64</v>
      </c>
      <c r="R582" t="s">
        <v>65</v>
      </c>
      <c r="S582" t="s">
        <v>66</v>
      </c>
      <c r="T582" t="s">
        <v>105</v>
      </c>
      <c r="U582" t="s">
        <v>67</v>
      </c>
      <c r="V582" t="s">
        <v>21</v>
      </c>
      <c r="W582">
        <v>805</v>
      </c>
      <c r="X582" t="s">
        <v>22</v>
      </c>
      <c r="Y582" t="s">
        <v>39</v>
      </c>
      <c r="Z582">
        <v>2</v>
      </c>
      <c r="AC582" t="str">
        <f>IF(Table1[[#This Row],[In Adafruit Kit]]+Table1[[#This Row],[Common part]]&gt;0,1,"")</f>
        <v/>
      </c>
      <c r="AE582">
        <v>1</v>
      </c>
      <c r="AF582" t="str">
        <f>IF(Table1[[#This Row],[Stock Part]]=1,"STOCK",IF(Table1[[#This Row],[5% Rohs Part]]+Table1[[#This Row],[1% Rohs Part]],"",""))</f>
        <v/>
      </c>
      <c r="AG582" t="str">
        <f>CONCATENATE(Table1[[#This Row],[Resistance (Ohms)]],Table1[[#This Row],[Tolerance]],Table1[[#This Row],[Stock]])</f>
        <v>57.6Â±1%</v>
      </c>
      <c r="AH582" t="s">
        <v>11344</v>
      </c>
      <c r="AI582" s="6" t="s">
        <v>11352</v>
      </c>
    </row>
    <row r="583" spans="1:35" hidden="1">
      <c r="A583" t="s">
        <v>55</v>
      </c>
      <c r="B583" t="s">
        <v>56</v>
      </c>
      <c r="C583" t="s">
        <v>2158</v>
      </c>
      <c r="D583" t="s">
        <v>58</v>
      </c>
      <c r="E583" t="s">
        <v>2159</v>
      </c>
      <c r="F583" t="s">
        <v>60</v>
      </c>
      <c r="G583" t="s">
        <v>2160</v>
      </c>
      <c r="H583">
        <v>53430</v>
      </c>
      <c r="I583">
        <v>0</v>
      </c>
      <c r="J583">
        <v>0.1</v>
      </c>
      <c r="K583">
        <v>0</v>
      </c>
      <c r="L583">
        <v>1</v>
      </c>
      <c r="M583" t="s">
        <v>19</v>
      </c>
      <c r="N583" t="s">
        <v>62</v>
      </c>
      <c r="O583">
        <v>35.700000000000003</v>
      </c>
      <c r="P583" t="s">
        <v>24</v>
      </c>
      <c r="Q583" t="s">
        <v>64</v>
      </c>
      <c r="R583" t="s">
        <v>65</v>
      </c>
      <c r="S583" t="s">
        <v>66</v>
      </c>
      <c r="T583" t="s">
        <v>105</v>
      </c>
      <c r="U583" t="s">
        <v>67</v>
      </c>
      <c r="V583" t="s">
        <v>21</v>
      </c>
      <c r="W583">
        <v>805</v>
      </c>
      <c r="X583" t="s">
        <v>22</v>
      </c>
      <c r="Y583" t="s">
        <v>39</v>
      </c>
      <c r="Z583">
        <v>2</v>
      </c>
      <c r="AC583" t="str">
        <f>IF(Table1[[#This Row],[In Adafruit Kit]]+Table1[[#This Row],[Common part]]&gt;0,1,"")</f>
        <v/>
      </c>
      <c r="AE583">
        <v>1</v>
      </c>
      <c r="AF583" t="str">
        <f>IF(Table1[[#This Row],[Stock Part]]=1,"STOCK",IF(Table1[[#This Row],[5% Rohs Part]]+Table1[[#This Row],[1% Rohs Part]],"",""))</f>
        <v/>
      </c>
      <c r="AG583" t="str">
        <f>CONCATENATE(Table1[[#This Row],[Resistance (Ohms)]],Table1[[#This Row],[Tolerance]],Table1[[#This Row],[Stock]])</f>
        <v>35.7Â±1%</v>
      </c>
      <c r="AH583" t="s">
        <v>11344</v>
      </c>
      <c r="AI583" s="6" t="s">
        <v>11352</v>
      </c>
    </row>
    <row r="584" spans="1:35" hidden="1">
      <c r="A584" t="s">
        <v>55</v>
      </c>
      <c r="B584" t="s">
        <v>56</v>
      </c>
      <c r="C584" t="s">
        <v>2161</v>
      </c>
      <c r="D584" t="s">
        <v>58</v>
      </c>
      <c r="E584" t="s">
        <v>2162</v>
      </c>
      <c r="F584" t="s">
        <v>60</v>
      </c>
      <c r="G584" t="s">
        <v>2163</v>
      </c>
      <c r="H584">
        <v>54058</v>
      </c>
      <c r="I584">
        <v>0</v>
      </c>
      <c r="J584">
        <v>0.1</v>
      </c>
      <c r="K584">
        <v>0</v>
      </c>
      <c r="L584">
        <v>1</v>
      </c>
      <c r="M584" t="s">
        <v>19</v>
      </c>
      <c r="N584" t="s">
        <v>62</v>
      </c>
      <c r="O584">
        <v>42.2</v>
      </c>
      <c r="P584" t="s">
        <v>24</v>
      </c>
      <c r="Q584" t="s">
        <v>64</v>
      </c>
      <c r="R584" t="s">
        <v>65</v>
      </c>
      <c r="S584" t="s">
        <v>66</v>
      </c>
      <c r="T584" t="s">
        <v>105</v>
      </c>
      <c r="U584" t="s">
        <v>67</v>
      </c>
      <c r="V584" t="s">
        <v>21</v>
      </c>
      <c r="W584">
        <v>805</v>
      </c>
      <c r="X584" t="s">
        <v>22</v>
      </c>
      <c r="Y584" t="s">
        <v>39</v>
      </c>
      <c r="Z584">
        <v>2</v>
      </c>
      <c r="AC584" t="str">
        <f>IF(Table1[[#This Row],[In Adafruit Kit]]+Table1[[#This Row],[Common part]]&gt;0,1,"")</f>
        <v/>
      </c>
      <c r="AE584">
        <v>1</v>
      </c>
      <c r="AF584" t="str">
        <f>IF(Table1[[#This Row],[Stock Part]]=1,"STOCK",IF(Table1[[#This Row],[5% Rohs Part]]+Table1[[#This Row],[1% Rohs Part]],"",""))</f>
        <v/>
      </c>
      <c r="AG584" t="str">
        <f>CONCATENATE(Table1[[#This Row],[Resistance (Ohms)]],Table1[[#This Row],[Tolerance]],Table1[[#This Row],[Stock]])</f>
        <v>42.2Â±1%</v>
      </c>
      <c r="AH584" t="s">
        <v>11344</v>
      </c>
      <c r="AI584" s="6" t="s">
        <v>11352</v>
      </c>
    </row>
    <row r="585" spans="1:35" hidden="1">
      <c r="A585" t="s">
        <v>55</v>
      </c>
      <c r="B585" t="s">
        <v>56</v>
      </c>
      <c r="C585" t="s">
        <v>2164</v>
      </c>
      <c r="D585" t="s">
        <v>58</v>
      </c>
      <c r="E585" t="s">
        <v>2165</v>
      </c>
      <c r="F585" t="s">
        <v>60</v>
      </c>
      <c r="G585" t="s">
        <v>2166</v>
      </c>
      <c r="H585">
        <v>46596</v>
      </c>
      <c r="I585">
        <v>0</v>
      </c>
      <c r="J585">
        <v>0.1</v>
      </c>
      <c r="K585">
        <v>0</v>
      </c>
      <c r="L585">
        <v>1</v>
      </c>
      <c r="M585" t="s">
        <v>19</v>
      </c>
      <c r="N585" t="s">
        <v>62</v>
      </c>
      <c r="O585">
        <v>16.5</v>
      </c>
      <c r="P585" t="s">
        <v>24</v>
      </c>
      <c r="Q585" t="s">
        <v>64</v>
      </c>
      <c r="R585" t="s">
        <v>65</v>
      </c>
      <c r="S585" t="s">
        <v>66</v>
      </c>
      <c r="T585" t="s">
        <v>105</v>
      </c>
      <c r="U585" t="s">
        <v>67</v>
      </c>
      <c r="V585" t="s">
        <v>21</v>
      </c>
      <c r="W585">
        <v>805</v>
      </c>
      <c r="X585" t="s">
        <v>22</v>
      </c>
      <c r="Y585" t="s">
        <v>39</v>
      </c>
      <c r="Z585">
        <v>2</v>
      </c>
      <c r="AC585" t="str">
        <f>IF(Table1[[#This Row],[In Adafruit Kit]]+Table1[[#This Row],[Common part]]&gt;0,1,"")</f>
        <v/>
      </c>
      <c r="AE585">
        <v>1</v>
      </c>
      <c r="AF585" t="str">
        <f>IF(Table1[[#This Row],[Stock Part]]=1,"STOCK",IF(Table1[[#This Row],[5% Rohs Part]]+Table1[[#This Row],[1% Rohs Part]],"",""))</f>
        <v/>
      </c>
      <c r="AG585" t="str">
        <f>CONCATENATE(Table1[[#This Row],[Resistance (Ohms)]],Table1[[#This Row],[Tolerance]],Table1[[#This Row],[Stock]])</f>
        <v>16.5Â±1%</v>
      </c>
      <c r="AH585" t="s">
        <v>11344</v>
      </c>
      <c r="AI585" s="6" t="s">
        <v>11352</v>
      </c>
    </row>
    <row r="586" spans="1:35" hidden="1">
      <c r="A586" t="s">
        <v>55</v>
      </c>
      <c r="B586" t="s">
        <v>56</v>
      </c>
      <c r="C586" t="s">
        <v>2167</v>
      </c>
      <c r="D586" t="s">
        <v>58</v>
      </c>
      <c r="E586" t="s">
        <v>2168</v>
      </c>
      <c r="F586" t="s">
        <v>60</v>
      </c>
      <c r="G586" t="s">
        <v>2169</v>
      </c>
      <c r="H586">
        <v>49879</v>
      </c>
      <c r="I586">
        <v>0</v>
      </c>
      <c r="J586">
        <v>0.1</v>
      </c>
      <c r="K586">
        <v>0</v>
      </c>
      <c r="L586">
        <v>1</v>
      </c>
      <c r="M586" t="s">
        <v>19</v>
      </c>
      <c r="N586" t="s">
        <v>62</v>
      </c>
      <c r="O586">
        <v>22.6</v>
      </c>
      <c r="P586" t="s">
        <v>24</v>
      </c>
      <c r="Q586" t="s">
        <v>64</v>
      </c>
      <c r="R586" t="s">
        <v>65</v>
      </c>
      <c r="S586" t="s">
        <v>66</v>
      </c>
      <c r="T586" t="s">
        <v>105</v>
      </c>
      <c r="U586" t="s">
        <v>67</v>
      </c>
      <c r="V586" t="s">
        <v>21</v>
      </c>
      <c r="W586">
        <v>805</v>
      </c>
      <c r="X586" t="s">
        <v>22</v>
      </c>
      <c r="Y586" t="s">
        <v>39</v>
      </c>
      <c r="Z586">
        <v>2</v>
      </c>
      <c r="AC586" t="str">
        <f>IF(Table1[[#This Row],[In Adafruit Kit]]+Table1[[#This Row],[Common part]]&gt;0,1,"")</f>
        <v/>
      </c>
      <c r="AE586">
        <v>1</v>
      </c>
      <c r="AF586" t="str">
        <f>IF(Table1[[#This Row],[Stock Part]]=1,"STOCK",IF(Table1[[#This Row],[5% Rohs Part]]+Table1[[#This Row],[1% Rohs Part]],"",""))</f>
        <v/>
      </c>
      <c r="AG586" t="str">
        <f>CONCATENATE(Table1[[#This Row],[Resistance (Ohms)]],Table1[[#This Row],[Tolerance]],Table1[[#This Row],[Stock]])</f>
        <v>22.6Â±1%</v>
      </c>
      <c r="AH586" t="s">
        <v>11344</v>
      </c>
      <c r="AI586" s="6" t="s">
        <v>11352</v>
      </c>
    </row>
    <row r="587" spans="1:35" hidden="1">
      <c r="A587" t="s">
        <v>55</v>
      </c>
      <c r="B587" t="s">
        <v>56</v>
      </c>
      <c r="C587" t="s">
        <v>2170</v>
      </c>
      <c r="D587" t="s">
        <v>58</v>
      </c>
      <c r="E587" t="s">
        <v>2171</v>
      </c>
      <c r="F587" t="s">
        <v>60</v>
      </c>
      <c r="G587" t="s">
        <v>2172</v>
      </c>
      <c r="H587">
        <v>44284</v>
      </c>
      <c r="I587">
        <v>0</v>
      </c>
      <c r="J587">
        <v>0.1</v>
      </c>
      <c r="K587">
        <v>0</v>
      </c>
      <c r="L587">
        <v>1</v>
      </c>
      <c r="M587" t="s">
        <v>19</v>
      </c>
      <c r="N587" t="s">
        <v>62</v>
      </c>
      <c r="O587">
        <v>14</v>
      </c>
      <c r="P587" t="s">
        <v>24</v>
      </c>
      <c r="Q587" t="s">
        <v>64</v>
      </c>
      <c r="R587" t="s">
        <v>65</v>
      </c>
      <c r="S587" t="s">
        <v>66</v>
      </c>
      <c r="T587" t="s">
        <v>105</v>
      </c>
      <c r="U587" t="s">
        <v>67</v>
      </c>
      <c r="V587" t="s">
        <v>21</v>
      </c>
      <c r="W587">
        <v>805</v>
      </c>
      <c r="X587" t="s">
        <v>22</v>
      </c>
      <c r="Y587" t="s">
        <v>39</v>
      </c>
      <c r="Z587">
        <v>2</v>
      </c>
      <c r="AC587" t="str">
        <f>IF(Table1[[#This Row],[In Adafruit Kit]]+Table1[[#This Row],[Common part]]&gt;0,1,"")</f>
        <v/>
      </c>
      <c r="AE587">
        <v>1</v>
      </c>
      <c r="AF587" t="str">
        <f>IF(Table1[[#This Row],[Stock Part]]=1,"STOCK",IF(Table1[[#This Row],[5% Rohs Part]]+Table1[[#This Row],[1% Rohs Part]],"",""))</f>
        <v/>
      </c>
      <c r="AG587" t="str">
        <f>CONCATENATE(Table1[[#This Row],[Resistance (Ohms)]],Table1[[#This Row],[Tolerance]],Table1[[#This Row],[Stock]])</f>
        <v>14Â±1%</v>
      </c>
      <c r="AH587" t="s">
        <v>11344</v>
      </c>
      <c r="AI587" s="6" t="s">
        <v>11352</v>
      </c>
    </row>
    <row r="588" spans="1:35" hidden="1">
      <c r="A588" t="s">
        <v>55</v>
      </c>
      <c r="B588" t="s">
        <v>56</v>
      </c>
      <c r="C588" t="s">
        <v>2173</v>
      </c>
      <c r="D588" t="s">
        <v>58</v>
      </c>
      <c r="E588" t="s">
        <v>2174</v>
      </c>
      <c r="F588" t="s">
        <v>60</v>
      </c>
      <c r="G588" t="s">
        <v>2175</v>
      </c>
      <c r="H588">
        <v>43020</v>
      </c>
      <c r="I588">
        <v>0</v>
      </c>
      <c r="J588">
        <v>0.1</v>
      </c>
      <c r="K588">
        <v>0</v>
      </c>
      <c r="L588">
        <v>1</v>
      </c>
      <c r="M588" t="s">
        <v>19</v>
      </c>
      <c r="N588" t="s">
        <v>62</v>
      </c>
      <c r="O588" t="s">
        <v>2176</v>
      </c>
      <c r="P588" t="s">
        <v>24</v>
      </c>
      <c r="Q588" t="s">
        <v>64</v>
      </c>
      <c r="R588" t="s">
        <v>65</v>
      </c>
      <c r="S588" t="s">
        <v>66</v>
      </c>
      <c r="T588" t="s">
        <v>105</v>
      </c>
      <c r="U588" t="s">
        <v>67</v>
      </c>
      <c r="V588" t="s">
        <v>21</v>
      </c>
      <c r="W588">
        <v>805</v>
      </c>
      <c r="X588" t="s">
        <v>22</v>
      </c>
      <c r="Y588" t="s">
        <v>39</v>
      </c>
      <c r="Z588">
        <v>2</v>
      </c>
      <c r="AC588" t="str">
        <f>IF(Table1[[#This Row],[In Adafruit Kit]]+Table1[[#This Row],[Common part]]&gt;0,1,"")</f>
        <v/>
      </c>
      <c r="AE588">
        <v>1</v>
      </c>
      <c r="AF588" t="str">
        <f>IF(Table1[[#This Row],[Stock Part]]=1,"STOCK",IF(Table1[[#This Row],[5% Rohs Part]]+Table1[[#This Row],[1% Rohs Part]],"",""))</f>
        <v/>
      </c>
      <c r="AG588" t="str">
        <f>CONCATENATE(Table1[[#This Row],[Resistance (Ohms)]],Table1[[#This Row],[Tolerance]],Table1[[#This Row],[Stock]])</f>
        <v>634kÂ±1%</v>
      </c>
      <c r="AH588" t="s">
        <v>11344</v>
      </c>
      <c r="AI588" s="6" t="s">
        <v>11352</v>
      </c>
    </row>
    <row r="589" spans="1:35" hidden="1">
      <c r="A589" t="s">
        <v>55</v>
      </c>
      <c r="B589" t="s">
        <v>56</v>
      </c>
      <c r="C589" t="s">
        <v>2177</v>
      </c>
      <c r="D589" t="s">
        <v>58</v>
      </c>
      <c r="E589" t="s">
        <v>2178</v>
      </c>
      <c r="F589" t="s">
        <v>60</v>
      </c>
      <c r="G589" t="s">
        <v>2179</v>
      </c>
      <c r="H589">
        <v>44590</v>
      </c>
      <c r="I589">
        <v>0</v>
      </c>
      <c r="J589">
        <v>0.1</v>
      </c>
      <c r="K589">
        <v>0</v>
      </c>
      <c r="L589">
        <v>1</v>
      </c>
      <c r="M589" t="s">
        <v>19</v>
      </c>
      <c r="N589" t="s">
        <v>62</v>
      </c>
      <c r="O589">
        <v>78.7</v>
      </c>
      <c r="P589" t="s">
        <v>24</v>
      </c>
      <c r="Q589" t="s">
        <v>64</v>
      </c>
      <c r="R589" t="s">
        <v>65</v>
      </c>
      <c r="S589" t="s">
        <v>66</v>
      </c>
      <c r="T589" t="s">
        <v>105</v>
      </c>
      <c r="U589" t="s">
        <v>67</v>
      </c>
      <c r="V589" t="s">
        <v>21</v>
      </c>
      <c r="W589">
        <v>805</v>
      </c>
      <c r="X589" t="s">
        <v>22</v>
      </c>
      <c r="Y589" t="s">
        <v>39</v>
      </c>
      <c r="Z589">
        <v>2</v>
      </c>
      <c r="AC589" t="str">
        <f>IF(Table1[[#This Row],[In Adafruit Kit]]+Table1[[#This Row],[Common part]]&gt;0,1,"")</f>
        <v/>
      </c>
      <c r="AE589">
        <v>1</v>
      </c>
      <c r="AF589" t="str">
        <f>IF(Table1[[#This Row],[Stock Part]]=1,"STOCK",IF(Table1[[#This Row],[5% Rohs Part]]+Table1[[#This Row],[1% Rohs Part]],"",""))</f>
        <v/>
      </c>
      <c r="AG589" t="str">
        <f>CONCATENATE(Table1[[#This Row],[Resistance (Ohms)]],Table1[[#This Row],[Tolerance]],Table1[[#This Row],[Stock]])</f>
        <v>78.7Â±1%</v>
      </c>
      <c r="AH589" t="s">
        <v>11344</v>
      </c>
      <c r="AI589" s="6" t="s">
        <v>11352</v>
      </c>
    </row>
    <row r="590" spans="1:35" hidden="1">
      <c r="A590" t="s">
        <v>55</v>
      </c>
      <c r="B590" t="s">
        <v>56</v>
      </c>
      <c r="C590" t="s">
        <v>2180</v>
      </c>
      <c r="D590" t="s">
        <v>58</v>
      </c>
      <c r="E590" t="s">
        <v>2181</v>
      </c>
      <c r="F590" t="s">
        <v>60</v>
      </c>
      <c r="G590" t="s">
        <v>2182</v>
      </c>
      <c r="H590">
        <v>42066</v>
      </c>
      <c r="I590">
        <v>0</v>
      </c>
      <c r="J590">
        <v>0.1</v>
      </c>
      <c r="K590">
        <v>0</v>
      </c>
      <c r="L590">
        <v>1</v>
      </c>
      <c r="M590" t="s">
        <v>19</v>
      </c>
      <c r="N590" t="s">
        <v>62</v>
      </c>
      <c r="O590">
        <v>88.7</v>
      </c>
      <c r="P590" t="s">
        <v>24</v>
      </c>
      <c r="Q590" t="s">
        <v>64</v>
      </c>
      <c r="R590" t="s">
        <v>65</v>
      </c>
      <c r="S590" t="s">
        <v>66</v>
      </c>
      <c r="T590" t="s">
        <v>105</v>
      </c>
      <c r="U590" t="s">
        <v>67</v>
      </c>
      <c r="V590" t="s">
        <v>21</v>
      </c>
      <c r="W590">
        <v>805</v>
      </c>
      <c r="X590" t="s">
        <v>22</v>
      </c>
      <c r="Y590" t="s">
        <v>39</v>
      </c>
      <c r="Z590">
        <v>2</v>
      </c>
      <c r="AC590" t="str">
        <f>IF(Table1[[#This Row],[In Adafruit Kit]]+Table1[[#This Row],[Common part]]&gt;0,1,"")</f>
        <v/>
      </c>
      <c r="AE590">
        <v>1</v>
      </c>
      <c r="AF590" t="str">
        <f>IF(Table1[[#This Row],[Stock Part]]=1,"STOCK",IF(Table1[[#This Row],[5% Rohs Part]]+Table1[[#This Row],[1% Rohs Part]],"",""))</f>
        <v/>
      </c>
      <c r="AG590" t="str">
        <f>CONCATENATE(Table1[[#This Row],[Resistance (Ohms)]],Table1[[#This Row],[Tolerance]],Table1[[#This Row],[Stock]])</f>
        <v>88.7Â±1%</v>
      </c>
      <c r="AH590" t="s">
        <v>11344</v>
      </c>
      <c r="AI590" s="6" t="s">
        <v>11352</v>
      </c>
    </row>
    <row r="591" spans="1:35" hidden="1">
      <c r="A591" t="s">
        <v>55</v>
      </c>
      <c r="B591" t="s">
        <v>56</v>
      </c>
      <c r="C591" t="s">
        <v>2183</v>
      </c>
      <c r="D591" t="s">
        <v>58</v>
      </c>
      <c r="E591" t="s">
        <v>2184</v>
      </c>
      <c r="F591" t="s">
        <v>60</v>
      </c>
      <c r="G591" t="s">
        <v>2185</v>
      </c>
      <c r="H591">
        <v>38566</v>
      </c>
      <c r="I591">
        <v>0</v>
      </c>
      <c r="J591">
        <v>0.1</v>
      </c>
      <c r="K591">
        <v>0</v>
      </c>
      <c r="L591">
        <v>1</v>
      </c>
      <c r="M591" t="s">
        <v>19</v>
      </c>
      <c r="N591" t="s">
        <v>62</v>
      </c>
      <c r="O591">
        <v>26.1</v>
      </c>
      <c r="P591" t="s">
        <v>24</v>
      </c>
      <c r="Q591" t="s">
        <v>64</v>
      </c>
      <c r="R591" t="s">
        <v>65</v>
      </c>
      <c r="S591" t="s">
        <v>66</v>
      </c>
      <c r="T591" t="s">
        <v>105</v>
      </c>
      <c r="U591" t="s">
        <v>67</v>
      </c>
      <c r="V591" t="s">
        <v>21</v>
      </c>
      <c r="W591">
        <v>805</v>
      </c>
      <c r="X591" t="s">
        <v>22</v>
      </c>
      <c r="Y591" t="s">
        <v>39</v>
      </c>
      <c r="Z591">
        <v>2</v>
      </c>
      <c r="AC591" t="str">
        <f>IF(Table1[[#This Row],[In Adafruit Kit]]+Table1[[#This Row],[Common part]]&gt;0,1,"")</f>
        <v/>
      </c>
      <c r="AE591">
        <v>1</v>
      </c>
      <c r="AF591" t="str">
        <f>IF(Table1[[#This Row],[Stock Part]]=1,"STOCK",IF(Table1[[#This Row],[5% Rohs Part]]+Table1[[#This Row],[1% Rohs Part]],"",""))</f>
        <v/>
      </c>
      <c r="AG591" t="str">
        <f>CONCATENATE(Table1[[#This Row],[Resistance (Ohms)]],Table1[[#This Row],[Tolerance]],Table1[[#This Row],[Stock]])</f>
        <v>26.1Â±1%</v>
      </c>
      <c r="AH591" t="s">
        <v>11344</v>
      </c>
      <c r="AI591" s="6" t="s">
        <v>11352</v>
      </c>
    </row>
    <row r="592" spans="1:35" hidden="1">
      <c r="A592" t="s">
        <v>55</v>
      </c>
      <c r="B592" t="s">
        <v>56</v>
      </c>
      <c r="C592" t="s">
        <v>2186</v>
      </c>
      <c r="D592" t="s">
        <v>58</v>
      </c>
      <c r="E592" t="s">
        <v>2187</v>
      </c>
      <c r="F592" t="s">
        <v>60</v>
      </c>
      <c r="G592" t="s">
        <v>2188</v>
      </c>
      <c r="H592">
        <v>38856</v>
      </c>
      <c r="I592">
        <v>0</v>
      </c>
      <c r="J592">
        <v>0.1</v>
      </c>
      <c r="K592">
        <v>0</v>
      </c>
      <c r="L592">
        <v>1</v>
      </c>
      <c r="M592" t="s">
        <v>19</v>
      </c>
      <c r="N592" t="s">
        <v>62</v>
      </c>
      <c r="O592" t="s">
        <v>2189</v>
      </c>
      <c r="P592" t="s">
        <v>24</v>
      </c>
      <c r="Q592" t="s">
        <v>64</v>
      </c>
      <c r="R592" t="s">
        <v>65</v>
      </c>
      <c r="S592" t="s">
        <v>66</v>
      </c>
      <c r="T592" t="s">
        <v>105</v>
      </c>
      <c r="U592" t="s">
        <v>67</v>
      </c>
      <c r="V592" t="s">
        <v>21</v>
      </c>
      <c r="W592">
        <v>805</v>
      </c>
      <c r="X592" t="s">
        <v>22</v>
      </c>
      <c r="Y592" t="s">
        <v>39</v>
      </c>
      <c r="Z592">
        <v>2</v>
      </c>
      <c r="AC592" t="str">
        <f>IF(Table1[[#This Row],[In Adafruit Kit]]+Table1[[#This Row],[Common part]]&gt;0,1,"")</f>
        <v/>
      </c>
      <c r="AE592">
        <v>1</v>
      </c>
      <c r="AF592" t="str">
        <f>IF(Table1[[#This Row],[Stock Part]]=1,"STOCK",IF(Table1[[#This Row],[5% Rohs Part]]+Table1[[#This Row],[1% Rohs Part]],"",""))</f>
        <v/>
      </c>
      <c r="AG592" t="str">
        <f>CONCATENATE(Table1[[#This Row],[Resistance (Ohms)]],Table1[[#This Row],[Tolerance]],Table1[[#This Row],[Stock]])</f>
        <v>732kÂ±1%</v>
      </c>
      <c r="AH592" t="s">
        <v>11344</v>
      </c>
      <c r="AI592" s="6" t="s">
        <v>11352</v>
      </c>
    </row>
    <row r="593" spans="1:35" hidden="1">
      <c r="A593" t="s">
        <v>55</v>
      </c>
      <c r="B593" t="s">
        <v>56</v>
      </c>
      <c r="C593" t="s">
        <v>2190</v>
      </c>
      <c r="D593" t="s">
        <v>58</v>
      </c>
      <c r="E593" t="s">
        <v>2191</v>
      </c>
      <c r="F593" t="s">
        <v>60</v>
      </c>
      <c r="G593" t="s">
        <v>2192</v>
      </c>
      <c r="H593">
        <v>32758</v>
      </c>
      <c r="I593">
        <v>0</v>
      </c>
      <c r="J593">
        <v>0.1</v>
      </c>
      <c r="K593">
        <v>0</v>
      </c>
      <c r="L593">
        <v>1</v>
      </c>
      <c r="M593" t="s">
        <v>19</v>
      </c>
      <c r="N593" t="s">
        <v>62</v>
      </c>
      <c r="O593">
        <v>18.7</v>
      </c>
      <c r="P593" t="s">
        <v>24</v>
      </c>
      <c r="Q593" t="s">
        <v>64</v>
      </c>
      <c r="R593" t="s">
        <v>65</v>
      </c>
      <c r="S593" t="s">
        <v>66</v>
      </c>
      <c r="T593" t="s">
        <v>105</v>
      </c>
      <c r="U593" t="s">
        <v>67</v>
      </c>
      <c r="V593" t="s">
        <v>21</v>
      </c>
      <c r="W593">
        <v>805</v>
      </c>
      <c r="X593" t="s">
        <v>22</v>
      </c>
      <c r="Y593" t="s">
        <v>39</v>
      </c>
      <c r="Z593">
        <v>2</v>
      </c>
      <c r="AC593" t="str">
        <f>IF(Table1[[#This Row],[In Adafruit Kit]]+Table1[[#This Row],[Common part]]&gt;0,1,"")</f>
        <v/>
      </c>
      <c r="AE593">
        <v>1</v>
      </c>
      <c r="AF593" t="str">
        <f>IF(Table1[[#This Row],[Stock Part]]=1,"STOCK",IF(Table1[[#This Row],[5% Rohs Part]]+Table1[[#This Row],[1% Rohs Part]],"",""))</f>
        <v/>
      </c>
      <c r="AG593" t="str">
        <f>CONCATENATE(Table1[[#This Row],[Resistance (Ohms)]],Table1[[#This Row],[Tolerance]],Table1[[#This Row],[Stock]])</f>
        <v>18.7Â±1%</v>
      </c>
      <c r="AH593" t="s">
        <v>11344</v>
      </c>
      <c r="AI593" s="6" t="s">
        <v>11352</v>
      </c>
    </row>
    <row r="594" spans="1:35" hidden="1">
      <c r="A594" t="s">
        <v>55</v>
      </c>
      <c r="B594" t="s">
        <v>56</v>
      </c>
      <c r="C594" t="s">
        <v>2193</v>
      </c>
      <c r="D594" t="s">
        <v>58</v>
      </c>
      <c r="E594" t="s">
        <v>2194</v>
      </c>
      <c r="F594" t="s">
        <v>60</v>
      </c>
      <c r="G594" t="s">
        <v>2195</v>
      </c>
      <c r="H594">
        <v>34079</v>
      </c>
      <c r="I594">
        <v>0</v>
      </c>
      <c r="J594">
        <v>0.1</v>
      </c>
      <c r="K594">
        <v>0</v>
      </c>
      <c r="L594">
        <v>1</v>
      </c>
      <c r="M594" t="s">
        <v>19</v>
      </c>
      <c r="N594" t="s">
        <v>62</v>
      </c>
      <c r="O594">
        <v>19.600000000000001</v>
      </c>
      <c r="P594" t="s">
        <v>24</v>
      </c>
      <c r="Q594" t="s">
        <v>64</v>
      </c>
      <c r="R594" t="s">
        <v>65</v>
      </c>
      <c r="S594" t="s">
        <v>66</v>
      </c>
      <c r="T594" t="s">
        <v>105</v>
      </c>
      <c r="U594" t="s">
        <v>67</v>
      </c>
      <c r="V594" t="s">
        <v>21</v>
      </c>
      <c r="W594">
        <v>805</v>
      </c>
      <c r="X594" t="s">
        <v>22</v>
      </c>
      <c r="Y594" t="s">
        <v>39</v>
      </c>
      <c r="Z594">
        <v>2</v>
      </c>
      <c r="AC594" t="str">
        <f>IF(Table1[[#This Row],[In Adafruit Kit]]+Table1[[#This Row],[Common part]]&gt;0,1,"")</f>
        <v/>
      </c>
      <c r="AE594">
        <v>1</v>
      </c>
      <c r="AF594" t="str">
        <f>IF(Table1[[#This Row],[Stock Part]]=1,"STOCK",IF(Table1[[#This Row],[5% Rohs Part]]+Table1[[#This Row],[1% Rohs Part]],"",""))</f>
        <v/>
      </c>
      <c r="AG594" t="str">
        <f>CONCATENATE(Table1[[#This Row],[Resistance (Ohms)]],Table1[[#This Row],[Tolerance]],Table1[[#This Row],[Stock]])</f>
        <v>19.6Â±1%</v>
      </c>
      <c r="AH594" t="s">
        <v>11344</v>
      </c>
      <c r="AI594" s="6" t="s">
        <v>11352</v>
      </c>
    </row>
    <row r="595" spans="1:35" hidden="1">
      <c r="A595" t="s">
        <v>55</v>
      </c>
      <c r="B595" t="s">
        <v>56</v>
      </c>
      <c r="C595" t="s">
        <v>2196</v>
      </c>
      <c r="D595" t="s">
        <v>58</v>
      </c>
      <c r="E595" t="s">
        <v>2197</v>
      </c>
      <c r="F595" t="s">
        <v>60</v>
      </c>
      <c r="G595" t="s">
        <v>2198</v>
      </c>
      <c r="H595">
        <v>30244</v>
      </c>
      <c r="I595">
        <v>0</v>
      </c>
      <c r="J595">
        <v>0.1</v>
      </c>
      <c r="K595">
        <v>0</v>
      </c>
      <c r="L595">
        <v>1</v>
      </c>
      <c r="M595" t="s">
        <v>19</v>
      </c>
      <c r="N595" t="s">
        <v>62</v>
      </c>
      <c r="O595">
        <v>28</v>
      </c>
      <c r="P595" t="s">
        <v>24</v>
      </c>
      <c r="Q595" t="s">
        <v>64</v>
      </c>
      <c r="R595" t="s">
        <v>65</v>
      </c>
      <c r="S595" t="s">
        <v>66</v>
      </c>
      <c r="T595" t="s">
        <v>105</v>
      </c>
      <c r="U595" t="s">
        <v>67</v>
      </c>
      <c r="V595" t="s">
        <v>21</v>
      </c>
      <c r="W595">
        <v>805</v>
      </c>
      <c r="X595" t="s">
        <v>22</v>
      </c>
      <c r="Y595" t="s">
        <v>39</v>
      </c>
      <c r="Z595">
        <v>2</v>
      </c>
      <c r="AC595" t="str">
        <f>IF(Table1[[#This Row],[In Adafruit Kit]]+Table1[[#This Row],[Common part]]&gt;0,1,"")</f>
        <v/>
      </c>
      <c r="AE595">
        <v>1</v>
      </c>
      <c r="AF595" t="str">
        <f>IF(Table1[[#This Row],[Stock Part]]=1,"STOCK",IF(Table1[[#This Row],[5% Rohs Part]]+Table1[[#This Row],[1% Rohs Part]],"",""))</f>
        <v/>
      </c>
      <c r="AG595" t="str">
        <f>CONCATENATE(Table1[[#This Row],[Resistance (Ohms)]],Table1[[#This Row],[Tolerance]],Table1[[#This Row],[Stock]])</f>
        <v>28Â±1%</v>
      </c>
      <c r="AH595" t="s">
        <v>11344</v>
      </c>
      <c r="AI595" s="6" t="s">
        <v>11352</v>
      </c>
    </row>
    <row r="596" spans="1:35" hidden="1">
      <c r="A596" t="s">
        <v>55</v>
      </c>
      <c r="B596" t="s">
        <v>56</v>
      </c>
      <c r="C596" t="s">
        <v>2199</v>
      </c>
      <c r="D596" t="s">
        <v>58</v>
      </c>
      <c r="E596" t="s">
        <v>2200</v>
      </c>
      <c r="F596" t="s">
        <v>60</v>
      </c>
      <c r="G596" t="s">
        <v>2201</v>
      </c>
      <c r="H596">
        <v>45959</v>
      </c>
      <c r="I596">
        <v>0</v>
      </c>
      <c r="J596">
        <v>0.1</v>
      </c>
      <c r="K596">
        <v>0</v>
      </c>
      <c r="L596">
        <v>1</v>
      </c>
      <c r="M596" t="s">
        <v>19</v>
      </c>
      <c r="N596" t="s">
        <v>62</v>
      </c>
      <c r="O596">
        <v>31.6</v>
      </c>
      <c r="P596" t="s">
        <v>24</v>
      </c>
      <c r="Q596" t="s">
        <v>64</v>
      </c>
      <c r="R596" t="s">
        <v>65</v>
      </c>
      <c r="S596" t="s">
        <v>66</v>
      </c>
      <c r="T596" t="s">
        <v>105</v>
      </c>
      <c r="U596" t="s">
        <v>67</v>
      </c>
      <c r="V596" t="s">
        <v>21</v>
      </c>
      <c r="W596">
        <v>805</v>
      </c>
      <c r="X596" t="s">
        <v>22</v>
      </c>
      <c r="Y596" t="s">
        <v>39</v>
      </c>
      <c r="Z596">
        <v>2</v>
      </c>
      <c r="AC596" t="str">
        <f>IF(Table1[[#This Row],[In Adafruit Kit]]+Table1[[#This Row],[Common part]]&gt;0,1,"")</f>
        <v/>
      </c>
      <c r="AE596">
        <v>1</v>
      </c>
      <c r="AF596" t="str">
        <f>IF(Table1[[#This Row],[Stock Part]]=1,"STOCK",IF(Table1[[#This Row],[5% Rohs Part]]+Table1[[#This Row],[1% Rohs Part]],"",""))</f>
        <v/>
      </c>
      <c r="AG596" t="str">
        <f>CONCATENATE(Table1[[#This Row],[Resistance (Ohms)]],Table1[[#This Row],[Tolerance]],Table1[[#This Row],[Stock]])</f>
        <v>31.6Â±1%</v>
      </c>
      <c r="AH596" t="s">
        <v>11344</v>
      </c>
      <c r="AI596" s="6" t="s">
        <v>11352</v>
      </c>
    </row>
    <row r="597" spans="1:35" hidden="1">
      <c r="A597" t="s">
        <v>55</v>
      </c>
      <c r="B597" t="s">
        <v>56</v>
      </c>
      <c r="C597" t="s">
        <v>2202</v>
      </c>
      <c r="D597" t="s">
        <v>58</v>
      </c>
      <c r="E597" t="s">
        <v>2203</v>
      </c>
      <c r="F597" t="s">
        <v>60</v>
      </c>
      <c r="G597" t="s">
        <v>2204</v>
      </c>
      <c r="H597">
        <v>31015</v>
      </c>
      <c r="I597">
        <v>0</v>
      </c>
      <c r="J597">
        <v>0.1</v>
      </c>
      <c r="K597">
        <v>0</v>
      </c>
      <c r="L597">
        <v>1</v>
      </c>
      <c r="M597" t="s">
        <v>19</v>
      </c>
      <c r="N597" t="s">
        <v>62</v>
      </c>
      <c r="O597">
        <v>71.5</v>
      </c>
      <c r="P597" t="s">
        <v>24</v>
      </c>
      <c r="Q597" t="s">
        <v>64</v>
      </c>
      <c r="R597" t="s">
        <v>65</v>
      </c>
      <c r="S597" t="s">
        <v>66</v>
      </c>
      <c r="T597" t="s">
        <v>105</v>
      </c>
      <c r="U597" t="s">
        <v>67</v>
      </c>
      <c r="V597" t="s">
        <v>21</v>
      </c>
      <c r="W597">
        <v>805</v>
      </c>
      <c r="X597" t="s">
        <v>22</v>
      </c>
      <c r="Y597" t="s">
        <v>39</v>
      </c>
      <c r="Z597">
        <v>2</v>
      </c>
      <c r="AC597" t="str">
        <f>IF(Table1[[#This Row],[In Adafruit Kit]]+Table1[[#This Row],[Common part]]&gt;0,1,"")</f>
        <v/>
      </c>
      <c r="AE597">
        <v>1</v>
      </c>
      <c r="AF597" t="str">
        <f>IF(Table1[[#This Row],[Stock Part]]=1,"STOCK",IF(Table1[[#This Row],[5% Rohs Part]]+Table1[[#This Row],[1% Rohs Part]],"",""))</f>
        <v/>
      </c>
      <c r="AG597" t="str">
        <f>CONCATENATE(Table1[[#This Row],[Resistance (Ohms)]],Table1[[#This Row],[Tolerance]],Table1[[#This Row],[Stock]])</f>
        <v>71.5Â±1%</v>
      </c>
      <c r="AH597" t="s">
        <v>11344</v>
      </c>
      <c r="AI597" s="6" t="s">
        <v>11352</v>
      </c>
    </row>
    <row r="598" spans="1:35" hidden="1">
      <c r="A598" t="s">
        <v>55</v>
      </c>
      <c r="B598" t="s">
        <v>56</v>
      </c>
      <c r="C598" t="s">
        <v>2205</v>
      </c>
      <c r="D598" t="s">
        <v>58</v>
      </c>
      <c r="E598" t="s">
        <v>2206</v>
      </c>
      <c r="F598" t="s">
        <v>60</v>
      </c>
      <c r="G598" t="s">
        <v>2207</v>
      </c>
      <c r="H598">
        <v>33849</v>
      </c>
      <c r="I598">
        <v>0</v>
      </c>
      <c r="J598">
        <v>0.1</v>
      </c>
      <c r="K598">
        <v>0</v>
      </c>
      <c r="L598">
        <v>1</v>
      </c>
      <c r="M598" t="s">
        <v>19</v>
      </c>
      <c r="N598" t="s">
        <v>62</v>
      </c>
      <c r="O598" t="s">
        <v>2208</v>
      </c>
      <c r="P598" t="s">
        <v>24</v>
      </c>
      <c r="Q598" t="s">
        <v>64</v>
      </c>
      <c r="R598" t="s">
        <v>65</v>
      </c>
      <c r="S598" t="s">
        <v>66</v>
      </c>
      <c r="T598" t="s">
        <v>105</v>
      </c>
      <c r="U598" t="s">
        <v>67</v>
      </c>
      <c r="V598" t="s">
        <v>21</v>
      </c>
      <c r="W598">
        <v>805</v>
      </c>
      <c r="X598" t="s">
        <v>22</v>
      </c>
      <c r="Y598" t="s">
        <v>39</v>
      </c>
      <c r="Z598">
        <v>2</v>
      </c>
      <c r="AC598" t="str">
        <f>IF(Table1[[#This Row],[In Adafruit Kit]]+Table1[[#This Row],[Common part]]&gt;0,1,"")</f>
        <v/>
      </c>
      <c r="AE598">
        <v>1</v>
      </c>
      <c r="AF598" t="str">
        <f>IF(Table1[[#This Row],[Stock Part]]=1,"STOCK",IF(Table1[[#This Row],[5% Rohs Part]]+Table1[[#This Row],[1% Rohs Part]],"",""))</f>
        <v/>
      </c>
      <c r="AG598" t="str">
        <f>CONCATENATE(Table1[[#This Row],[Resistance (Ohms)]],Table1[[#This Row],[Tolerance]],Table1[[#This Row],[Stock]])</f>
        <v>845kÂ±1%</v>
      </c>
      <c r="AH598" t="s">
        <v>11344</v>
      </c>
      <c r="AI598" s="6" t="s">
        <v>11352</v>
      </c>
    </row>
    <row r="599" spans="1:35" hidden="1">
      <c r="A599" t="s">
        <v>55</v>
      </c>
      <c r="B599" t="s">
        <v>56</v>
      </c>
      <c r="C599" t="s">
        <v>2209</v>
      </c>
      <c r="D599" t="s">
        <v>58</v>
      </c>
      <c r="E599" t="s">
        <v>2210</v>
      </c>
      <c r="F599" t="s">
        <v>60</v>
      </c>
      <c r="G599" t="s">
        <v>2211</v>
      </c>
      <c r="H599">
        <v>31816</v>
      </c>
      <c r="I599">
        <v>0</v>
      </c>
      <c r="J599">
        <v>0.1</v>
      </c>
      <c r="K599">
        <v>0</v>
      </c>
      <c r="L599">
        <v>1</v>
      </c>
      <c r="M599" t="s">
        <v>19</v>
      </c>
      <c r="N599" t="s">
        <v>62</v>
      </c>
      <c r="O599">
        <v>118</v>
      </c>
      <c r="P599" t="s">
        <v>24</v>
      </c>
      <c r="Q599" t="s">
        <v>64</v>
      </c>
      <c r="R599" t="s">
        <v>65</v>
      </c>
      <c r="S599" t="s">
        <v>66</v>
      </c>
      <c r="T599" t="s">
        <v>105</v>
      </c>
      <c r="U599" t="s">
        <v>67</v>
      </c>
      <c r="V599" t="s">
        <v>21</v>
      </c>
      <c r="W599">
        <v>805</v>
      </c>
      <c r="X599" t="s">
        <v>22</v>
      </c>
      <c r="Y599" t="s">
        <v>39</v>
      </c>
      <c r="Z599">
        <v>2</v>
      </c>
      <c r="AC599" t="str">
        <f>IF(Table1[[#This Row],[In Adafruit Kit]]+Table1[[#This Row],[Common part]]&gt;0,1,"")</f>
        <v/>
      </c>
      <c r="AE599">
        <v>1</v>
      </c>
      <c r="AF599" t="str">
        <f>IF(Table1[[#This Row],[Stock Part]]=1,"STOCK",IF(Table1[[#This Row],[5% Rohs Part]]+Table1[[#This Row],[1% Rohs Part]],"",""))</f>
        <v/>
      </c>
      <c r="AG599" t="str">
        <f>CONCATENATE(Table1[[#This Row],[Resistance (Ohms)]],Table1[[#This Row],[Tolerance]],Table1[[#This Row],[Stock]])</f>
        <v>118Â±1%</v>
      </c>
      <c r="AH599" t="s">
        <v>11344</v>
      </c>
      <c r="AI599" s="6" t="s">
        <v>11352</v>
      </c>
    </row>
    <row r="600" spans="1:35" hidden="1">
      <c r="A600" t="s">
        <v>55</v>
      </c>
      <c r="B600" t="s">
        <v>56</v>
      </c>
      <c r="C600" t="s">
        <v>2212</v>
      </c>
      <c r="D600" t="s">
        <v>58</v>
      </c>
      <c r="E600" t="s">
        <v>2213</v>
      </c>
      <c r="F600" t="s">
        <v>60</v>
      </c>
      <c r="G600" t="s">
        <v>2214</v>
      </c>
      <c r="H600">
        <v>27652</v>
      </c>
      <c r="I600">
        <v>0</v>
      </c>
      <c r="J600">
        <v>0.1</v>
      </c>
      <c r="K600">
        <v>0</v>
      </c>
      <c r="L600">
        <v>1</v>
      </c>
      <c r="M600" t="s">
        <v>19</v>
      </c>
      <c r="N600" t="s">
        <v>62</v>
      </c>
      <c r="O600">
        <v>17.8</v>
      </c>
      <c r="P600" t="s">
        <v>24</v>
      </c>
      <c r="Q600" t="s">
        <v>64</v>
      </c>
      <c r="R600" t="s">
        <v>65</v>
      </c>
      <c r="S600" t="s">
        <v>66</v>
      </c>
      <c r="T600" t="s">
        <v>105</v>
      </c>
      <c r="U600" t="s">
        <v>67</v>
      </c>
      <c r="V600" t="s">
        <v>21</v>
      </c>
      <c r="W600">
        <v>805</v>
      </c>
      <c r="X600" t="s">
        <v>22</v>
      </c>
      <c r="Y600" t="s">
        <v>39</v>
      </c>
      <c r="Z600">
        <v>2</v>
      </c>
      <c r="AC600" t="str">
        <f>IF(Table1[[#This Row],[In Adafruit Kit]]+Table1[[#This Row],[Common part]]&gt;0,1,"")</f>
        <v/>
      </c>
      <c r="AE600">
        <v>1</v>
      </c>
      <c r="AF600" t="str">
        <f>IF(Table1[[#This Row],[Stock Part]]=1,"STOCK",IF(Table1[[#This Row],[5% Rohs Part]]+Table1[[#This Row],[1% Rohs Part]],"",""))</f>
        <v/>
      </c>
      <c r="AG600" t="str">
        <f>CONCATENATE(Table1[[#This Row],[Resistance (Ohms)]],Table1[[#This Row],[Tolerance]],Table1[[#This Row],[Stock]])</f>
        <v>17.8Â±1%</v>
      </c>
      <c r="AH600" t="s">
        <v>11344</v>
      </c>
      <c r="AI600" s="6" t="s">
        <v>11352</v>
      </c>
    </row>
    <row r="601" spans="1:35" hidden="1">
      <c r="A601" t="s">
        <v>55</v>
      </c>
      <c r="B601" t="s">
        <v>56</v>
      </c>
      <c r="C601" t="s">
        <v>2215</v>
      </c>
      <c r="D601" t="s">
        <v>58</v>
      </c>
      <c r="E601" t="s">
        <v>2216</v>
      </c>
      <c r="F601" t="s">
        <v>60</v>
      </c>
      <c r="G601" t="s">
        <v>2217</v>
      </c>
      <c r="H601">
        <v>22190</v>
      </c>
      <c r="I601">
        <v>0</v>
      </c>
      <c r="J601">
        <v>0.1</v>
      </c>
      <c r="K601">
        <v>0</v>
      </c>
      <c r="L601">
        <v>1</v>
      </c>
      <c r="M601" t="s">
        <v>19</v>
      </c>
      <c r="N601" t="s">
        <v>62</v>
      </c>
      <c r="O601">
        <v>44.2</v>
      </c>
      <c r="P601" t="s">
        <v>24</v>
      </c>
      <c r="Q601" t="s">
        <v>64</v>
      </c>
      <c r="R601" t="s">
        <v>65</v>
      </c>
      <c r="S601" t="s">
        <v>66</v>
      </c>
      <c r="T601" t="s">
        <v>105</v>
      </c>
      <c r="U601" t="s">
        <v>67</v>
      </c>
      <c r="V601" t="s">
        <v>21</v>
      </c>
      <c r="W601">
        <v>805</v>
      </c>
      <c r="X601" t="s">
        <v>22</v>
      </c>
      <c r="Y601" t="s">
        <v>39</v>
      </c>
      <c r="Z601">
        <v>2</v>
      </c>
      <c r="AC601" t="str">
        <f>IF(Table1[[#This Row],[In Adafruit Kit]]+Table1[[#This Row],[Common part]]&gt;0,1,"")</f>
        <v/>
      </c>
      <c r="AE601">
        <v>1</v>
      </c>
      <c r="AF601" t="str">
        <f>IF(Table1[[#This Row],[Stock Part]]=1,"STOCK",IF(Table1[[#This Row],[5% Rohs Part]]+Table1[[#This Row],[1% Rohs Part]],"",""))</f>
        <v/>
      </c>
      <c r="AG601" t="str">
        <f>CONCATENATE(Table1[[#This Row],[Resistance (Ohms)]],Table1[[#This Row],[Tolerance]],Table1[[#This Row],[Stock]])</f>
        <v>44.2Â±1%</v>
      </c>
      <c r="AH601" t="s">
        <v>11344</v>
      </c>
      <c r="AI601" s="6" t="s">
        <v>11352</v>
      </c>
    </row>
    <row r="602" spans="1:35" hidden="1">
      <c r="A602" t="s">
        <v>55</v>
      </c>
      <c r="B602" t="s">
        <v>56</v>
      </c>
      <c r="C602" t="s">
        <v>2218</v>
      </c>
      <c r="D602" t="s">
        <v>58</v>
      </c>
      <c r="E602" t="s">
        <v>2219</v>
      </c>
      <c r="F602" t="s">
        <v>60</v>
      </c>
      <c r="G602" t="s">
        <v>2220</v>
      </c>
      <c r="H602">
        <v>21370</v>
      </c>
      <c r="I602">
        <v>0</v>
      </c>
      <c r="J602">
        <v>0.1</v>
      </c>
      <c r="K602">
        <v>0</v>
      </c>
      <c r="L602">
        <v>1</v>
      </c>
      <c r="M602" t="s">
        <v>19</v>
      </c>
      <c r="N602" t="s">
        <v>62</v>
      </c>
      <c r="O602">
        <v>73.2</v>
      </c>
      <c r="P602" t="s">
        <v>24</v>
      </c>
      <c r="Q602" t="s">
        <v>64</v>
      </c>
      <c r="R602" t="s">
        <v>65</v>
      </c>
      <c r="S602" t="s">
        <v>66</v>
      </c>
      <c r="T602" t="s">
        <v>105</v>
      </c>
      <c r="U602" t="s">
        <v>67</v>
      </c>
      <c r="V602" t="s">
        <v>21</v>
      </c>
      <c r="W602">
        <v>805</v>
      </c>
      <c r="X602" t="s">
        <v>22</v>
      </c>
      <c r="Y602" t="s">
        <v>39</v>
      </c>
      <c r="Z602">
        <v>2</v>
      </c>
      <c r="AC602" t="str">
        <f>IF(Table1[[#This Row],[In Adafruit Kit]]+Table1[[#This Row],[Common part]]&gt;0,1,"")</f>
        <v/>
      </c>
      <c r="AE602">
        <v>1</v>
      </c>
      <c r="AF602" t="str">
        <f>IF(Table1[[#This Row],[Stock Part]]=1,"STOCK",IF(Table1[[#This Row],[5% Rohs Part]]+Table1[[#This Row],[1% Rohs Part]],"",""))</f>
        <v/>
      </c>
      <c r="AG602" t="str">
        <f>CONCATENATE(Table1[[#This Row],[Resistance (Ohms)]],Table1[[#This Row],[Tolerance]],Table1[[#This Row],[Stock]])</f>
        <v>73.2Â±1%</v>
      </c>
      <c r="AH602" t="s">
        <v>11344</v>
      </c>
      <c r="AI602" s="6" t="s">
        <v>11352</v>
      </c>
    </row>
    <row r="603" spans="1:35" hidden="1">
      <c r="A603" t="s">
        <v>55</v>
      </c>
      <c r="B603" t="s">
        <v>56</v>
      </c>
      <c r="C603" t="s">
        <v>2221</v>
      </c>
      <c r="D603" t="s">
        <v>58</v>
      </c>
      <c r="E603" t="s">
        <v>2222</v>
      </c>
      <c r="F603" t="s">
        <v>60</v>
      </c>
      <c r="G603" t="s">
        <v>2223</v>
      </c>
      <c r="H603">
        <v>18017</v>
      </c>
      <c r="I603">
        <v>0</v>
      </c>
      <c r="J603">
        <v>0.1</v>
      </c>
      <c r="K603">
        <v>0</v>
      </c>
      <c r="L603">
        <v>1</v>
      </c>
      <c r="M603" t="s">
        <v>19</v>
      </c>
      <c r="N603" t="s">
        <v>62</v>
      </c>
      <c r="O603">
        <v>46.4</v>
      </c>
      <c r="P603" t="s">
        <v>24</v>
      </c>
      <c r="Q603" t="s">
        <v>64</v>
      </c>
      <c r="R603" t="s">
        <v>65</v>
      </c>
      <c r="S603" t="s">
        <v>66</v>
      </c>
      <c r="T603" t="s">
        <v>105</v>
      </c>
      <c r="U603" t="s">
        <v>67</v>
      </c>
      <c r="V603" t="s">
        <v>21</v>
      </c>
      <c r="W603">
        <v>805</v>
      </c>
      <c r="X603" t="s">
        <v>22</v>
      </c>
      <c r="Y603" t="s">
        <v>39</v>
      </c>
      <c r="Z603">
        <v>2</v>
      </c>
      <c r="AC603" t="str">
        <f>IF(Table1[[#This Row],[In Adafruit Kit]]+Table1[[#This Row],[Common part]]&gt;0,1,"")</f>
        <v/>
      </c>
      <c r="AE603">
        <v>1</v>
      </c>
      <c r="AF603" t="str">
        <f>IF(Table1[[#This Row],[Stock Part]]=1,"STOCK",IF(Table1[[#This Row],[5% Rohs Part]]+Table1[[#This Row],[1% Rohs Part]],"",""))</f>
        <v/>
      </c>
      <c r="AG603" t="str">
        <f>CONCATENATE(Table1[[#This Row],[Resistance (Ohms)]],Table1[[#This Row],[Tolerance]],Table1[[#This Row],[Stock]])</f>
        <v>46.4Â±1%</v>
      </c>
      <c r="AH603" t="s">
        <v>11344</v>
      </c>
      <c r="AI603" s="6" t="s">
        <v>11352</v>
      </c>
    </row>
    <row r="604" spans="1:35" hidden="1">
      <c r="A604" t="s">
        <v>55</v>
      </c>
      <c r="B604" t="s">
        <v>56</v>
      </c>
      <c r="C604" t="s">
        <v>2224</v>
      </c>
      <c r="D604" t="s">
        <v>58</v>
      </c>
      <c r="E604" t="s">
        <v>2225</v>
      </c>
      <c r="F604" t="s">
        <v>60</v>
      </c>
      <c r="G604" t="s">
        <v>2226</v>
      </c>
      <c r="H604">
        <v>165076</v>
      </c>
      <c r="I604">
        <v>0</v>
      </c>
      <c r="J604">
        <v>0.1</v>
      </c>
      <c r="K604">
        <v>0</v>
      </c>
      <c r="L604">
        <v>1</v>
      </c>
      <c r="M604" t="s">
        <v>19</v>
      </c>
      <c r="N604" t="s">
        <v>62</v>
      </c>
      <c r="O604" t="s">
        <v>2227</v>
      </c>
      <c r="P604" t="s">
        <v>24</v>
      </c>
      <c r="Q604" t="s">
        <v>64</v>
      </c>
      <c r="R604" t="s">
        <v>65</v>
      </c>
      <c r="S604" t="s">
        <v>66</v>
      </c>
      <c r="T604" t="s">
        <v>105</v>
      </c>
      <c r="U604" t="s">
        <v>67</v>
      </c>
      <c r="V604" t="s">
        <v>21</v>
      </c>
      <c r="W604">
        <v>805</v>
      </c>
      <c r="X604" t="s">
        <v>22</v>
      </c>
      <c r="Y604" t="s">
        <v>39</v>
      </c>
      <c r="Z604">
        <v>2</v>
      </c>
      <c r="AC604" t="str">
        <f>IF(Table1[[#This Row],[In Adafruit Kit]]+Table1[[#This Row],[Common part]]&gt;0,1,"")</f>
        <v/>
      </c>
      <c r="AE604">
        <v>1</v>
      </c>
      <c r="AF604" t="str">
        <f>IF(Table1[[#This Row],[Stock Part]]=1,"STOCK",IF(Table1[[#This Row],[5% Rohs Part]]+Table1[[#This Row],[1% Rohs Part]],"",""))</f>
        <v/>
      </c>
      <c r="AG604" t="str">
        <f>CONCATENATE(Table1[[#This Row],[Resistance (Ohms)]],Table1[[#This Row],[Tolerance]],Table1[[#This Row],[Stock]])</f>
        <v>1.27MÂ±1%</v>
      </c>
      <c r="AH604" t="s">
        <v>11344</v>
      </c>
      <c r="AI604" s="6" t="s">
        <v>11352</v>
      </c>
    </row>
    <row r="605" spans="1:35" hidden="1">
      <c r="A605" t="s">
        <v>55</v>
      </c>
      <c r="B605" t="s">
        <v>56</v>
      </c>
      <c r="C605" t="s">
        <v>2228</v>
      </c>
      <c r="D605" t="s">
        <v>58</v>
      </c>
      <c r="E605" t="s">
        <v>2229</v>
      </c>
      <c r="F605" t="s">
        <v>60</v>
      </c>
      <c r="G605" t="s">
        <v>2230</v>
      </c>
      <c r="H605">
        <v>96776</v>
      </c>
      <c r="I605">
        <v>0</v>
      </c>
      <c r="J605">
        <v>0.1</v>
      </c>
      <c r="K605">
        <v>0</v>
      </c>
      <c r="L605">
        <v>1</v>
      </c>
      <c r="M605" t="s">
        <v>19</v>
      </c>
      <c r="N605" t="s">
        <v>62</v>
      </c>
      <c r="O605" t="s">
        <v>2231</v>
      </c>
      <c r="P605" t="s">
        <v>24</v>
      </c>
      <c r="Q605" t="s">
        <v>64</v>
      </c>
      <c r="R605" t="s">
        <v>65</v>
      </c>
      <c r="S605" t="s">
        <v>66</v>
      </c>
      <c r="T605" t="s">
        <v>105</v>
      </c>
      <c r="U605" t="s">
        <v>67</v>
      </c>
      <c r="V605" t="s">
        <v>21</v>
      </c>
      <c r="W605">
        <v>805</v>
      </c>
      <c r="X605" t="s">
        <v>22</v>
      </c>
      <c r="Y605" t="s">
        <v>39</v>
      </c>
      <c r="Z605">
        <v>2</v>
      </c>
      <c r="AC605" t="str">
        <f>IF(Table1[[#This Row],[In Adafruit Kit]]+Table1[[#This Row],[Common part]]&gt;0,1,"")</f>
        <v/>
      </c>
      <c r="AE605">
        <v>1</v>
      </c>
      <c r="AF605" t="str">
        <f>IF(Table1[[#This Row],[Stock Part]]=1,"STOCK",IF(Table1[[#This Row],[5% Rohs Part]]+Table1[[#This Row],[1% Rohs Part]],"",""))</f>
        <v/>
      </c>
      <c r="AG605" t="str">
        <f>CONCATENATE(Table1[[#This Row],[Resistance (Ohms)]],Table1[[#This Row],[Tolerance]],Table1[[#This Row],[Stock]])</f>
        <v>6.49MÂ±1%</v>
      </c>
      <c r="AH605" t="s">
        <v>11344</v>
      </c>
      <c r="AI605" s="6" t="s">
        <v>11352</v>
      </c>
    </row>
    <row r="606" spans="1:35" hidden="1">
      <c r="A606" t="s">
        <v>55</v>
      </c>
      <c r="B606" t="s">
        <v>56</v>
      </c>
      <c r="C606" t="s">
        <v>2232</v>
      </c>
      <c r="D606" t="s">
        <v>58</v>
      </c>
      <c r="E606" t="s">
        <v>2233</v>
      </c>
      <c r="F606" t="s">
        <v>60</v>
      </c>
      <c r="G606" t="s">
        <v>2234</v>
      </c>
      <c r="H606">
        <v>58276</v>
      </c>
      <c r="I606">
        <v>0</v>
      </c>
      <c r="J606">
        <v>0.1</v>
      </c>
      <c r="K606">
        <v>0</v>
      </c>
      <c r="L606">
        <v>1</v>
      </c>
      <c r="M606" t="s">
        <v>19</v>
      </c>
      <c r="N606" t="s">
        <v>62</v>
      </c>
      <c r="O606" t="s">
        <v>2235</v>
      </c>
      <c r="P606" t="s">
        <v>24</v>
      </c>
      <c r="Q606" t="s">
        <v>64</v>
      </c>
      <c r="R606" t="s">
        <v>65</v>
      </c>
      <c r="S606" t="s">
        <v>66</v>
      </c>
      <c r="T606" t="s">
        <v>105</v>
      </c>
      <c r="U606" t="s">
        <v>67</v>
      </c>
      <c r="V606" t="s">
        <v>21</v>
      </c>
      <c r="W606">
        <v>805</v>
      </c>
      <c r="X606" t="s">
        <v>22</v>
      </c>
      <c r="Y606" t="s">
        <v>39</v>
      </c>
      <c r="Z606">
        <v>2</v>
      </c>
      <c r="AC606" t="str">
        <f>IF(Table1[[#This Row],[In Adafruit Kit]]+Table1[[#This Row],[Common part]]&gt;0,1,"")</f>
        <v/>
      </c>
      <c r="AE606">
        <v>1</v>
      </c>
      <c r="AF606" t="str">
        <f>IF(Table1[[#This Row],[Stock Part]]=1,"STOCK",IF(Table1[[#This Row],[5% Rohs Part]]+Table1[[#This Row],[1% Rohs Part]],"",""))</f>
        <v/>
      </c>
      <c r="AG606" t="str">
        <f>CONCATENATE(Table1[[#This Row],[Resistance (Ohms)]],Table1[[#This Row],[Tolerance]],Table1[[#This Row],[Stock]])</f>
        <v>3.57MÂ±1%</v>
      </c>
      <c r="AH606" t="s">
        <v>11344</v>
      </c>
      <c r="AI606" s="6" t="s">
        <v>11352</v>
      </c>
    </row>
    <row r="607" spans="1:35" hidden="1">
      <c r="A607" t="s">
        <v>55</v>
      </c>
      <c r="B607" t="s">
        <v>56</v>
      </c>
      <c r="C607" t="s">
        <v>2236</v>
      </c>
      <c r="D607" t="s">
        <v>58</v>
      </c>
      <c r="E607" t="s">
        <v>2237</v>
      </c>
      <c r="F607" t="s">
        <v>60</v>
      </c>
      <c r="G607" t="s">
        <v>2238</v>
      </c>
      <c r="H607">
        <v>54475</v>
      </c>
      <c r="I607">
        <v>0</v>
      </c>
      <c r="J607">
        <v>0.1</v>
      </c>
      <c r="K607">
        <v>0</v>
      </c>
      <c r="L607">
        <v>1</v>
      </c>
      <c r="M607" t="s">
        <v>19</v>
      </c>
      <c r="N607" t="s">
        <v>62</v>
      </c>
      <c r="O607" t="s">
        <v>2239</v>
      </c>
      <c r="P607" t="s">
        <v>24</v>
      </c>
      <c r="Q607" t="s">
        <v>64</v>
      </c>
      <c r="R607" t="s">
        <v>65</v>
      </c>
      <c r="S607" t="s">
        <v>66</v>
      </c>
      <c r="T607" t="s">
        <v>105</v>
      </c>
      <c r="U607" t="s">
        <v>67</v>
      </c>
      <c r="V607" t="s">
        <v>21</v>
      </c>
      <c r="W607">
        <v>805</v>
      </c>
      <c r="X607" t="s">
        <v>22</v>
      </c>
      <c r="Y607" t="s">
        <v>39</v>
      </c>
      <c r="Z607">
        <v>2</v>
      </c>
      <c r="AC607" t="str">
        <f>IF(Table1[[#This Row],[In Adafruit Kit]]+Table1[[#This Row],[Common part]]&gt;0,1,"")</f>
        <v/>
      </c>
      <c r="AE607">
        <v>1</v>
      </c>
      <c r="AF607" t="str">
        <f>IF(Table1[[#This Row],[Stock Part]]=1,"STOCK",IF(Table1[[#This Row],[5% Rohs Part]]+Table1[[#This Row],[1% Rohs Part]],"",""))</f>
        <v/>
      </c>
      <c r="AG607" t="str">
        <f>CONCATENATE(Table1[[#This Row],[Resistance (Ohms)]],Table1[[#This Row],[Tolerance]],Table1[[#This Row],[Stock]])</f>
        <v>3.65MÂ±1%</v>
      </c>
      <c r="AH607" t="s">
        <v>11344</v>
      </c>
      <c r="AI607" s="6" t="s">
        <v>11352</v>
      </c>
    </row>
    <row r="608" spans="1:35" hidden="1">
      <c r="A608" t="s">
        <v>55</v>
      </c>
      <c r="B608" t="s">
        <v>56</v>
      </c>
      <c r="C608" t="s">
        <v>2240</v>
      </c>
      <c r="D608" t="s">
        <v>58</v>
      </c>
      <c r="E608" t="s">
        <v>2241</v>
      </c>
      <c r="F608" t="s">
        <v>60</v>
      </c>
      <c r="G608" t="s">
        <v>2242</v>
      </c>
      <c r="H608">
        <v>45952</v>
      </c>
      <c r="I608">
        <v>0</v>
      </c>
      <c r="J608">
        <v>0.1</v>
      </c>
      <c r="K608">
        <v>0</v>
      </c>
      <c r="L608">
        <v>1</v>
      </c>
      <c r="M608" t="s">
        <v>19</v>
      </c>
      <c r="N608" t="s">
        <v>62</v>
      </c>
      <c r="O608" t="s">
        <v>2243</v>
      </c>
      <c r="P608" t="s">
        <v>24</v>
      </c>
      <c r="Q608" t="s">
        <v>64</v>
      </c>
      <c r="R608" t="s">
        <v>65</v>
      </c>
      <c r="S608" t="s">
        <v>66</v>
      </c>
      <c r="T608" t="s">
        <v>105</v>
      </c>
      <c r="U608" t="s">
        <v>67</v>
      </c>
      <c r="V608" t="s">
        <v>21</v>
      </c>
      <c r="W608">
        <v>805</v>
      </c>
      <c r="X608" t="s">
        <v>22</v>
      </c>
      <c r="Y608" t="s">
        <v>39</v>
      </c>
      <c r="Z608">
        <v>2</v>
      </c>
      <c r="AC608" t="str">
        <f>IF(Table1[[#This Row],[In Adafruit Kit]]+Table1[[#This Row],[Common part]]&gt;0,1,"")</f>
        <v/>
      </c>
      <c r="AE608">
        <v>1</v>
      </c>
      <c r="AF608" t="str">
        <f>IF(Table1[[#This Row],[Stock Part]]=1,"STOCK",IF(Table1[[#This Row],[5% Rohs Part]]+Table1[[#This Row],[1% Rohs Part]],"",""))</f>
        <v/>
      </c>
      <c r="AG608" t="str">
        <f>CONCATENATE(Table1[[#This Row],[Resistance (Ohms)]],Table1[[#This Row],[Tolerance]],Table1[[#This Row],[Stock]])</f>
        <v>2.15MÂ±1%</v>
      </c>
      <c r="AH608" t="s">
        <v>11344</v>
      </c>
      <c r="AI608" s="6" t="s">
        <v>11352</v>
      </c>
    </row>
    <row r="609" spans="1:35" hidden="1">
      <c r="A609" t="s">
        <v>55</v>
      </c>
      <c r="B609" t="s">
        <v>56</v>
      </c>
      <c r="C609" t="s">
        <v>2244</v>
      </c>
      <c r="D609" t="s">
        <v>58</v>
      </c>
      <c r="E609" t="s">
        <v>2245</v>
      </c>
      <c r="F609" t="s">
        <v>60</v>
      </c>
      <c r="G609" t="s">
        <v>2246</v>
      </c>
      <c r="H609">
        <v>44343</v>
      </c>
      <c r="I609">
        <v>0</v>
      </c>
      <c r="J609">
        <v>0.1</v>
      </c>
      <c r="K609">
        <v>0</v>
      </c>
      <c r="L609">
        <v>1</v>
      </c>
      <c r="M609" t="s">
        <v>19</v>
      </c>
      <c r="N609" t="s">
        <v>62</v>
      </c>
      <c r="O609" t="s">
        <v>2247</v>
      </c>
      <c r="P609" t="s">
        <v>24</v>
      </c>
      <c r="Q609" t="s">
        <v>64</v>
      </c>
      <c r="R609" t="s">
        <v>65</v>
      </c>
      <c r="S609" t="s">
        <v>66</v>
      </c>
      <c r="T609" t="s">
        <v>105</v>
      </c>
      <c r="U609" t="s">
        <v>67</v>
      </c>
      <c r="V609" t="s">
        <v>21</v>
      </c>
      <c r="W609">
        <v>805</v>
      </c>
      <c r="X609" t="s">
        <v>22</v>
      </c>
      <c r="Y609" t="s">
        <v>39</v>
      </c>
      <c r="Z609">
        <v>2</v>
      </c>
      <c r="AC609" t="str">
        <f>IF(Table1[[#This Row],[In Adafruit Kit]]+Table1[[#This Row],[Common part]]&gt;0,1,"")</f>
        <v/>
      </c>
      <c r="AE609">
        <v>1</v>
      </c>
      <c r="AF609" t="str">
        <f>IF(Table1[[#This Row],[Stock Part]]=1,"STOCK",IF(Table1[[#This Row],[5% Rohs Part]]+Table1[[#This Row],[1% Rohs Part]],"",""))</f>
        <v/>
      </c>
      <c r="AG609" t="str">
        <f>CONCATENATE(Table1[[#This Row],[Resistance (Ohms)]],Table1[[#This Row],[Tolerance]],Table1[[#This Row],[Stock]])</f>
        <v>2.32MÂ±1%</v>
      </c>
      <c r="AH609" t="s">
        <v>11344</v>
      </c>
      <c r="AI609" s="6" t="s">
        <v>11352</v>
      </c>
    </row>
    <row r="610" spans="1:35" hidden="1">
      <c r="A610" t="s">
        <v>55</v>
      </c>
      <c r="B610" t="s">
        <v>56</v>
      </c>
      <c r="C610" t="s">
        <v>2248</v>
      </c>
      <c r="D610" t="s">
        <v>58</v>
      </c>
      <c r="E610" t="s">
        <v>2249</v>
      </c>
      <c r="F610" t="s">
        <v>60</v>
      </c>
      <c r="G610" t="s">
        <v>2250</v>
      </c>
      <c r="H610">
        <v>42268</v>
      </c>
      <c r="I610">
        <v>0</v>
      </c>
      <c r="J610">
        <v>0.1</v>
      </c>
      <c r="K610">
        <v>0</v>
      </c>
      <c r="L610">
        <v>1</v>
      </c>
      <c r="M610" t="s">
        <v>19</v>
      </c>
      <c r="N610" t="s">
        <v>62</v>
      </c>
      <c r="O610" t="s">
        <v>2251</v>
      </c>
      <c r="P610" t="s">
        <v>24</v>
      </c>
      <c r="Q610" t="s">
        <v>64</v>
      </c>
      <c r="R610" t="s">
        <v>65</v>
      </c>
      <c r="S610" t="s">
        <v>66</v>
      </c>
      <c r="T610" t="s">
        <v>105</v>
      </c>
      <c r="U610" t="s">
        <v>67</v>
      </c>
      <c r="V610" t="s">
        <v>21</v>
      </c>
      <c r="W610">
        <v>805</v>
      </c>
      <c r="X610" t="s">
        <v>22</v>
      </c>
      <c r="Y610" t="s">
        <v>39</v>
      </c>
      <c r="Z610">
        <v>2</v>
      </c>
      <c r="AC610" t="str">
        <f>IF(Table1[[#This Row],[In Adafruit Kit]]+Table1[[#This Row],[Common part]]&gt;0,1,"")</f>
        <v/>
      </c>
      <c r="AE610">
        <v>1</v>
      </c>
      <c r="AF610" t="str">
        <f>IF(Table1[[#This Row],[Stock Part]]=1,"STOCK",IF(Table1[[#This Row],[5% Rohs Part]]+Table1[[#This Row],[1% Rohs Part]],"",""))</f>
        <v/>
      </c>
      <c r="AG610" t="str">
        <f>CONCATENATE(Table1[[#This Row],[Resistance (Ohms)]],Table1[[#This Row],[Tolerance]],Table1[[#This Row],[Stock]])</f>
        <v>4.64MÂ±1%</v>
      </c>
      <c r="AH610" t="s">
        <v>11344</v>
      </c>
      <c r="AI610" s="6" t="s">
        <v>11352</v>
      </c>
    </row>
    <row r="611" spans="1:35" hidden="1">
      <c r="A611" t="s">
        <v>55</v>
      </c>
      <c r="B611" t="s">
        <v>56</v>
      </c>
      <c r="C611" t="s">
        <v>2252</v>
      </c>
      <c r="D611" t="s">
        <v>58</v>
      </c>
      <c r="E611" t="s">
        <v>2253</v>
      </c>
      <c r="F611" t="s">
        <v>60</v>
      </c>
      <c r="G611" t="s">
        <v>2254</v>
      </c>
      <c r="H611">
        <v>35571</v>
      </c>
      <c r="I611">
        <v>0</v>
      </c>
      <c r="J611">
        <v>0.1</v>
      </c>
      <c r="K611">
        <v>0</v>
      </c>
      <c r="L611">
        <v>1</v>
      </c>
      <c r="M611" t="s">
        <v>19</v>
      </c>
      <c r="N611" t="s">
        <v>62</v>
      </c>
      <c r="O611" t="s">
        <v>2255</v>
      </c>
      <c r="P611" t="s">
        <v>24</v>
      </c>
      <c r="Q611" t="s">
        <v>64</v>
      </c>
      <c r="R611" t="s">
        <v>65</v>
      </c>
      <c r="S611" t="s">
        <v>66</v>
      </c>
      <c r="T611" t="s">
        <v>105</v>
      </c>
      <c r="U611" t="s">
        <v>67</v>
      </c>
      <c r="V611" t="s">
        <v>21</v>
      </c>
      <c r="W611">
        <v>805</v>
      </c>
      <c r="X611" t="s">
        <v>22</v>
      </c>
      <c r="Y611" t="s">
        <v>39</v>
      </c>
      <c r="Z611">
        <v>2</v>
      </c>
      <c r="AC611" t="str">
        <f>IF(Table1[[#This Row],[In Adafruit Kit]]+Table1[[#This Row],[Common part]]&gt;0,1,"")</f>
        <v/>
      </c>
      <c r="AE611">
        <v>1</v>
      </c>
      <c r="AF611" t="str">
        <f>IF(Table1[[#This Row],[Stock Part]]=1,"STOCK",IF(Table1[[#This Row],[5% Rohs Part]]+Table1[[#This Row],[1% Rohs Part]],"",""))</f>
        <v/>
      </c>
      <c r="AG611" t="str">
        <f>CONCATENATE(Table1[[#This Row],[Resistance (Ohms)]],Table1[[#This Row],[Tolerance]],Table1[[#This Row],[Stock]])</f>
        <v>4.32MÂ±1%</v>
      </c>
      <c r="AH611" t="s">
        <v>11344</v>
      </c>
      <c r="AI611" s="6" t="s">
        <v>11352</v>
      </c>
    </row>
    <row r="612" spans="1:35" hidden="1">
      <c r="A612" t="s">
        <v>55</v>
      </c>
      <c r="B612" t="s">
        <v>56</v>
      </c>
      <c r="C612" t="s">
        <v>2256</v>
      </c>
      <c r="D612" t="s">
        <v>58</v>
      </c>
      <c r="E612" t="s">
        <v>2257</v>
      </c>
      <c r="F612" t="s">
        <v>60</v>
      </c>
      <c r="G612" t="s">
        <v>2258</v>
      </c>
      <c r="H612">
        <v>41104</v>
      </c>
      <c r="I612">
        <v>0</v>
      </c>
      <c r="J612">
        <v>0.1</v>
      </c>
      <c r="K612">
        <v>0</v>
      </c>
      <c r="L612">
        <v>1</v>
      </c>
      <c r="M612" t="s">
        <v>19</v>
      </c>
      <c r="N612" t="s">
        <v>62</v>
      </c>
      <c r="O612" t="s">
        <v>2259</v>
      </c>
      <c r="P612" t="s">
        <v>24</v>
      </c>
      <c r="Q612" t="s">
        <v>64</v>
      </c>
      <c r="R612" t="s">
        <v>65</v>
      </c>
      <c r="S612" t="s">
        <v>66</v>
      </c>
      <c r="T612" t="s">
        <v>105</v>
      </c>
      <c r="U612" t="s">
        <v>67</v>
      </c>
      <c r="V612" t="s">
        <v>21</v>
      </c>
      <c r="W612">
        <v>805</v>
      </c>
      <c r="X612" t="s">
        <v>22</v>
      </c>
      <c r="Y612" t="s">
        <v>39</v>
      </c>
      <c r="Z612">
        <v>2</v>
      </c>
      <c r="AC612" t="str">
        <f>IF(Table1[[#This Row],[In Adafruit Kit]]+Table1[[#This Row],[Common part]]&gt;0,1,"")</f>
        <v/>
      </c>
      <c r="AE612">
        <v>1</v>
      </c>
      <c r="AF612" t="str">
        <f>IF(Table1[[#This Row],[Stock Part]]=1,"STOCK",IF(Table1[[#This Row],[5% Rohs Part]]+Table1[[#This Row],[1% Rohs Part]],"",""))</f>
        <v/>
      </c>
      <c r="AG612" t="str">
        <f>CONCATENATE(Table1[[#This Row],[Resistance (Ohms)]],Table1[[#This Row],[Tolerance]],Table1[[#This Row],[Stock]])</f>
        <v>5.76MÂ±1%</v>
      </c>
      <c r="AH612" t="s">
        <v>11344</v>
      </c>
      <c r="AI612" s="6" t="s">
        <v>11352</v>
      </c>
    </row>
    <row r="613" spans="1:35" hidden="1">
      <c r="A613" t="s">
        <v>55</v>
      </c>
      <c r="B613" t="s">
        <v>56</v>
      </c>
      <c r="C613" t="s">
        <v>2260</v>
      </c>
      <c r="D613" t="s">
        <v>58</v>
      </c>
      <c r="E613" t="s">
        <v>2261</v>
      </c>
      <c r="F613" t="s">
        <v>60</v>
      </c>
      <c r="G613" t="s">
        <v>2262</v>
      </c>
      <c r="H613">
        <v>36438</v>
      </c>
      <c r="I613">
        <v>0</v>
      </c>
      <c r="J613">
        <v>0.1</v>
      </c>
      <c r="K613">
        <v>0</v>
      </c>
      <c r="L613">
        <v>1</v>
      </c>
      <c r="M613" t="s">
        <v>19</v>
      </c>
      <c r="N613" t="s">
        <v>62</v>
      </c>
      <c r="O613" t="s">
        <v>2263</v>
      </c>
      <c r="P613" t="s">
        <v>24</v>
      </c>
      <c r="Q613" t="s">
        <v>64</v>
      </c>
      <c r="R613" t="s">
        <v>65</v>
      </c>
      <c r="S613" t="s">
        <v>66</v>
      </c>
      <c r="T613" t="s">
        <v>105</v>
      </c>
      <c r="U613" t="s">
        <v>67</v>
      </c>
      <c r="V613" t="s">
        <v>21</v>
      </c>
      <c r="W613">
        <v>805</v>
      </c>
      <c r="X613" t="s">
        <v>22</v>
      </c>
      <c r="Y613" t="s">
        <v>39</v>
      </c>
      <c r="Z613">
        <v>2</v>
      </c>
      <c r="AC613" t="str">
        <f>IF(Table1[[#This Row],[In Adafruit Kit]]+Table1[[#This Row],[Common part]]&gt;0,1,"")</f>
        <v/>
      </c>
      <c r="AE613">
        <v>1</v>
      </c>
      <c r="AF613" t="str">
        <f>IF(Table1[[#This Row],[Stock Part]]=1,"STOCK",IF(Table1[[#This Row],[5% Rohs Part]]+Table1[[#This Row],[1% Rohs Part]],"",""))</f>
        <v/>
      </c>
      <c r="AG613" t="str">
        <f>CONCATENATE(Table1[[#This Row],[Resistance (Ohms)]],Table1[[#This Row],[Tolerance]],Table1[[#This Row],[Stock]])</f>
        <v>1.15MÂ±1%</v>
      </c>
      <c r="AH613" t="s">
        <v>11344</v>
      </c>
      <c r="AI613" s="6" t="s">
        <v>11352</v>
      </c>
    </row>
    <row r="614" spans="1:35" hidden="1">
      <c r="A614" t="s">
        <v>55</v>
      </c>
      <c r="B614" t="s">
        <v>56</v>
      </c>
      <c r="C614" t="s">
        <v>2264</v>
      </c>
      <c r="D614" t="s">
        <v>58</v>
      </c>
      <c r="E614" t="s">
        <v>2265</v>
      </c>
      <c r="F614" t="s">
        <v>60</v>
      </c>
      <c r="G614" t="s">
        <v>2266</v>
      </c>
      <c r="H614">
        <v>34168</v>
      </c>
      <c r="I614">
        <v>0</v>
      </c>
      <c r="J614">
        <v>0.1</v>
      </c>
      <c r="K614">
        <v>0</v>
      </c>
      <c r="L614">
        <v>1</v>
      </c>
      <c r="M614" t="s">
        <v>19</v>
      </c>
      <c r="N614" t="s">
        <v>62</v>
      </c>
      <c r="O614" t="s">
        <v>2267</v>
      </c>
      <c r="P614" t="s">
        <v>24</v>
      </c>
      <c r="Q614" t="s">
        <v>64</v>
      </c>
      <c r="R614" t="s">
        <v>65</v>
      </c>
      <c r="S614" t="s">
        <v>66</v>
      </c>
      <c r="T614" t="s">
        <v>105</v>
      </c>
      <c r="U614" t="s">
        <v>67</v>
      </c>
      <c r="V614" t="s">
        <v>21</v>
      </c>
      <c r="W614">
        <v>805</v>
      </c>
      <c r="X614" t="s">
        <v>22</v>
      </c>
      <c r="Y614" t="s">
        <v>39</v>
      </c>
      <c r="Z614">
        <v>2</v>
      </c>
      <c r="AC614" t="str">
        <f>IF(Table1[[#This Row],[In Adafruit Kit]]+Table1[[#This Row],[Common part]]&gt;0,1,"")</f>
        <v/>
      </c>
      <c r="AE614">
        <v>1</v>
      </c>
      <c r="AF614" t="str">
        <f>IF(Table1[[#This Row],[Stock Part]]=1,"STOCK",IF(Table1[[#This Row],[5% Rohs Part]]+Table1[[#This Row],[1% Rohs Part]],"",""))</f>
        <v/>
      </c>
      <c r="AG614" t="str">
        <f>CONCATENATE(Table1[[#This Row],[Resistance (Ohms)]],Table1[[#This Row],[Tolerance]],Table1[[#This Row],[Stock]])</f>
        <v>1.58MÂ±1%</v>
      </c>
      <c r="AH614" t="s">
        <v>11344</v>
      </c>
      <c r="AI614" s="6" t="s">
        <v>11352</v>
      </c>
    </row>
    <row r="615" spans="1:35" hidden="1">
      <c r="A615" t="s">
        <v>55</v>
      </c>
      <c r="B615" t="s">
        <v>56</v>
      </c>
      <c r="C615" t="s">
        <v>2268</v>
      </c>
      <c r="D615" t="s">
        <v>58</v>
      </c>
      <c r="E615" t="s">
        <v>2269</v>
      </c>
      <c r="F615" t="s">
        <v>60</v>
      </c>
      <c r="G615" t="s">
        <v>2270</v>
      </c>
      <c r="H615">
        <v>33975</v>
      </c>
      <c r="I615">
        <v>0</v>
      </c>
      <c r="J615">
        <v>0.1</v>
      </c>
      <c r="K615">
        <v>0</v>
      </c>
      <c r="L615">
        <v>1</v>
      </c>
      <c r="M615" t="s">
        <v>19</v>
      </c>
      <c r="N615" t="s">
        <v>62</v>
      </c>
      <c r="O615" t="s">
        <v>2271</v>
      </c>
      <c r="P615" t="s">
        <v>24</v>
      </c>
      <c r="Q615" t="s">
        <v>64</v>
      </c>
      <c r="R615" t="s">
        <v>65</v>
      </c>
      <c r="S615" t="s">
        <v>66</v>
      </c>
      <c r="T615" t="s">
        <v>105</v>
      </c>
      <c r="U615" t="s">
        <v>67</v>
      </c>
      <c r="V615" t="s">
        <v>21</v>
      </c>
      <c r="W615">
        <v>805</v>
      </c>
      <c r="X615" t="s">
        <v>22</v>
      </c>
      <c r="Y615" t="s">
        <v>39</v>
      </c>
      <c r="Z615">
        <v>2</v>
      </c>
      <c r="AC615" t="str">
        <f>IF(Table1[[#This Row],[In Adafruit Kit]]+Table1[[#This Row],[Common part]]&gt;0,1,"")</f>
        <v/>
      </c>
      <c r="AE615">
        <v>1</v>
      </c>
      <c r="AF615" t="str">
        <f>IF(Table1[[#This Row],[Stock Part]]=1,"STOCK",IF(Table1[[#This Row],[5% Rohs Part]]+Table1[[#This Row],[1% Rohs Part]],"",""))</f>
        <v/>
      </c>
      <c r="AG615" t="str">
        <f>CONCATENATE(Table1[[#This Row],[Resistance (Ohms)]],Table1[[#This Row],[Tolerance]],Table1[[#This Row],[Stock]])</f>
        <v>2.05MÂ±1%</v>
      </c>
      <c r="AH615" t="s">
        <v>11344</v>
      </c>
      <c r="AI615" s="6" t="s">
        <v>11352</v>
      </c>
    </row>
    <row r="616" spans="1:35" hidden="1">
      <c r="A616" t="s">
        <v>55</v>
      </c>
      <c r="B616" t="s">
        <v>56</v>
      </c>
      <c r="C616" t="s">
        <v>2272</v>
      </c>
      <c r="D616" t="s">
        <v>58</v>
      </c>
      <c r="E616" t="s">
        <v>2273</v>
      </c>
      <c r="F616" t="s">
        <v>60</v>
      </c>
      <c r="G616" t="s">
        <v>2274</v>
      </c>
      <c r="H616">
        <v>34840</v>
      </c>
      <c r="I616">
        <v>0</v>
      </c>
      <c r="J616">
        <v>0.1</v>
      </c>
      <c r="K616">
        <v>0</v>
      </c>
      <c r="L616">
        <v>1</v>
      </c>
      <c r="M616" t="s">
        <v>19</v>
      </c>
      <c r="N616" t="s">
        <v>62</v>
      </c>
      <c r="O616" t="s">
        <v>2275</v>
      </c>
      <c r="P616" t="s">
        <v>24</v>
      </c>
      <c r="Q616" t="s">
        <v>64</v>
      </c>
      <c r="R616" t="s">
        <v>65</v>
      </c>
      <c r="S616" t="s">
        <v>66</v>
      </c>
      <c r="T616" t="s">
        <v>105</v>
      </c>
      <c r="U616" t="s">
        <v>67</v>
      </c>
      <c r="V616" t="s">
        <v>21</v>
      </c>
      <c r="W616">
        <v>805</v>
      </c>
      <c r="X616" t="s">
        <v>22</v>
      </c>
      <c r="Y616" t="s">
        <v>39</v>
      </c>
      <c r="Z616">
        <v>2</v>
      </c>
      <c r="AC616" t="str">
        <f>IF(Table1[[#This Row],[In Adafruit Kit]]+Table1[[#This Row],[Common part]]&gt;0,1,"")</f>
        <v/>
      </c>
      <c r="AE616">
        <v>1</v>
      </c>
      <c r="AF616" t="str">
        <f>IF(Table1[[#This Row],[Stock Part]]=1,"STOCK",IF(Table1[[#This Row],[5% Rohs Part]]+Table1[[#This Row],[1% Rohs Part]],"",""))</f>
        <v/>
      </c>
      <c r="AG616" t="str">
        <f>CONCATENATE(Table1[[#This Row],[Resistance (Ohms)]],Table1[[#This Row],[Tolerance]],Table1[[#This Row],[Stock]])</f>
        <v>5.36MÂ±1%</v>
      </c>
      <c r="AH616" t="s">
        <v>11344</v>
      </c>
      <c r="AI616" s="6" t="s">
        <v>11352</v>
      </c>
    </row>
    <row r="617" spans="1:35" hidden="1">
      <c r="A617" t="s">
        <v>55</v>
      </c>
      <c r="B617" t="s">
        <v>56</v>
      </c>
      <c r="C617" t="s">
        <v>2276</v>
      </c>
      <c r="D617" t="s">
        <v>58</v>
      </c>
      <c r="E617" t="s">
        <v>2277</v>
      </c>
      <c r="F617" t="s">
        <v>60</v>
      </c>
      <c r="G617" t="s">
        <v>2278</v>
      </c>
      <c r="H617">
        <v>30432</v>
      </c>
      <c r="I617">
        <v>0</v>
      </c>
      <c r="J617">
        <v>0.1</v>
      </c>
      <c r="K617">
        <v>0</v>
      </c>
      <c r="L617">
        <v>1</v>
      </c>
      <c r="M617" t="s">
        <v>19</v>
      </c>
      <c r="N617" t="s">
        <v>62</v>
      </c>
      <c r="O617" t="s">
        <v>2279</v>
      </c>
      <c r="P617" t="s">
        <v>24</v>
      </c>
      <c r="Q617" t="s">
        <v>64</v>
      </c>
      <c r="R617" t="s">
        <v>65</v>
      </c>
      <c r="S617" t="s">
        <v>66</v>
      </c>
      <c r="T617" t="s">
        <v>105</v>
      </c>
      <c r="U617" t="s">
        <v>67</v>
      </c>
      <c r="V617" t="s">
        <v>21</v>
      </c>
      <c r="W617">
        <v>805</v>
      </c>
      <c r="X617" t="s">
        <v>22</v>
      </c>
      <c r="Y617" t="s">
        <v>39</v>
      </c>
      <c r="Z617">
        <v>2</v>
      </c>
      <c r="AC617" t="str">
        <f>IF(Table1[[#This Row],[In Adafruit Kit]]+Table1[[#This Row],[Common part]]&gt;0,1,"")</f>
        <v/>
      </c>
      <c r="AE617">
        <v>1</v>
      </c>
      <c r="AF617" t="str">
        <f>IF(Table1[[#This Row],[Stock Part]]=1,"STOCK",IF(Table1[[#This Row],[5% Rohs Part]]+Table1[[#This Row],[1% Rohs Part]],"",""))</f>
        <v/>
      </c>
      <c r="AG617" t="str">
        <f>CONCATENATE(Table1[[#This Row],[Resistance (Ohms)]],Table1[[#This Row],[Tolerance]],Table1[[#This Row],[Stock]])</f>
        <v>8.66MÂ±1%</v>
      </c>
      <c r="AH617" t="s">
        <v>11344</v>
      </c>
      <c r="AI617" s="6" t="s">
        <v>11352</v>
      </c>
    </row>
    <row r="618" spans="1:35" hidden="1">
      <c r="A618" t="s">
        <v>55</v>
      </c>
      <c r="B618" t="s">
        <v>56</v>
      </c>
      <c r="C618" t="s">
        <v>2280</v>
      </c>
      <c r="D618" t="s">
        <v>58</v>
      </c>
      <c r="E618" t="s">
        <v>2281</v>
      </c>
      <c r="F618" t="s">
        <v>60</v>
      </c>
      <c r="G618" t="s">
        <v>2282</v>
      </c>
      <c r="H618">
        <v>28269</v>
      </c>
      <c r="I618">
        <v>0</v>
      </c>
      <c r="J618">
        <v>0.1</v>
      </c>
      <c r="K618">
        <v>0</v>
      </c>
      <c r="L618">
        <v>1</v>
      </c>
      <c r="M618" t="s">
        <v>19</v>
      </c>
      <c r="N618" t="s">
        <v>62</v>
      </c>
      <c r="O618" t="s">
        <v>2283</v>
      </c>
      <c r="P618" t="s">
        <v>24</v>
      </c>
      <c r="Q618" t="s">
        <v>64</v>
      </c>
      <c r="R618" t="s">
        <v>65</v>
      </c>
      <c r="S618" t="s">
        <v>66</v>
      </c>
      <c r="T618" t="s">
        <v>105</v>
      </c>
      <c r="U618" t="s">
        <v>67</v>
      </c>
      <c r="V618" t="s">
        <v>21</v>
      </c>
      <c r="W618">
        <v>805</v>
      </c>
      <c r="X618" t="s">
        <v>22</v>
      </c>
      <c r="Y618" t="s">
        <v>39</v>
      </c>
      <c r="Z618">
        <v>2</v>
      </c>
      <c r="AC618" t="str">
        <f>IF(Table1[[#This Row],[In Adafruit Kit]]+Table1[[#This Row],[Common part]]&gt;0,1,"")</f>
        <v/>
      </c>
      <c r="AE618">
        <v>1</v>
      </c>
      <c r="AF618" t="str">
        <f>IF(Table1[[#This Row],[Stock Part]]=1,"STOCK",IF(Table1[[#This Row],[5% Rohs Part]]+Table1[[#This Row],[1% Rohs Part]],"",""))</f>
        <v/>
      </c>
      <c r="AG618" t="str">
        <f>CONCATENATE(Table1[[#This Row],[Resistance (Ohms)]],Table1[[#This Row],[Tolerance]],Table1[[#This Row],[Stock]])</f>
        <v>1.13MÂ±1%</v>
      </c>
      <c r="AH618" t="s">
        <v>11344</v>
      </c>
      <c r="AI618" s="6" t="s">
        <v>11352</v>
      </c>
    </row>
    <row r="619" spans="1:35" hidden="1">
      <c r="A619" t="s">
        <v>55</v>
      </c>
      <c r="B619" t="s">
        <v>56</v>
      </c>
      <c r="C619" t="s">
        <v>2284</v>
      </c>
      <c r="D619" t="s">
        <v>58</v>
      </c>
      <c r="E619" t="s">
        <v>2285</v>
      </c>
      <c r="F619" t="s">
        <v>60</v>
      </c>
      <c r="G619" t="s">
        <v>2286</v>
      </c>
      <c r="H619">
        <v>28362</v>
      </c>
      <c r="I619">
        <v>0</v>
      </c>
      <c r="J619">
        <v>0.1</v>
      </c>
      <c r="K619">
        <v>0</v>
      </c>
      <c r="L619">
        <v>1</v>
      </c>
      <c r="M619" t="s">
        <v>19</v>
      </c>
      <c r="N619" t="s">
        <v>62</v>
      </c>
      <c r="O619" t="s">
        <v>2287</v>
      </c>
      <c r="P619" t="s">
        <v>24</v>
      </c>
      <c r="Q619" t="s">
        <v>64</v>
      </c>
      <c r="R619" t="s">
        <v>65</v>
      </c>
      <c r="S619" t="s">
        <v>66</v>
      </c>
      <c r="T619" t="s">
        <v>105</v>
      </c>
      <c r="U619" t="s">
        <v>67</v>
      </c>
      <c r="V619" t="s">
        <v>21</v>
      </c>
      <c r="W619">
        <v>805</v>
      </c>
      <c r="X619" t="s">
        <v>22</v>
      </c>
      <c r="Y619" t="s">
        <v>39</v>
      </c>
      <c r="Z619">
        <v>2</v>
      </c>
      <c r="AC619" t="str">
        <f>IF(Table1[[#This Row],[In Adafruit Kit]]+Table1[[#This Row],[Common part]]&gt;0,1,"")</f>
        <v/>
      </c>
      <c r="AE619">
        <v>1</v>
      </c>
      <c r="AF619" t="str">
        <f>IF(Table1[[#This Row],[Stock Part]]=1,"STOCK",IF(Table1[[#This Row],[5% Rohs Part]]+Table1[[#This Row],[1% Rohs Part]],"",""))</f>
        <v/>
      </c>
      <c r="AG619" t="str">
        <f>CONCATENATE(Table1[[#This Row],[Resistance (Ohms)]],Table1[[#This Row],[Tolerance]],Table1[[#This Row],[Stock]])</f>
        <v>1.18MÂ±1%</v>
      </c>
      <c r="AH619" t="s">
        <v>11344</v>
      </c>
      <c r="AI619" s="6" t="s">
        <v>11352</v>
      </c>
    </row>
    <row r="620" spans="1:35" hidden="1">
      <c r="A620" t="s">
        <v>55</v>
      </c>
      <c r="B620" t="s">
        <v>56</v>
      </c>
      <c r="C620" t="s">
        <v>2288</v>
      </c>
      <c r="D620" t="s">
        <v>58</v>
      </c>
      <c r="E620" t="s">
        <v>2289</v>
      </c>
      <c r="F620" t="s">
        <v>60</v>
      </c>
      <c r="G620" t="s">
        <v>2290</v>
      </c>
      <c r="H620">
        <v>30000</v>
      </c>
      <c r="I620">
        <v>0</v>
      </c>
      <c r="J620">
        <v>0.1</v>
      </c>
      <c r="K620">
        <v>0</v>
      </c>
      <c r="L620">
        <v>1</v>
      </c>
      <c r="M620" t="s">
        <v>19</v>
      </c>
      <c r="N620" t="s">
        <v>62</v>
      </c>
      <c r="O620" t="s">
        <v>2291</v>
      </c>
      <c r="P620" t="s">
        <v>24</v>
      </c>
      <c r="Q620" t="s">
        <v>64</v>
      </c>
      <c r="R620" t="s">
        <v>65</v>
      </c>
      <c r="S620" t="s">
        <v>66</v>
      </c>
      <c r="T620" t="s">
        <v>105</v>
      </c>
      <c r="U620" t="s">
        <v>67</v>
      </c>
      <c r="V620" t="s">
        <v>21</v>
      </c>
      <c r="W620">
        <v>805</v>
      </c>
      <c r="X620" t="s">
        <v>22</v>
      </c>
      <c r="Y620" t="s">
        <v>39</v>
      </c>
      <c r="Z620">
        <v>2</v>
      </c>
      <c r="AC620" t="str">
        <f>IF(Table1[[#This Row],[In Adafruit Kit]]+Table1[[#This Row],[Common part]]&gt;0,1,"")</f>
        <v/>
      </c>
      <c r="AE620">
        <v>1</v>
      </c>
      <c r="AF620" t="str">
        <f>IF(Table1[[#This Row],[Stock Part]]=1,"STOCK",IF(Table1[[#This Row],[5% Rohs Part]]+Table1[[#This Row],[1% Rohs Part]],"",""))</f>
        <v/>
      </c>
      <c r="AG620" t="str">
        <f>CONCATENATE(Table1[[#This Row],[Resistance (Ohms)]],Table1[[#This Row],[Tolerance]],Table1[[#This Row],[Stock]])</f>
        <v>2.37MÂ±1%</v>
      </c>
      <c r="AH620" t="s">
        <v>11344</v>
      </c>
      <c r="AI620" s="6" t="s">
        <v>11352</v>
      </c>
    </row>
    <row r="621" spans="1:35" hidden="1">
      <c r="A621" t="s">
        <v>55</v>
      </c>
      <c r="B621" t="s">
        <v>56</v>
      </c>
      <c r="C621" t="s">
        <v>2292</v>
      </c>
      <c r="D621" t="s">
        <v>58</v>
      </c>
      <c r="E621" t="s">
        <v>2293</v>
      </c>
      <c r="F621" t="s">
        <v>60</v>
      </c>
      <c r="G621" t="s">
        <v>2294</v>
      </c>
      <c r="H621">
        <v>29055</v>
      </c>
      <c r="I621">
        <v>0</v>
      </c>
      <c r="J621">
        <v>0.1</v>
      </c>
      <c r="K621">
        <v>0</v>
      </c>
      <c r="L621">
        <v>1</v>
      </c>
      <c r="M621" t="s">
        <v>19</v>
      </c>
      <c r="N621" t="s">
        <v>62</v>
      </c>
      <c r="O621" t="s">
        <v>2295</v>
      </c>
      <c r="P621" t="s">
        <v>24</v>
      </c>
      <c r="Q621" t="s">
        <v>64</v>
      </c>
      <c r="R621" t="s">
        <v>65</v>
      </c>
      <c r="S621" t="s">
        <v>66</v>
      </c>
      <c r="T621" t="s">
        <v>105</v>
      </c>
      <c r="U621" t="s">
        <v>67</v>
      </c>
      <c r="V621" t="s">
        <v>21</v>
      </c>
      <c r="W621">
        <v>805</v>
      </c>
      <c r="X621" t="s">
        <v>22</v>
      </c>
      <c r="Y621" t="s">
        <v>39</v>
      </c>
      <c r="Z621">
        <v>2</v>
      </c>
      <c r="AC621" t="str">
        <f>IF(Table1[[#This Row],[In Adafruit Kit]]+Table1[[#This Row],[Common part]]&gt;0,1,"")</f>
        <v/>
      </c>
      <c r="AE621">
        <v>1</v>
      </c>
      <c r="AF621" t="str">
        <f>IF(Table1[[#This Row],[Stock Part]]=1,"STOCK",IF(Table1[[#This Row],[5% Rohs Part]]+Table1[[#This Row],[1% Rohs Part]],"",""))</f>
        <v/>
      </c>
      <c r="AG621" t="str">
        <f>CONCATENATE(Table1[[#This Row],[Resistance (Ohms)]],Table1[[#This Row],[Tolerance]],Table1[[#This Row],[Stock]])</f>
        <v>3.16MÂ±1%</v>
      </c>
      <c r="AH621" t="s">
        <v>11344</v>
      </c>
      <c r="AI621" s="6" t="s">
        <v>11352</v>
      </c>
    </row>
    <row r="622" spans="1:35" hidden="1">
      <c r="A622" t="s">
        <v>55</v>
      </c>
      <c r="B622" t="s">
        <v>56</v>
      </c>
      <c r="C622" t="s">
        <v>2296</v>
      </c>
      <c r="D622" t="s">
        <v>58</v>
      </c>
      <c r="E622" t="s">
        <v>2297</v>
      </c>
      <c r="F622" t="s">
        <v>60</v>
      </c>
      <c r="G622" t="s">
        <v>2298</v>
      </c>
      <c r="H622">
        <v>20630</v>
      </c>
      <c r="I622">
        <v>0</v>
      </c>
      <c r="J622">
        <v>0.1</v>
      </c>
      <c r="K622">
        <v>0</v>
      </c>
      <c r="L622">
        <v>1</v>
      </c>
      <c r="M622" t="s">
        <v>19</v>
      </c>
      <c r="N622" t="s">
        <v>62</v>
      </c>
      <c r="O622" t="s">
        <v>2299</v>
      </c>
      <c r="P622" t="s">
        <v>24</v>
      </c>
      <c r="Q622" t="s">
        <v>64</v>
      </c>
      <c r="R622" t="s">
        <v>65</v>
      </c>
      <c r="S622" t="s">
        <v>66</v>
      </c>
      <c r="T622" t="s">
        <v>105</v>
      </c>
      <c r="U622" t="s">
        <v>67</v>
      </c>
      <c r="V622" t="s">
        <v>21</v>
      </c>
      <c r="W622">
        <v>805</v>
      </c>
      <c r="X622" t="s">
        <v>22</v>
      </c>
      <c r="Y622" t="s">
        <v>39</v>
      </c>
      <c r="Z622">
        <v>2</v>
      </c>
      <c r="AC622" t="str">
        <f>IF(Table1[[#This Row],[In Adafruit Kit]]+Table1[[#This Row],[Common part]]&gt;0,1,"")</f>
        <v/>
      </c>
      <c r="AE622">
        <v>1</v>
      </c>
      <c r="AF622" t="str">
        <f>IF(Table1[[#This Row],[Stock Part]]=1,"STOCK",IF(Table1[[#This Row],[5% Rohs Part]]+Table1[[#This Row],[1% Rohs Part]],"",""))</f>
        <v/>
      </c>
      <c r="AG622" t="str">
        <f>CONCATENATE(Table1[[#This Row],[Resistance (Ohms)]],Table1[[#This Row],[Tolerance]],Table1[[#This Row],[Stock]])</f>
        <v>1.96MÂ±1%</v>
      </c>
      <c r="AH622" t="s">
        <v>11344</v>
      </c>
      <c r="AI622" s="6" t="s">
        <v>11352</v>
      </c>
    </row>
    <row r="623" spans="1:35" hidden="1">
      <c r="A623" t="s">
        <v>55</v>
      </c>
      <c r="B623" t="s">
        <v>56</v>
      </c>
      <c r="C623" t="s">
        <v>2300</v>
      </c>
      <c r="D623" t="s">
        <v>58</v>
      </c>
      <c r="E623" t="s">
        <v>2301</v>
      </c>
      <c r="F623" t="s">
        <v>60</v>
      </c>
      <c r="G623" t="s">
        <v>2302</v>
      </c>
      <c r="H623">
        <v>21879</v>
      </c>
      <c r="I623">
        <v>0</v>
      </c>
      <c r="J623">
        <v>0.1</v>
      </c>
      <c r="K623">
        <v>0</v>
      </c>
      <c r="L623">
        <v>1</v>
      </c>
      <c r="M623" t="s">
        <v>19</v>
      </c>
      <c r="N623" t="s">
        <v>62</v>
      </c>
      <c r="O623" t="s">
        <v>2303</v>
      </c>
      <c r="P623" t="s">
        <v>24</v>
      </c>
      <c r="Q623" t="s">
        <v>64</v>
      </c>
      <c r="R623" t="s">
        <v>65</v>
      </c>
      <c r="S623" t="s">
        <v>66</v>
      </c>
      <c r="T623" t="s">
        <v>105</v>
      </c>
      <c r="U623" t="s">
        <v>67</v>
      </c>
      <c r="V623" t="s">
        <v>21</v>
      </c>
      <c r="W623">
        <v>805</v>
      </c>
      <c r="X623" t="s">
        <v>22</v>
      </c>
      <c r="Y623" t="s">
        <v>39</v>
      </c>
      <c r="Z623">
        <v>2</v>
      </c>
      <c r="AC623" t="str">
        <f>IF(Table1[[#This Row],[In Adafruit Kit]]+Table1[[#This Row],[Common part]]&gt;0,1,"")</f>
        <v/>
      </c>
      <c r="AE623">
        <v>1</v>
      </c>
      <c r="AF623" t="str">
        <f>IF(Table1[[#This Row],[Stock Part]]=1,"STOCK",IF(Table1[[#This Row],[5% Rohs Part]]+Table1[[#This Row],[1% Rohs Part]],"",""))</f>
        <v/>
      </c>
      <c r="AG623" t="str">
        <f>CONCATENATE(Table1[[#This Row],[Resistance (Ohms)]],Table1[[#This Row],[Tolerance]],Table1[[#This Row],[Stock]])</f>
        <v>2.26MÂ±1%</v>
      </c>
      <c r="AH623" t="s">
        <v>11344</v>
      </c>
      <c r="AI623" s="6" t="s">
        <v>11352</v>
      </c>
    </row>
    <row r="624" spans="1:35" hidden="1">
      <c r="A624" t="s">
        <v>55</v>
      </c>
      <c r="B624" t="s">
        <v>56</v>
      </c>
      <c r="C624" t="s">
        <v>2304</v>
      </c>
      <c r="D624" t="s">
        <v>58</v>
      </c>
      <c r="E624" t="s">
        <v>2305</v>
      </c>
      <c r="F624" t="s">
        <v>60</v>
      </c>
      <c r="G624" t="s">
        <v>2306</v>
      </c>
      <c r="H624">
        <v>21847</v>
      </c>
      <c r="I624">
        <v>0</v>
      </c>
      <c r="J624">
        <v>0.1</v>
      </c>
      <c r="K624">
        <v>0</v>
      </c>
      <c r="L624">
        <v>1</v>
      </c>
      <c r="M624" t="s">
        <v>19</v>
      </c>
      <c r="N624" t="s">
        <v>62</v>
      </c>
      <c r="O624" t="s">
        <v>2307</v>
      </c>
      <c r="P624" t="s">
        <v>24</v>
      </c>
      <c r="Q624" t="s">
        <v>64</v>
      </c>
      <c r="R624" t="s">
        <v>65</v>
      </c>
      <c r="S624" t="s">
        <v>66</v>
      </c>
      <c r="T624" t="s">
        <v>105</v>
      </c>
      <c r="U624" t="s">
        <v>67</v>
      </c>
      <c r="V624" t="s">
        <v>21</v>
      </c>
      <c r="W624">
        <v>805</v>
      </c>
      <c r="X624" t="s">
        <v>22</v>
      </c>
      <c r="Y624" t="s">
        <v>39</v>
      </c>
      <c r="Z624">
        <v>2</v>
      </c>
      <c r="AC624" t="str">
        <f>IF(Table1[[#This Row],[In Adafruit Kit]]+Table1[[#This Row],[Common part]]&gt;0,1,"")</f>
        <v/>
      </c>
      <c r="AE624">
        <v>1</v>
      </c>
      <c r="AF624" t="str">
        <f>IF(Table1[[#This Row],[Stock Part]]=1,"STOCK",IF(Table1[[#This Row],[5% Rohs Part]]+Table1[[#This Row],[1% Rohs Part]],"",""))</f>
        <v/>
      </c>
      <c r="AG624" t="str">
        <f>CONCATENATE(Table1[[#This Row],[Resistance (Ohms)]],Table1[[#This Row],[Tolerance]],Table1[[#This Row],[Stock]])</f>
        <v>2.67MÂ±1%</v>
      </c>
      <c r="AH624" t="s">
        <v>11344</v>
      </c>
      <c r="AI624" s="6" t="s">
        <v>11352</v>
      </c>
    </row>
    <row r="625" spans="1:35" hidden="1">
      <c r="A625" t="s">
        <v>55</v>
      </c>
      <c r="B625" t="s">
        <v>56</v>
      </c>
      <c r="C625" t="s">
        <v>2308</v>
      </c>
      <c r="D625" t="s">
        <v>58</v>
      </c>
      <c r="E625" t="s">
        <v>2309</v>
      </c>
      <c r="F625" t="s">
        <v>60</v>
      </c>
      <c r="G625" t="s">
        <v>2310</v>
      </c>
      <c r="H625">
        <v>30857</v>
      </c>
      <c r="I625">
        <v>0</v>
      </c>
      <c r="J625">
        <v>0.1</v>
      </c>
      <c r="K625">
        <v>0</v>
      </c>
      <c r="L625">
        <v>1</v>
      </c>
      <c r="M625" t="s">
        <v>19</v>
      </c>
      <c r="N625" t="s">
        <v>62</v>
      </c>
      <c r="O625" t="s">
        <v>2311</v>
      </c>
      <c r="P625" t="s">
        <v>24</v>
      </c>
      <c r="Q625" t="s">
        <v>64</v>
      </c>
      <c r="R625" t="s">
        <v>65</v>
      </c>
      <c r="S625" t="s">
        <v>66</v>
      </c>
      <c r="T625" t="s">
        <v>105</v>
      </c>
      <c r="U625" t="s">
        <v>67</v>
      </c>
      <c r="V625" t="s">
        <v>21</v>
      </c>
      <c r="W625">
        <v>805</v>
      </c>
      <c r="X625" t="s">
        <v>22</v>
      </c>
      <c r="Y625" t="s">
        <v>39</v>
      </c>
      <c r="Z625">
        <v>2</v>
      </c>
      <c r="AC625" t="str">
        <f>IF(Table1[[#This Row],[In Adafruit Kit]]+Table1[[#This Row],[Common part]]&gt;0,1,"")</f>
        <v/>
      </c>
      <c r="AE625">
        <v>1</v>
      </c>
      <c r="AF625" t="str">
        <f>IF(Table1[[#This Row],[Stock Part]]=1,"STOCK",IF(Table1[[#This Row],[5% Rohs Part]]+Table1[[#This Row],[1% Rohs Part]],"",""))</f>
        <v/>
      </c>
      <c r="AG625" t="str">
        <f>CONCATENATE(Table1[[#This Row],[Resistance (Ohms)]],Table1[[#This Row],[Tolerance]],Table1[[#This Row],[Stock]])</f>
        <v>6.65MÂ±1%</v>
      </c>
      <c r="AH625" t="s">
        <v>11344</v>
      </c>
      <c r="AI625" s="6" t="s">
        <v>11352</v>
      </c>
    </row>
    <row r="626" spans="1:35" hidden="1">
      <c r="A626" t="s">
        <v>55</v>
      </c>
      <c r="B626" t="s">
        <v>56</v>
      </c>
      <c r="C626" t="s">
        <v>2312</v>
      </c>
      <c r="D626" t="s">
        <v>58</v>
      </c>
      <c r="E626" t="s">
        <v>2313</v>
      </c>
      <c r="F626" t="s">
        <v>60</v>
      </c>
      <c r="G626" t="s">
        <v>2314</v>
      </c>
      <c r="H626">
        <v>30824</v>
      </c>
      <c r="I626">
        <v>0</v>
      </c>
      <c r="J626">
        <v>0.1</v>
      </c>
      <c r="K626">
        <v>0</v>
      </c>
      <c r="L626">
        <v>1</v>
      </c>
      <c r="M626" t="s">
        <v>19</v>
      </c>
      <c r="N626" t="s">
        <v>62</v>
      </c>
      <c r="O626" t="s">
        <v>2315</v>
      </c>
      <c r="P626" t="s">
        <v>24</v>
      </c>
      <c r="Q626" t="s">
        <v>64</v>
      </c>
      <c r="R626" t="s">
        <v>65</v>
      </c>
      <c r="S626" t="s">
        <v>66</v>
      </c>
      <c r="T626" t="s">
        <v>105</v>
      </c>
      <c r="U626" t="s">
        <v>67</v>
      </c>
      <c r="V626" t="s">
        <v>21</v>
      </c>
      <c r="W626">
        <v>805</v>
      </c>
      <c r="X626" t="s">
        <v>22</v>
      </c>
      <c r="Y626" t="s">
        <v>39</v>
      </c>
      <c r="Z626">
        <v>2</v>
      </c>
      <c r="AC626" t="str">
        <f>IF(Table1[[#This Row],[In Adafruit Kit]]+Table1[[#This Row],[Common part]]&gt;0,1,"")</f>
        <v/>
      </c>
      <c r="AE626">
        <v>1</v>
      </c>
      <c r="AF626" t="str">
        <f>IF(Table1[[#This Row],[Stock Part]]=1,"STOCK",IF(Table1[[#This Row],[5% Rohs Part]]+Table1[[#This Row],[1% Rohs Part]],"",""))</f>
        <v/>
      </c>
      <c r="AG626" t="str">
        <f>CONCATENATE(Table1[[#This Row],[Resistance (Ohms)]],Table1[[#This Row],[Tolerance]],Table1[[#This Row],[Stock]])</f>
        <v>8.06MÂ±1%</v>
      </c>
      <c r="AH626" t="s">
        <v>11344</v>
      </c>
      <c r="AI626" s="6" t="s">
        <v>11352</v>
      </c>
    </row>
    <row r="627" spans="1:35" hidden="1">
      <c r="A627" t="s">
        <v>55</v>
      </c>
      <c r="B627" t="s">
        <v>56</v>
      </c>
      <c r="C627" t="s">
        <v>2316</v>
      </c>
      <c r="D627" t="s">
        <v>58</v>
      </c>
      <c r="E627" t="s">
        <v>2317</v>
      </c>
      <c r="F627" t="s">
        <v>60</v>
      </c>
      <c r="G627" t="s">
        <v>2318</v>
      </c>
      <c r="H627">
        <v>19839</v>
      </c>
      <c r="I627">
        <v>0</v>
      </c>
      <c r="J627">
        <v>0.1</v>
      </c>
      <c r="K627">
        <v>0</v>
      </c>
      <c r="L627">
        <v>1</v>
      </c>
      <c r="M627" t="s">
        <v>19</v>
      </c>
      <c r="N627" t="s">
        <v>62</v>
      </c>
      <c r="O627" t="s">
        <v>2319</v>
      </c>
      <c r="P627" t="s">
        <v>24</v>
      </c>
      <c r="Q627" t="s">
        <v>64</v>
      </c>
      <c r="R627" t="s">
        <v>65</v>
      </c>
      <c r="S627" t="s">
        <v>66</v>
      </c>
      <c r="T627" t="s">
        <v>105</v>
      </c>
      <c r="U627" t="s">
        <v>67</v>
      </c>
      <c r="V627" t="s">
        <v>21</v>
      </c>
      <c r="W627">
        <v>805</v>
      </c>
      <c r="X627" t="s">
        <v>22</v>
      </c>
      <c r="Y627" t="s">
        <v>39</v>
      </c>
      <c r="Z627">
        <v>2</v>
      </c>
      <c r="AC627" t="str">
        <f>IF(Table1[[#This Row],[In Adafruit Kit]]+Table1[[#This Row],[Common part]]&gt;0,1,"")</f>
        <v/>
      </c>
      <c r="AE627">
        <v>1</v>
      </c>
      <c r="AF627" t="str">
        <f>IF(Table1[[#This Row],[Stock Part]]=1,"STOCK",IF(Table1[[#This Row],[5% Rohs Part]]+Table1[[#This Row],[1% Rohs Part]],"",""))</f>
        <v/>
      </c>
      <c r="AG627" t="str">
        <f>CONCATENATE(Table1[[#This Row],[Resistance (Ohms)]],Table1[[#This Row],[Tolerance]],Table1[[#This Row],[Stock]])</f>
        <v>2.61MÂ±1%</v>
      </c>
      <c r="AH627" t="s">
        <v>11344</v>
      </c>
      <c r="AI627" s="6" t="s">
        <v>11352</v>
      </c>
    </row>
    <row r="628" spans="1:35" hidden="1">
      <c r="A628" t="s">
        <v>55</v>
      </c>
      <c r="B628" t="s">
        <v>56</v>
      </c>
      <c r="C628" t="s">
        <v>2320</v>
      </c>
      <c r="D628" t="s">
        <v>58</v>
      </c>
      <c r="E628" t="s">
        <v>2321</v>
      </c>
      <c r="F628" t="s">
        <v>60</v>
      </c>
      <c r="G628" t="s">
        <v>2322</v>
      </c>
      <c r="H628">
        <v>23600</v>
      </c>
      <c r="I628">
        <v>0</v>
      </c>
      <c r="J628">
        <v>0.1</v>
      </c>
      <c r="K628">
        <v>0</v>
      </c>
      <c r="L628">
        <v>1</v>
      </c>
      <c r="M628" t="s">
        <v>19</v>
      </c>
      <c r="N628" t="s">
        <v>62</v>
      </c>
      <c r="O628" t="s">
        <v>2323</v>
      </c>
      <c r="P628" t="s">
        <v>24</v>
      </c>
      <c r="Q628" t="s">
        <v>64</v>
      </c>
      <c r="R628" t="s">
        <v>65</v>
      </c>
      <c r="S628" t="s">
        <v>66</v>
      </c>
      <c r="T628" t="s">
        <v>105</v>
      </c>
      <c r="U628" t="s">
        <v>67</v>
      </c>
      <c r="V628" t="s">
        <v>21</v>
      </c>
      <c r="W628">
        <v>805</v>
      </c>
      <c r="X628" t="s">
        <v>22</v>
      </c>
      <c r="Y628" t="s">
        <v>39</v>
      </c>
      <c r="Z628">
        <v>2</v>
      </c>
      <c r="AC628" t="str">
        <f>IF(Table1[[#This Row],[In Adafruit Kit]]+Table1[[#This Row],[Common part]]&gt;0,1,"")</f>
        <v/>
      </c>
      <c r="AE628">
        <v>1</v>
      </c>
      <c r="AF628" t="str">
        <f>IF(Table1[[#This Row],[Stock Part]]=1,"STOCK",IF(Table1[[#This Row],[5% Rohs Part]]+Table1[[#This Row],[1% Rohs Part]],"",""))</f>
        <v/>
      </c>
      <c r="AG628" t="str">
        <f>CONCATENATE(Table1[[#This Row],[Resistance (Ohms)]],Table1[[#This Row],[Tolerance]],Table1[[#This Row],[Stock]])</f>
        <v>3.4MÂ±1%</v>
      </c>
      <c r="AH628" t="s">
        <v>11344</v>
      </c>
      <c r="AI628" s="6" t="s">
        <v>11352</v>
      </c>
    </row>
    <row r="629" spans="1:35" hidden="1">
      <c r="A629" t="s">
        <v>55</v>
      </c>
      <c r="B629" t="s">
        <v>56</v>
      </c>
      <c r="C629" t="s">
        <v>2324</v>
      </c>
      <c r="D629" t="s">
        <v>58</v>
      </c>
      <c r="E629" t="s">
        <v>2325</v>
      </c>
      <c r="F629" t="s">
        <v>60</v>
      </c>
      <c r="G629" t="s">
        <v>2326</v>
      </c>
      <c r="H629">
        <v>15990</v>
      </c>
      <c r="I629">
        <v>0</v>
      </c>
      <c r="J629">
        <v>0.1</v>
      </c>
      <c r="K629">
        <v>0</v>
      </c>
      <c r="L629">
        <v>1</v>
      </c>
      <c r="M629" t="s">
        <v>19</v>
      </c>
      <c r="N629" t="s">
        <v>62</v>
      </c>
      <c r="O629" t="s">
        <v>2327</v>
      </c>
      <c r="P629" t="s">
        <v>24</v>
      </c>
      <c r="Q629" t="s">
        <v>64</v>
      </c>
      <c r="R629" t="s">
        <v>65</v>
      </c>
      <c r="S629" t="s">
        <v>66</v>
      </c>
      <c r="T629" t="s">
        <v>105</v>
      </c>
      <c r="U629" t="s">
        <v>67</v>
      </c>
      <c r="V629" t="s">
        <v>21</v>
      </c>
      <c r="W629">
        <v>805</v>
      </c>
      <c r="X629" t="s">
        <v>22</v>
      </c>
      <c r="Y629" t="s">
        <v>39</v>
      </c>
      <c r="Z629">
        <v>2</v>
      </c>
      <c r="AC629" t="str">
        <f>IF(Table1[[#This Row],[In Adafruit Kit]]+Table1[[#This Row],[Common part]]&gt;0,1,"")</f>
        <v/>
      </c>
      <c r="AE629">
        <v>1</v>
      </c>
      <c r="AF629" t="str">
        <f>IF(Table1[[#This Row],[Stock Part]]=1,"STOCK",IF(Table1[[#This Row],[5% Rohs Part]]+Table1[[#This Row],[1% Rohs Part]],"",""))</f>
        <v/>
      </c>
      <c r="AG629" t="str">
        <f>CONCATENATE(Table1[[#This Row],[Resistance (Ohms)]],Table1[[#This Row],[Tolerance]],Table1[[#This Row],[Stock]])</f>
        <v>3.92MÂ±1%</v>
      </c>
      <c r="AH629" t="s">
        <v>11344</v>
      </c>
      <c r="AI629" s="6" t="s">
        <v>11352</v>
      </c>
    </row>
    <row r="630" spans="1:35" hidden="1">
      <c r="A630" t="s">
        <v>55</v>
      </c>
      <c r="B630" t="s">
        <v>56</v>
      </c>
      <c r="C630" t="s">
        <v>2328</v>
      </c>
      <c r="D630" t="s">
        <v>58</v>
      </c>
      <c r="E630" t="s">
        <v>2329</v>
      </c>
      <c r="F630" t="s">
        <v>60</v>
      </c>
      <c r="G630" t="s">
        <v>2330</v>
      </c>
      <c r="H630">
        <v>24815</v>
      </c>
      <c r="I630">
        <v>0</v>
      </c>
      <c r="J630">
        <v>0.1</v>
      </c>
      <c r="K630">
        <v>0</v>
      </c>
      <c r="L630">
        <v>1</v>
      </c>
      <c r="M630" t="s">
        <v>19</v>
      </c>
      <c r="N630" t="s">
        <v>62</v>
      </c>
      <c r="O630" t="s">
        <v>2331</v>
      </c>
      <c r="P630" t="s">
        <v>24</v>
      </c>
      <c r="Q630" t="s">
        <v>64</v>
      </c>
      <c r="R630" t="s">
        <v>65</v>
      </c>
      <c r="S630" t="s">
        <v>66</v>
      </c>
      <c r="T630" t="s">
        <v>105</v>
      </c>
      <c r="U630" t="s">
        <v>67</v>
      </c>
      <c r="V630" t="s">
        <v>21</v>
      </c>
      <c r="W630">
        <v>805</v>
      </c>
      <c r="X630" t="s">
        <v>22</v>
      </c>
      <c r="Y630" t="s">
        <v>39</v>
      </c>
      <c r="Z630">
        <v>2</v>
      </c>
      <c r="AC630" t="str">
        <f>IF(Table1[[#This Row],[In Adafruit Kit]]+Table1[[#This Row],[Common part]]&gt;0,1,"")</f>
        <v/>
      </c>
      <c r="AE630">
        <v>1</v>
      </c>
      <c r="AF630" t="str">
        <f>IF(Table1[[#This Row],[Stock Part]]=1,"STOCK",IF(Table1[[#This Row],[5% Rohs Part]]+Table1[[#This Row],[1% Rohs Part]],"",""))</f>
        <v/>
      </c>
      <c r="AG630" t="str">
        <f>CONCATENATE(Table1[[#This Row],[Resistance (Ohms)]],Table1[[#This Row],[Tolerance]],Table1[[#This Row],[Stock]])</f>
        <v>5.9MÂ±1%</v>
      </c>
      <c r="AH630" t="s">
        <v>11344</v>
      </c>
      <c r="AI630" s="6" t="s">
        <v>11352</v>
      </c>
    </row>
    <row r="631" spans="1:35" hidden="1">
      <c r="A631" t="s">
        <v>55</v>
      </c>
      <c r="B631" t="s">
        <v>56</v>
      </c>
      <c r="C631" t="s">
        <v>2332</v>
      </c>
      <c r="D631" t="s">
        <v>58</v>
      </c>
      <c r="E631" t="s">
        <v>2333</v>
      </c>
      <c r="F631" t="s">
        <v>60</v>
      </c>
      <c r="G631" t="s">
        <v>2334</v>
      </c>
      <c r="H631">
        <v>17816</v>
      </c>
      <c r="I631">
        <v>0</v>
      </c>
      <c r="J631">
        <v>0.1</v>
      </c>
      <c r="K631">
        <v>0</v>
      </c>
      <c r="L631">
        <v>1</v>
      </c>
      <c r="M631" t="s">
        <v>19</v>
      </c>
      <c r="N631" t="s">
        <v>62</v>
      </c>
      <c r="O631" t="s">
        <v>2335</v>
      </c>
      <c r="P631" t="s">
        <v>24</v>
      </c>
      <c r="Q631" t="s">
        <v>64</v>
      </c>
      <c r="R631" t="s">
        <v>65</v>
      </c>
      <c r="S631" t="s">
        <v>66</v>
      </c>
      <c r="T631" t="s">
        <v>105</v>
      </c>
      <c r="U631" t="s">
        <v>67</v>
      </c>
      <c r="V631" t="s">
        <v>21</v>
      </c>
      <c r="W631">
        <v>805</v>
      </c>
      <c r="X631" t="s">
        <v>22</v>
      </c>
      <c r="Y631" t="s">
        <v>39</v>
      </c>
      <c r="Z631">
        <v>2</v>
      </c>
      <c r="AC631" t="str">
        <f>IF(Table1[[#This Row],[In Adafruit Kit]]+Table1[[#This Row],[Common part]]&gt;0,1,"")</f>
        <v/>
      </c>
      <c r="AE631">
        <v>1</v>
      </c>
      <c r="AF631" t="str">
        <f>IF(Table1[[#This Row],[Stock Part]]=1,"STOCK",IF(Table1[[#This Row],[5% Rohs Part]]+Table1[[#This Row],[1% Rohs Part]],"",""))</f>
        <v/>
      </c>
      <c r="AG631" t="str">
        <f>CONCATENATE(Table1[[#This Row],[Resistance (Ohms)]],Table1[[#This Row],[Tolerance]],Table1[[#This Row],[Stock]])</f>
        <v>8.25MÂ±1%</v>
      </c>
      <c r="AH631" t="s">
        <v>11344</v>
      </c>
      <c r="AI631" s="6" t="s">
        <v>11352</v>
      </c>
    </row>
    <row r="632" spans="1:35" hidden="1">
      <c r="A632" t="s">
        <v>55</v>
      </c>
      <c r="B632" t="s">
        <v>56</v>
      </c>
      <c r="C632" t="s">
        <v>2336</v>
      </c>
      <c r="D632" t="s">
        <v>58</v>
      </c>
      <c r="E632" t="s">
        <v>2337</v>
      </c>
      <c r="F632" t="s">
        <v>60</v>
      </c>
      <c r="G632" t="s">
        <v>2338</v>
      </c>
      <c r="H632">
        <v>129210</v>
      </c>
      <c r="I632">
        <v>0</v>
      </c>
      <c r="J632">
        <v>0.1</v>
      </c>
      <c r="K632">
        <v>0</v>
      </c>
      <c r="L632">
        <v>1</v>
      </c>
      <c r="M632" t="s">
        <v>19</v>
      </c>
      <c r="N632" t="s">
        <v>62</v>
      </c>
      <c r="O632">
        <v>1.54</v>
      </c>
      <c r="P632" t="s">
        <v>24</v>
      </c>
      <c r="Q632" t="s">
        <v>64</v>
      </c>
      <c r="R632" t="s">
        <v>65</v>
      </c>
      <c r="S632" t="s">
        <v>66</v>
      </c>
      <c r="T632" t="s">
        <v>71</v>
      </c>
      <c r="U632" t="s">
        <v>67</v>
      </c>
      <c r="V632" t="s">
        <v>21</v>
      </c>
      <c r="W632">
        <v>805</v>
      </c>
      <c r="X632" t="s">
        <v>22</v>
      </c>
      <c r="Y632" t="s">
        <v>39</v>
      </c>
      <c r="Z632">
        <v>2</v>
      </c>
      <c r="AC632" t="str">
        <f>IF(Table1[[#This Row],[In Adafruit Kit]]+Table1[[#This Row],[Common part]]&gt;0,1,"")</f>
        <v/>
      </c>
      <c r="AE632">
        <v>1</v>
      </c>
      <c r="AF632" t="str">
        <f>IF(Table1[[#This Row],[Stock Part]]=1,"STOCK",IF(Table1[[#This Row],[5% Rohs Part]]+Table1[[#This Row],[1% Rohs Part]],"",""))</f>
        <v/>
      </c>
      <c r="AG632" t="str">
        <f>CONCATENATE(Table1[[#This Row],[Resistance (Ohms)]],Table1[[#This Row],[Tolerance]],Table1[[#This Row],[Stock]])</f>
        <v>1.54Â±1%</v>
      </c>
      <c r="AH632" t="s">
        <v>11344</v>
      </c>
      <c r="AI632" s="6" t="s">
        <v>11352</v>
      </c>
    </row>
    <row r="633" spans="1:35" hidden="1">
      <c r="A633" t="s">
        <v>55</v>
      </c>
      <c r="B633" t="s">
        <v>56</v>
      </c>
      <c r="C633" t="s">
        <v>2339</v>
      </c>
      <c r="D633" t="s">
        <v>58</v>
      </c>
      <c r="E633" t="s">
        <v>2340</v>
      </c>
      <c r="F633" t="s">
        <v>60</v>
      </c>
      <c r="G633" t="s">
        <v>2341</v>
      </c>
      <c r="H633">
        <v>90943</v>
      </c>
      <c r="I633">
        <v>0</v>
      </c>
      <c r="J633">
        <v>0.1</v>
      </c>
      <c r="K633">
        <v>0</v>
      </c>
      <c r="L633">
        <v>1</v>
      </c>
      <c r="M633" t="s">
        <v>19</v>
      </c>
      <c r="N633" t="s">
        <v>62</v>
      </c>
      <c r="O633">
        <v>2.8</v>
      </c>
      <c r="P633" t="s">
        <v>24</v>
      </c>
      <c r="Q633" t="s">
        <v>64</v>
      </c>
      <c r="R633" t="s">
        <v>65</v>
      </c>
      <c r="S633" t="s">
        <v>66</v>
      </c>
      <c r="T633" t="s">
        <v>71</v>
      </c>
      <c r="U633" t="s">
        <v>67</v>
      </c>
      <c r="V633" t="s">
        <v>21</v>
      </c>
      <c r="W633">
        <v>805</v>
      </c>
      <c r="X633" t="s">
        <v>22</v>
      </c>
      <c r="Y633" t="s">
        <v>39</v>
      </c>
      <c r="Z633">
        <v>2</v>
      </c>
      <c r="AC633" t="str">
        <f>IF(Table1[[#This Row],[In Adafruit Kit]]+Table1[[#This Row],[Common part]]&gt;0,1,"")</f>
        <v/>
      </c>
      <c r="AE633">
        <v>1</v>
      </c>
      <c r="AF633" t="str">
        <f>IF(Table1[[#This Row],[Stock Part]]=1,"STOCK",IF(Table1[[#This Row],[5% Rohs Part]]+Table1[[#This Row],[1% Rohs Part]],"",""))</f>
        <v/>
      </c>
      <c r="AG633" t="str">
        <f>CONCATENATE(Table1[[#This Row],[Resistance (Ohms)]],Table1[[#This Row],[Tolerance]],Table1[[#This Row],[Stock]])</f>
        <v>2.8Â±1%</v>
      </c>
      <c r="AH633" t="s">
        <v>11344</v>
      </c>
      <c r="AI633" s="6" t="s">
        <v>11352</v>
      </c>
    </row>
    <row r="634" spans="1:35" hidden="1">
      <c r="A634" t="s">
        <v>55</v>
      </c>
      <c r="B634" t="s">
        <v>56</v>
      </c>
      <c r="C634" t="s">
        <v>2342</v>
      </c>
      <c r="D634" t="s">
        <v>58</v>
      </c>
      <c r="E634" t="s">
        <v>2343</v>
      </c>
      <c r="F634" t="s">
        <v>60</v>
      </c>
      <c r="G634" t="s">
        <v>2344</v>
      </c>
      <c r="H634">
        <v>84787</v>
      </c>
      <c r="I634">
        <v>0</v>
      </c>
      <c r="J634">
        <v>0.1</v>
      </c>
      <c r="K634">
        <v>0</v>
      </c>
      <c r="L634">
        <v>1</v>
      </c>
      <c r="M634" t="s">
        <v>19</v>
      </c>
      <c r="N634" t="s">
        <v>62</v>
      </c>
      <c r="O634">
        <v>2.1</v>
      </c>
      <c r="P634" t="s">
        <v>24</v>
      </c>
      <c r="Q634" t="s">
        <v>64</v>
      </c>
      <c r="R634" t="s">
        <v>65</v>
      </c>
      <c r="S634" t="s">
        <v>66</v>
      </c>
      <c r="T634" t="s">
        <v>71</v>
      </c>
      <c r="U634" t="s">
        <v>67</v>
      </c>
      <c r="V634" t="s">
        <v>21</v>
      </c>
      <c r="W634">
        <v>805</v>
      </c>
      <c r="X634" t="s">
        <v>22</v>
      </c>
      <c r="Y634" t="s">
        <v>39</v>
      </c>
      <c r="Z634">
        <v>2</v>
      </c>
      <c r="AC634" t="str">
        <f>IF(Table1[[#This Row],[In Adafruit Kit]]+Table1[[#This Row],[Common part]]&gt;0,1,"")</f>
        <v/>
      </c>
      <c r="AE634">
        <v>1</v>
      </c>
      <c r="AF634" t="str">
        <f>IF(Table1[[#This Row],[Stock Part]]=1,"STOCK",IF(Table1[[#This Row],[5% Rohs Part]]+Table1[[#This Row],[1% Rohs Part]],"",""))</f>
        <v/>
      </c>
      <c r="AG634" t="str">
        <f>CONCATENATE(Table1[[#This Row],[Resistance (Ohms)]],Table1[[#This Row],[Tolerance]],Table1[[#This Row],[Stock]])</f>
        <v>2.1Â±1%</v>
      </c>
      <c r="AH634" t="s">
        <v>11344</v>
      </c>
      <c r="AI634" s="6" t="s">
        <v>11352</v>
      </c>
    </row>
    <row r="635" spans="1:35" hidden="1">
      <c r="A635" t="s">
        <v>55</v>
      </c>
      <c r="B635" t="s">
        <v>56</v>
      </c>
      <c r="C635" t="s">
        <v>2345</v>
      </c>
      <c r="D635" t="s">
        <v>58</v>
      </c>
      <c r="E635" t="s">
        <v>2346</v>
      </c>
      <c r="F635" t="s">
        <v>60</v>
      </c>
      <c r="G635" t="s">
        <v>2347</v>
      </c>
      <c r="H635">
        <v>65767</v>
      </c>
      <c r="I635">
        <v>0</v>
      </c>
      <c r="J635">
        <v>0.1</v>
      </c>
      <c r="K635">
        <v>0</v>
      </c>
      <c r="L635">
        <v>1</v>
      </c>
      <c r="M635" t="s">
        <v>19</v>
      </c>
      <c r="N635" t="s">
        <v>62</v>
      </c>
      <c r="O635">
        <v>1.33</v>
      </c>
      <c r="P635" t="s">
        <v>24</v>
      </c>
      <c r="Q635" t="s">
        <v>64</v>
      </c>
      <c r="R635" t="s">
        <v>65</v>
      </c>
      <c r="S635" t="s">
        <v>66</v>
      </c>
      <c r="T635" t="s">
        <v>71</v>
      </c>
      <c r="U635" t="s">
        <v>67</v>
      </c>
      <c r="V635" t="s">
        <v>21</v>
      </c>
      <c r="W635">
        <v>805</v>
      </c>
      <c r="X635" t="s">
        <v>22</v>
      </c>
      <c r="Y635" t="s">
        <v>39</v>
      </c>
      <c r="Z635">
        <v>2</v>
      </c>
      <c r="AC635" t="str">
        <f>IF(Table1[[#This Row],[In Adafruit Kit]]+Table1[[#This Row],[Common part]]&gt;0,1,"")</f>
        <v/>
      </c>
      <c r="AE635">
        <v>1</v>
      </c>
      <c r="AF635" t="str">
        <f>IF(Table1[[#This Row],[Stock Part]]=1,"STOCK",IF(Table1[[#This Row],[5% Rohs Part]]+Table1[[#This Row],[1% Rohs Part]],"",""))</f>
        <v/>
      </c>
      <c r="AG635" t="str">
        <f>CONCATENATE(Table1[[#This Row],[Resistance (Ohms)]],Table1[[#This Row],[Tolerance]],Table1[[#This Row],[Stock]])</f>
        <v>1.33Â±1%</v>
      </c>
      <c r="AH635" t="s">
        <v>11344</v>
      </c>
      <c r="AI635" s="6" t="s">
        <v>11352</v>
      </c>
    </row>
    <row r="636" spans="1:35" hidden="1">
      <c r="A636" t="s">
        <v>55</v>
      </c>
      <c r="B636" t="s">
        <v>56</v>
      </c>
      <c r="C636" t="s">
        <v>2348</v>
      </c>
      <c r="D636" t="s">
        <v>58</v>
      </c>
      <c r="E636" t="s">
        <v>2349</v>
      </c>
      <c r="F636" t="s">
        <v>60</v>
      </c>
      <c r="G636" t="s">
        <v>2350</v>
      </c>
      <c r="H636">
        <v>63471</v>
      </c>
      <c r="I636">
        <v>0</v>
      </c>
      <c r="J636">
        <v>0.1</v>
      </c>
      <c r="K636">
        <v>0</v>
      </c>
      <c r="L636">
        <v>1</v>
      </c>
      <c r="M636" t="s">
        <v>19</v>
      </c>
      <c r="N636" t="s">
        <v>62</v>
      </c>
      <c r="O636">
        <v>3.74</v>
      </c>
      <c r="P636" t="s">
        <v>24</v>
      </c>
      <c r="Q636" t="s">
        <v>64</v>
      </c>
      <c r="R636" t="s">
        <v>65</v>
      </c>
      <c r="S636" t="s">
        <v>66</v>
      </c>
      <c r="T636" t="s">
        <v>71</v>
      </c>
      <c r="U636" t="s">
        <v>67</v>
      </c>
      <c r="V636" t="s">
        <v>21</v>
      </c>
      <c r="W636">
        <v>805</v>
      </c>
      <c r="X636" t="s">
        <v>22</v>
      </c>
      <c r="Y636" t="s">
        <v>39</v>
      </c>
      <c r="Z636">
        <v>2</v>
      </c>
      <c r="AC636" t="str">
        <f>IF(Table1[[#This Row],[In Adafruit Kit]]+Table1[[#This Row],[Common part]]&gt;0,1,"")</f>
        <v/>
      </c>
      <c r="AE636">
        <v>1</v>
      </c>
      <c r="AF636" t="str">
        <f>IF(Table1[[#This Row],[Stock Part]]=1,"STOCK",IF(Table1[[#This Row],[5% Rohs Part]]+Table1[[#This Row],[1% Rohs Part]],"",""))</f>
        <v/>
      </c>
      <c r="AG636" t="str">
        <f>CONCATENATE(Table1[[#This Row],[Resistance (Ohms)]],Table1[[#This Row],[Tolerance]],Table1[[#This Row],[Stock]])</f>
        <v>3.74Â±1%</v>
      </c>
      <c r="AH636" t="s">
        <v>11344</v>
      </c>
      <c r="AI636" s="6" t="s">
        <v>11352</v>
      </c>
    </row>
    <row r="637" spans="1:35" hidden="1">
      <c r="A637" t="s">
        <v>55</v>
      </c>
      <c r="B637" t="s">
        <v>56</v>
      </c>
      <c r="C637" t="s">
        <v>2351</v>
      </c>
      <c r="D637" t="s">
        <v>58</v>
      </c>
      <c r="E637" t="s">
        <v>2352</v>
      </c>
      <c r="F637" t="s">
        <v>60</v>
      </c>
      <c r="G637" t="s">
        <v>2353</v>
      </c>
      <c r="H637">
        <v>51540</v>
      </c>
      <c r="I637">
        <v>0</v>
      </c>
      <c r="J637">
        <v>0.1</v>
      </c>
      <c r="K637">
        <v>0</v>
      </c>
      <c r="L637">
        <v>1</v>
      </c>
      <c r="M637" t="s">
        <v>19</v>
      </c>
      <c r="N637" t="s">
        <v>62</v>
      </c>
      <c r="O637">
        <v>1.82</v>
      </c>
      <c r="P637" t="s">
        <v>24</v>
      </c>
      <c r="Q637" t="s">
        <v>64</v>
      </c>
      <c r="R637" t="s">
        <v>65</v>
      </c>
      <c r="S637" t="s">
        <v>66</v>
      </c>
      <c r="T637" t="s">
        <v>71</v>
      </c>
      <c r="U637" t="s">
        <v>67</v>
      </c>
      <c r="V637" t="s">
        <v>21</v>
      </c>
      <c r="W637">
        <v>805</v>
      </c>
      <c r="X637" t="s">
        <v>22</v>
      </c>
      <c r="Y637" t="s">
        <v>39</v>
      </c>
      <c r="Z637">
        <v>2</v>
      </c>
      <c r="AC637" t="str">
        <f>IF(Table1[[#This Row],[In Adafruit Kit]]+Table1[[#This Row],[Common part]]&gt;0,1,"")</f>
        <v/>
      </c>
      <c r="AE637">
        <v>1</v>
      </c>
      <c r="AF637" t="str">
        <f>IF(Table1[[#This Row],[Stock Part]]=1,"STOCK",IF(Table1[[#This Row],[5% Rohs Part]]+Table1[[#This Row],[1% Rohs Part]],"",""))</f>
        <v/>
      </c>
      <c r="AG637" t="str">
        <f>CONCATENATE(Table1[[#This Row],[Resistance (Ohms)]],Table1[[#This Row],[Tolerance]],Table1[[#This Row],[Stock]])</f>
        <v>1.82Â±1%</v>
      </c>
      <c r="AH637" t="s">
        <v>11344</v>
      </c>
      <c r="AI637" s="6" t="s">
        <v>11352</v>
      </c>
    </row>
    <row r="638" spans="1:35" hidden="1">
      <c r="A638" t="s">
        <v>55</v>
      </c>
      <c r="B638" t="s">
        <v>56</v>
      </c>
      <c r="C638" t="s">
        <v>2354</v>
      </c>
      <c r="D638" t="s">
        <v>58</v>
      </c>
      <c r="E638" t="s">
        <v>2355</v>
      </c>
      <c r="F638" t="s">
        <v>60</v>
      </c>
      <c r="G638" t="s">
        <v>2356</v>
      </c>
      <c r="H638">
        <v>52664</v>
      </c>
      <c r="I638">
        <v>0</v>
      </c>
      <c r="J638">
        <v>0.1</v>
      </c>
      <c r="K638">
        <v>0</v>
      </c>
      <c r="L638">
        <v>1</v>
      </c>
      <c r="M638" t="s">
        <v>19</v>
      </c>
      <c r="N638" t="s">
        <v>62</v>
      </c>
      <c r="O638">
        <v>3.48</v>
      </c>
      <c r="P638" t="s">
        <v>24</v>
      </c>
      <c r="Q638" t="s">
        <v>64</v>
      </c>
      <c r="R638" t="s">
        <v>65</v>
      </c>
      <c r="S638" t="s">
        <v>66</v>
      </c>
      <c r="T638" t="s">
        <v>71</v>
      </c>
      <c r="U638" t="s">
        <v>67</v>
      </c>
      <c r="V638" t="s">
        <v>21</v>
      </c>
      <c r="W638">
        <v>805</v>
      </c>
      <c r="X638" t="s">
        <v>22</v>
      </c>
      <c r="Y638" t="s">
        <v>39</v>
      </c>
      <c r="Z638">
        <v>2</v>
      </c>
      <c r="AC638" t="str">
        <f>IF(Table1[[#This Row],[In Adafruit Kit]]+Table1[[#This Row],[Common part]]&gt;0,1,"")</f>
        <v/>
      </c>
      <c r="AE638">
        <v>1</v>
      </c>
      <c r="AF638" t="str">
        <f>IF(Table1[[#This Row],[Stock Part]]=1,"STOCK",IF(Table1[[#This Row],[5% Rohs Part]]+Table1[[#This Row],[1% Rohs Part]],"",""))</f>
        <v/>
      </c>
      <c r="AG638" t="str">
        <f>CONCATENATE(Table1[[#This Row],[Resistance (Ohms)]],Table1[[#This Row],[Tolerance]],Table1[[#This Row],[Stock]])</f>
        <v>3.48Â±1%</v>
      </c>
      <c r="AH638" t="s">
        <v>11344</v>
      </c>
      <c r="AI638" s="6" t="s">
        <v>11352</v>
      </c>
    </row>
    <row r="639" spans="1:35" hidden="1">
      <c r="A639" t="s">
        <v>55</v>
      </c>
      <c r="B639" t="s">
        <v>56</v>
      </c>
      <c r="C639" t="s">
        <v>2357</v>
      </c>
      <c r="D639" t="s">
        <v>58</v>
      </c>
      <c r="E639" t="s">
        <v>2358</v>
      </c>
      <c r="F639" t="s">
        <v>60</v>
      </c>
      <c r="G639" t="s">
        <v>2359</v>
      </c>
      <c r="H639">
        <v>49379</v>
      </c>
      <c r="I639">
        <v>0</v>
      </c>
      <c r="J639">
        <v>0.1</v>
      </c>
      <c r="K639">
        <v>0</v>
      </c>
      <c r="L639">
        <v>1</v>
      </c>
      <c r="M639" t="s">
        <v>19</v>
      </c>
      <c r="N639" t="s">
        <v>62</v>
      </c>
      <c r="O639">
        <v>6.81</v>
      </c>
      <c r="P639" t="s">
        <v>24</v>
      </c>
      <c r="Q639" t="s">
        <v>64</v>
      </c>
      <c r="R639" t="s">
        <v>65</v>
      </c>
      <c r="S639" t="s">
        <v>66</v>
      </c>
      <c r="T639" t="s">
        <v>71</v>
      </c>
      <c r="U639" t="s">
        <v>67</v>
      </c>
      <c r="V639" t="s">
        <v>21</v>
      </c>
      <c r="W639">
        <v>805</v>
      </c>
      <c r="X639" t="s">
        <v>22</v>
      </c>
      <c r="Y639" t="s">
        <v>39</v>
      </c>
      <c r="Z639">
        <v>2</v>
      </c>
      <c r="AC639" t="str">
        <f>IF(Table1[[#This Row],[In Adafruit Kit]]+Table1[[#This Row],[Common part]]&gt;0,1,"")</f>
        <v/>
      </c>
      <c r="AE639">
        <v>1</v>
      </c>
      <c r="AF639" t="str">
        <f>IF(Table1[[#This Row],[Stock Part]]=1,"STOCK",IF(Table1[[#This Row],[5% Rohs Part]]+Table1[[#This Row],[1% Rohs Part]],"",""))</f>
        <v/>
      </c>
      <c r="AG639" t="str">
        <f>CONCATENATE(Table1[[#This Row],[Resistance (Ohms)]],Table1[[#This Row],[Tolerance]],Table1[[#This Row],[Stock]])</f>
        <v>6.81Â±1%</v>
      </c>
      <c r="AH639" t="s">
        <v>11344</v>
      </c>
      <c r="AI639" s="6" t="s">
        <v>11352</v>
      </c>
    </row>
    <row r="640" spans="1:35" hidden="1">
      <c r="A640" t="s">
        <v>55</v>
      </c>
      <c r="B640" t="s">
        <v>56</v>
      </c>
      <c r="C640" t="s">
        <v>2360</v>
      </c>
      <c r="D640" t="s">
        <v>58</v>
      </c>
      <c r="E640" t="s">
        <v>2361</v>
      </c>
      <c r="F640" t="s">
        <v>60</v>
      </c>
      <c r="G640" t="s">
        <v>2362</v>
      </c>
      <c r="H640">
        <v>43220</v>
      </c>
      <c r="I640">
        <v>0</v>
      </c>
      <c r="J640">
        <v>0.1</v>
      </c>
      <c r="K640">
        <v>0</v>
      </c>
      <c r="L640">
        <v>1</v>
      </c>
      <c r="M640" t="s">
        <v>19</v>
      </c>
      <c r="N640" t="s">
        <v>62</v>
      </c>
      <c r="O640">
        <v>1.43</v>
      </c>
      <c r="P640" t="s">
        <v>24</v>
      </c>
      <c r="Q640" t="s">
        <v>64</v>
      </c>
      <c r="R640" t="s">
        <v>65</v>
      </c>
      <c r="S640" t="s">
        <v>66</v>
      </c>
      <c r="T640" t="s">
        <v>71</v>
      </c>
      <c r="U640" t="s">
        <v>67</v>
      </c>
      <c r="V640" t="s">
        <v>21</v>
      </c>
      <c r="W640">
        <v>805</v>
      </c>
      <c r="X640" t="s">
        <v>22</v>
      </c>
      <c r="Y640" t="s">
        <v>39</v>
      </c>
      <c r="Z640">
        <v>2</v>
      </c>
      <c r="AC640" t="str">
        <f>IF(Table1[[#This Row],[In Adafruit Kit]]+Table1[[#This Row],[Common part]]&gt;0,1,"")</f>
        <v/>
      </c>
      <c r="AE640">
        <v>1</v>
      </c>
      <c r="AF640" t="str">
        <f>IF(Table1[[#This Row],[Stock Part]]=1,"STOCK",IF(Table1[[#This Row],[5% Rohs Part]]+Table1[[#This Row],[1% Rohs Part]],"",""))</f>
        <v/>
      </c>
      <c r="AG640" t="str">
        <f>CONCATENATE(Table1[[#This Row],[Resistance (Ohms)]],Table1[[#This Row],[Tolerance]],Table1[[#This Row],[Stock]])</f>
        <v>1.43Â±1%</v>
      </c>
      <c r="AH640" t="s">
        <v>11344</v>
      </c>
      <c r="AI640" s="6" t="s">
        <v>11352</v>
      </c>
    </row>
    <row r="641" spans="1:35" hidden="1">
      <c r="A641" t="s">
        <v>55</v>
      </c>
      <c r="B641" t="s">
        <v>56</v>
      </c>
      <c r="C641" t="s">
        <v>2363</v>
      </c>
      <c r="D641" t="s">
        <v>58</v>
      </c>
      <c r="E641" t="s">
        <v>2364</v>
      </c>
      <c r="F641" t="s">
        <v>60</v>
      </c>
      <c r="G641" t="s">
        <v>2365</v>
      </c>
      <c r="H641">
        <v>44155</v>
      </c>
      <c r="I641">
        <v>0</v>
      </c>
      <c r="J641">
        <v>0.1</v>
      </c>
      <c r="K641">
        <v>0</v>
      </c>
      <c r="L641">
        <v>1</v>
      </c>
      <c r="M641" t="s">
        <v>19</v>
      </c>
      <c r="N641" t="s">
        <v>62</v>
      </c>
      <c r="O641">
        <v>2.74</v>
      </c>
      <c r="P641" t="s">
        <v>24</v>
      </c>
      <c r="Q641" t="s">
        <v>64</v>
      </c>
      <c r="R641" t="s">
        <v>65</v>
      </c>
      <c r="S641" t="s">
        <v>66</v>
      </c>
      <c r="T641" t="s">
        <v>71</v>
      </c>
      <c r="U641" t="s">
        <v>67</v>
      </c>
      <c r="V641" t="s">
        <v>21</v>
      </c>
      <c r="W641">
        <v>805</v>
      </c>
      <c r="X641" t="s">
        <v>22</v>
      </c>
      <c r="Y641" t="s">
        <v>39</v>
      </c>
      <c r="Z641">
        <v>2</v>
      </c>
      <c r="AC641" t="str">
        <f>IF(Table1[[#This Row],[In Adafruit Kit]]+Table1[[#This Row],[Common part]]&gt;0,1,"")</f>
        <v/>
      </c>
      <c r="AE641">
        <v>1</v>
      </c>
      <c r="AF641" t="str">
        <f>IF(Table1[[#This Row],[Stock Part]]=1,"STOCK",IF(Table1[[#This Row],[5% Rohs Part]]+Table1[[#This Row],[1% Rohs Part]],"",""))</f>
        <v/>
      </c>
      <c r="AG641" t="str">
        <f>CONCATENATE(Table1[[#This Row],[Resistance (Ohms)]],Table1[[#This Row],[Tolerance]],Table1[[#This Row],[Stock]])</f>
        <v>2.74Â±1%</v>
      </c>
      <c r="AH641" t="s">
        <v>11344</v>
      </c>
      <c r="AI641" s="6" t="s">
        <v>11352</v>
      </c>
    </row>
    <row r="642" spans="1:35" hidden="1">
      <c r="A642" t="s">
        <v>55</v>
      </c>
      <c r="B642" t="s">
        <v>56</v>
      </c>
      <c r="C642" t="s">
        <v>2366</v>
      </c>
      <c r="D642" t="s">
        <v>58</v>
      </c>
      <c r="E642" t="s">
        <v>2367</v>
      </c>
      <c r="F642" t="s">
        <v>60</v>
      </c>
      <c r="G642" t="s">
        <v>2368</v>
      </c>
      <c r="H642">
        <v>44947</v>
      </c>
      <c r="I642">
        <v>0</v>
      </c>
      <c r="J642">
        <v>0.1</v>
      </c>
      <c r="K642">
        <v>0</v>
      </c>
      <c r="L642">
        <v>1</v>
      </c>
      <c r="M642" t="s">
        <v>19</v>
      </c>
      <c r="N642" t="s">
        <v>62</v>
      </c>
      <c r="O642">
        <v>4.87</v>
      </c>
      <c r="P642" t="s">
        <v>24</v>
      </c>
      <c r="Q642" t="s">
        <v>64</v>
      </c>
      <c r="R642" t="s">
        <v>65</v>
      </c>
      <c r="S642" t="s">
        <v>66</v>
      </c>
      <c r="T642" t="s">
        <v>71</v>
      </c>
      <c r="U642" t="s">
        <v>67</v>
      </c>
      <c r="V642" t="s">
        <v>21</v>
      </c>
      <c r="W642">
        <v>805</v>
      </c>
      <c r="X642" t="s">
        <v>22</v>
      </c>
      <c r="Y642" t="s">
        <v>39</v>
      </c>
      <c r="Z642">
        <v>2</v>
      </c>
      <c r="AC642" t="str">
        <f>IF(Table1[[#This Row],[In Adafruit Kit]]+Table1[[#This Row],[Common part]]&gt;0,1,"")</f>
        <v/>
      </c>
      <c r="AE642">
        <v>1</v>
      </c>
      <c r="AF642" t="str">
        <f>IF(Table1[[#This Row],[Stock Part]]=1,"STOCK",IF(Table1[[#This Row],[5% Rohs Part]]+Table1[[#This Row],[1% Rohs Part]],"",""))</f>
        <v/>
      </c>
      <c r="AG642" t="str">
        <f>CONCATENATE(Table1[[#This Row],[Resistance (Ohms)]],Table1[[#This Row],[Tolerance]],Table1[[#This Row],[Stock]])</f>
        <v>4.87Â±1%</v>
      </c>
      <c r="AH642" t="s">
        <v>11344</v>
      </c>
      <c r="AI642" s="6" t="s">
        <v>11352</v>
      </c>
    </row>
    <row r="643" spans="1:35" hidden="1">
      <c r="A643" t="s">
        <v>55</v>
      </c>
      <c r="B643" t="s">
        <v>56</v>
      </c>
      <c r="C643" t="s">
        <v>2369</v>
      </c>
      <c r="D643" t="s">
        <v>58</v>
      </c>
      <c r="E643" t="s">
        <v>2370</v>
      </c>
      <c r="F643" t="s">
        <v>60</v>
      </c>
      <c r="G643" t="s">
        <v>2371</v>
      </c>
      <c r="H643">
        <v>43355</v>
      </c>
      <c r="I643">
        <v>0</v>
      </c>
      <c r="J643">
        <v>0.1</v>
      </c>
      <c r="K643">
        <v>0</v>
      </c>
      <c r="L643">
        <v>1</v>
      </c>
      <c r="M643" t="s">
        <v>19</v>
      </c>
      <c r="N643" t="s">
        <v>62</v>
      </c>
      <c r="O643">
        <v>5.36</v>
      </c>
      <c r="P643" t="s">
        <v>24</v>
      </c>
      <c r="Q643" t="s">
        <v>64</v>
      </c>
      <c r="R643" t="s">
        <v>65</v>
      </c>
      <c r="S643" t="s">
        <v>66</v>
      </c>
      <c r="T643" t="s">
        <v>71</v>
      </c>
      <c r="U643" t="s">
        <v>67</v>
      </c>
      <c r="V643" t="s">
        <v>21</v>
      </c>
      <c r="W643">
        <v>805</v>
      </c>
      <c r="X643" t="s">
        <v>22</v>
      </c>
      <c r="Y643" t="s">
        <v>39</v>
      </c>
      <c r="Z643">
        <v>2</v>
      </c>
      <c r="AC643" t="str">
        <f>IF(Table1[[#This Row],[In Adafruit Kit]]+Table1[[#This Row],[Common part]]&gt;0,1,"")</f>
        <v/>
      </c>
      <c r="AE643">
        <v>1</v>
      </c>
      <c r="AF643" t="str">
        <f>IF(Table1[[#This Row],[Stock Part]]=1,"STOCK",IF(Table1[[#This Row],[5% Rohs Part]]+Table1[[#This Row],[1% Rohs Part]],"",""))</f>
        <v/>
      </c>
      <c r="AG643" t="str">
        <f>CONCATENATE(Table1[[#This Row],[Resistance (Ohms)]],Table1[[#This Row],[Tolerance]],Table1[[#This Row],[Stock]])</f>
        <v>5.36Â±1%</v>
      </c>
      <c r="AH643" t="s">
        <v>11344</v>
      </c>
      <c r="AI643" s="6" t="s">
        <v>11352</v>
      </c>
    </row>
    <row r="644" spans="1:35" hidden="1">
      <c r="A644" t="s">
        <v>55</v>
      </c>
      <c r="B644" t="s">
        <v>56</v>
      </c>
      <c r="C644" t="s">
        <v>2372</v>
      </c>
      <c r="D644" t="s">
        <v>58</v>
      </c>
      <c r="E644" t="s">
        <v>2373</v>
      </c>
      <c r="F644" t="s">
        <v>60</v>
      </c>
      <c r="G644" t="s">
        <v>2374</v>
      </c>
      <c r="H644">
        <v>38504</v>
      </c>
      <c r="I644">
        <v>0</v>
      </c>
      <c r="J644">
        <v>0.1</v>
      </c>
      <c r="K644">
        <v>0</v>
      </c>
      <c r="L644">
        <v>1</v>
      </c>
      <c r="M644" t="s">
        <v>19</v>
      </c>
      <c r="N644" t="s">
        <v>62</v>
      </c>
      <c r="O644">
        <v>3.16</v>
      </c>
      <c r="P644" t="s">
        <v>24</v>
      </c>
      <c r="Q644" t="s">
        <v>64</v>
      </c>
      <c r="R644" t="s">
        <v>65</v>
      </c>
      <c r="S644" t="s">
        <v>66</v>
      </c>
      <c r="T644" t="s">
        <v>71</v>
      </c>
      <c r="U644" t="s">
        <v>67</v>
      </c>
      <c r="V644" t="s">
        <v>21</v>
      </c>
      <c r="W644">
        <v>805</v>
      </c>
      <c r="X644" t="s">
        <v>22</v>
      </c>
      <c r="Y644" t="s">
        <v>39</v>
      </c>
      <c r="Z644">
        <v>2</v>
      </c>
      <c r="AC644" t="str">
        <f>IF(Table1[[#This Row],[In Adafruit Kit]]+Table1[[#This Row],[Common part]]&gt;0,1,"")</f>
        <v/>
      </c>
      <c r="AE644">
        <v>1</v>
      </c>
      <c r="AF644" t="str">
        <f>IF(Table1[[#This Row],[Stock Part]]=1,"STOCK",IF(Table1[[#This Row],[5% Rohs Part]]+Table1[[#This Row],[1% Rohs Part]],"",""))</f>
        <v/>
      </c>
      <c r="AG644" t="str">
        <f>CONCATENATE(Table1[[#This Row],[Resistance (Ohms)]],Table1[[#This Row],[Tolerance]],Table1[[#This Row],[Stock]])</f>
        <v>3.16Â±1%</v>
      </c>
      <c r="AH644" t="s">
        <v>11344</v>
      </c>
      <c r="AI644" s="6" t="s">
        <v>11352</v>
      </c>
    </row>
    <row r="645" spans="1:35" hidden="1">
      <c r="A645" t="s">
        <v>55</v>
      </c>
      <c r="B645" t="s">
        <v>56</v>
      </c>
      <c r="C645" t="s">
        <v>2375</v>
      </c>
      <c r="D645" t="s">
        <v>58</v>
      </c>
      <c r="E645" t="s">
        <v>2376</v>
      </c>
      <c r="F645" t="s">
        <v>60</v>
      </c>
      <c r="G645" t="s">
        <v>2377</v>
      </c>
      <c r="H645">
        <v>32077</v>
      </c>
      <c r="I645">
        <v>0</v>
      </c>
      <c r="J645">
        <v>0.1</v>
      </c>
      <c r="K645">
        <v>0</v>
      </c>
      <c r="L645">
        <v>1</v>
      </c>
      <c r="M645" t="s">
        <v>19</v>
      </c>
      <c r="N645" t="s">
        <v>62</v>
      </c>
      <c r="O645">
        <v>1.37</v>
      </c>
      <c r="P645" t="s">
        <v>24</v>
      </c>
      <c r="Q645" t="s">
        <v>64</v>
      </c>
      <c r="R645" t="s">
        <v>65</v>
      </c>
      <c r="S645" t="s">
        <v>66</v>
      </c>
      <c r="T645" t="s">
        <v>71</v>
      </c>
      <c r="U645" t="s">
        <v>67</v>
      </c>
      <c r="V645" t="s">
        <v>21</v>
      </c>
      <c r="W645">
        <v>805</v>
      </c>
      <c r="X645" t="s">
        <v>22</v>
      </c>
      <c r="Y645" t="s">
        <v>39</v>
      </c>
      <c r="Z645">
        <v>2</v>
      </c>
      <c r="AC645" t="str">
        <f>IF(Table1[[#This Row],[In Adafruit Kit]]+Table1[[#This Row],[Common part]]&gt;0,1,"")</f>
        <v/>
      </c>
      <c r="AE645">
        <v>1</v>
      </c>
      <c r="AF645" t="str">
        <f>IF(Table1[[#This Row],[Stock Part]]=1,"STOCK",IF(Table1[[#This Row],[5% Rohs Part]]+Table1[[#This Row],[1% Rohs Part]],"",""))</f>
        <v/>
      </c>
      <c r="AG645" t="str">
        <f>CONCATENATE(Table1[[#This Row],[Resistance (Ohms)]],Table1[[#This Row],[Tolerance]],Table1[[#This Row],[Stock]])</f>
        <v>1.37Â±1%</v>
      </c>
      <c r="AH645" t="s">
        <v>11344</v>
      </c>
      <c r="AI645" s="6" t="s">
        <v>11352</v>
      </c>
    </row>
    <row r="646" spans="1:35" hidden="1">
      <c r="A646" t="s">
        <v>55</v>
      </c>
      <c r="B646" t="s">
        <v>56</v>
      </c>
      <c r="C646" t="s">
        <v>2378</v>
      </c>
      <c r="D646" t="s">
        <v>58</v>
      </c>
      <c r="E646" t="s">
        <v>2379</v>
      </c>
      <c r="F646" t="s">
        <v>60</v>
      </c>
      <c r="G646" t="s">
        <v>2380</v>
      </c>
      <c r="H646">
        <v>28996</v>
      </c>
      <c r="I646">
        <v>0</v>
      </c>
      <c r="J646">
        <v>0.1</v>
      </c>
      <c r="K646">
        <v>0</v>
      </c>
      <c r="L646">
        <v>1</v>
      </c>
      <c r="M646" t="s">
        <v>19</v>
      </c>
      <c r="N646" t="s">
        <v>62</v>
      </c>
      <c r="O646">
        <v>1.47</v>
      </c>
      <c r="P646" t="s">
        <v>24</v>
      </c>
      <c r="Q646" t="s">
        <v>64</v>
      </c>
      <c r="R646" t="s">
        <v>65</v>
      </c>
      <c r="S646" t="s">
        <v>66</v>
      </c>
      <c r="T646" t="s">
        <v>71</v>
      </c>
      <c r="U646" t="s">
        <v>67</v>
      </c>
      <c r="V646" t="s">
        <v>21</v>
      </c>
      <c r="W646">
        <v>805</v>
      </c>
      <c r="X646" t="s">
        <v>22</v>
      </c>
      <c r="Y646" t="s">
        <v>39</v>
      </c>
      <c r="Z646">
        <v>2</v>
      </c>
      <c r="AC646" t="str">
        <f>IF(Table1[[#This Row],[In Adafruit Kit]]+Table1[[#This Row],[Common part]]&gt;0,1,"")</f>
        <v/>
      </c>
      <c r="AE646">
        <v>1</v>
      </c>
      <c r="AF646" t="str">
        <f>IF(Table1[[#This Row],[Stock Part]]=1,"STOCK",IF(Table1[[#This Row],[5% Rohs Part]]+Table1[[#This Row],[1% Rohs Part]],"",""))</f>
        <v/>
      </c>
      <c r="AG646" t="str">
        <f>CONCATENATE(Table1[[#This Row],[Resistance (Ohms)]],Table1[[#This Row],[Tolerance]],Table1[[#This Row],[Stock]])</f>
        <v>1.47Â±1%</v>
      </c>
      <c r="AH646" t="s">
        <v>11344</v>
      </c>
      <c r="AI646" s="6" t="s">
        <v>11352</v>
      </c>
    </row>
    <row r="647" spans="1:35" hidden="1">
      <c r="A647" t="s">
        <v>55</v>
      </c>
      <c r="B647" t="s">
        <v>56</v>
      </c>
      <c r="C647" t="s">
        <v>2381</v>
      </c>
      <c r="D647" t="s">
        <v>58</v>
      </c>
      <c r="E647" t="s">
        <v>2382</v>
      </c>
      <c r="F647" t="s">
        <v>60</v>
      </c>
      <c r="G647" t="s">
        <v>2383</v>
      </c>
      <c r="H647">
        <v>35139</v>
      </c>
      <c r="I647">
        <v>0</v>
      </c>
      <c r="J647">
        <v>0.1</v>
      </c>
      <c r="K647">
        <v>0</v>
      </c>
      <c r="L647">
        <v>1</v>
      </c>
      <c r="M647" t="s">
        <v>19</v>
      </c>
      <c r="N647" t="s">
        <v>62</v>
      </c>
      <c r="O647">
        <v>2.3199999999999998</v>
      </c>
      <c r="P647" t="s">
        <v>24</v>
      </c>
      <c r="Q647" t="s">
        <v>64</v>
      </c>
      <c r="R647" t="s">
        <v>65</v>
      </c>
      <c r="S647" t="s">
        <v>66</v>
      </c>
      <c r="T647" t="s">
        <v>71</v>
      </c>
      <c r="U647" t="s">
        <v>67</v>
      </c>
      <c r="V647" t="s">
        <v>21</v>
      </c>
      <c r="W647">
        <v>805</v>
      </c>
      <c r="X647" t="s">
        <v>22</v>
      </c>
      <c r="Y647" t="s">
        <v>39</v>
      </c>
      <c r="Z647">
        <v>2</v>
      </c>
      <c r="AC647" t="str">
        <f>IF(Table1[[#This Row],[In Adafruit Kit]]+Table1[[#This Row],[Common part]]&gt;0,1,"")</f>
        <v/>
      </c>
      <c r="AE647">
        <v>1</v>
      </c>
      <c r="AF647" t="str">
        <f>IF(Table1[[#This Row],[Stock Part]]=1,"STOCK",IF(Table1[[#This Row],[5% Rohs Part]]+Table1[[#This Row],[1% Rohs Part]],"",""))</f>
        <v/>
      </c>
      <c r="AG647" t="str">
        <f>CONCATENATE(Table1[[#This Row],[Resistance (Ohms)]],Table1[[#This Row],[Tolerance]],Table1[[#This Row],[Stock]])</f>
        <v>2.32Â±1%</v>
      </c>
      <c r="AH647" t="s">
        <v>11344</v>
      </c>
      <c r="AI647" s="6" t="s">
        <v>11352</v>
      </c>
    </row>
    <row r="648" spans="1:35" hidden="1">
      <c r="A648" t="s">
        <v>55</v>
      </c>
      <c r="B648" t="s">
        <v>56</v>
      </c>
      <c r="C648" t="s">
        <v>2384</v>
      </c>
      <c r="D648" t="s">
        <v>58</v>
      </c>
      <c r="E648" t="s">
        <v>2385</v>
      </c>
      <c r="F648" t="s">
        <v>60</v>
      </c>
      <c r="G648" t="s">
        <v>2386</v>
      </c>
      <c r="H648">
        <v>33565</v>
      </c>
      <c r="I648">
        <v>0</v>
      </c>
      <c r="J648">
        <v>0.1</v>
      </c>
      <c r="K648">
        <v>0</v>
      </c>
      <c r="L648">
        <v>1</v>
      </c>
      <c r="M648" t="s">
        <v>19</v>
      </c>
      <c r="N648" t="s">
        <v>62</v>
      </c>
      <c r="O648">
        <v>2.37</v>
      </c>
      <c r="P648" t="s">
        <v>24</v>
      </c>
      <c r="Q648" t="s">
        <v>64</v>
      </c>
      <c r="R648" t="s">
        <v>65</v>
      </c>
      <c r="S648" t="s">
        <v>66</v>
      </c>
      <c r="T648" t="s">
        <v>71</v>
      </c>
      <c r="U648" t="s">
        <v>67</v>
      </c>
      <c r="V648" t="s">
        <v>21</v>
      </c>
      <c r="W648">
        <v>805</v>
      </c>
      <c r="X648" t="s">
        <v>22</v>
      </c>
      <c r="Y648" t="s">
        <v>39</v>
      </c>
      <c r="Z648">
        <v>2</v>
      </c>
      <c r="AC648" t="str">
        <f>IF(Table1[[#This Row],[In Adafruit Kit]]+Table1[[#This Row],[Common part]]&gt;0,1,"")</f>
        <v/>
      </c>
      <c r="AE648">
        <v>1</v>
      </c>
      <c r="AF648" t="str">
        <f>IF(Table1[[#This Row],[Stock Part]]=1,"STOCK",IF(Table1[[#This Row],[5% Rohs Part]]+Table1[[#This Row],[1% Rohs Part]],"",""))</f>
        <v/>
      </c>
      <c r="AG648" t="str">
        <f>CONCATENATE(Table1[[#This Row],[Resistance (Ohms)]],Table1[[#This Row],[Tolerance]],Table1[[#This Row],[Stock]])</f>
        <v>2.37Â±1%</v>
      </c>
      <c r="AH648" t="s">
        <v>11344</v>
      </c>
      <c r="AI648" s="6" t="s">
        <v>11352</v>
      </c>
    </row>
    <row r="649" spans="1:35" hidden="1">
      <c r="A649" t="s">
        <v>55</v>
      </c>
      <c r="B649" t="s">
        <v>56</v>
      </c>
      <c r="C649" t="s">
        <v>2387</v>
      </c>
      <c r="D649" t="s">
        <v>58</v>
      </c>
      <c r="E649" t="s">
        <v>2388</v>
      </c>
      <c r="F649" t="s">
        <v>60</v>
      </c>
      <c r="G649" t="s">
        <v>2389</v>
      </c>
      <c r="H649">
        <v>33559</v>
      </c>
      <c r="I649">
        <v>0</v>
      </c>
      <c r="J649">
        <v>0.1</v>
      </c>
      <c r="K649">
        <v>0</v>
      </c>
      <c r="L649">
        <v>1</v>
      </c>
      <c r="M649" t="s">
        <v>19</v>
      </c>
      <c r="N649" t="s">
        <v>62</v>
      </c>
      <c r="O649">
        <v>5.76</v>
      </c>
      <c r="P649" t="s">
        <v>24</v>
      </c>
      <c r="Q649" t="s">
        <v>64</v>
      </c>
      <c r="R649" t="s">
        <v>65</v>
      </c>
      <c r="S649" t="s">
        <v>66</v>
      </c>
      <c r="T649" t="s">
        <v>71</v>
      </c>
      <c r="U649" t="s">
        <v>67</v>
      </c>
      <c r="V649" t="s">
        <v>21</v>
      </c>
      <c r="W649">
        <v>805</v>
      </c>
      <c r="X649" t="s">
        <v>22</v>
      </c>
      <c r="Y649" t="s">
        <v>39</v>
      </c>
      <c r="Z649">
        <v>2</v>
      </c>
      <c r="AC649" t="str">
        <f>IF(Table1[[#This Row],[In Adafruit Kit]]+Table1[[#This Row],[Common part]]&gt;0,1,"")</f>
        <v/>
      </c>
      <c r="AE649">
        <v>1</v>
      </c>
      <c r="AF649" t="str">
        <f>IF(Table1[[#This Row],[Stock Part]]=1,"STOCK",IF(Table1[[#This Row],[5% Rohs Part]]+Table1[[#This Row],[1% Rohs Part]],"",""))</f>
        <v/>
      </c>
      <c r="AG649" t="str">
        <f>CONCATENATE(Table1[[#This Row],[Resistance (Ohms)]],Table1[[#This Row],[Tolerance]],Table1[[#This Row],[Stock]])</f>
        <v>5.76Â±1%</v>
      </c>
      <c r="AH649" t="s">
        <v>11344</v>
      </c>
      <c r="AI649" s="6" t="s">
        <v>11352</v>
      </c>
    </row>
    <row r="650" spans="1:35" hidden="1">
      <c r="A650" t="s">
        <v>55</v>
      </c>
      <c r="B650" t="s">
        <v>56</v>
      </c>
      <c r="C650" t="s">
        <v>2390</v>
      </c>
      <c r="D650" t="s">
        <v>58</v>
      </c>
      <c r="E650" t="s">
        <v>2391</v>
      </c>
      <c r="F650" t="s">
        <v>60</v>
      </c>
      <c r="G650" t="s">
        <v>2392</v>
      </c>
      <c r="H650">
        <v>28637</v>
      </c>
      <c r="I650">
        <v>0</v>
      </c>
      <c r="J650">
        <v>0.1</v>
      </c>
      <c r="K650">
        <v>0</v>
      </c>
      <c r="L650">
        <v>1</v>
      </c>
      <c r="M650" t="s">
        <v>19</v>
      </c>
      <c r="N650" t="s">
        <v>62</v>
      </c>
      <c r="O650">
        <v>4.32</v>
      </c>
      <c r="P650" t="s">
        <v>24</v>
      </c>
      <c r="Q650" t="s">
        <v>64</v>
      </c>
      <c r="R650" t="s">
        <v>65</v>
      </c>
      <c r="S650" t="s">
        <v>66</v>
      </c>
      <c r="T650" t="s">
        <v>71</v>
      </c>
      <c r="U650" t="s">
        <v>67</v>
      </c>
      <c r="V650" t="s">
        <v>21</v>
      </c>
      <c r="W650">
        <v>805</v>
      </c>
      <c r="X650" t="s">
        <v>22</v>
      </c>
      <c r="Y650" t="s">
        <v>39</v>
      </c>
      <c r="Z650">
        <v>2</v>
      </c>
      <c r="AC650" t="str">
        <f>IF(Table1[[#This Row],[In Adafruit Kit]]+Table1[[#This Row],[Common part]]&gt;0,1,"")</f>
        <v/>
      </c>
      <c r="AE650">
        <v>1</v>
      </c>
      <c r="AF650" t="str">
        <f>IF(Table1[[#This Row],[Stock Part]]=1,"STOCK",IF(Table1[[#This Row],[5% Rohs Part]]+Table1[[#This Row],[1% Rohs Part]],"",""))</f>
        <v/>
      </c>
      <c r="AG650" t="str">
        <f>CONCATENATE(Table1[[#This Row],[Resistance (Ohms)]],Table1[[#This Row],[Tolerance]],Table1[[#This Row],[Stock]])</f>
        <v>4.32Â±1%</v>
      </c>
      <c r="AH650" t="s">
        <v>11344</v>
      </c>
      <c r="AI650" s="6" t="s">
        <v>11352</v>
      </c>
    </row>
    <row r="651" spans="1:35" hidden="1">
      <c r="A651" t="s">
        <v>55</v>
      </c>
      <c r="B651" t="s">
        <v>56</v>
      </c>
      <c r="C651" t="s">
        <v>2393</v>
      </c>
      <c r="D651" t="s">
        <v>58</v>
      </c>
      <c r="E651" t="s">
        <v>2394</v>
      </c>
      <c r="F651" t="s">
        <v>60</v>
      </c>
      <c r="G651" t="s">
        <v>2395</v>
      </c>
      <c r="H651">
        <v>27163</v>
      </c>
      <c r="I651">
        <v>0</v>
      </c>
      <c r="J651">
        <v>0.1</v>
      </c>
      <c r="K651">
        <v>0</v>
      </c>
      <c r="L651">
        <v>1</v>
      </c>
      <c r="M651" t="s">
        <v>19</v>
      </c>
      <c r="N651" t="s">
        <v>62</v>
      </c>
      <c r="O651">
        <v>4.6399999999999997</v>
      </c>
      <c r="P651" t="s">
        <v>24</v>
      </c>
      <c r="Q651" t="s">
        <v>64</v>
      </c>
      <c r="R651" t="s">
        <v>65</v>
      </c>
      <c r="S651" t="s">
        <v>66</v>
      </c>
      <c r="T651" t="s">
        <v>71</v>
      </c>
      <c r="U651" t="s">
        <v>67</v>
      </c>
      <c r="V651" t="s">
        <v>21</v>
      </c>
      <c r="W651">
        <v>805</v>
      </c>
      <c r="X651" t="s">
        <v>22</v>
      </c>
      <c r="Y651" t="s">
        <v>39</v>
      </c>
      <c r="Z651">
        <v>2</v>
      </c>
      <c r="AC651" t="str">
        <f>IF(Table1[[#This Row],[In Adafruit Kit]]+Table1[[#This Row],[Common part]]&gt;0,1,"")</f>
        <v/>
      </c>
      <c r="AE651">
        <v>1</v>
      </c>
      <c r="AF651" t="str">
        <f>IF(Table1[[#This Row],[Stock Part]]=1,"STOCK",IF(Table1[[#This Row],[5% Rohs Part]]+Table1[[#This Row],[1% Rohs Part]],"",""))</f>
        <v/>
      </c>
      <c r="AG651" t="str">
        <f>CONCATENATE(Table1[[#This Row],[Resistance (Ohms)]],Table1[[#This Row],[Tolerance]],Table1[[#This Row],[Stock]])</f>
        <v>4.64Â±1%</v>
      </c>
      <c r="AH651" t="s">
        <v>11344</v>
      </c>
      <c r="AI651" s="6" t="s">
        <v>11352</v>
      </c>
    </row>
    <row r="652" spans="1:35" hidden="1">
      <c r="A652" t="s">
        <v>55</v>
      </c>
      <c r="B652" t="s">
        <v>56</v>
      </c>
      <c r="C652" t="s">
        <v>2396</v>
      </c>
      <c r="D652" t="s">
        <v>58</v>
      </c>
      <c r="E652" t="s">
        <v>2397</v>
      </c>
      <c r="F652" t="s">
        <v>60</v>
      </c>
      <c r="G652" t="s">
        <v>2398</v>
      </c>
      <c r="H652">
        <v>26422</v>
      </c>
      <c r="I652">
        <v>0</v>
      </c>
      <c r="J652">
        <v>0.1</v>
      </c>
      <c r="K652">
        <v>0</v>
      </c>
      <c r="L652">
        <v>1</v>
      </c>
      <c r="M652" t="s">
        <v>19</v>
      </c>
      <c r="N652" t="s">
        <v>62</v>
      </c>
      <c r="O652">
        <v>6.65</v>
      </c>
      <c r="P652" t="s">
        <v>24</v>
      </c>
      <c r="Q652" t="s">
        <v>64</v>
      </c>
      <c r="R652" t="s">
        <v>65</v>
      </c>
      <c r="S652" t="s">
        <v>66</v>
      </c>
      <c r="T652" t="s">
        <v>71</v>
      </c>
      <c r="U652" t="s">
        <v>67</v>
      </c>
      <c r="V652" t="s">
        <v>21</v>
      </c>
      <c r="W652">
        <v>805</v>
      </c>
      <c r="X652" t="s">
        <v>22</v>
      </c>
      <c r="Y652" t="s">
        <v>39</v>
      </c>
      <c r="Z652">
        <v>2</v>
      </c>
      <c r="AC652" t="str">
        <f>IF(Table1[[#This Row],[In Adafruit Kit]]+Table1[[#This Row],[Common part]]&gt;0,1,"")</f>
        <v/>
      </c>
      <c r="AE652">
        <v>1</v>
      </c>
      <c r="AF652" t="str">
        <f>IF(Table1[[#This Row],[Stock Part]]=1,"STOCK",IF(Table1[[#This Row],[5% Rohs Part]]+Table1[[#This Row],[1% Rohs Part]],"",""))</f>
        <v/>
      </c>
      <c r="AG652" t="str">
        <f>CONCATENATE(Table1[[#This Row],[Resistance (Ohms)]],Table1[[#This Row],[Tolerance]],Table1[[#This Row],[Stock]])</f>
        <v>6.65Â±1%</v>
      </c>
      <c r="AH652" t="s">
        <v>11344</v>
      </c>
      <c r="AI652" s="6" t="s">
        <v>11352</v>
      </c>
    </row>
    <row r="653" spans="1:35" hidden="1">
      <c r="A653" t="s">
        <v>55</v>
      </c>
      <c r="B653" t="s">
        <v>56</v>
      </c>
      <c r="C653" t="s">
        <v>2399</v>
      </c>
      <c r="D653" t="s">
        <v>58</v>
      </c>
      <c r="E653" t="s">
        <v>2400</v>
      </c>
      <c r="F653" t="s">
        <v>60</v>
      </c>
      <c r="G653" t="s">
        <v>2401</v>
      </c>
      <c r="H653">
        <v>21270</v>
      </c>
      <c r="I653">
        <v>0</v>
      </c>
      <c r="J653">
        <v>0.1</v>
      </c>
      <c r="K653">
        <v>0</v>
      </c>
      <c r="L653">
        <v>1</v>
      </c>
      <c r="M653" t="s">
        <v>19</v>
      </c>
      <c r="N653" t="s">
        <v>62</v>
      </c>
      <c r="O653">
        <v>2.61</v>
      </c>
      <c r="P653" t="s">
        <v>24</v>
      </c>
      <c r="Q653" t="s">
        <v>64</v>
      </c>
      <c r="R653" t="s">
        <v>65</v>
      </c>
      <c r="S653" t="s">
        <v>66</v>
      </c>
      <c r="T653" t="s">
        <v>71</v>
      </c>
      <c r="U653" t="s">
        <v>67</v>
      </c>
      <c r="V653" t="s">
        <v>21</v>
      </c>
      <c r="W653">
        <v>805</v>
      </c>
      <c r="X653" t="s">
        <v>22</v>
      </c>
      <c r="Y653" t="s">
        <v>39</v>
      </c>
      <c r="Z653">
        <v>2</v>
      </c>
      <c r="AC653" t="str">
        <f>IF(Table1[[#This Row],[In Adafruit Kit]]+Table1[[#This Row],[Common part]]&gt;0,1,"")</f>
        <v/>
      </c>
      <c r="AE653">
        <v>1</v>
      </c>
      <c r="AF653" t="str">
        <f>IF(Table1[[#This Row],[Stock Part]]=1,"STOCK",IF(Table1[[#This Row],[5% Rohs Part]]+Table1[[#This Row],[1% Rohs Part]],"",""))</f>
        <v/>
      </c>
      <c r="AG653" t="str">
        <f>CONCATENATE(Table1[[#This Row],[Resistance (Ohms)]],Table1[[#This Row],[Tolerance]],Table1[[#This Row],[Stock]])</f>
        <v>2.61Â±1%</v>
      </c>
      <c r="AH653" t="s">
        <v>11344</v>
      </c>
      <c r="AI653" s="6" t="s">
        <v>11352</v>
      </c>
    </row>
    <row r="654" spans="1:35" hidden="1">
      <c r="A654" t="s">
        <v>55</v>
      </c>
      <c r="B654" t="s">
        <v>56</v>
      </c>
      <c r="C654" t="s">
        <v>2402</v>
      </c>
      <c r="D654" t="s">
        <v>58</v>
      </c>
      <c r="E654" t="s">
        <v>2403</v>
      </c>
      <c r="F654" t="s">
        <v>60</v>
      </c>
      <c r="G654" t="s">
        <v>2404</v>
      </c>
      <c r="H654">
        <v>21740</v>
      </c>
      <c r="I654">
        <v>0</v>
      </c>
      <c r="J654">
        <v>0.1</v>
      </c>
      <c r="K654">
        <v>0</v>
      </c>
      <c r="L654">
        <v>1</v>
      </c>
      <c r="M654" t="s">
        <v>19</v>
      </c>
      <c r="N654" t="s">
        <v>62</v>
      </c>
      <c r="O654">
        <v>4.22</v>
      </c>
      <c r="P654" t="s">
        <v>24</v>
      </c>
      <c r="Q654" t="s">
        <v>64</v>
      </c>
      <c r="R654" t="s">
        <v>65</v>
      </c>
      <c r="S654" t="s">
        <v>66</v>
      </c>
      <c r="T654" t="s">
        <v>71</v>
      </c>
      <c r="U654" t="s">
        <v>67</v>
      </c>
      <c r="V654" t="s">
        <v>21</v>
      </c>
      <c r="W654">
        <v>805</v>
      </c>
      <c r="X654" t="s">
        <v>22</v>
      </c>
      <c r="Y654" t="s">
        <v>39</v>
      </c>
      <c r="Z654">
        <v>2</v>
      </c>
      <c r="AC654" t="str">
        <f>IF(Table1[[#This Row],[In Adafruit Kit]]+Table1[[#This Row],[Common part]]&gt;0,1,"")</f>
        <v/>
      </c>
      <c r="AE654">
        <v>1</v>
      </c>
      <c r="AF654" t="str">
        <f>IF(Table1[[#This Row],[Stock Part]]=1,"STOCK",IF(Table1[[#This Row],[5% Rohs Part]]+Table1[[#This Row],[1% Rohs Part]],"",""))</f>
        <v/>
      </c>
      <c r="AG654" t="str">
        <f>CONCATENATE(Table1[[#This Row],[Resistance (Ohms)]],Table1[[#This Row],[Tolerance]],Table1[[#This Row],[Stock]])</f>
        <v>4.22Â±1%</v>
      </c>
      <c r="AH654" t="s">
        <v>11344</v>
      </c>
      <c r="AI654" s="6" t="s">
        <v>11352</v>
      </c>
    </row>
    <row r="655" spans="1:35" hidden="1">
      <c r="A655" t="s">
        <v>55</v>
      </c>
      <c r="B655" t="s">
        <v>56</v>
      </c>
      <c r="C655" t="s">
        <v>2405</v>
      </c>
      <c r="D655" t="s">
        <v>58</v>
      </c>
      <c r="E655" t="s">
        <v>2406</v>
      </c>
      <c r="F655" t="s">
        <v>60</v>
      </c>
      <c r="G655" t="s">
        <v>2407</v>
      </c>
      <c r="H655">
        <v>24738</v>
      </c>
      <c r="I655">
        <v>0</v>
      </c>
      <c r="J655">
        <v>0.1</v>
      </c>
      <c r="K655">
        <v>0</v>
      </c>
      <c r="L655">
        <v>1</v>
      </c>
      <c r="M655" t="s">
        <v>19</v>
      </c>
      <c r="N655" t="s">
        <v>62</v>
      </c>
      <c r="O655">
        <v>5.23</v>
      </c>
      <c r="P655" t="s">
        <v>24</v>
      </c>
      <c r="Q655" t="s">
        <v>64</v>
      </c>
      <c r="R655" t="s">
        <v>65</v>
      </c>
      <c r="S655" t="s">
        <v>66</v>
      </c>
      <c r="T655" t="s">
        <v>71</v>
      </c>
      <c r="U655" t="s">
        <v>67</v>
      </c>
      <c r="V655" t="s">
        <v>21</v>
      </c>
      <c r="W655">
        <v>805</v>
      </c>
      <c r="X655" t="s">
        <v>22</v>
      </c>
      <c r="Y655" t="s">
        <v>39</v>
      </c>
      <c r="Z655">
        <v>2</v>
      </c>
      <c r="AC655" t="str">
        <f>IF(Table1[[#This Row],[In Adafruit Kit]]+Table1[[#This Row],[Common part]]&gt;0,1,"")</f>
        <v/>
      </c>
      <c r="AE655">
        <v>1</v>
      </c>
      <c r="AF655" t="str">
        <f>IF(Table1[[#This Row],[Stock Part]]=1,"STOCK",IF(Table1[[#This Row],[5% Rohs Part]]+Table1[[#This Row],[1% Rohs Part]],"",""))</f>
        <v/>
      </c>
      <c r="AG655" t="str">
        <f>CONCATENATE(Table1[[#This Row],[Resistance (Ohms)]],Table1[[#This Row],[Tolerance]],Table1[[#This Row],[Stock]])</f>
        <v>5.23Â±1%</v>
      </c>
      <c r="AH655" t="s">
        <v>11344</v>
      </c>
      <c r="AI655" s="6" t="s">
        <v>11352</v>
      </c>
    </row>
    <row r="656" spans="1:35" hidden="1">
      <c r="A656" t="s">
        <v>55</v>
      </c>
      <c r="B656" t="s">
        <v>56</v>
      </c>
      <c r="C656" t="s">
        <v>2408</v>
      </c>
      <c r="D656" t="s">
        <v>58</v>
      </c>
      <c r="E656" t="s">
        <v>2409</v>
      </c>
      <c r="F656" t="s">
        <v>60</v>
      </c>
      <c r="G656" t="s">
        <v>2410</v>
      </c>
      <c r="H656">
        <v>24847</v>
      </c>
      <c r="I656">
        <v>0</v>
      </c>
      <c r="J656">
        <v>0.1</v>
      </c>
      <c r="K656">
        <v>0</v>
      </c>
      <c r="L656">
        <v>1</v>
      </c>
      <c r="M656" t="s">
        <v>19</v>
      </c>
      <c r="N656" t="s">
        <v>62</v>
      </c>
      <c r="O656">
        <v>6.19</v>
      </c>
      <c r="P656" t="s">
        <v>24</v>
      </c>
      <c r="Q656" t="s">
        <v>64</v>
      </c>
      <c r="R656" t="s">
        <v>65</v>
      </c>
      <c r="S656" t="s">
        <v>66</v>
      </c>
      <c r="T656" t="s">
        <v>71</v>
      </c>
      <c r="U656" t="s">
        <v>67</v>
      </c>
      <c r="V656" t="s">
        <v>21</v>
      </c>
      <c r="W656">
        <v>805</v>
      </c>
      <c r="X656" t="s">
        <v>22</v>
      </c>
      <c r="Y656" t="s">
        <v>39</v>
      </c>
      <c r="Z656">
        <v>2</v>
      </c>
      <c r="AC656" t="str">
        <f>IF(Table1[[#This Row],[In Adafruit Kit]]+Table1[[#This Row],[Common part]]&gt;0,1,"")</f>
        <v/>
      </c>
      <c r="AE656">
        <v>1</v>
      </c>
      <c r="AF656" t="str">
        <f>IF(Table1[[#This Row],[Stock Part]]=1,"STOCK",IF(Table1[[#This Row],[5% Rohs Part]]+Table1[[#This Row],[1% Rohs Part]],"",""))</f>
        <v/>
      </c>
      <c r="AG656" t="str">
        <f>CONCATENATE(Table1[[#This Row],[Resistance (Ohms)]],Table1[[#This Row],[Tolerance]],Table1[[#This Row],[Stock]])</f>
        <v>6.19Â±1%</v>
      </c>
      <c r="AH656" t="s">
        <v>11344</v>
      </c>
      <c r="AI656" s="6" t="s">
        <v>11352</v>
      </c>
    </row>
    <row r="657" spans="1:35" hidden="1">
      <c r="A657" t="s">
        <v>55</v>
      </c>
      <c r="B657" t="s">
        <v>56</v>
      </c>
      <c r="C657" t="s">
        <v>2411</v>
      </c>
      <c r="D657" t="s">
        <v>58</v>
      </c>
      <c r="E657" t="s">
        <v>2412</v>
      </c>
      <c r="F657" t="s">
        <v>60</v>
      </c>
      <c r="G657" t="s">
        <v>2413</v>
      </c>
      <c r="H657">
        <v>27694</v>
      </c>
      <c r="I657">
        <v>0</v>
      </c>
      <c r="J657">
        <v>0.1</v>
      </c>
      <c r="K657">
        <v>0</v>
      </c>
      <c r="L657">
        <v>1</v>
      </c>
      <c r="M657" t="s">
        <v>19</v>
      </c>
      <c r="N657" t="s">
        <v>62</v>
      </c>
      <c r="O657">
        <v>8.8699999999999992</v>
      </c>
      <c r="P657" t="s">
        <v>24</v>
      </c>
      <c r="Q657" t="s">
        <v>64</v>
      </c>
      <c r="R657" t="s">
        <v>65</v>
      </c>
      <c r="S657" t="s">
        <v>66</v>
      </c>
      <c r="T657" t="s">
        <v>71</v>
      </c>
      <c r="U657" t="s">
        <v>67</v>
      </c>
      <c r="V657" t="s">
        <v>21</v>
      </c>
      <c r="W657">
        <v>805</v>
      </c>
      <c r="X657" t="s">
        <v>22</v>
      </c>
      <c r="Y657" t="s">
        <v>39</v>
      </c>
      <c r="Z657">
        <v>2</v>
      </c>
      <c r="AC657" t="str">
        <f>IF(Table1[[#This Row],[In Adafruit Kit]]+Table1[[#This Row],[Common part]]&gt;0,1,"")</f>
        <v/>
      </c>
      <c r="AE657">
        <v>1</v>
      </c>
      <c r="AF657" t="str">
        <f>IF(Table1[[#This Row],[Stock Part]]=1,"STOCK",IF(Table1[[#This Row],[5% Rohs Part]]+Table1[[#This Row],[1% Rohs Part]],"",""))</f>
        <v/>
      </c>
      <c r="AG657" t="str">
        <f>CONCATENATE(Table1[[#This Row],[Resistance (Ohms)]],Table1[[#This Row],[Tolerance]],Table1[[#This Row],[Stock]])</f>
        <v>8.87Â±1%</v>
      </c>
      <c r="AH657" t="s">
        <v>11344</v>
      </c>
      <c r="AI657" s="6" t="s">
        <v>11352</v>
      </c>
    </row>
    <row r="658" spans="1:35" hidden="1">
      <c r="A658" t="s">
        <v>55</v>
      </c>
      <c r="B658" t="s">
        <v>56</v>
      </c>
      <c r="C658" t="s">
        <v>2414</v>
      </c>
      <c r="D658" t="s">
        <v>58</v>
      </c>
      <c r="E658" t="s">
        <v>2415</v>
      </c>
      <c r="F658" t="s">
        <v>60</v>
      </c>
      <c r="G658" t="s">
        <v>2416</v>
      </c>
      <c r="H658">
        <v>30753</v>
      </c>
      <c r="I658">
        <v>0</v>
      </c>
      <c r="J658">
        <v>0.1</v>
      </c>
      <c r="K658">
        <v>0</v>
      </c>
      <c r="L658">
        <v>1</v>
      </c>
      <c r="M658" t="s">
        <v>19</v>
      </c>
      <c r="N658" t="s">
        <v>62</v>
      </c>
      <c r="O658">
        <v>9.09</v>
      </c>
      <c r="P658" t="s">
        <v>24</v>
      </c>
      <c r="Q658" t="s">
        <v>64</v>
      </c>
      <c r="R658" t="s">
        <v>65</v>
      </c>
      <c r="S658" t="s">
        <v>66</v>
      </c>
      <c r="T658" t="s">
        <v>71</v>
      </c>
      <c r="U658" t="s">
        <v>67</v>
      </c>
      <c r="V658" t="s">
        <v>21</v>
      </c>
      <c r="W658">
        <v>805</v>
      </c>
      <c r="X658" t="s">
        <v>22</v>
      </c>
      <c r="Y658" t="s">
        <v>39</v>
      </c>
      <c r="Z658">
        <v>2</v>
      </c>
      <c r="AC658" t="str">
        <f>IF(Table1[[#This Row],[In Adafruit Kit]]+Table1[[#This Row],[Common part]]&gt;0,1,"")</f>
        <v/>
      </c>
      <c r="AE658">
        <v>1</v>
      </c>
      <c r="AF658" t="str">
        <f>IF(Table1[[#This Row],[Stock Part]]=1,"STOCK",IF(Table1[[#This Row],[5% Rohs Part]]+Table1[[#This Row],[1% Rohs Part]],"",""))</f>
        <v/>
      </c>
      <c r="AG658" t="str">
        <f>CONCATENATE(Table1[[#This Row],[Resistance (Ohms)]],Table1[[#This Row],[Tolerance]],Table1[[#This Row],[Stock]])</f>
        <v>9.09Â±1%</v>
      </c>
      <c r="AH658" t="s">
        <v>11344</v>
      </c>
      <c r="AI658" s="6" t="s">
        <v>11352</v>
      </c>
    </row>
    <row r="659" spans="1:35" hidden="1">
      <c r="A659" t="s">
        <v>55</v>
      </c>
      <c r="B659" t="s">
        <v>56</v>
      </c>
      <c r="C659" t="s">
        <v>2417</v>
      </c>
      <c r="D659" t="s">
        <v>58</v>
      </c>
      <c r="E659" t="s">
        <v>2418</v>
      </c>
      <c r="F659" t="s">
        <v>60</v>
      </c>
      <c r="G659" t="s">
        <v>2419</v>
      </c>
      <c r="H659">
        <v>16980</v>
      </c>
      <c r="I659">
        <v>0</v>
      </c>
      <c r="J659">
        <v>0.1</v>
      </c>
      <c r="K659">
        <v>0</v>
      </c>
      <c r="L659">
        <v>1</v>
      </c>
      <c r="M659" t="s">
        <v>19</v>
      </c>
      <c r="N659" t="s">
        <v>62</v>
      </c>
      <c r="O659">
        <v>1.1499999999999999</v>
      </c>
      <c r="P659" t="s">
        <v>24</v>
      </c>
      <c r="Q659" t="s">
        <v>64</v>
      </c>
      <c r="R659" t="s">
        <v>65</v>
      </c>
      <c r="S659" t="s">
        <v>66</v>
      </c>
      <c r="T659" t="s">
        <v>71</v>
      </c>
      <c r="U659" t="s">
        <v>67</v>
      </c>
      <c r="V659" t="s">
        <v>21</v>
      </c>
      <c r="W659">
        <v>805</v>
      </c>
      <c r="X659" t="s">
        <v>22</v>
      </c>
      <c r="Y659" t="s">
        <v>39</v>
      </c>
      <c r="Z659">
        <v>2</v>
      </c>
      <c r="AC659" t="str">
        <f>IF(Table1[[#This Row],[In Adafruit Kit]]+Table1[[#This Row],[Common part]]&gt;0,1,"")</f>
        <v/>
      </c>
      <c r="AE659">
        <v>1</v>
      </c>
      <c r="AF659" t="str">
        <f>IF(Table1[[#This Row],[Stock Part]]=1,"STOCK",IF(Table1[[#This Row],[5% Rohs Part]]+Table1[[#This Row],[1% Rohs Part]],"",""))</f>
        <v/>
      </c>
      <c r="AG659" t="str">
        <f>CONCATENATE(Table1[[#This Row],[Resistance (Ohms)]],Table1[[#This Row],[Tolerance]],Table1[[#This Row],[Stock]])</f>
        <v>1.15Â±1%</v>
      </c>
      <c r="AH659" t="s">
        <v>11344</v>
      </c>
      <c r="AI659" s="6" t="s">
        <v>11352</v>
      </c>
    </row>
    <row r="660" spans="1:35" hidden="1">
      <c r="A660" t="s">
        <v>55</v>
      </c>
      <c r="B660" t="s">
        <v>56</v>
      </c>
      <c r="C660" t="s">
        <v>2420</v>
      </c>
      <c r="D660" t="s">
        <v>58</v>
      </c>
      <c r="E660" t="s">
        <v>2421</v>
      </c>
      <c r="F660" t="s">
        <v>60</v>
      </c>
      <c r="G660" t="s">
        <v>2422</v>
      </c>
      <c r="H660">
        <v>18189</v>
      </c>
      <c r="I660">
        <v>0</v>
      </c>
      <c r="J660">
        <v>0.1</v>
      </c>
      <c r="K660">
        <v>0</v>
      </c>
      <c r="L660">
        <v>1</v>
      </c>
      <c r="M660" t="s">
        <v>19</v>
      </c>
      <c r="N660" t="s">
        <v>62</v>
      </c>
      <c r="O660">
        <v>1.91</v>
      </c>
      <c r="P660" t="s">
        <v>24</v>
      </c>
      <c r="Q660" t="s">
        <v>64</v>
      </c>
      <c r="R660" t="s">
        <v>65</v>
      </c>
      <c r="S660" t="s">
        <v>66</v>
      </c>
      <c r="T660" t="s">
        <v>71</v>
      </c>
      <c r="U660" t="s">
        <v>67</v>
      </c>
      <c r="V660" t="s">
        <v>21</v>
      </c>
      <c r="W660">
        <v>805</v>
      </c>
      <c r="X660" t="s">
        <v>22</v>
      </c>
      <c r="Y660" t="s">
        <v>39</v>
      </c>
      <c r="Z660">
        <v>2</v>
      </c>
      <c r="AC660" t="str">
        <f>IF(Table1[[#This Row],[In Adafruit Kit]]+Table1[[#This Row],[Common part]]&gt;0,1,"")</f>
        <v/>
      </c>
      <c r="AE660">
        <v>1</v>
      </c>
      <c r="AF660" t="str">
        <f>IF(Table1[[#This Row],[Stock Part]]=1,"STOCK",IF(Table1[[#This Row],[5% Rohs Part]]+Table1[[#This Row],[1% Rohs Part]],"",""))</f>
        <v/>
      </c>
      <c r="AG660" t="str">
        <f>CONCATENATE(Table1[[#This Row],[Resistance (Ohms)]],Table1[[#This Row],[Tolerance]],Table1[[#This Row],[Stock]])</f>
        <v>1.91Â±1%</v>
      </c>
      <c r="AH660" t="s">
        <v>11344</v>
      </c>
      <c r="AI660" s="6" t="s">
        <v>11352</v>
      </c>
    </row>
    <row r="661" spans="1:35" hidden="1">
      <c r="A661" t="s">
        <v>55</v>
      </c>
      <c r="B661" t="s">
        <v>56</v>
      </c>
      <c r="C661" t="s">
        <v>2423</v>
      </c>
      <c r="D661" t="s">
        <v>58</v>
      </c>
      <c r="E661" t="s">
        <v>2424</v>
      </c>
      <c r="F661" t="s">
        <v>60</v>
      </c>
      <c r="G661" t="s">
        <v>2425</v>
      </c>
      <c r="H661">
        <v>22497</v>
      </c>
      <c r="I661">
        <v>0</v>
      </c>
      <c r="J661">
        <v>0.1</v>
      </c>
      <c r="K661">
        <v>0</v>
      </c>
      <c r="L661">
        <v>1</v>
      </c>
      <c r="M661" t="s">
        <v>19</v>
      </c>
      <c r="N661" t="s">
        <v>62</v>
      </c>
      <c r="O661">
        <v>2.2599999999999998</v>
      </c>
      <c r="P661" t="s">
        <v>24</v>
      </c>
      <c r="Q661" t="s">
        <v>64</v>
      </c>
      <c r="R661" t="s">
        <v>65</v>
      </c>
      <c r="S661" t="s">
        <v>66</v>
      </c>
      <c r="T661" t="s">
        <v>71</v>
      </c>
      <c r="U661" t="s">
        <v>67</v>
      </c>
      <c r="V661" t="s">
        <v>21</v>
      </c>
      <c r="W661">
        <v>805</v>
      </c>
      <c r="X661" t="s">
        <v>22</v>
      </c>
      <c r="Y661" t="s">
        <v>39</v>
      </c>
      <c r="Z661">
        <v>2</v>
      </c>
      <c r="AC661" t="str">
        <f>IF(Table1[[#This Row],[In Adafruit Kit]]+Table1[[#This Row],[Common part]]&gt;0,1,"")</f>
        <v/>
      </c>
      <c r="AE661">
        <v>1</v>
      </c>
      <c r="AF661" t="str">
        <f>IF(Table1[[#This Row],[Stock Part]]=1,"STOCK",IF(Table1[[#This Row],[5% Rohs Part]]+Table1[[#This Row],[1% Rohs Part]],"",""))</f>
        <v/>
      </c>
      <c r="AG661" t="str">
        <f>CONCATENATE(Table1[[#This Row],[Resistance (Ohms)]],Table1[[#This Row],[Tolerance]],Table1[[#This Row],[Stock]])</f>
        <v>2.26Â±1%</v>
      </c>
      <c r="AH661" t="s">
        <v>11344</v>
      </c>
      <c r="AI661" s="6" t="s">
        <v>11352</v>
      </c>
    </row>
    <row r="662" spans="1:35" hidden="1">
      <c r="A662" t="s">
        <v>55</v>
      </c>
      <c r="B662" t="s">
        <v>56</v>
      </c>
      <c r="C662" t="s">
        <v>2426</v>
      </c>
      <c r="D662" t="s">
        <v>58</v>
      </c>
      <c r="E662" t="s">
        <v>2427</v>
      </c>
      <c r="F662" t="s">
        <v>60</v>
      </c>
      <c r="G662" t="s">
        <v>2428</v>
      </c>
      <c r="H662">
        <v>17496</v>
      </c>
      <c r="I662">
        <v>0</v>
      </c>
      <c r="J662">
        <v>0.1</v>
      </c>
      <c r="K662">
        <v>0</v>
      </c>
      <c r="L662">
        <v>1</v>
      </c>
      <c r="M662" t="s">
        <v>19</v>
      </c>
      <c r="N662" t="s">
        <v>62</v>
      </c>
      <c r="O662">
        <v>3.09</v>
      </c>
      <c r="P662" t="s">
        <v>24</v>
      </c>
      <c r="Q662" t="s">
        <v>64</v>
      </c>
      <c r="R662" t="s">
        <v>65</v>
      </c>
      <c r="S662" t="s">
        <v>66</v>
      </c>
      <c r="T662" t="s">
        <v>71</v>
      </c>
      <c r="U662" t="s">
        <v>67</v>
      </c>
      <c r="V662" t="s">
        <v>21</v>
      </c>
      <c r="W662">
        <v>805</v>
      </c>
      <c r="X662" t="s">
        <v>22</v>
      </c>
      <c r="Y662" t="s">
        <v>39</v>
      </c>
      <c r="Z662">
        <v>2</v>
      </c>
      <c r="AC662" t="str">
        <f>IF(Table1[[#This Row],[In Adafruit Kit]]+Table1[[#This Row],[Common part]]&gt;0,1,"")</f>
        <v/>
      </c>
      <c r="AE662">
        <v>1</v>
      </c>
      <c r="AF662" t="str">
        <f>IF(Table1[[#This Row],[Stock Part]]=1,"STOCK",IF(Table1[[#This Row],[5% Rohs Part]]+Table1[[#This Row],[1% Rohs Part]],"",""))</f>
        <v/>
      </c>
      <c r="AG662" t="str">
        <f>CONCATENATE(Table1[[#This Row],[Resistance (Ohms)]],Table1[[#This Row],[Tolerance]],Table1[[#This Row],[Stock]])</f>
        <v>3.09Â±1%</v>
      </c>
      <c r="AH662" t="s">
        <v>11344</v>
      </c>
      <c r="AI662" s="6" t="s">
        <v>11352</v>
      </c>
    </row>
    <row r="663" spans="1:35" hidden="1">
      <c r="A663" t="s">
        <v>55</v>
      </c>
      <c r="B663" t="s">
        <v>56</v>
      </c>
      <c r="C663" t="s">
        <v>2429</v>
      </c>
      <c r="D663" t="s">
        <v>58</v>
      </c>
      <c r="E663" t="s">
        <v>2430</v>
      </c>
      <c r="F663" t="s">
        <v>60</v>
      </c>
      <c r="G663" t="s">
        <v>2431</v>
      </c>
      <c r="H663">
        <v>15212</v>
      </c>
      <c r="I663">
        <v>0</v>
      </c>
      <c r="J663">
        <v>0.1</v>
      </c>
      <c r="K663">
        <v>0</v>
      </c>
      <c r="L663">
        <v>1</v>
      </c>
      <c r="M663" t="s">
        <v>19</v>
      </c>
      <c r="N663" t="s">
        <v>62</v>
      </c>
      <c r="O663">
        <v>3.65</v>
      </c>
      <c r="P663" t="s">
        <v>24</v>
      </c>
      <c r="Q663" t="s">
        <v>64</v>
      </c>
      <c r="R663" t="s">
        <v>65</v>
      </c>
      <c r="S663" t="s">
        <v>66</v>
      </c>
      <c r="T663" t="s">
        <v>71</v>
      </c>
      <c r="U663" t="s">
        <v>67</v>
      </c>
      <c r="V663" t="s">
        <v>21</v>
      </c>
      <c r="W663">
        <v>805</v>
      </c>
      <c r="X663" t="s">
        <v>22</v>
      </c>
      <c r="Y663" t="s">
        <v>39</v>
      </c>
      <c r="Z663">
        <v>2</v>
      </c>
      <c r="AC663" t="str">
        <f>IF(Table1[[#This Row],[In Adafruit Kit]]+Table1[[#This Row],[Common part]]&gt;0,1,"")</f>
        <v/>
      </c>
      <c r="AE663">
        <v>1</v>
      </c>
      <c r="AF663" t="str">
        <f>IF(Table1[[#This Row],[Stock Part]]=1,"STOCK",IF(Table1[[#This Row],[5% Rohs Part]]+Table1[[#This Row],[1% Rohs Part]],"",""))</f>
        <v/>
      </c>
      <c r="AG663" t="str">
        <f>CONCATENATE(Table1[[#This Row],[Resistance (Ohms)]],Table1[[#This Row],[Tolerance]],Table1[[#This Row],[Stock]])</f>
        <v>3.65Â±1%</v>
      </c>
      <c r="AH663" t="s">
        <v>11344</v>
      </c>
      <c r="AI663" s="6" t="s">
        <v>11352</v>
      </c>
    </row>
    <row r="664" spans="1:35" hidden="1">
      <c r="A664" t="s">
        <v>55</v>
      </c>
      <c r="B664" t="s">
        <v>56</v>
      </c>
      <c r="C664" t="s">
        <v>2432</v>
      </c>
      <c r="D664" t="s">
        <v>58</v>
      </c>
      <c r="E664" t="s">
        <v>2433</v>
      </c>
      <c r="F664" t="s">
        <v>60</v>
      </c>
      <c r="G664" t="s">
        <v>2434</v>
      </c>
      <c r="H664">
        <v>449</v>
      </c>
      <c r="I664">
        <v>0</v>
      </c>
      <c r="J664">
        <v>0.1</v>
      </c>
      <c r="K664">
        <v>0</v>
      </c>
      <c r="L664">
        <v>1</v>
      </c>
      <c r="M664" t="s">
        <v>19</v>
      </c>
      <c r="N664" t="s">
        <v>62</v>
      </c>
      <c r="O664" t="s">
        <v>2435</v>
      </c>
      <c r="P664" t="s">
        <v>23</v>
      </c>
      <c r="Q664" t="s">
        <v>64</v>
      </c>
      <c r="R664" t="s">
        <v>65</v>
      </c>
      <c r="S664" t="s">
        <v>66</v>
      </c>
      <c r="T664" t="s">
        <v>105</v>
      </c>
      <c r="U664" t="s">
        <v>67</v>
      </c>
      <c r="V664" t="s">
        <v>21</v>
      </c>
      <c r="W664">
        <v>805</v>
      </c>
      <c r="X664" t="s">
        <v>22</v>
      </c>
      <c r="Y664" t="s">
        <v>39</v>
      </c>
      <c r="Z664">
        <v>2</v>
      </c>
      <c r="AC664" t="str">
        <f>IF(Table1[[#This Row],[In Adafruit Kit]]+Table1[[#This Row],[Common part]]&gt;0,1,"")</f>
        <v/>
      </c>
      <c r="AD664">
        <v>1</v>
      </c>
      <c r="AF664" t="str">
        <f>IF(Table1[[#This Row],[Stock Part]]=1,"STOCK",IF(Table1[[#This Row],[5% Rohs Part]]+Table1[[#This Row],[1% Rohs Part]],"",""))</f>
        <v/>
      </c>
      <c r="AG664" t="str">
        <f>CONCATENATE(Table1[[#This Row],[Resistance (Ohms)]],Table1[[#This Row],[Tolerance]],Table1[[#This Row],[Stock]])</f>
        <v>3.9MÂ±5%</v>
      </c>
      <c r="AH664" t="s">
        <v>11344</v>
      </c>
      <c r="AI664" s="6" t="s">
        <v>11352</v>
      </c>
    </row>
    <row r="665" spans="1:35" hidden="1">
      <c r="A665" t="s">
        <v>55</v>
      </c>
      <c r="B665" t="s">
        <v>56</v>
      </c>
      <c r="C665" t="s">
        <v>2436</v>
      </c>
      <c r="D665" t="s">
        <v>58</v>
      </c>
      <c r="E665" t="s">
        <v>2437</v>
      </c>
      <c r="F665" t="s">
        <v>60</v>
      </c>
      <c r="G665" t="s">
        <v>2438</v>
      </c>
      <c r="H665">
        <v>8323</v>
      </c>
      <c r="I665">
        <v>0</v>
      </c>
      <c r="J665">
        <v>0.1</v>
      </c>
      <c r="K665">
        <v>0</v>
      </c>
      <c r="L665">
        <v>1</v>
      </c>
      <c r="M665" t="s">
        <v>19</v>
      </c>
      <c r="N665" t="s">
        <v>62</v>
      </c>
      <c r="O665" t="s">
        <v>1209</v>
      </c>
      <c r="P665" t="s">
        <v>23</v>
      </c>
      <c r="Q665" t="s">
        <v>64</v>
      </c>
      <c r="R665" t="s">
        <v>65</v>
      </c>
      <c r="S665" t="s">
        <v>66</v>
      </c>
      <c r="T665" t="s">
        <v>105</v>
      </c>
      <c r="U665" t="s">
        <v>67</v>
      </c>
      <c r="V665" t="s">
        <v>21</v>
      </c>
      <c r="W665">
        <v>805</v>
      </c>
      <c r="X665" t="s">
        <v>22</v>
      </c>
      <c r="Y665" t="s">
        <v>39</v>
      </c>
      <c r="Z665">
        <v>2</v>
      </c>
      <c r="AC665" t="str">
        <f>IF(Table1[[#This Row],[In Adafruit Kit]]+Table1[[#This Row],[Common part]]&gt;0,1,"")</f>
        <v/>
      </c>
      <c r="AD665">
        <v>1</v>
      </c>
      <c r="AF665" t="str">
        <f>IF(Table1[[#This Row],[Stock Part]]=1,"STOCK",IF(Table1[[#This Row],[5% Rohs Part]]+Table1[[#This Row],[1% Rohs Part]],"",""))</f>
        <v/>
      </c>
      <c r="AG665" t="str">
        <f>CONCATENATE(Table1[[#This Row],[Resistance (Ohms)]],Table1[[#This Row],[Tolerance]],Table1[[#This Row],[Stock]])</f>
        <v>300kÂ±5%</v>
      </c>
      <c r="AH665" t="s">
        <v>11344</v>
      </c>
      <c r="AI665" s="6" t="s">
        <v>11352</v>
      </c>
    </row>
    <row r="666" spans="1:35" hidden="1">
      <c r="A666" t="s">
        <v>55</v>
      </c>
      <c r="B666" t="s">
        <v>56</v>
      </c>
      <c r="C666" t="s">
        <v>2439</v>
      </c>
      <c r="D666" t="s">
        <v>58</v>
      </c>
      <c r="E666" t="s">
        <v>2440</v>
      </c>
      <c r="F666" t="s">
        <v>60</v>
      </c>
      <c r="G666" t="s">
        <v>2441</v>
      </c>
      <c r="H666">
        <v>82149</v>
      </c>
      <c r="I666">
        <v>0</v>
      </c>
      <c r="J666">
        <v>0.1</v>
      </c>
      <c r="K666">
        <v>0</v>
      </c>
      <c r="L666">
        <v>1</v>
      </c>
      <c r="M666" t="s">
        <v>19</v>
      </c>
      <c r="N666" t="s">
        <v>62</v>
      </c>
      <c r="O666" t="s">
        <v>737</v>
      </c>
      <c r="P666" t="s">
        <v>23</v>
      </c>
      <c r="Q666" t="s">
        <v>64</v>
      </c>
      <c r="R666" t="s">
        <v>65</v>
      </c>
      <c r="S666" t="s">
        <v>66</v>
      </c>
      <c r="T666" t="s">
        <v>105</v>
      </c>
      <c r="U666" t="s">
        <v>67</v>
      </c>
      <c r="V666" t="s">
        <v>21</v>
      </c>
      <c r="W666">
        <v>805</v>
      </c>
      <c r="X666" t="s">
        <v>22</v>
      </c>
      <c r="Y666" t="s">
        <v>39</v>
      </c>
      <c r="Z666">
        <v>2</v>
      </c>
      <c r="AC666" t="str">
        <f>IF(Table1[[#This Row],[In Adafruit Kit]]+Table1[[#This Row],[Common part]]&gt;0,1,"")</f>
        <v/>
      </c>
      <c r="AD666">
        <v>1</v>
      </c>
      <c r="AF666" t="str">
        <f>IF(Table1[[#This Row],[Stock Part]]=1,"STOCK",IF(Table1[[#This Row],[5% Rohs Part]]+Table1[[#This Row],[1% Rohs Part]],"",""))</f>
        <v/>
      </c>
      <c r="AG666" t="str">
        <f>CONCATENATE(Table1[[#This Row],[Resistance (Ohms)]],Table1[[#This Row],[Tolerance]],Table1[[#This Row],[Stock]])</f>
        <v>30kÂ±5%</v>
      </c>
      <c r="AH666" t="s">
        <v>11344</v>
      </c>
      <c r="AI666" s="6" t="s">
        <v>11352</v>
      </c>
    </row>
    <row r="667" spans="1:35" hidden="1">
      <c r="A667" t="s">
        <v>55</v>
      </c>
      <c r="B667" t="s">
        <v>56</v>
      </c>
      <c r="C667" t="s">
        <v>2442</v>
      </c>
      <c r="D667" t="s">
        <v>58</v>
      </c>
      <c r="E667" t="s">
        <v>2443</v>
      </c>
      <c r="F667" t="s">
        <v>60</v>
      </c>
      <c r="G667" t="s">
        <v>2444</v>
      </c>
      <c r="H667">
        <v>22680</v>
      </c>
      <c r="I667">
        <v>0</v>
      </c>
      <c r="J667">
        <v>0.1</v>
      </c>
      <c r="K667">
        <v>0</v>
      </c>
      <c r="L667">
        <v>1</v>
      </c>
      <c r="M667" t="s">
        <v>19</v>
      </c>
      <c r="N667" t="s">
        <v>62</v>
      </c>
      <c r="O667">
        <v>29.4</v>
      </c>
      <c r="P667" t="s">
        <v>24</v>
      </c>
      <c r="Q667" t="s">
        <v>64</v>
      </c>
      <c r="R667" t="s">
        <v>65</v>
      </c>
      <c r="S667" t="s">
        <v>66</v>
      </c>
      <c r="T667" t="s">
        <v>105</v>
      </c>
      <c r="U667" t="s">
        <v>67</v>
      </c>
      <c r="V667" t="s">
        <v>21</v>
      </c>
      <c r="W667">
        <v>805</v>
      </c>
      <c r="X667" t="s">
        <v>22</v>
      </c>
      <c r="Y667" t="s">
        <v>39</v>
      </c>
      <c r="Z667">
        <v>2</v>
      </c>
      <c r="AC667" t="str">
        <f>IF(Table1[[#This Row],[In Adafruit Kit]]+Table1[[#This Row],[Common part]]&gt;0,1,"")</f>
        <v/>
      </c>
      <c r="AE667">
        <v>1</v>
      </c>
      <c r="AF667" t="str">
        <f>IF(Table1[[#This Row],[Stock Part]]=1,"STOCK",IF(Table1[[#This Row],[5% Rohs Part]]+Table1[[#This Row],[1% Rohs Part]],"",""))</f>
        <v/>
      </c>
      <c r="AG667" t="str">
        <f>CONCATENATE(Table1[[#This Row],[Resistance (Ohms)]],Table1[[#This Row],[Tolerance]],Table1[[#This Row],[Stock]])</f>
        <v>29.4Â±1%</v>
      </c>
      <c r="AH667" t="s">
        <v>11344</v>
      </c>
      <c r="AI667" s="6" t="s">
        <v>11352</v>
      </c>
    </row>
    <row r="668" spans="1:35" hidden="1">
      <c r="A668" t="s">
        <v>55</v>
      </c>
      <c r="B668" t="s">
        <v>56</v>
      </c>
      <c r="C668" t="s">
        <v>2445</v>
      </c>
      <c r="D668" t="s">
        <v>58</v>
      </c>
      <c r="E668" t="s">
        <v>2446</v>
      </c>
      <c r="F668" t="s">
        <v>60</v>
      </c>
      <c r="G668" t="s">
        <v>2447</v>
      </c>
      <c r="H668">
        <v>37955</v>
      </c>
      <c r="I668">
        <v>0</v>
      </c>
      <c r="J668">
        <v>0.1</v>
      </c>
      <c r="K668">
        <v>0</v>
      </c>
      <c r="L668">
        <v>1</v>
      </c>
      <c r="M668" t="s">
        <v>19</v>
      </c>
      <c r="N668" t="s">
        <v>62</v>
      </c>
      <c r="O668" t="s">
        <v>2448</v>
      </c>
      <c r="P668" t="s">
        <v>24</v>
      </c>
      <c r="Q668" t="s">
        <v>64</v>
      </c>
      <c r="R668" t="s">
        <v>65</v>
      </c>
      <c r="S668" t="s">
        <v>66</v>
      </c>
      <c r="T668" t="s">
        <v>105</v>
      </c>
      <c r="U668" t="s">
        <v>67</v>
      </c>
      <c r="V668" t="s">
        <v>21</v>
      </c>
      <c r="W668">
        <v>805</v>
      </c>
      <c r="X668" t="s">
        <v>22</v>
      </c>
      <c r="Y668" t="s">
        <v>39</v>
      </c>
      <c r="Z668">
        <v>2</v>
      </c>
      <c r="AC668" t="str">
        <f>IF(Table1[[#This Row],[In Adafruit Kit]]+Table1[[#This Row],[Common part]]&gt;0,1,"")</f>
        <v/>
      </c>
      <c r="AE668">
        <v>1</v>
      </c>
      <c r="AF668" t="str">
        <f>IF(Table1[[#This Row],[Stock Part]]=1,"STOCK",IF(Table1[[#This Row],[5% Rohs Part]]+Table1[[#This Row],[1% Rohs Part]],"",""))</f>
        <v/>
      </c>
      <c r="AG668" t="str">
        <f>CONCATENATE(Table1[[#This Row],[Resistance (Ohms)]],Table1[[#This Row],[Tolerance]],Table1[[#This Row],[Stock]])</f>
        <v>6.19MÂ±1%</v>
      </c>
      <c r="AH668" t="s">
        <v>11344</v>
      </c>
      <c r="AI668" s="6" t="s">
        <v>11352</v>
      </c>
    </row>
    <row r="669" spans="1:35" hidden="1">
      <c r="A669" t="s">
        <v>55</v>
      </c>
      <c r="B669" t="s">
        <v>56</v>
      </c>
      <c r="C669" t="s">
        <v>2449</v>
      </c>
      <c r="D669" t="s">
        <v>58</v>
      </c>
      <c r="E669" t="s">
        <v>2450</v>
      </c>
      <c r="F669" t="s">
        <v>60</v>
      </c>
      <c r="G669" t="s">
        <v>2451</v>
      </c>
      <c r="H669">
        <v>24231</v>
      </c>
      <c r="I669">
        <v>0</v>
      </c>
      <c r="J669">
        <v>0.1</v>
      </c>
      <c r="K669">
        <v>0</v>
      </c>
      <c r="L669">
        <v>1</v>
      </c>
      <c r="M669" t="s">
        <v>19</v>
      </c>
      <c r="N669" t="s">
        <v>62</v>
      </c>
      <c r="O669" t="s">
        <v>2452</v>
      </c>
      <c r="P669" t="s">
        <v>24</v>
      </c>
      <c r="Q669" t="s">
        <v>64</v>
      </c>
      <c r="R669" t="s">
        <v>65</v>
      </c>
      <c r="S669" t="s">
        <v>66</v>
      </c>
      <c r="T669" t="s">
        <v>105</v>
      </c>
      <c r="U669" t="s">
        <v>67</v>
      </c>
      <c r="V669" t="s">
        <v>21</v>
      </c>
      <c r="W669">
        <v>805</v>
      </c>
      <c r="X669" t="s">
        <v>22</v>
      </c>
      <c r="Y669" t="s">
        <v>39</v>
      </c>
      <c r="Z669">
        <v>2</v>
      </c>
      <c r="AC669" t="str">
        <f>IF(Table1[[#This Row],[In Adafruit Kit]]+Table1[[#This Row],[Common part]]&gt;0,1,"")</f>
        <v/>
      </c>
      <c r="AE669">
        <v>1</v>
      </c>
      <c r="AF669" t="str">
        <f>IF(Table1[[#This Row],[Stock Part]]=1,"STOCK",IF(Table1[[#This Row],[5% Rohs Part]]+Table1[[#This Row],[1% Rohs Part]],"",""))</f>
        <v/>
      </c>
      <c r="AG669" t="str">
        <f>CONCATENATE(Table1[[#This Row],[Resistance (Ohms)]],Table1[[#This Row],[Tolerance]],Table1[[#This Row],[Stock]])</f>
        <v>6.34MÂ±1%</v>
      </c>
      <c r="AH669" t="s">
        <v>11344</v>
      </c>
      <c r="AI669" s="6" t="s">
        <v>11352</v>
      </c>
    </row>
    <row r="670" spans="1:35" hidden="1">
      <c r="A670" t="s">
        <v>55</v>
      </c>
      <c r="B670" t="s">
        <v>56</v>
      </c>
      <c r="C670" t="s">
        <v>2453</v>
      </c>
      <c r="D670" t="s">
        <v>58</v>
      </c>
      <c r="E670" t="s">
        <v>2454</v>
      </c>
      <c r="F670" t="s">
        <v>60</v>
      </c>
      <c r="G670" t="s">
        <v>2455</v>
      </c>
      <c r="H670">
        <v>31534</v>
      </c>
      <c r="I670">
        <v>0</v>
      </c>
      <c r="J670">
        <v>0.1</v>
      </c>
      <c r="K670">
        <v>0</v>
      </c>
      <c r="L670">
        <v>1</v>
      </c>
      <c r="M670" t="s">
        <v>19</v>
      </c>
      <c r="N670" t="s">
        <v>62</v>
      </c>
      <c r="O670">
        <v>1.02</v>
      </c>
      <c r="P670" t="s">
        <v>24</v>
      </c>
      <c r="Q670" t="s">
        <v>64</v>
      </c>
      <c r="R670" t="s">
        <v>65</v>
      </c>
      <c r="S670" t="s">
        <v>66</v>
      </c>
      <c r="T670" t="s">
        <v>71</v>
      </c>
      <c r="U670" t="s">
        <v>67</v>
      </c>
      <c r="V670" t="s">
        <v>21</v>
      </c>
      <c r="W670">
        <v>805</v>
      </c>
      <c r="X670" t="s">
        <v>22</v>
      </c>
      <c r="Y670" t="s">
        <v>39</v>
      </c>
      <c r="Z670">
        <v>2</v>
      </c>
      <c r="AC670" t="str">
        <f>IF(Table1[[#This Row],[In Adafruit Kit]]+Table1[[#This Row],[Common part]]&gt;0,1,"")</f>
        <v/>
      </c>
      <c r="AE670">
        <v>1</v>
      </c>
      <c r="AF670" t="str">
        <f>IF(Table1[[#This Row],[Stock Part]]=1,"STOCK",IF(Table1[[#This Row],[5% Rohs Part]]+Table1[[#This Row],[1% Rohs Part]],"",""))</f>
        <v/>
      </c>
      <c r="AG670" t="str">
        <f>CONCATENATE(Table1[[#This Row],[Resistance (Ohms)]],Table1[[#This Row],[Tolerance]],Table1[[#This Row],[Stock]])</f>
        <v>1.02Â±1%</v>
      </c>
      <c r="AH670" t="s">
        <v>11344</v>
      </c>
      <c r="AI670" s="6" t="s">
        <v>11352</v>
      </c>
    </row>
    <row r="671" spans="1:35" hidden="1">
      <c r="A671" t="s">
        <v>55</v>
      </c>
      <c r="B671" t="s">
        <v>56</v>
      </c>
      <c r="C671" t="s">
        <v>2456</v>
      </c>
      <c r="D671" t="s">
        <v>58</v>
      </c>
      <c r="E671" t="s">
        <v>2457</v>
      </c>
      <c r="F671" t="s">
        <v>60</v>
      </c>
      <c r="G671" t="s">
        <v>2458</v>
      </c>
      <c r="H671">
        <v>25012</v>
      </c>
      <c r="I671">
        <v>0</v>
      </c>
      <c r="J671">
        <v>0.1</v>
      </c>
      <c r="K671">
        <v>0</v>
      </c>
      <c r="L671">
        <v>1</v>
      </c>
      <c r="M671" t="s">
        <v>19</v>
      </c>
      <c r="N671" t="s">
        <v>62</v>
      </c>
      <c r="O671">
        <v>2.87</v>
      </c>
      <c r="P671" t="s">
        <v>24</v>
      </c>
      <c r="Q671" t="s">
        <v>64</v>
      </c>
      <c r="R671" t="s">
        <v>65</v>
      </c>
      <c r="S671" t="s">
        <v>66</v>
      </c>
      <c r="T671" t="s">
        <v>71</v>
      </c>
      <c r="U671" t="s">
        <v>67</v>
      </c>
      <c r="V671" t="s">
        <v>21</v>
      </c>
      <c r="W671">
        <v>805</v>
      </c>
      <c r="X671" t="s">
        <v>22</v>
      </c>
      <c r="Y671" t="s">
        <v>39</v>
      </c>
      <c r="Z671">
        <v>2</v>
      </c>
      <c r="AC671" t="str">
        <f>IF(Table1[[#This Row],[In Adafruit Kit]]+Table1[[#This Row],[Common part]]&gt;0,1,"")</f>
        <v/>
      </c>
      <c r="AE671">
        <v>1</v>
      </c>
      <c r="AF671" t="str">
        <f>IF(Table1[[#This Row],[Stock Part]]=1,"STOCK",IF(Table1[[#This Row],[5% Rohs Part]]+Table1[[#This Row],[1% Rohs Part]],"",""))</f>
        <v/>
      </c>
      <c r="AG671" t="str">
        <f>CONCATENATE(Table1[[#This Row],[Resistance (Ohms)]],Table1[[#This Row],[Tolerance]],Table1[[#This Row],[Stock]])</f>
        <v>2.87Â±1%</v>
      </c>
      <c r="AH671" t="s">
        <v>11344</v>
      </c>
      <c r="AI671" s="6" t="s">
        <v>11352</v>
      </c>
    </row>
    <row r="672" spans="1:35">
      <c r="A672" t="s">
        <v>55</v>
      </c>
      <c r="B672" t="s">
        <v>56</v>
      </c>
      <c r="C672" t="s">
        <v>273</v>
      </c>
      <c r="D672" t="s">
        <v>58</v>
      </c>
      <c r="E672" t="s">
        <v>274</v>
      </c>
      <c r="F672" t="s">
        <v>60</v>
      </c>
      <c r="G672" t="s">
        <v>275</v>
      </c>
      <c r="H672">
        <v>36534</v>
      </c>
      <c r="I672">
        <v>0</v>
      </c>
      <c r="J672">
        <v>0.1</v>
      </c>
      <c r="K672">
        <v>0</v>
      </c>
      <c r="L672">
        <v>1</v>
      </c>
      <c r="M672" t="s">
        <v>19</v>
      </c>
      <c r="N672" t="s">
        <v>62</v>
      </c>
      <c r="O672" t="s">
        <v>276</v>
      </c>
      <c r="P672" t="s">
        <v>23</v>
      </c>
      <c r="Q672" t="s">
        <v>64</v>
      </c>
      <c r="R672" t="s">
        <v>65</v>
      </c>
      <c r="S672" t="s">
        <v>66</v>
      </c>
      <c r="T672" t="s">
        <v>105</v>
      </c>
      <c r="U672" t="s">
        <v>67</v>
      </c>
      <c r="V672" t="s">
        <v>21</v>
      </c>
      <c r="W672">
        <v>805</v>
      </c>
      <c r="X672" t="s">
        <v>22</v>
      </c>
      <c r="Y672" t="s">
        <v>39</v>
      </c>
      <c r="Z672">
        <v>2</v>
      </c>
      <c r="AA672">
        <v>1</v>
      </c>
      <c r="AC672">
        <f>IF(Table1[[#This Row],[In Adafruit Kit]]+Table1[[#This Row],[Common part]]&gt;0,1,"")</f>
        <v>1</v>
      </c>
      <c r="AD672">
        <v>1</v>
      </c>
      <c r="AF672" t="str">
        <f>IF(Table1[[#This Row],[Stock Part]]=1,"STOCK",IF(Table1[[#This Row],[5% Rohs Part]]+Table1[[#This Row],[1% Rohs Part]],"",""))</f>
        <v>STOCK</v>
      </c>
      <c r="AG672" t="str">
        <f>CONCATENATE(Table1[[#This Row],[Resistance (Ohms)]],Table1[[#This Row],[Tolerance]],Table1[[#This Row],[Stock]])</f>
        <v>330kÂ±5%STOCK</v>
      </c>
      <c r="AH672" t="s">
        <v>11344</v>
      </c>
      <c r="AI672" s="6" t="s">
        <v>11352</v>
      </c>
    </row>
    <row r="673" spans="1:35">
      <c r="A673" t="s">
        <v>55</v>
      </c>
      <c r="B673" t="s">
        <v>56</v>
      </c>
      <c r="C673" t="s">
        <v>277</v>
      </c>
      <c r="D673" t="s">
        <v>58</v>
      </c>
      <c r="E673" t="s">
        <v>278</v>
      </c>
      <c r="F673" t="s">
        <v>60</v>
      </c>
      <c r="G673" t="s">
        <v>279</v>
      </c>
      <c r="H673">
        <v>195801</v>
      </c>
      <c r="I673">
        <v>0</v>
      </c>
      <c r="J673">
        <v>0.1</v>
      </c>
      <c r="K673">
        <v>0</v>
      </c>
      <c r="L673">
        <v>1</v>
      </c>
      <c r="M673" t="s">
        <v>19</v>
      </c>
      <c r="N673" t="s">
        <v>62</v>
      </c>
      <c r="O673" t="s">
        <v>280</v>
      </c>
      <c r="P673" t="s">
        <v>23</v>
      </c>
      <c r="Q673" t="s">
        <v>64</v>
      </c>
      <c r="R673" t="s">
        <v>65</v>
      </c>
      <c r="S673" t="s">
        <v>66</v>
      </c>
      <c r="T673" t="s">
        <v>105</v>
      </c>
      <c r="U673" t="s">
        <v>67</v>
      </c>
      <c r="V673" t="s">
        <v>21</v>
      </c>
      <c r="W673">
        <v>805</v>
      </c>
      <c r="X673" t="s">
        <v>22</v>
      </c>
      <c r="Y673" t="s">
        <v>39</v>
      </c>
      <c r="Z673">
        <v>2</v>
      </c>
      <c r="AA673">
        <v>1</v>
      </c>
      <c r="AC673">
        <f>IF(Table1[[#This Row],[In Adafruit Kit]]+Table1[[#This Row],[Common part]]&gt;0,1,"")</f>
        <v>1</v>
      </c>
      <c r="AD673">
        <v>1</v>
      </c>
      <c r="AF673" t="str">
        <f>IF(Table1[[#This Row],[Stock Part]]=1,"STOCK",IF(Table1[[#This Row],[5% Rohs Part]]+Table1[[#This Row],[1% Rohs Part]],"",""))</f>
        <v>STOCK</v>
      </c>
      <c r="AG673" t="str">
        <f>CONCATENATE(Table1[[#This Row],[Resistance (Ohms)]],Table1[[#This Row],[Tolerance]],Table1[[#This Row],[Stock]])</f>
        <v>33kÂ±5%STOCK</v>
      </c>
      <c r="AH673" t="s">
        <v>11344</v>
      </c>
      <c r="AI673" s="6" t="s">
        <v>11352</v>
      </c>
    </row>
    <row r="674" spans="1:35" hidden="1">
      <c r="A674" t="s">
        <v>55</v>
      </c>
      <c r="B674" t="s">
        <v>56</v>
      </c>
      <c r="C674" t="s">
        <v>2459</v>
      </c>
      <c r="D674" t="s">
        <v>58</v>
      </c>
      <c r="E674" t="s">
        <v>2460</v>
      </c>
      <c r="F674" t="s">
        <v>60</v>
      </c>
      <c r="G674" t="s">
        <v>2461</v>
      </c>
      <c r="H674">
        <v>39079</v>
      </c>
      <c r="I674">
        <v>0</v>
      </c>
      <c r="J674">
        <v>0.1</v>
      </c>
      <c r="K674">
        <v>0</v>
      </c>
      <c r="L674">
        <v>1</v>
      </c>
      <c r="M674" t="s">
        <v>19</v>
      </c>
      <c r="N674" t="s">
        <v>62</v>
      </c>
      <c r="O674" t="s">
        <v>2462</v>
      </c>
      <c r="P674" t="s">
        <v>23</v>
      </c>
      <c r="Q674" t="s">
        <v>64</v>
      </c>
      <c r="R674" t="s">
        <v>65</v>
      </c>
      <c r="S674" t="s">
        <v>66</v>
      </c>
      <c r="T674" t="s">
        <v>105</v>
      </c>
      <c r="U674" t="s">
        <v>67</v>
      </c>
      <c r="V674" t="s">
        <v>21</v>
      </c>
      <c r="W674">
        <v>805</v>
      </c>
      <c r="X674" t="s">
        <v>22</v>
      </c>
      <c r="Y674" t="s">
        <v>39</v>
      </c>
      <c r="Z674">
        <v>2</v>
      </c>
      <c r="AC674" t="str">
        <f>IF(Table1[[#This Row],[In Adafruit Kit]]+Table1[[#This Row],[Common part]]&gt;0,1,"")</f>
        <v/>
      </c>
      <c r="AD674">
        <v>1</v>
      </c>
      <c r="AF674" t="str">
        <f>IF(Table1[[#This Row],[Stock Part]]=1,"STOCK",IF(Table1[[#This Row],[5% Rohs Part]]+Table1[[#This Row],[1% Rohs Part]],"",""))</f>
        <v/>
      </c>
      <c r="AG674" t="str">
        <f>CONCATENATE(Table1[[#This Row],[Resistance (Ohms)]],Table1[[#This Row],[Tolerance]],Table1[[#This Row],[Stock]])</f>
        <v>36kÂ±5%</v>
      </c>
      <c r="AH674" t="s">
        <v>11344</v>
      </c>
      <c r="AI674" s="6" t="s">
        <v>11352</v>
      </c>
    </row>
    <row r="675" spans="1:35" hidden="1">
      <c r="A675" t="s">
        <v>55</v>
      </c>
      <c r="B675" t="s">
        <v>56</v>
      </c>
      <c r="C675" t="s">
        <v>2463</v>
      </c>
      <c r="D675" t="s">
        <v>58</v>
      </c>
      <c r="E675" t="s">
        <v>2464</v>
      </c>
      <c r="F675" t="s">
        <v>60</v>
      </c>
      <c r="G675" t="s">
        <v>2465</v>
      </c>
      <c r="H675">
        <v>51474</v>
      </c>
      <c r="I675">
        <v>0</v>
      </c>
      <c r="J675">
        <v>0.1</v>
      </c>
      <c r="K675">
        <v>0</v>
      </c>
      <c r="L675">
        <v>1</v>
      </c>
      <c r="M675" t="s">
        <v>19</v>
      </c>
      <c r="N675" t="s">
        <v>62</v>
      </c>
      <c r="O675" t="s">
        <v>2466</v>
      </c>
      <c r="P675" t="s">
        <v>23</v>
      </c>
      <c r="Q675" t="s">
        <v>64</v>
      </c>
      <c r="R675" t="s">
        <v>65</v>
      </c>
      <c r="S675" t="s">
        <v>66</v>
      </c>
      <c r="T675" t="s">
        <v>105</v>
      </c>
      <c r="U675" t="s">
        <v>67</v>
      </c>
      <c r="V675" t="s">
        <v>21</v>
      </c>
      <c r="W675">
        <v>805</v>
      </c>
      <c r="X675" t="s">
        <v>22</v>
      </c>
      <c r="Y675" t="s">
        <v>39</v>
      </c>
      <c r="Z675">
        <v>2</v>
      </c>
      <c r="AC675" t="str">
        <f>IF(Table1[[#This Row],[In Adafruit Kit]]+Table1[[#This Row],[Common part]]&gt;0,1,"")</f>
        <v/>
      </c>
      <c r="AD675">
        <v>1</v>
      </c>
      <c r="AF675" t="str">
        <f>IF(Table1[[#This Row],[Stock Part]]=1,"STOCK",IF(Table1[[#This Row],[5% Rohs Part]]+Table1[[#This Row],[1% Rohs Part]],"",""))</f>
        <v/>
      </c>
      <c r="AG675" t="str">
        <f>CONCATENATE(Table1[[#This Row],[Resistance (Ohms)]],Table1[[#This Row],[Tolerance]],Table1[[#This Row],[Stock]])</f>
        <v>390kÂ±5%</v>
      </c>
      <c r="AH675" t="s">
        <v>11344</v>
      </c>
      <c r="AI675" s="6" t="s">
        <v>11352</v>
      </c>
    </row>
    <row r="676" spans="1:35" hidden="1">
      <c r="A676" t="s">
        <v>55</v>
      </c>
      <c r="B676" t="s">
        <v>56</v>
      </c>
      <c r="C676" t="s">
        <v>2467</v>
      </c>
      <c r="D676" t="s">
        <v>58</v>
      </c>
      <c r="E676" t="s">
        <v>2468</v>
      </c>
      <c r="F676" t="s">
        <v>60</v>
      </c>
      <c r="G676" t="s">
        <v>2469</v>
      </c>
      <c r="H676">
        <v>96385</v>
      </c>
      <c r="I676">
        <v>0</v>
      </c>
      <c r="J676">
        <v>0.1</v>
      </c>
      <c r="K676">
        <v>0</v>
      </c>
      <c r="L676">
        <v>1</v>
      </c>
      <c r="M676" t="s">
        <v>19</v>
      </c>
      <c r="N676" t="s">
        <v>62</v>
      </c>
      <c r="O676" t="s">
        <v>2470</v>
      </c>
      <c r="P676" t="s">
        <v>23</v>
      </c>
      <c r="Q676" t="s">
        <v>64</v>
      </c>
      <c r="R676" t="s">
        <v>65</v>
      </c>
      <c r="S676" t="s">
        <v>66</v>
      </c>
      <c r="T676" t="s">
        <v>105</v>
      </c>
      <c r="U676" t="s">
        <v>67</v>
      </c>
      <c r="V676" t="s">
        <v>21</v>
      </c>
      <c r="W676">
        <v>805</v>
      </c>
      <c r="X676" t="s">
        <v>22</v>
      </c>
      <c r="Y676" t="s">
        <v>39</v>
      </c>
      <c r="Z676">
        <v>2</v>
      </c>
      <c r="AC676" t="str">
        <f>IF(Table1[[#This Row],[In Adafruit Kit]]+Table1[[#This Row],[Common part]]&gt;0,1,"")</f>
        <v/>
      </c>
      <c r="AD676">
        <v>1</v>
      </c>
      <c r="AF676" t="str">
        <f>IF(Table1[[#This Row],[Stock Part]]=1,"STOCK",IF(Table1[[#This Row],[5% Rohs Part]]+Table1[[#This Row],[1% Rohs Part]],"",""))</f>
        <v/>
      </c>
      <c r="AG676" t="str">
        <f>CONCATENATE(Table1[[#This Row],[Resistance (Ohms)]],Table1[[#This Row],[Tolerance]],Table1[[#This Row],[Stock]])</f>
        <v>39kÂ±5%</v>
      </c>
      <c r="AH676" t="s">
        <v>11344</v>
      </c>
      <c r="AI676" s="6" t="s">
        <v>11352</v>
      </c>
    </row>
    <row r="677" spans="1:35" hidden="1">
      <c r="A677" t="s">
        <v>55</v>
      </c>
      <c r="B677" t="s">
        <v>56</v>
      </c>
      <c r="C677" t="s">
        <v>2471</v>
      </c>
      <c r="D677" t="s">
        <v>58</v>
      </c>
      <c r="E677" t="s">
        <v>2472</v>
      </c>
      <c r="F677" t="s">
        <v>60</v>
      </c>
      <c r="G677" t="s">
        <v>2473</v>
      </c>
      <c r="H677">
        <v>6787</v>
      </c>
      <c r="I677">
        <v>0</v>
      </c>
      <c r="J677">
        <v>0.1</v>
      </c>
      <c r="K677">
        <v>0</v>
      </c>
      <c r="L677">
        <v>1</v>
      </c>
      <c r="M677" t="s">
        <v>19</v>
      </c>
      <c r="N677" t="s">
        <v>62</v>
      </c>
      <c r="O677" t="s">
        <v>2474</v>
      </c>
      <c r="P677" t="s">
        <v>23</v>
      </c>
      <c r="Q677" t="s">
        <v>64</v>
      </c>
      <c r="R677" t="s">
        <v>65</v>
      </c>
      <c r="S677" t="s">
        <v>66</v>
      </c>
      <c r="T677" t="s">
        <v>105</v>
      </c>
      <c r="U677" t="s">
        <v>67</v>
      </c>
      <c r="V677" t="s">
        <v>21</v>
      </c>
      <c r="W677">
        <v>805</v>
      </c>
      <c r="X677" t="s">
        <v>22</v>
      </c>
      <c r="Y677" t="s">
        <v>39</v>
      </c>
      <c r="Z677">
        <v>2</v>
      </c>
      <c r="AC677" t="str">
        <f>IF(Table1[[#This Row],[In Adafruit Kit]]+Table1[[#This Row],[Common part]]&gt;0,1,"")</f>
        <v/>
      </c>
      <c r="AD677">
        <v>1</v>
      </c>
      <c r="AF677" t="str">
        <f>IF(Table1[[#This Row],[Stock Part]]=1,"STOCK",IF(Table1[[#This Row],[5% Rohs Part]]+Table1[[#This Row],[1% Rohs Part]],"",""))</f>
        <v/>
      </c>
      <c r="AG677" t="str">
        <f>CONCATENATE(Table1[[#This Row],[Resistance (Ohms)]],Table1[[#This Row],[Tolerance]],Table1[[#This Row],[Stock]])</f>
        <v>3kÂ±5%</v>
      </c>
      <c r="AH677" t="s">
        <v>11344</v>
      </c>
      <c r="AI677" s="6" t="s">
        <v>11352</v>
      </c>
    </row>
    <row r="678" spans="1:35" hidden="1">
      <c r="A678" t="s">
        <v>55</v>
      </c>
      <c r="B678" t="s">
        <v>56</v>
      </c>
      <c r="C678" t="s">
        <v>2475</v>
      </c>
      <c r="D678" t="s">
        <v>58</v>
      </c>
      <c r="E678" t="s">
        <v>2476</v>
      </c>
      <c r="F678" t="s">
        <v>60</v>
      </c>
      <c r="G678" t="s">
        <v>2477</v>
      </c>
      <c r="H678">
        <v>16069</v>
      </c>
      <c r="I678">
        <v>0</v>
      </c>
      <c r="J678">
        <v>0.1</v>
      </c>
      <c r="K678">
        <v>0</v>
      </c>
      <c r="L678">
        <v>1</v>
      </c>
      <c r="M678" t="s">
        <v>19</v>
      </c>
      <c r="N678" t="s">
        <v>62</v>
      </c>
      <c r="O678" t="s">
        <v>2478</v>
      </c>
      <c r="P678" t="s">
        <v>23</v>
      </c>
      <c r="Q678" t="s">
        <v>64</v>
      </c>
      <c r="R678" t="s">
        <v>65</v>
      </c>
      <c r="S678" t="s">
        <v>66</v>
      </c>
      <c r="T678" t="s">
        <v>105</v>
      </c>
      <c r="U678" t="s">
        <v>67</v>
      </c>
      <c r="V678" t="s">
        <v>21</v>
      </c>
      <c r="W678">
        <v>805</v>
      </c>
      <c r="X678" t="s">
        <v>22</v>
      </c>
      <c r="Y678" t="s">
        <v>39</v>
      </c>
      <c r="Z678">
        <v>2</v>
      </c>
      <c r="AC678" t="str">
        <f>IF(Table1[[#This Row],[In Adafruit Kit]]+Table1[[#This Row],[Common part]]&gt;0,1,"")</f>
        <v/>
      </c>
      <c r="AD678">
        <v>1</v>
      </c>
      <c r="AF678" t="str">
        <f>IF(Table1[[#This Row],[Stock Part]]=1,"STOCK",IF(Table1[[#This Row],[5% Rohs Part]]+Table1[[#This Row],[1% Rohs Part]],"",""))</f>
        <v/>
      </c>
      <c r="AG678" t="str">
        <f>CONCATENATE(Table1[[#This Row],[Resistance (Ohms)]],Table1[[#This Row],[Tolerance]],Table1[[#This Row],[Stock]])</f>
        <v>3MÂ±5%</v>
      </c>
      <c r="AH678" t="s">
        <v>11344</v>
      </c>
      <c r="AI678" s="6" t="s">
        <v>11352</v>
      </c>
    </row>
    <row r="679" spans="1:35">
      <c r="A679" t="s">
        <v>55</v>
      </c>
      <c r="B679" t="s">
        <v>56</v>
      </c>
      <c r="C679" t="s">
        <v>281</v>
      </c>
      <c r="D679" t="s">
        <v>58</v>
      </c>
      <c r="E679" t="s">
        <v>282</v>
      </c>
      <c r="F679" t="s">
        <v>60</v>
      </c>
      <c r="G679" t="s">
        <v>283</v>
      </c>
      <c r="H679">
        <v>32129</v>
      </c>
      <c r="I679">
        <v>0</v>
      </c>
      <c r="J679">
        <v>0.1</v>
      </c>
      <c r="K679">
        <v>0</v>
      </c>
      <c r="L679">
        <v>1</v>
      </c>
      <c r="M679" t="s">
        <v>19</v>
      </c>
      <c r="N679" t="s">
        <v>62</v>
      </c>
      <c r="O679" t="s">
        <v>284</v>
      </c>
      <c r="P679" t="s">
        <v>23</v>
      </c>
      <c r="Q679" t="s">
        <v>64</v>
      </c>
      <c r="R679" t="s">
        <v>65</v>
      </c>
      <c r="S679" t="s">
        <v>66</v>
      </c>
      <c r="T679" t="s">
        <v>105</v>
      </c>
      <c r="U679" t="s">
        <v>67</v>
      </c>
      <c r="V679" t="s">
        <v>21</v>
      </c>
      <c r="W679">
        <v>805</v>
      </c>
      <c r="X679" t="s">
        <v>22</v>
      </c>
      <c r="Y679" t="s">
        <v>39</v>
      </c>
      <c r="Z679">
        <v>2</v>
      </c>
      <c r="AA679">
        <v>1</v>
      </c>
      <c r="AC679">
        <f>IF(Table1[[#This Row],[In Adafruit Kit]]+Table1[[#This Row],[Common part]]&gt;0,1,"")</f>
        <v>1</v>
      </c>
      <c r="AD679">
        <v>1</v>
      </c>
      <c r="AF679" t="str">
        <f>IF(Table1[[#This Row],[Stock Part]]=1,"STOCK",IF(Table1[[#This Row],[5% Rohs Part]]+Table1[[#This Row],[1% Rohs Part]],"",""))</f>
        <v>STOCK</v>
      </c>
      <c r="AG679" t="str">
        <f>CONCATENATE(Table1[[#This Row],[Resistance (Ohms)]],Table1[[#This Row],[Tolerance]],Table1[[#This Row],[Stock]])</f>
        <v>4.3kÂ±5%STOCK</v>
      </c>
      <c r="AH679" t="s">
        <v>11344</v>
      </c>
      <c r="AI679" s="6" t="s">
        <v>11352</v>
      </c>
    </row>
    <row r="680" spans="1:35" hidden="1">
      <c r="A680" t="s">
        <v>55</v>
      </c>
      <c r="B680" t="s">
        <v>56</v>
      </c>
      <c r="C680" t="s">
        <v>2479</v>
      </c>
      <c r="D680" t="s">
        <v>58</v>
      </c>
      <c r="E680" t="s">
        <v>2480</v>
      </c>
      <c r="F680" t="s">
        <v>60</v>
      </c>
      <c r="G680" t="s">
        <v>352</v>
      </c>
      <c r="H680">
        <v>299740</v>
      </c>
      <c r="I680">
        <v>0</v>
      </c>
      <c r="J680">
        <v>0.1</v>
      </c>
      <c r="K680">
        <v>0</v>
      </c>
      <c r="L680">
        <v>1</v>
      </c>
      <c r="M680" t="s">
        <v>19</v>
      </c>
      <c r="N680" t="s">
        <v>62</v>
      </c>
      <c r="O680" t="s">
        <v>196</v>
      </c>
      <c r="P680" t="s">
        <v>24</v>
      </c>
      <c r="Q680" t="s">
        <v>64</v>
      </c>
      <c r="R680" t="s">
        <v>65</v>
      </c>
      <c r="S680" t="s">
        <v>66</v>
      </c>
      <c r="T680" t="s">
        <v>105</v>
      </c>
      <c r="U680" t="s">
        <v>67</v>
      </c>
      <c r="V680" t="s">
        <v>21</v>
      </c>
      <c r="W680" t="s">
        <v>21</v>
      </c>
      <c r="X680" t="s">
        <v>22</v>
      </c>
      <c r="Y680" t="s">
        <v>39</v>
      </c>
      <c r="Z680">
        <v>2</v>
      </c>
      <c r="AC680" t="str">
        <f>IF(Table1[[#This Row],[In Adafruit Kit]]+Table1[[#This Row],[Common part]]&gt;0,1,"")</f>
        <v/>
      </c>
      <c r="AE680">
        <v>1</v>
      </c>
      <c r="AF680" t="str">
        <f>IF(Table1[[#This Row],[Stock Part]]=1,"STOCK",IF(Table1[[#This Row],[5% Rohs Part]]+Table1[[#This Row],[1% Rohs Part]],"",""))</f>
        <v/>
      </c>
      <c r="AG680" t="str">
        <f>CONCATENATE(Table1[[#This Row],[Resistance (Ohms)]],Table1[[#This Row],[Tolerance]],Table1[[#This Row],[Stock]])</f>
        <v>10kÂ±1%</v>
      </c>
      <c r="AH680" t="s">
        <v>11344</v>
      </c>
      <c r="AI680" s="6" t="s">
        <v>11352</v>
      </c>
    </row>
    <row r="681" spans="1:35" hidden="1">
      <c r="A681" t="s">
        <v>55</v>
      </c>
      <c r="B681" t="s">
        <v>56</v>
      </c>
      <c r="C681" t="s">
        <v>2481</v>
      </c>
      <c r="D681" t="s">
        <v>58</v>
      </c>
      <c r="E681" t="s">
        <v>2482</v>
      </c>
      <c r="F681" t="s">
        <v>60</v>
      </c>
      <c r="G681" t="s">
        <v>349</v>
      </c>
      <c r="H681">
        <v>49750</v>
      </c>
      <c r="I681">
        <v>0</v>
      </c>
      <c r="J681">
        <v>0.1</v>
      </c>
      <c r="K681">
        <v>0</v>
      </c>
      <c r="L681">
        <v>1</v>
      </c>
      <c r="M681" t="s">
        <v>19</v>
      </c>
      <c r="N681" t="s">
        <v>62</v>
      </c>
      <c r="O681">
        <v>100</v>
      </c>
      <c r="P681" t="s">
        <v>24</v>
      </c>
      <c r="Q681" t="s">
        <v>64</v>
      </c>
      <c r="R681" t="s">
        <v>65</v>
      </c>
      <c r="S681" t="s">
        <v>66</v>
      </c>
      <c r="T681" t="s">
        <v>105</v>
      </c>
      <c r="U681" t="s">
        <v>67</v>
      </c>
      <c r="V681" t="s">
        <v>21</v>
      </c>
      <c r="W681" t="s">
        <v>21</v>
      </c>
      <c r="X681" t="s">
        <v>22</v>
      </c>
      <c r="Y681" t="s">
        <v>39</v>
      </c>
      <c r="Z681">
        <v>2</v>
      </c>
      <c r="AC681" t="str">
        <f>IF(Table1[[#This Row],[In Adafruit Kit]]+Table1[[#This Row],[Common part]]&gt;0,1,"")</f>
        <v/>
      </c>
      <c r="AE681">
        <v>1</v>
      </c>
      <c r="AF681" t="str">
        <f>IF(Table1[[#This Row],[Stock Part]]=1,"STOCK",IF(Table1[[#This Row],[5% Rohs Part]]+Table1[[#This Row],[1% Rohs Part]],"",""))</f>
        <v/>
      </c>
      <c r="AG681" t="str">
        <f>CONCATENATE(Table1[[#This Row],[Resistance (Ohms)]],Table1[[#This Row],[Tolerance]],Table1[[#This Row],[Stock]])</f>
        <v>100Â±1%</v>
      </c>
      <c r="AH681" t="s">
        <v>11344</v>
      </c>
      <c r="AI681" s="6" t="s">
        <v>11352</v>
      </c>
    </row>
    <row r="682" spans="1:35" hidden="1">
      <c r="A682" t="s">
        <v>55</v>
      </c>
      <c r="B682" t="s">
        <v>56</v>
      </c>
      <c r="C682" t="s">
        <v>2483</v>
      </c>
      <c r="D682" t="s">
        <v>58</v>
      </c>
      <c r="E682" t="s">
        <v>2484</v>
      </c>
      <c r="F682" t="s">
        <v>60</v>
      </c>
      <c r="G682" t="s">
        <v>361</v>
      </c>
      <c r="H682">
        <v>49240</v>
      </c>
      <c r="I682">
        <v>0</v>
      </c>
      <c r="J682">
        <v>0.1</v>
      </c>
      <c r="K682">
        <v>0</v>
      </c>
      <c r="L682">
        <v>1</v>
      </c>
      <c r="M682" t="s">
        <v>19</v>
      </c>
      <c r="N682" t="s">
        <v>62</v>
      </c>
      <c r="O682">
        <v>10</v>
      </c>
      <c r="P682" t="s">
        <v>24</v>
      </c>
      <c r="Q682" t="s">
        <v>64</v>
      </c>
      <c r="R682" t="s">
        <v>65</v>
      </c>
      <c r="S682" t="s">
        <v>66</v>
      </c>
      <c r="T682" t="s">
        <v>105</v>
      </c>
      <c r="U682" t="s">
        <v>67</v>
      </c>
      <c r="V682" t="s">
        <v>21</v>
      </c>
      <c r="W682" t="s">
        <v>21</v>
      </c>
      <c r="X682" t="s">
        <v>22</v>
      </c>
      <c r="Y682" t="s">
        <v>39</v>
      </c>
      <c r="Z682">
        <v>2</v>
      </c>
      <c r="AC682" t="str">
        <f>IF(Table1[[#This Row],[In Adafruit Kit]]+Table1[[#This Row],[Common part]]&gt;0,1,"")</f>
        <v/>
      </c>
      <c r="AE682">
        <v>1</v>
      </c>
      <c r="AF682" t="str">
        <f>IF(Table1[[#This Row],[Stock Part]]=1,"STOCK",IF(Table1[[#This Row],[5% Rohs Part]]+Table1[[#This Row],[1% Rohs Part]],"",""))</f>
        <v/>
      </c>
      <c r="AG682" t="str">
        <f>CONCATENATE(Table1[[#This Row],[Resistance (Ohms)]],Table1[[#This Row],[Tolerance]],Table1[[#This Row],[Stock]])</f>
        <v>10Â±1%</v>
      </c>
      <c r="AH682" t="s">
        <v>11344</v>
      </c>
      <c r="AI682" s="6" t="s">
        <v>11352</v>
      </c>
    </row>
    <row r="683" spans="1:35" hidden="1">
      <c r="A683" t="s">
        <v>55</v>
      </c>
      <c r="B683" t="s">
        <v>56</v>
      </c>
      <c r="C683" t="s">
        <v>2485</v>
      </c>
      <c r="D683" t="s">
        <v>58</v>
      </c>
      <c r="E683" t="s">
        <v>2486</v>
      </c>
      <c r="F683" t="s">
        <v>60</v>
      </c>
      <c r="G683" t="s">
        <v>343</v>
      </c>
      <c r="H683">
        <v>49750</v>
      </c>
      <c r="I683">
        <v>0</v>
      </c>
      <c r="J683">
        <v>0.1</v>
      </c>
      <c r="K683">
        <v>0</v>
      </c>
      <c r="L683">
        <v>1</v>
      </c>
      <c r="M683" t="s">
        <v>19</v>
      </c>
      <c r="N683" t="s">
        <v>62</v>
      </c>
      <c r="O683" t="s">
        <v>224</v>
      </c>
      <c r="P683" t="s">
        <v>24</v>
      </c>
      <c r="Q683" t="s">
        <v>64</v>
      </c>
      <c r="R683" t="s">
        <v>65</v>
      </c>
      <c r="S683" t="s">
        <v>66</v>
      </c>
      <c r="T683" t="s">
        <v>105</v>
      </c>
      <c r="U683" t="s">
        <v>67</v>
      </c>
      <c r="V683" t="s">
        <v>21</v>
      </c>
      <c r="W683" t="s">
        <v>21</v>
      </c>
      <c r="X683" t="s">
        <v>22</v>
      </c>
      <c r="Y683" t="s">
        <v>39</v>
      </c>
      <c r="Z683">
        <v>2</v>
      </c>
      <c r="AC683" t="str">
        <f>IF(Table1[[#This Row],[In Adafruit Kit]]+Table1[[#This Row],[Common part]]&gt;0,1,"")</f>
        <v/>
      </c>
      <c r="AE683">
        <v>1</v>
      </c>
      <c r="AF683" t="str">
        <f>IF(Table1[[#This Row],[Stock Part]]=1,"STOCK",IF(Table1[[#This Row],[5% Rohs Part]]+Table1[[#This Row],[1% Rohs Part]],"",""))</f>
        <v/>
      </c>
      <c r="AG683" t="str">
        <f>CONCATENATE(Table1[[#This Row],[Resistance (Ohms)]],Table1[[#This Row],[Tolerance]],Table1[[#This Row],[Stock]])</f>
        <v>1kÂ±1%</v>
      </c>
      <c r="AH683" t="s">
        <v>11344</v>
      </c>
      <c r="AI683" s="6" t="s">
        <v>11352</v>
      </c>
    </row>
    <row r="684" spans="1:35" hidden="1">
      <c r="A684" t="s">
        <v>55</v>
      </c>
      <c r="B684" t="s">
        <v>56</v>
      </c>
      <c r="C684" t="s">
        <v>2487</v>
      </c>
      <c r="D684" t="s">
        <v>58</v>
      </c>
      <c r="E684" t="s">
        <v>2488</v>
      </c>
      <c r="F684" t="s">
        <v>60</v>
      </c>
      <c r="G684" t="s">
        <v>367</v>
      </c>
      <c r="H684">
        <v>49750</v>
      </c>
      <c r="I684">
        <v>0</v>
      </c>
      <c r="J684">
        <v>0.1</v>
      </c>
      <c r="K684">
        <v>0</v>
      </c>
      <c r="L684">
        <v>1</v>
      </c>
      <c r="M684" t="s">
        <v>19</v>
      </c>
      <c r="N684" t="s">
        <v>62</v>
      </c>
      <c r="O684" t="s">
        <v>264</v>
      </c>
      <c r="P684" t="s">
        <v>24</v>
      </c>
      <c r="Q684" t="s">
        <v>64</v>
      </c>
      <c r="R684" t="s">
        <v>65</v>
      </c>
      <c r="S684" t="s">
        <v>66</v>
      </c>
      <c r="T684" t="s">
        <v>105</v>
      </c>
      <c r="U684" t="s">
        <v>67</v>
      </c>
      <c r="V684" t="s">
        <v>21</v>
      </c>
      <c r="W684" t="s">
        <v>21</v>
      </c>
      <c r="X684" t="s">
        <v>22</v>
      </c>
      <c r="Y684" t="s">
        <v>39</v>
      </c>
      <c r="Z684">
        <v>2</v>
      </c>
      <c r="AC684" t="str">
        <f>IF(Table1[[#This Row],[In Adafruit Kit]]+Table1[[#This Row],[Common part]]&gt;0,1,"")</f>
        <v/>
      </c>
      <c r="AE684">
        <v>1</v>
      </c>
      <c r="AF684" t="str">
        <f>IF(Table1[[#This Row],[Stock Part]]=1,"STOCK",IF(Table1[[#This Row],[5% Rohs Part]]+Table1[[#This Row],[1% Rohs Part]],"",""))</f>
        <v/>
      </c>
      <c r="AG684" t="str">
        <f>CONCATENATE(Table1[[#This Row],[Resistance (Ohms)]],Table1[[#This Row],[Tolerance]],Table1[[#This Row],[Stock]])</f>
        <v>2kÂ±1%</v>
      </c>
      <c r="AH684" t="s">
        <v>11344</v>
      </c>
      <c r="AI684" s="6" t="s">
        <v>11352</v>
      </c>
    </row>
    <row r="685" spans="1:35" hidden="1">
      <c r="A685" t="s">
        <v>55</v>
      </c>
      <c r="B685" t="s">
        <v>56</v>
      </c>
      <c r="C685" t="s">
        <v>2489</v>
      </c>
      <c r="D685" t="s">
        <v>58</v>
      </c>
      <c r="E685" t="s">
        <v>2490</v>
      </c>
      <c r="F685" t="s">
        <v>60</v>
      </c>
      <c r="G685" t="s">
        <v>566</v>
      </c>
      <c r="H685">
        <v>49750</v>
      </c>
      <c r="I685">
        <v>0</v>
      </c>
      <c r="J685">
        <v>0.1</v>
      </c>
      <c r="K685">
        <v>0</v>
      </c>
      <c r="L685">
        <v>1</v>
      </c>
      <c r="M685" t="s">
        <v>19</v>
      </c>
      <c r="N685" t="s">
        <v>62</v>
      </c>
      <c r="O685">
        <v>49.9</v>
      </c>
      <c r="P685" t="s">
        <v>24</v>
      </c>
      <c r="Q685" t="s">
        <v>64</v>
      </c>
      <c r="R685" t="s">
        <v>65</v>
      </c>
      <c r="S685" t="s">
        <v>66</v>
      </c>
      <c r="T685" t="s">
        <v>105</v>
      </c>
      <c r="U685" t="s">
        <v>67</v>
      </c>
      <c r="V685" t="s">
        <v>21</v>
      </c>
      <c r="W685" t="s">
        <v>21</v>
      </c>
      <c r="X685" t="s">
        <v>22</v>
      </c>
      <c r="Y685" t="s">
        <v>39</v>
      </c>
      <c r="Z685">
        <v>2</v>
      </c>
      <c r="AC685" t="str">
        <f>IF(Table1[[#This Row],[In Adafruit Kit]]+Table1[[#This Row],[Common part]]&gt;0,1,"")</f>
        <v/>
      </c>
      <c r="AE685">
        <v>1</v>
      </c>
      <c r="AF685" t="str">
        <f>IF(Table1[[#This Row],[Stock Part]]=1,"STOCK",IF(Table1[[#This Row],[5% Rohs Part]]+Table1[[#This Row],[1% Rohs Part]],"",""))</f>
        <v/>
      </c>
      <c r="AG685" t="str">
        <f>CONCATENATE(Table1[[#This Row],[Resistance (Ohms)]],Table1[[#This Row],[Tolerance]],Table1[[#This Row],[Stock]])</f>
        <v>49.9Â±1%</v>
      </c>
      <c r="AH685" t="s">
        <v>11344</v>
      </c>
      <c r="AI685" s="6" t="s">
        <v>11352</v>
      </c>
    </row>
    <row r="686" spans="1:35" hidden="1">
      <c r="A686" t="s">
        <v>55</v>
      </c>
      <c r="B686" t="s">
        <v>56</v>
      </c>
      <c r="C686" t="s">
        <v>2491</v>
      </c>
      <c r="D686" t="s">
        <v>58</v>
      </c>
      <c r="E686" t="s">
        <v>2492</v>
      </c>
      <c r="F686" t="s">
        <v>60</v>
      </c>
      <c r="G686" t="s">
        <v>553</v>
      </c>
      <c r="H686">
        <v>49750</v>
      </c>
      <c r="I686">
        <v>0</v>
      </c>
      <c r="J686">
        <v>0.1</v>
      </c>
      <c r="K686">
        <v>0</v>
      </c>
      <c r="L686">
        <v>1</v>
      </c>
      <c r="M686" t="s">
        <v>19</v>
      </c>
      <c r="N686" t="s">
        <v>62</v>
      </c>
      <c r="O686" t="s">
        <v>554</v>
      </c>
      <c r="P686" t="s">
        <v>24</v>
      </c>
      <c r="Q686" t="s">
        <v>64</v>
      </c>
      <c r="R686" t="s">
        <v>65</v>
      </c>
      <c r="S686" t="s">
        <v>66</v>
      </c>
      <c r="T686" t="s">
        <v>105</v>
      </c>
      <c r="U686" t="s">
        <v>67</v>
      </c>
      <c r="V686" t="s">
        <v>21</v>
      </c>
      <c r="W686" t="s">
        <v>21</v>
      </c>
      <c r="X686" t="s">
        <v>22</v>
      </c>
      <c r="Y686" t="s">
        <v>39</v>
      </c>
      <c r="Z686">
        <v>2</v>
      </c>
      <c r="AC686" t="str">
        <f>IF(Table1[[#This Row],[In Adafruit Kit]]+Table1[[#This Row],[Common part]]&gt;0,1,"")</f>
        <v/>
      </c>
      <c r="AE686">
        <v>1</v>
      </c>
      <c r="AF686" t="str">
        <f>IF(Table1[[#This Row],[Stock Part]]=1,"STOCK",IF(Table1[[#This Row],[5% Rohs Part]]+Table1[[#This Row],[1% Rohs Part]],"",""))</f>
        <v/>
      </c>
      <c r="AG686" t="str">
        <f>CONCATENATE(Table1[[#This Row],[Resistance (Ohms)]],Table1[[#This Row],[Tolerance]],Table1[[#This Row],[Stock]])</f>
        <v>4.75kÂ±1%</v>
      </c>
      <c r="AH686" t="s">
        <v>11344</v>
      </c>
      <c r="AI686" s="6" t="s">
        <v>11352</v>
      </c>
    </row>
    <row r="687" spans="1:35" hidden="1">
      <c r="A687" t="s">
        <v>55</v>
      </c>
      <c r="B687" t="s">
        <v>56</v>
      </c>
      <c r="C687" t="s">
        <v>2493</v>
      </c>
      <c r="D687" t="s">
        <v>58</v>
      </c>
      <c r="E687" t="s">
        <v>2494</v>
      </c>
      <c r="F687" t="s">
        <v>60</v>
      </c>
      <c r="G687" t="s">
        <v>355</v>
      </c>
      <c r="H687">
        <v>50000</v>
      </c>
      <c r="I687">
        <v>0</v>
      </c>
      <c r="J687">
        <v>0.1</v>
      </c>
      <c r="K687">
        <v>0</v>
      </c>
      <c r="L687">
        <v>1</v>
      </c>
      <c r="M687" t="s">
        <v>19</v>
      </c>
      <c r="N687" t="s">
        <v>62</v>
      </c>
      <c r="O687" t="s">
        <v>288</v>
      </c>
      <c r="P687" t="s">
        <v>24</v>
      </c>
      <c r="Q687" t="s">
        <v>64</v>
      </c>
      <c r="R687" t="s">
        <v>65</v>
      </c>
      <c r="S687" t="s">
        <v>66</v>
      </c>
      <c r="T687" t="s">
        <v>105</v>
      </c>
      <c r="U687" t="s">
        <v>67</v>
      </c>
      <c r="V687" t="s">
        <v>21</v>
      </c>
      <c r="W687" t="s">
        <v>21</v>
      </c>
      <c r="X687" t="s">
        <v>22</v>
      </c>
      <c r="Y687" t="s">
        <v>39</v>
      </c>
      <c r="Z687">
        <v>2</v>
      </c>
      <c r="AC687" t="str">
        <f>IF(Table1[[#This Row],[In Adafruit Kit]]+Table1[[#This Row],[Common part]]&gt;0,1,"")</f>
        <v/>
      </c>
      <c r="AE687">
        <v>1</v>
      </c>
      <c r="AF687" t="str">
        <f>IF(Table1[[#This Row],[Stock Part]]=1,"STOCK",IF(Table1[[#This Row],[5% Rohs Part]]+Table1[[#This Row],[1% Rohs Part]],"",""))</f>
        <v/>
      </c>
      <c r="AG687" t="str">
        <f>CONCATENATE(Table1[[#This Row],[Resistance (Ohms)]],Table1[[#This Row],[Tolerance]],Table1[[#This Row],[Stock]])</f>
        <v>4.7kÂ±1%</v>
      </c>
      <c r="AH687" t="s">
        <v>11344</v>
      </c>
      <c r="AI687" s="6" t="s">
        <v>11352</v>
      </c>
    </row>
    <row r="688" spans="1:35" hidden="1">
      <c r="A688" t="s">
        <v>55</v>
      </c>
      <c r="B688" t="s">
        <v>56</v>
      </c>
      <c r="C688" t="s">
        <v>2495</v>
      </c>
      <c r="D688" t="s">
        <v>58</v>
      </c>
      <c r="E688" t="s">
        <v>2496</v>
      </c>
      <c r="F688" t="s">
        <v>60</v>
      </c>
      <c r="G688" t="s">
        <v>2104</v>
      </c>
      <c r="H688">
        <v>50000</v>
      </c>
      <c r="I688">
        <v>0</v>
      </c>
      <c r="J688">
        <v>0.1</v>
      </c>
      <c r="K688">
        <v>0</v>
      </c>
      <c r="L688">
        <v>1</v>
      </c>
      <c r="M688" t="s">
        <v>19</v>
      </c>
      <c r="N688" t="s">
        <v>62</v>
      </c>
      <c r="O688">
        <v>6.04</v>
      </c>
      <c r="P688" t="s">
        <v>24</v>
      </c>
      <c r="Q688" t="s">
        <v>64</v>
      </c>
      <c r="R688" t="s">
        <v>65</v>
      </c>
      <c r="S688" t="s">
        <v>66</v>
      </c>
      <c r="T688" t="s">
        <v>71</v>
      </c>
      <c r="U688" t="s">
        <v>67</v>
      </c>
      <c r="V688" t="s">
        <v>21</v>
      </c>
      <c r="W688" t="s">
        <v>21</v>
      </c>
      <c r="X688" t="s">
        <v>22</v>
      </c>
      <c r="Y688" t="s">
        <v>39</v>
      </c>
      <c r="Z688">
        <v>2</v>
      </c>
      <c r="AC688" t="str">
        <f>IF(Table1[[#This Row],[In Adafruit Kit]]+Table1[[#This Row],[Common part]]&gt;0,1,"")</f>
        <v/>
      </c>
      <c r="AE688">
        <v>1</v>
      </c>
      <c r="AF688" t="str">
        <f>IF(Table1[[#This Row],[Stock Part]]=1,"STOCK",IF(Table1[[#This Row],[5% Rohs Part]]+Table1[[#This Row],[1% Rohs Part]],"",""))</f>
        <v/>
      </c>
      <c r="AG688" t="str">
        <f>CONCATENATE(Table1[[#This Row],[Resistance (Ohms)]],Table1[[#This Row],[Tolerance]],Table1[[#This Row],[Stock]])</f>
        <v>6.04Â±1%</v>
      </c>
      <c r="AH688" t="s">
        <v>11344</v>
      </c>
      <c r="AI688" s="6" t="s">
        <v>11352</v>
      </c>
    </row>
    <row r="689" spans="1:35" hidden="1">
      <c r="A689" t="s">
        <v>55</v>
      </c>
      <c r="B689" t="s">
        <v>56</v>
      </c>
      <c r="C689" t="s">
        <v>2497</v>
      </c>
      <c r="D689" t="s">
        <v>58</v>
      </c>
      <c r="E689" t="s">
        <v>2498</v>
      </c>
      <c r="F689" t="s">
        <v>60</v>
      </c>
      <c r="G689" t="s">
        <v>2499</v>
      </c>
      <c r="H689">
        <v>19894</v>
      </c>
      <c r="I689">
        <v>0</v>
      </c>
      <c r="J689">
        <v>0.1</v>
      </c>
      <c r="K689">
        <v>0</v>
      </c>
      <c r="L689">
        <v>1</v>
      </c>
      <c r="M689" t="s">
        <v>19</v>
      </c>
      <c r="N689" t="s">
        <v>62</v>
      </c>
      <c r="O689">
        <v>32.4</v>
      </c>
      <c r="P689" t="s">
        <v>24</v>
      </c>
      <c r="Q689" t="s">
        <v>64</v>
      </c>
      <c r="R689" t="s">
        <v>65</v>
      </c>
      <c r="S689" t="s">
        <v>66</v>
      </c>
      <c r="T689" t="s">
        <v>105</v>
      </c>
      <c r="U689" t="s">
        <v>67</v>
      </c>
      <c r="V689" t="s">
        <v>21</v>
      </c>
      <c r="W689">
        <v>805</v>
      </c>
      <c r="X689" t="s">
        <v>22</v>
      </c>
      <c r="Y689" t="s">
        <v>39</v>
      </c>
      <c r="Z689">
        <v>2</v>
      </c>
      <c r="AC689" t="str">
        <f>IF(Table1[[#This Row],[In Adafruit Kit]]+Table1[[#This Row],[Common part]]&gt;0,1,"")</f>
        <v/>
      </c>
      <c r="AE689">
        <v>1</v>
      </c>
      <c r="AF689" t="str">
        <f>IF(Table1[[#This Row],[Stock Part]]=1,"STOCK",IF(Table1[[#This Row],[5% Rohs Part]]+Table1[[#This Row],[1% Rohs Part]],"",""))</f>
        <v/>
      </c>
      <c r="AG689" t="str">
        <f>CONCATENATE(Table1[[#This Row],[Resistance (Ohms)]],Table1[[#This Row],[Tolerance]],Table1[[#This Row],[Stock]])</f>
        <v>32.4Â±1%</v>
      </c>
      <c r="AH689" t="s">
        <v>11344</v>
      </c>
      <c r="AI689" s="6" t="s">
        <v>11352</v>
      </c>
    </row>
    <row r="690" spans="1:35" hidden="1">
      <c r="A690" t="s">
        <v>55</v>
      </c>
      <c r="B690" t="s">
        <v>56</v>
      </c>
      <c r="C690" t="s">
        <v>2500</v>
      </c>
      <c r="D690" t="s">
        <v>58</v>
      </c>
      <c r="E690" t="s">
        <v>2501</v>
      </c>
      <c r="F690" t="s">
        <v>60</v>
      </c>
      <c r="G690" t="s">
        <v>2502</v>
      </c>
      <c r="H690">
        <v>19696</v>
      </c>
      <c r="I690">
        <v>0</v>
      </c>
      <c r="J690">
        <v>0.1</v>
      </c>
      <c r="K690">
        <v>0</v>
      </c>
      <c r="L690">
        <v>1</v>
      </c>
      <c r="M690" t="s">
        <v>19</v>
      </c>
      <c r="N690" t="s">
        <v>62</v>
      </c>
      <c r="O690">
        <v>26.7</v>
      </c>
      <c r="P690" t="s">
        <v>24</v>
      </c>
      <c r="Q690" t="s">
        <v>64</v>
      </c>
      <c r="R690" t="s">
        <v>65</v>
      </c>
      <c r="S690" t="s">
        <v>66</v>
      </c>
      <c r="T690" t="s">
        <v>105</v>
      </c>
      <c r="U690" t="s">
        <v>67</v>
      </c>
      <c r="V690" t="s">
        <v>21</v>
      </c>
      <c r="W690">
        <v>805</v>
      </c>
      <c r="X690" t="s">
        <v>22</v>
      </c>
      <c r="Y690" t="s">
        <v>39</v>
      </c>
      <c r="Z690">
        <v>2</v>
      </c>
      <c r="AC690" t="str">
        <f>IF(Table1[[#This Row],[In Adafruit Kit]]+Table1[[#This Row],[Common part]]&gt;0,1,"")</f>
        <v/>
      </c>
      <c r="AE690">
        <v>1</v>
      </c>
      <c r="AF690" t="str">
        <f>IF(Table1[[#This Row],[Stock Part]]=1,"STOCK",IF(Table1[[#This Row],[5% Rohs Part]]+Table1[[#This Row],[1% Rohs Part]],"",""))</f>
        <v/>
      </c>
      <c r="AG690" t="str">
        <f>CONCATENATE(Table1[[#This Row],[Resistance (Ohms)]],Table1[[#This Row],[Tolerance]],Table1[[#This Row],[Stock]])</f>
        <v>26.7Â±1%</v>
      </c>
      <c r="AH690" t="s">
        <v>11344</v>
      </c>
      <c r="AI690" s="6" t="s">
        <v>11352</v>
      </c>
    </row>
    <row r="691" spans="1:35" hidden="1">
      <c r="A691" t="s">
        <v>55</v>
      </c>
      <c r="B691" t="s">
        <v>56</v>
      </c>
      <c r="C691" t="s">
        <v>2503</v>
      </c>
      <c r="D691" t="s">
        <v>58</v>
      </c>
      <c r="E691" t="s">
        <v>2504</v>
      </c>
      <c r="F691" t="s">
        <v>60</v>
      </c>
      <c r="G691" t="s">
        <v>2505</v>
      </c>
      <c r="H691">
        <v>19659</v>
      </c>
      <c r="I691">
        <v>0</v>
      </c>
      <c r="J691">
        <v>0.1</v>
      </c>
      <c r="K691">
        <v>0</v>
      </c>
      <c r="L691">
        <v>1</v>
      </c>
      <c r="M691" t="s">
        <v>19</v>
      </c>
      <c r="N691" t="s">
        <v>62</v>
      </c>
      <c r="O691" t="s">
        <v>2506</v>
      </c>
      <c r="P691" t="s">
        <v>24</v>
      </c>
      <c r="Q691" t="s">
        <v>64</v>
      </c>
      <c r="R691" t="s">
        <v>65</v>
      </c>
      <c r="S691" t="s">
        <v>66</v>
      </c>
      <c r="T691" t="s">
        <v>105</v>
      </c>
      <c r="U691" t="s">
        <v>67</v>
      </c>
      <c r="V691" t="s">
        <v>21</v>
      </c>
      <c r="W691">
        <v>805</v>
      </c>
      <c r="X691" t="s">
        <v>22</v>
      </c>
      <c r="Y691" t="s">
        <v>39</v>
      </c>
      <c r="Z691">
        <v>2</v>
      </c>
      <c r="AC691" t="str">
        <f>IF(Table1[[#This Row],[In Adafruit Kit]]+Table1[[#This Row],[Common part]]&gt;0,1,"")</f>
        <v/>
      </c>
      <c r="AE691">
        <v>1</v>
      </c>
      <c r="AF691" t="str">
        <f>IF(Table1[[#This Row],[Stock Part]]=1,"STOCK",IF(Table1[[#This Row],[5% Rohs Part]]+Table1[[#This Row],[1% Rohs Part]],"",""))</f>
        <v/>
      </c>
      <c r="AG691" t="str">
        <f>CONCATENATE(Table1[[#This Row],[Resistance (Ohms)]],Table1[[#This Row],[Tolerance]],Table1[[#This Row],[Stock]])</f>
        <v>715kÂ±1%</v>
      </c>
      <c r="AH691" t="s">
        <v>11344</v>
      </c>
      <c r="AI691" s="6" t="s">
        <v>11352</v>
      </c>
    </row>
    <row r="692" spans="1:35" hidden="1">
      <c r="A692" t="s">
        <v>55</v>
      </c>
      <c r="B692" t="s">
        <v>56</v>
      </c>
      <c r="C692" t="s">
        <v>2507</v>
      </c>
      <c r="D692" t="s">
        <v>58</v>
      </c>
      <c r="E692" t="s">
        <v>2508</v>
      </c>
      <c r="F692" t="s">
        <v>60</v>
      </c>
      <c r="G692" t="s">
        <v>2509</v>
      </c>
      <c r="H692">
        <v>18323</v>
      </c>
      <c r="I692">
        <v>0</v>
      </c>
      <c r="J692">
        <v>0.1</v>
      </c>
      <c r="K692">
        <v>0</v>
      </c>
      <c r="L692">
        <v>1</v>
      </c>
      <c r="M692" t="s">
        <v>19</v>
      </c>
      <c r="N692" t="s">
        <v>62</v>
      </c>
      <c r="O692" t="s">
        <v>2510</v>
      </c>
      <c r="P692" t="s">
        <v>24</v>
      </c>
      <c r="Q692" t="s">
        <v>64</v>
      </c>
      <c r="R692" t="s">
        <v>65</v>
      </c>
      <c r="S692" t="s">
        <v>66</v>
      </c>
      <c r="T692" t="s">
        <v>105</v>
      </c>
      <c r="U692" t="s">
        <v>67</v>
      </c>
      <c r="V692" t="s">
        <v>21</v>
      </c>
      <c r="W692">
        <v>805</v>
      </c>
      <c r="X692" t="s">
        <v>22</v>
      </c>
      <c r="Y692" t="s">
        <v>39</v>
      </c>
      <c r="Z692">
        <v>2</v>
      </c>
      <c r="AC692" t="str">
        <f>IF(Table1[[#This Row],[In Adafruit Kit]]+Table1[[#This Row],[Common part]]&gt;0,1,"")</f>
        <v/>
      </c>
      <c r="AE692">
        <v>1</v>
      </c>
      <c r="AF692" t="str">
        <f>IF(Table1[[#This Row],[Stock Part]]=1,"STOCK",IF(Table1[[#This Row],[5% Rohs Part]]+Table1[[#This Row],[1% Rohs Part]],"",""))</f>
        <v/>
      </c>
      <c r="AG692" t="str">
        <f>CONCATENATE(Table1[[#This Row],[Resistance (Ohms)]],Table1[[#This Row],[Tolerance]],Table1[[#This Row],[Stock]])</f>
        <v>63.4kÂ±1%</v>
      </c>
      <c r="AH692" t="s">
        <v>11344</v>
      </c>
      <c r="AI692" s="6" t="s">
        <v>11352</v>
      </c>
    </row>
    <row r="693" spans="1:35" hidden="1">
      <c r="A693" t="s">
        <v>55</v>
      </c>
      <c r="B693" t="s">
        <v>56</v>
      </c>
      <c r="C693" t="s">
        <v>2511</v>
      </c>
      <c r="D693" t="s">
        <v>58</v>
      </c>
      <c r="E693" t="s">
        <v>2512</v>
      </c>
      <c r="F693" t="s">
        <v>60</v>
      </c>
      <c r="G693" t="s">
        <v>2513</v>
      </c>
      <c r="H693">
        <v>18071</v>
      </c>
      <c r="I693">
        <v>0</v>
      </c>
      <c r="J693">
        <v>0.1</v>
      </c>
      <c r="K693">
        <v>0</v>
      </c>
      <c r="L693">
        <v>1</v>
      </c>
      <c r="M693" t="s">
        <v>19</v>
      </c>
      <c r="N693" t="s">
        <v>62</v>
      </c>
      <c r="O693">
        <v>2.0499999999999998</v>
      </c>
      <c r="P693" t="s">
        <v>24</v>
      </c>
      <c r="Q693" t="s">
        <v>64</v>
      </c>
      <c r="R693" t="s">
        <v>65</v>
      </c>
      <c r="S693" t="s">
        <v>66</v>
      </c>
      <c r="T693" t="s">
        <v>71</v>
      </c>
      <c r="U693" t="s">
        <v>67</v>
      </c>
      <c r="V693" t="s">
        <v>21</v>
      </c>
      <c r="W693">
        <v>805</v>
      </c>
      <c r="X693" t="s">
        <v>22</v>
      </c>
      <c r="Y693" t="s">
        <v>39</v>
      </c>
      <c r="Z693">
        <v>2</v>
      </c>
      <c r="AC693" t="str">
        <f>IF(Table1[[#This Row],[In Adafruit Kit]]+Table1[[#This Row],[Common part]]&gt;0,1,"")</f>
        <v/>
      </c>
      <c r="AE693">
        <v>1</v>
      </c>
      <c r="AF693" t="str">
        <f>IF(Table1[[#This Row],[Stock Part]]=1,"STOCK",IF(Table1[[#This Row],[5% Rohs Part]]+Table1[[#This Row],[1% Rohs Part]],"",""))</f>
        <v/>
      </c>
      <c r="AG693" t="str">
        <f>CONCATENATE(Table1[[#This Row],[Resistance (Ohms)]],Table1[[#This Row],[Tolerance]],Table1[[#This Row],[Stock]])</f>
        <v>2.05Â±1%</v>
      </c>
      <c r="AH693" t="s">
        <v>11344</v>
      </c>
      <c r="AI693" s="6" t="s">
        <v>11352</v>
      </c>
    </row>
    <row r="694" spans="1:35" hidden="1">
      <c r="A694" t="s">
        <v>55</v>
      </c>
      <c r="B694" t="s">
        <v>56</v>
      </c>
      <c r="C694" t="s">
        <v>2514</v>
      </c>
      <c r="D694" t="s">
        <v>58</v>
      </c>
      <c r="E694" t="s">
        <v>2515</v>
      </c>
      <c r="F694" t="s">
        <v>60</v>
      </c>
      <c r="G694" t="s">
        <v>2516</v>
      </c>
      <c r="H694">
        <v>17394</v>
      </c>
      <c r="I694">
        <v>0</v>
      </c>
      <c r="J694">
        <v>0.1</v>
      </c>
      <c r="K694">
        <v>0</v>
      </c>
      <c r="L694">
        <v>1</v>
      </c>
      <c r="M694" t="s">
        <v>19</v>
      </c>
      <c r="N694" t="s">
        <v>62</v>
      </c>
      <c r="O694" t="s">
        <v>2517</v>
      </c>
      <c r="P694" t="s">
        <v>24</v>
      </c>
      <c r="Q694" t="s">
        <v>64</v>
      </c>
      <c r="R694" t="s">
        <v>65</v>
      </c>
      <c r="S694" t="s">
        <v>66</v>
      </c>
      <c r="T694" t="s">
        <v>105</v>
      </c>
      <c r="U694" t="s">
        <v>67</v>
      </c>
      <c r="V694" t="s">
        <v>21</v>
      </c>
      <c r="W694">
        <v>805</v>
      </c>
      <c r="X694" t="s">
        <v>22</v>
      </c>
      <c r="Y694" t="s">
        <v>39</v>
      </c>
      <c r="Z694">
        <v>2</v>
      </c>
      <c r="AC694" t="str">
        <f>IF(Table1[[#This Row],[In Adafruit Kit]]+Table1[[#This Row],[Common part]]&gt;0,1,"")</f>
        <v/>
      </c>
      <c r="AE694">
        <v>1</v>
      </c>
      <c r="AF694" t="str">
        <f>IF(Table1[[#This Row],[Stock Part]]=1,"STOCK",IF(Table1[[#This Row],[5% Rohs Part]]+Table1[[#This Row],[1% Rohs Part]],"",""))</f>
        <v/>
      </c>
      <c r="AG694" t="str">
        <f>CONCATENATE(Table1[[#This Row],[Resistance (Ohms)]],Table1[[#This Row],[Tolerance]],Table1[[#This Row],[Stock]])</f>
        <v>24.9kÂ±1%</v>
      </c>
      <c r="AH694" t="s">
        <v>11344</v>
      </c>
      <c r="AI694" s="6" t="s">
        <v>11352</v>
      </c>
    </row>
    <row r="695" spans="1:35" hidden="1">
      <c r="A695" t="s">
        <v>55</v>
      </c>
      <c r="B695" t="s">
        <v>56</v>
      </c>
      <c r="C695" t="s">
        <v>2518</v>
      </c>
      <c r="D695" t="s">
        <v>58</v>
      </c>
      <c r="E695" t="s">
        <v>2519</v>
      </c>
      <c r="F695" t="s">
        <v>60</v>
      </c>
      <c r="G695" t="s">
        <v>2520</v>
      </c>
      <c r="H695">
        <v>17246</v>
      </c>
      <c r="I695">
        <v>0</v>
      </c>
      <c r="J695">
        <v>0.1</v>
      </c>
      <c r="K695">
        <v>0</v>
      </c>
      <c r="L695">
        <v>1</v>
      </c>
      <c r="M695" t="s">
        <v>19</v>
      </c>
      <c r="N695" t="s">
        <v>62</v>
      </c>
      <c r="O695">
        <v>196</v>
      </c>
      <c r="P695" t="s">
        <v>24</v>
      </c>
      <c r="Q695" t="s">
        <v>64</v>
      </c>
      <c r="R695" t="s">
        <v>65</v>
      </c>
      <c r="S695" t="s">
        <v>66</v>
      </c>
      <c r="T695" t="s">
        <v>105</v>
      </c>
      <c r="U695" t="s">
        <v>67</v>
      </c>
      <c r="V695" t="s">
        <v>21</v>
      </c>
      <c r="W695">
        <v>805</v>
      </c>
      <c r="X695" t="s">
        <v>22</v>
      </c>
      <c r="Y695" t="s">
        <v>39</v>
      </c>
      <c r="Z695">
        <v>2</v>
      </c>
      <c r="AC695" t="str">
        <f>IF(Table1[[#This Row],[In Adafruit Kit]]+Table1[[#This Row],[Common part]]&gt;0,1,"")</f>
        <v/>
      </c>
      <c r="AE695">
        <v>1</v>
      </c>
      <c r="AF695" t="str">
        <f>IF(Table1[[#This Row],[Stock Part]]=1,"STOCK",IF(Table1[[#This Row],[5% Rohs Part]]+Table1[[#This Row],[1% Rohs Part]],"",""))</f>
        <v/>
      </c>
      <c r="AG695" t="str">
        <f>CONCATENATE(Table1[[#This Row],[Resistance (Ohms)]],Table1[[#This Row],[Tolerance]],Table1[[#This Row],[Stock]])</f>
        <v>196Â±1%</v>
      </c>
      <c r="AH695" t="s">
        <v>11344</v>
      </c>
      <c r="AI695" s="6" t="s">
        <v>11352</v>
      </c>
    </row>
    <row r="696" spans="1:35" hidden="1">
      <c r="A696" t="s">
        <v>55</v>
      </c>
      <c r="B696" t="s">
        <v>56</v>
      </c>
      <c r="C696" t="s">
        <v>2521</v>
      </c>
      <c r="D696" t="s">
        <v>58</v>
      </c>
      <c r="E696" t="s">
        <v>2522</v>
      </c>
      <c r="F696" t="s">
        <v>60</v>
      </c>
      <c r="G696" t="s">
        <v>2523</v>
      </c>
      <c r="H696">
        <v>45373</v>
      </c>
      <c r="I696">
        <v>0</v>
      </c>
      <c r="J696">
        <v>0.1</v>
      </c>
      <c r="K696">
        <v>0</v>
      </c>
      <c r="L696">
        <v>1</v>
      </c>
      <c r="M696" t="s">
        <v>19</v>
      </c>
      <c r="N696" t="s">
        <v>62</v>
      </c>
      <c r="O696" t="s">
        <v>2524</v>
      </c>
      <c r="P696" t="s">
        <v>23</v>
      </c>
      <c r="Q696" t="s">
        <v>64</v>
      </c>
      <c r="R696" t="s">
        <v>65</v>
      </c>
      <c r="S696" t="s">
        <v>66</v>
      </c>
      <c r="T696" t="s">
        <v>105</v>
      </c>
      <c r="U696" t="s">
        <v>67</v>
      </c>
      <c r="V696" t="s">
        <v>21</v>
      </c>
      <c r="W696">
        <v>805</v>
      </c>
      <c r="X696" t="s">
        <v>22</v>
      </c>
      <c r="Y696" t="s">
        <v>39</v>
      </c>
      <c r="Z696">
        <v>2</v>
      </c>
      <c r="AC696" t="str">
        <f>IF(Table1[[#This Row],[In Adafruit Kit]]+Table1[[#This Row],[Common part]]&gt;0,1,"")</f>
        <v/>
      </c>
      <c r="AD696">
        <v>1</v>
      </c>
      <c r="AF696" t="str">
        <f>IF(Table1[[#This Row],[Stock Part]]=1,"STOCK",IF(Table1[[#This Row],[5% Rohs Part]]+Table1[[#This Row],[1% Rohs Part]],"",""))</f>
        <v/>
      </c>
      <c r="AG696" t="str">
        <f>CONCATENATE(Table1[[#This Row],[Resistance (Ohms)]],Table1[[#This Row],[Tolerance]],Table1[[#This Row],[Stock]])</f>
        <v>4.3MÂ±5%</v>
      </c>
      <c r="AH696" t="s">
        <v>11344</v>
      </c>
      <c r="AI696" s="6" t="s">
        <v>11352</v>
      </c>
    </row>
    <row r="697" spans="1:35" hidden="1">
      <c r="A697" t="s">
        <v>55</v>
      </c>
      <c r="B697" t="s">
        <v>56</v>
      </c>
      <c r="C697" t="s">
        <v>2525</v>
      </c>
      <c r="D697" t="s">
        <v>58</v>
      </c>
      <c r="E697" t="s">
        <v>2526</v>
      </c>
      <c r="F697" t="s">
        <v>60</v>
      </c>
      <c r="G697" t="s">
        <v>2527</v>
      </c>
      <c r="H697">
        <v>15536</v>
      </c>
      <c r="I697">
        <v>0</v>
      </c>
      <c r="J697">
        <v>0.1</v>
      </c>
      <c r="K697">
        <v>0</v>
      </c>
      <c r="L697">
        <v>1</v>
      </c>
      <c r="M697" t="s">
        <v>19</v>
      </c>
      <c r="N697" t="s">
        <v>62</v>
      </c>
      <c r="O697">
        <v>43</v>
      </c>
      <c r="P697" t="s">
        <v>24</v>
      </c>
      <c r="Q697" t="s">
        <v>64</v>
      </c>
      <c r="R697" t="s">
        <v>65</v>
      </c>
      <c r="S697" t="s">
        <v>66</v>
      </c>
      <c r="T697" t="s">
        <v>105</v>
      </c>
      <c r="U697" t="s">
        <v>67</v>
      </c>
      <c r="V697" t="s">
        <v>21</v>
      </c>
      <c r="W697">
        <v>805</v>
      </c>
      <c r="X697" t="s">
        <v>22</v>
      </c>
      <c r="Y697" t="s">
        <v>39</v>
      </c>
      <c r="Z697">
        <v>2</v>
      </c>
      <c r="AC697" t="str">
        <f>IF(Table1[[#This Row],[In Adafruit Kit]]+Table1[[#This Row],[Common part]]&gt;0,1,"")</f>
        <v/>
      </c>
      <c r="AE697">
        <v>1</v>
      </c>
      <c r="AF697" t="str">
        <f>IF(Table1[[#This Row],[Stock Part]]=1,"STOCK",IF(Table1[[#This Row],[5% Rohs Part]]+Table1[[#This Row],[1% Rohs Part]],"",""))</f>
        <v/>
      </c>
      <c r="AG697" t="str">
        <f>CONCATENATE(Table1[[#This Row],[Resistance (Ohms)]],Table1[[#This Row],[Tolerance]],Table1[[#This Row],[Stock]])</f>
        <v>43Â±1%</v>
      </c>
      <c r="AH697" t="s">
        <v>11344</v>
      </c>
      <c r="AI697" s="6" t="s">
        <v>11352</v>
      </c>
    </row>
    <row r="698" spans="1:35" hidden="1">
      <c r="A698" t="s">
        <v>55</v>
      </c>
      <c r="B698" t="s">
        <v>56</v>
      </c>
      <c r="C698" t="s">
        <v>2528</v>
      </c>
      <c r="D698" t="s">
        <v>58</v>
      </c>
      <c r="E698" t="s">
        <v>2529</v>
      </c>
      <c r="F698" t="s">
        <v>60</v>
      </c>
      <c r="G698" t="s">
        <v>2530</v>
      </c>
      <c r="H698">
        <v>14930</v>
      </c>
      <c r="I698">
        <v>0</v>
      </c>
      <c r="J698">
        <v>0.1</v>
      </c>
      <c r="K698">
        <v>0</v>
      </c>
      <c r="L698">
        <v>1</v>
      </c>
      <c r="M698" t="s">
        <v>19</v>
      </c>
      <c r="N698" t="s">
        <v>62</v>
      </c>
      <c r="O698">
        <v>56.2</v>
      </c>
      <c r="P698" t="s">
        <v>24</v>
      </c>
      <c r="Q698" t="s">
        <v>64</v>
      </c>
      <c r="R698" t="s">
        <v>65</v>
      </c>
      <c r="S698" t="s">
        <v>66</v>
      </c>
      <c r="T698" t="s">
        <v>105</v>
      </c>
      <c r="U698" t="s">
        <v>67</v>
      </c>
      <c r="V698" t="s">
        <v>21</v>
      </c>
      <c r="W698">
        <v>805</v>
      </c>
      <c r="X698" t="s">
        <v>22</v>
      </c>
      <c r="Y698" t="s">
        <v>39</v>
      </c>
      <c r="Z698">
        <v>2</v>
      </c>
      <c r="AC698" t="str">
        <f>IF(Table1[[#This Row],[In Adafruit Kit]]+Table1[[#This Row],[Common part]]&gt;0,1,"")</f>
        <v/>
      </c>
      <c r="AE698">
        <v>1</v>
      </c>
      <c r="AF698" t="str">
        <f>IF(Table1[[#This Row],[Stock Part]]=1,"STOCK",IF(Table1[[#This Row],[5% Rohs Part]]+Table1[[#This Row],[1% Rohs Part]],"",""))</f>
        <v/>
      </c>
      <c r="AG698" t="str">
        <f>CONCATENATE(Table1[[#This Row],[Resistance (Ohms)]],Table1[[#This Row],[Tolerance]],Table1[[#This Row],[Stock]])</f>
        <v>56.2Â±1%</v>
      </c>
      <c r="AH698" t="s">
        <v>11344</v>
      </c>
      <c r="AI698" s="6" t="s">
        <v>11352</v>
      </c>
    </row>
    <row r="699" spans="1:35" hidden="1">
      <c r="A699" t="s">
        <v>55</v>
      </c>
      <c r="B699" t="s">
        <v>56</v>
      </c>
      <c r="C699" t="s">
        <v>2531</v>
      </c>
      <c r="D699" t="s">
        <v>58</v>
      </c>
      <c r="E699" t="s">
        <v>2532</v>
      </c>
      <c r="F699" t="s">
        <v>60</v>
      </c>
      <c r="G699" t="s">
        <v>2533</v>
      </c>
      <c r="H699">
        <v>14919</v>
      </c>
      <c r="I699">
        <v>0</v>
      </c>
      <c r="J699">
        <v>0.1</v>
      </c>
      <c r="K699">
        <v>0</v>
      </c>
      <c r="L699">
        <v>1</v>
      </c>
      <c r="M699" t="s">
        <v>19</v>
      </c>
      <c r="N699" t="s">
        <v>62</v>
      </c>
      <c r="O699">
        <v>909</v>
      </c>
      <c r="P699" t="s">
        <v>24</v>
      </c>
      <c r="Q699" t="s">
        <v>64</v>
      </c>
      <c r="R699" t="s">
        <v>65</v>
      </c>
      <c r="S699" t="s">
        <v>66</v>
      </c>
      <c r="T699" t="s">
        <v>105</v>
      </c>
      <c r="U699" t="s">
        <v>67</v>
      </c>
      <c r="V699" t="s">
        <v>21</v>
      </c>
      <c r="W699">
        <v>805</v>
      </c>
      <c r="X699" t="s">
        <v>22</v>
      </c>
      <c r="Y699" t="s">
        <v>39</v>
      </c>
      <c r="Z699">
        <v>2</v>
      </c>
      <c r="AC699" t="str">
        <f>IF(Table1[[#This Row],[In Adafruit Kit]]+Table1[[#This Row],[Common part]]&gt;0,1,"")</f>
        <v/>
      </c>
      <c r="AE699">
        <v>1</v>
      </c>
      <c r="AF699" t="str">
        <f>IF(Table1[[#This Row],[Stock Part]]=1,"STOCK",IF(Table1[[#This Row],[5% Rohs Part]]+Table1[[#This Row],[1% Rohs Part]],"",""))</f>
        <v/>
      </c>
      <c r="AG699" t="str">
        <f>CONCATENATE(Table1[[#This Row],[Resistance (Ohms)]],Table1[[#This Row],[Tolerance]],Table1[[#This Row],[Stock]])</f>
        <v>909Â±1%</v>
      </c>
      <c r="AH699" t="s">
        <v>11344</v>
      </c>
      <c r="AI699" s="6" t="s">
        <v>11352</v>
      </c>
    </row>
    <row r="700" spans="1:35" hidden="1">
      <c r="A700" t="s">
        <v>55</v>
      </c>
      <c r="B700" t="s">
        <v>56</v>
      </c>
      <c r="C700" t="s">
        <v>2534</v>
      </c>
      <c r="D700" t="s">
        <v>58</v>
      </c>
      <c r="E700" t="s">
        <v>2535</v>
      </c>
      <c r="F700" t="s">
        <v>60</v>
      </c>
      <c r="G700" t="s">
        <v>2536</v>
      </c>
      <c r="H700">
        <v>14894</v>
      </c>
      <c r="I700">
        <v>0</v>
      </c>
      <c r="J700">
        <v>0.1</v>
      </c>
      <c r="K700">
        <v>0</v>
      </c>
      <c r="L700">
        <v>1</v>
      </c>
      <c r="M700" t="s">
        <v>19</v>
      </c>
      <c r="N700" t="s">
        <v>62</v>
      </c>
      <c r="O700">
        <v>30.1</v>
      </c>
      <c r="P700" t="s">
        <v>24</v>
      </c>
      <c r="Q700" t="s">
        <v>64</v>
      </c>
      <c r="R700" t="s">
        <v>65</v>
      </c>
      <c r="S700" t="s">
        <v>66</v>
      </c>
      <c r="T700" t="s">
        <v>105</v>
      </c>
      <c r="U700" t="s">
        <v>67</v>
      </c>
      <c r="V700" t="s">
        <v>21</v>
      </c>
      <c r="W700">
        <v>805</v>
      </c>
      <c r="X700" t="s">
        <v>22</v>
      </c>
      <c r="Y700" t="s">
        <v>39</v>
      </c>
      <c r="Z700">
        <v>2</v>
      </c>
      <c r="AC700" t="str">
        <f>IF(Table1[[#This Row],[In Adafruit Kit]]+Table1[[#This Row],[Common part]]&gt;0,1,"")</f>
        <v/>
      </c>
      <c r="AE700">
        <v>1</v>
      </c>
      <c r="AF700" t="str">
        <f>IF(Table1[[#This Row],[Stock Part]]=1,"STOCK",IF(Table1[[#This Row],[5% Rohs Part]]+Table1[[#This Row],[1% Rohs Part]],"",""))</f>
        <v/>
      </c>
      <c r="AG700" t="str">
        <f>CONCATENATE(Table1[[#This Row],[Resistance (Ohms)]],Table1[[#This Row],[Tolerance]],Table1[[#This Row],[Stock]])</f>
        <v>30.1Â±1%</v>
      </c>
      <c r="AH700" t="s">
        <v>11344</v>
      </c>
      <c r="AI700" s="6" t="s">
        <v>11352</v>
      </c>
    </row>
    <row r="701" spans="1:35" hidden="1">
      <c r="A701" t="s">
        <v>55</v>
      </c>
      <c r="B701" t="s">
        <v>56</v>
      </c>
      <c r="C701" t="s">
        <v>2537</v>
      </c>
      <c r="D701" t="s">
        <v>58</v>
      </c>
      <c r="E701" t="s">
        <v>2538</v>
      </c>
      <c r="F701" t="s">
        <v>60</v>
      </c>
      <c r="G701" t="s">
        <v>2539</v>
      </c>
      <c r="H701">
        <v>14139</v>
      </c>
      <c r="I701">
        <v>0</v>
      </c>
      <c r="J701">
        <v>0.1</v>
      </c>
      <c r="K701">
        <v>0</v>
      </c>
      <c r="L701">
        <v>1</v>
      </c>
      <c r="M701" t="s">
        <v>19</v>
      </c>
      <c r="N701" t="s">
        <v>62</v>
      </c>
      <c r="O701">
        <v>36.5</v>
      </c>
      <c r="P701" t="s">
        <v>24</v>
      </c>
      <c r="Q701" t="s">
        <v>64</v>
      </c>
      <c r="R701" t="s">
        <v>65</v>
      </c>
      <c r="S701" t="s">
        <v>66</v>
      </c>
      <c r="T701" t="s">
        <v>105</v>
      </c>
      <c r="U701" t="s">
        <v>67</v>
      </c>
      <c r="V701" t="s">
        <v>21</v>
      </c>
      <c r="W701">
        <v>805</v>
      </c>
      <c r="X701" t="s">
        <v>22</v>
      </c>
      <c r="Y701" t="s">
        <v>39</v>
      </c>
      <c r="Z701">
        <v>2</v>
      </c>
      <c r="AC701" t="str">
        <f>IF(Table1[[#This Row],[In Adafruit Kit]]+Table1[[#This Row],[Common part]]&gt;0,1,"")</f>
        <v/>
      </c>
      <c r="AE701">
        <v>1</v>
      </c>
      <c r="AF701" t="str">
        <f>IF(Table1[[#This Row],[Stock Part]]=1,"STOCK",IF(Table1[[#This Row],[5% Rohs Part]]+Table1[[#This Row],[1% Rohs Part]],"",""))</f>
        <v/>
      </c>
      <c r="AG701" t="str">
        <f>CONCATENATE(Table1[[#This Row],[Resistance (Ohms)]],Table1[[#This Row],[Tolerance]],Table1[[#This Row],[Stock]])</f>
        <v>36.5Â±1%</v>
      </c>
      <c r="AH701" t="s">
        <v>11344</v>
      </c>
      <c r="AI701" s="6" t="s">
        <v>11352</v>
      </c>
    </row>
    <row r="702" spans="1:35" hidden="1">
      <c r="A702" t="s">
        <v>55</v>
      </c>
      <c r="B702" t="s">
        <v>56</v>
      </c>
      <c r="C702" t="s">
        <v>2540</v>
      </c>
      <c r="D702" t="s">
        <v>58</v>
      </c>
      <c r="E702" t="s">
        <v>2541</v>
      </c>
      <c r="F702" t="s">
        <v>60</v>
      </c>
      <c r="G702" t="s">
        <v>2542</v>
      </c>
      <c r="H702">
        <v>14131</v>
      </c>
      <c r="I702">
        <v>0</v>
      </c>
      <c r="J702">
        <v>0.1</v>
      </c>
      <c r="K702">
        <v>0</v>
      </c>
      <c r="L702">
        <v>1</v>
      </c>
      <c r="M702" t="s">
        <v>19</v>
      </c>
      <c r="N702" t="s">
        <v>62</v>
      </c>
      <c r="O702">
        <v>17.399999999999999</v>
      </c>
      <c r="P702" t="s">
        <v>24</v>
      </c>
      <c r="Q702" t="s">
        <v>64</v>
      </c>
      <c r="R702" t="s">
        <v>65</v>
      </c>
      <c r="S702" t="s">
        <v>66</v>
      </c>
      <c r="T702" t="s">
        <v>105</v>
      </c>
      <c r="U702" t="s">
        <v>67</v>
      </c>
      <c r="V702" t="s">
        <v>21</v>
      </c>
      <c r="W702">
        <v>805</v>
      </c>
      <c r="X702" t="s">
        <v>22</v>
      </c>
      <c r="Y702" t="s">
        <v>39</v>
      </c>
      <c r="Z702">
        <v>2</v>
      </c>
      <c r="AC702" t="str">
        <f>IF(Table1[[#This Row],[In Adafruit Kit]]+Table1[[#This Row],[Common part]]&gt;0,1,"")</f>
        <v/>
      </c>
      <c r="AE702">
        <v>1</v>
      </c>
      <c r="AF702" t="str">
        <f>IF(Table1[[#This Row],[Stock Part]]=1,"STOCK",IF(Table1[[#This Row],[5% Rohs Part]]+Table1[[#This Row],[1% Rohs Part]],"",""))</f>
        <v/>
      </c>
      <c r="AG702" t="str">
        <f>CONCATENATE(Table1[[#This Row],[Resistance (Ohms)]],Table1[[#This Row],[Tolerance]],Table1[[#This Row],[Stock]])</f>
        <v>17.4Â±1%</v>
      </c>
      <c r="AH702" t="s">
        <v>11344</v>
      </c>
      <c r="AI702" s="6" t="s">
        <v>11352</v>
      </c>
    </row>
    <row r="703" spans="1:35" hidden="1">
      <c r="A703" t="s">
        <v>55</v>
      </c>
      <c r="B703" t="s">
        <v>56</v>
      </c>
      <c r="C703" t="s">
        <v>2543</v>
      </c>
      <c r="D703" t="s">
        <v>58</v>
      </c>
      <c r="E703" t="s">
        <v>2544</v>
      </c>
      <c r="F703" t="s">
        <v>60</v>
      </c>
      <c r="G703" t="s">
        <v>2545</v>
      </c>
      <c r="H703">
        <v>14084</v>
      </c>
      <c r="I703">
        <v>0</v>
      </c>
      <c r="J703">
        <v>0.1</v>
      </c>
      <c r="K703">
        <v>0</v>
      </c>
      <c r="L703">
        <v>1</v>
      </c>
      <c r="M703" t="s">
        <v>19</v>
      </c>
      <c r="N703" t="s">
        <v>62</v>
      </c>
      <c r="O703">
        <v>95.3</v>
      </c>
      <c r="P703" t="s">
        <v>24</v>
      </c>
      <c r="Q703" t="s">
        <v>64</v>
      </c>
      <c r="R703" t="s">
        <v>65</v>
      </c>
      <c r="S703" t="s">
        <v>66</v>
      </c>
      <c r="T703" t="s">
        <v>105</v>
      </c>
      <c r="U703" t="s">
        <v>67</v>
      </c>
      <c r="V703" t="s">
        <v>21</v>
      </c>
      <c r="W703">
        <v>805</v>
      </c>
      <c r="X703" t="s">
        <v>22</v>
      </c>
      <c r="Y703" t="s">
        <v>39</v>
      </c>
      <c r="Z703">
        <v>2</v>
      </c>
      <c r="AC703" t="str">
        <f>IF(Table1[[#This Row],[In Adafruit Kit]]+Table1[[#This Row],[Common part]]&gt;0,1,"")</f>
        <v/>
      </c>
      <c r="AE703">
        <v>1</v>
      </c>
      <c r="AF703" t="str">
        <f>IF(Table1[[#This Row],[Stock Part]]=1,"STOCK",IF(Table1[[#This Row],[5% Rohs Part]]+Table1[[#This Row],[1% Rohs Part]],"",""))</f>
        <v/>
      </c>
      <c r="AG703" t="str">
        <f>CONCATENATE(Table1[[#This Row],[Resistance (Ohms)]],Table1[[#This Row],[Tolerance]],Table1[[#This Row],[Stock]])</f>
        <v>95.3Â±1%</v>
      </c>
      <c r="AH703" t="s">
        <v>11344</v>
      </c>
      <c r="AI703" s="6" t="s">
        <v>11352</v>
      </c>
    </row>
    <row r="704" spans="1:35" hidden="1">
      <c r="A704" t="s">
        <v>55</v>
      </c>
      <c r="B704" t="s">
        <v>56</v>
      </c>
      <c r="C704" t="s">
        <v>2546</v>
      </c>
      <c r="D704" t="s">
        <v>58</v>
      </c>
      <c r="E704" t="s">
        <v>2547</v>
      </c>
      <c r="F704" t="s">
        <v>60</v>
      </c>
      <c r="G704" t="s">
        <v>2548</v>
      </c>
      <c r="H704">
        <v>9079</v>
      </c>
      <c r="I704">
        <v>0</v>
      </c>
      <c r="J704">
        <v>0.1</v>
      </c>
      <c r="K704">
        <v>0</v>
      </c>
      <c r="L704">
        <v>1</v>
      </c>
      <c r="M704" t="s">
        <v>19</v>
      </c>
      <c r="N704" t="s">
        <v>62</v>
      </c>
      <c r="O704">
        <v>52.3</v>
      </c>
      <c r="P704" t="s">
        <v>24</v>
      </c>
      <c r="Q704" t="s">
        <v>64</v>
      </c>
      <c r="R704" t="s">
        <v>65</v>
      </c>
      <c r="S704" t="s">
        <v>66</v>
      </c>
      <c r="T704" t="s">
        <v>105</v>
      </c>
      <c r="U704" t="s">
        <v>67</v>
      </c>
      <c r="V704" t="s">
        <v>21</v>
      </c>
      <c r="W704">
        <v>805</v>
      </c>
      <c r="X704" t="s">
        <v>22</v>
      </c>
      <c r="Y704" t="s">
        <v>39</v>
      </c>
      <c r="Z704">
        <v>2</v>
      </c>
      <c r="AC704" t="str">
        <f>IF(Table1[[#This Row],[In Adafruit Kit]]+Table1[[#This Row],[Common part]]&gt;0,1,"")</f>
        <v/>
      </c>
      <c r="AE704">
        <v>1</v>
      </c>
      <c r="AF704" t="str">
        <f>IF(Table1[[#This Row],[Stock Part]]=1,"STOCK",IF(Table1[[#This Row],[5% Rohs Part]]+Table1[[#This Row],[1% Rohs Part]],"",""))</f>
        <v/>
      </c>
      <c r="AG704" t="str">
        <f>CONCATENATE(Table1[[#This Row],[Resistance (Ohms)]],Table1[[#This Row],[Tolerance]],Table1[[#This Row],[Stock]])</f>
        <v>52.3Â±1%</v>
      </c>
      <c r="AH704" t="s">
        <v>11344</v>
      </c>
      <c r="AI704" s="6" t="s">
        <v>11352</v>
      </c>
    </row>
    <row r="705" spans="1:35" hidden="1">
      <c r="A705" t="s">
        <v>55</v>
      </c>
      <c r="B705" t="s">
        <v>56</v>
      </c>
      <c r="C705" t="s">
        <v>2549</v>
      </c>
      <c r="D705" t="s">
        <v>58</v>
      </c>
      <c r="E705" t="s">
        <v>2550</v>
      </c>
      <c r="F705" t="s">
        <v>60</v>
      </c>
      <c r="G705" t="s">
        <v>2551</v>
      </c>
      <c r="H705">
        <v>14046</v>
      </c>
      <c r="I705">
        <v>0</v>
      </c>
      <c r="J705">
        <v>0.1</v>
      </c>
      <c r="K705">
        <v>0</v>
      </c>
      <c r="L705">
        <v>1</v>
      </c>
      <c r="M705" t="s">
        <v>19</v>
      </c>
      <c r="N705" t="s">
        <v>62</v>
      </c>
      <c r="O705">
        <v>27.4</v>
      </c>
      <c r="P705" t="s">
        <v>24</v>
      </c>
      <c r="Q705" t="s">
        <v>64</v>
      </c>
      <c r="R705" t="s">
        <v>65</v>
      </c>
      <c r="S705" t="s">
        <v>66</v>
      </c>
      <c r="T705" t="s">
        <v>105</v>
      </c>
      <c r="U705" t="s">
        <v>67</v>
      </c>
      <c r="V705" t="s">
        <v>21</v>
      </c>
      <c r="W705">
        <v>805</v>
      </c>
      <c r="X705" t="s">
        <v>22</v>
      </c>
      <c r="Y705" t="s">
        <v>39</v>
      </c>
      <c r="Z705">
        <v>2</v>
      </c>
      <c r="AC705" t="str">
        <f>IF(Table1[[#This Row],[In Adafruit Kit]]+Table1[[#This Row],[Common part]]&gt;0,1,"")</f>
        <v/>
      </c>
      <c r="AE705">
        <v>1</v>
      </c>
      <c r="AF705" t="str">
        <f>IF(Table1[[#This Row],[Stock Part]]=1,"STOCK",IF(Table1[[#This Row],[5% Rohs Part]]+Table1[[#This Row],[1% Rohs Part]],"",""))</f>
        <v/>
      </c>
      <c r="AG705" t="str">
        <f>CONCATENATE(Table1[[#This Row],[Resistance (Ohms)]],Table1[[#This Row],[Tolerance]],Table1[[#This Row],[Stock]])</f>
        <v>27.4Â±1%</v>
      </c>
      <c r="AH705" t="s">
        <v>11344</v>
      </c>
      <c r="AI705" s="6" t="s">
        <v>11352</v>
      </c>
    </row>
    <row r="706" spans="1:35" hidden="1">
      <c r="A706" t="s">
        <v>55</v>
      </c>
      <c r="B706" t="s">
        <v>56</v>
      </c>
      <c r="C706" t="s">
        <v>2552</v>
      </c>
      <c r="D706" t="s">
        <v>58</v>
      </c>
      <c r="E706" t="s">
        <v>2553</v>
      </c>
      <c r="F706" t="s">
        <v>60</v>
      </c>
      <c r="G706" t="s">
        <v>2554</v>
      </c>
      <c r="H706">
        <v>13845</v>
      </c>
      <c r="I706">
        <v>0</v>
      </c>
      <c r="J706">
        <v>0.1</v>
      </c>
      <c r="K706">
        <v>0</v>
      </c>
      <c r="L706">
        <v>1</v>
      </c>
      <c r="M706" t="s">
        <v>19</v>
      </c>
      <c r="N706" t="s">
        <v>62</v>
      </c>
      <c r="O706" t="s">
        <v>2555</v>
      </c>
      <c r="P706" t="s">
        <v>24</v>
      </c>
      <c r="Q706" t="s">
        <v>64</v>
      </c>
      <c r="R706" t="s">
        <v>65</v>
      </c>
      <c r="S706" t="s">
        <v>66</v>
      </c>
      <c r="T706" t="s">
        <v>105</v>
      </c>
      <c r="U706" t="s">
        <v>67</v>
      </c>
      <c r="V706" t="s">
        <v>21</v>
      </c>
      <c r="W706">
        <v>805</v>
      </c>
      <c r="X706" t="s">
        <v>22</v>
      </c>
      <c r="Y706" t="s">
        <v>39</v>
      </c>
      <c r="Z706">
        <v>2</v>
      </c>
      <c r="AC706" t="str">
        <f>IF(Table1[[#This Row],[In Adafruit Kit]]+Table1[[#This Row],[Common part]]&gt;0,1,"")</f>
        <v/>
      </c>
      <c r="AE706">
        <v>1</v>
      </c>
      <c r="AF706" t="str">
        <f>IF(Table1[[#This Row],[Stock Part]]=1,"STOCK",IF(Table1[[#This Row],[5% Rohs Part]]+Table1[[#This Row],[1% Rohs Part]],"",""))</f>
        <v/>
      </c>
      <c r="AG706" t="str">
        <f>CONCATENATE(Table1[[#This Row],[Resistance (Ohms)]],Table1[[#This Row],[Tolerance]],Table1[[#This Row],[Stock]])</f>
        <v>1.82kÂ±1%</v>
      </c>
      <c r="AH706" t="s">
        <v>11344</v>
      </c>
      <c r="AI706" s="6" t="s">
        <v>11352</v>
      </c>
    </row>
    <row r="707" spans="1:35">
      <c r="A707" t="s">
        <v>55</v>
      </c>
      <c r="B707" t="s">
        <v>56</v>
      </c>
      <c r="C707" t="s">
        <v>285</v>
      </c>
      <c r="D707" t="s">
        <v>58</v>
      </c>
      <c r="E707" t="s">
        <v>286</v>
      </c>
      <c r="F707" t="s">
        <v>60</v>
      </c>
      <c r="G707" t="s">
        <v>287</v>
      </c>
      <c r="H707">
        <v>397863</v>
      </c>
      <c r="I707">
        <v>0</v>
      </c>
      <c r="J707">
        <v>0.1</v>
      </c>
      <c r="K707">
        <v>0</v>
      </c>
      <c r="L707">
        <v>1</v>
      </c>
      <c r="M707" t="s">
        <v>19</v>
      </c>
      <c r="N707" t="s">
        <v>62</v>
      </c>
      <c r="O707" t="s">
        <v>288</v>
      </c>
      <c r="P707" t="s">
        <v>23</v>
      </c>
      <c r="Q707" t="s">
        <v>64</v>
      </c>
      <c r="R707" t="s">
        <v>65</v>
      </c>
      <c r="S707" t="s">
        <v>66</v>
      </c>
      <c r="T707" t="s">
        <v>105</v>
      </c>
      <c r="U707" t="s">
        <v>67</v>
      </c>
      <c r="V707" t="s">
        <v>21</v>
      </c>
      <c r="W707">
        <v>805</v>
      </c>
      <c r="X707" t="s">
        <v>22</v>
      </c>
      <c r="Y707" t="s">
        <v>39</v>
      </c>
      <c r="Z707">
        <v>2</v>
      </c>
      <c r="AB707">
        <v>1</v>
      </c>
      <c r="AC707">
        <f>IF(Table1[[#This Row],[In Adafruit Kit]]+Table1[[#This Row],[Common part]]&gt;0,1,"")</f>
        <v>1</v>
      </c>
      <c r="AD707">
        <v>1</v>
      </c>
      <c r="AF707" t="str">
        <f>IF(Table1[[#This Row],[Stock Part]]=1,"STOCK",IF(Table1[[#This Row],[5% Rohs Part]]+Table1[[#This Row],[1% Rohs Part]],"",""))</f>
        <v>STOCK</v>
      </c>
      <c r="AG707" t="str">
        <f>CONCATENATE(Table1[[#This Row],[Resistance (Ohms)]],Table1[[#This Row],[Tolerance]],Table1[[#This Row],[Stock]])</f>
        <v>4.7kÂ±5%STOCK</v>
      </c>
      <c r="AH707" t="s">
        <v>11344</v>
      </c>
      <c r="AI707" s="6" t="s">
        <v>11352</v>
      </c>
    </row>
    <row r="708" spans="1:35" hidden="1">
      <c r="A708" t="s">
        <v>55</v>
      </c>
      <c r="B708" t="s">
        <v>56</v>
      </c>
      <c r="C708" t="s">
        <v>2556</v>
      </c>
      <c r="D708" t="s">
        <v>58</v>
      </c>
      <c r="E708" t="s">
        <v>2557</v>
      </c>
      <c r="F708" t="s">
        <v>60</v>
      </c>
      <c r="G708" t="s">
        <v>2558</v>
      </c>
      <c r="H708">
        <v>13490</v>
      </c>
      <c r="I708">
        <v>0</v>
      </c>
      <c r="J708">
        <v>0.1</v>
      </c>
      <c r="K708">
        <v>0</v>
      </c>
      <c r="L708">
        <v>1</v>
      </c>
      <c r="M708" t="s">
        <v>19</v>
      </c>
      <c r="N708" t="s">
        <v>62</v>
      </c>
      <c r="O708" t="s">
        <v>2559</v>
      </c>
      <c r="P708" t="s">
        <v>24</v>
      </c>
      <c r="Q708" t="s">
        <v>64</v>
      </c>
      <c r="R708" t="s">
        <v>65</v>
      </c>
      <c r="S708" t="s">
        <v>66</v>
      </c>
      <c r="T708" t="s">
        <v>105</v>
      </c>
      <c r="U708" t="s">
        <v>67</v>
      </c>
      <c r="V708" t="s">
        <v>21</v>
      </c>
      <c r="W708">
        <v>805</v>
      </c>
      <c r="X708" t="s">
        <v>22</v>
      </c>
      <c r="Y708" t="s">
        <v>39</v>
      </c>
      <c r="Z708">
        <v>2</v>
      </c>
      <c r="AC708" t="str">
        <f>IF(Table1[[#This Row],[In Adafruit Kit]]+Table1[[#This Row],[Common part]]&gt;0,1,"")</f>
        <v/>
      </c>
      <c r="AE708">
        <v>1</v>
      </c>
      <c r="AF708" t="str">
        <f>IF(Table1[[#This Row],[Stock Part]]=1,"STOCK",IF(Table1[[#This Row],[5% Rohs Part]]+Table1[[#This Row],[1% Rohs Part]],"",""))</f>
        <v/>
      </c>
      <c r="AG708" t="str">
        <f>CONCATENATE(Table1[[#This Row],[Resistance (Ohms)]],Table1[[#This Row],[Tolerance]],Table1[[#This Row],[Stock]])</f>
        <v>47.5kÂ±1%</v>
      </c>
      <c r="AH708" t="s">
        <v>11344</v>
      </c>
      <c r="AI708" s="6" t="s">
        <v>11352</v>
      </c>
    </row>
    <row r="709" spans="1:35" hidden="1">
      <c r="A709" t="s">
        <v>55</v>
      </c>
      <c r="B709" t="s">
        <v>56</v>
      </c>
      <c r="C709" t="s">
        <v>2560</v>
      </c>
      <c r="D709" t="s">
        <v>58</v>
      </c>
      <c r="E709" t="s">
        <v>2561</v>
      </c>
      <c r="F709" t="s">
        <v>60</v>
      </c>
      <c r="G709" t="s">
        <v>2562</v>
      </c>
      <c r="H709">
        <v>13486</v>
      </c>
      <c r="I709">
        <v>0</v>
      </c>
      <c r="J709">
        <v>0.1</v>
      </c>
      <c r="K709">
        <v>0</v>
      </c>
      <c r="L709">
        <v>1</v>
      </c>
      <c r="M709" t="s">
        <v>19</v>
      </c>
      <c r="N709" t="s">
        <v>62</v>
      </c>
      <c r="O709" t="s">
        <v>2563</v>
      </c>
      <c r="P709" t="s">
        <v>24</v>
      </c>
      <c r="Q709" t="s">
        <v>64</v>
      </c>
      <c r="R709" t="s">
        <v>65</v>
      </c>
      <c r="S709" t="s">
        <v>66</v>
      </c>
      <c r="T709" t="s">
        <v>105</v>
      </c>
      <c r="U709" t="s">
        <v>67</v>
      </c>
      <c r="V709" t="s">
        <v>21</v>
      </c>
      <c r="W709">
        <v>805</v>
      </c>
      <c r="X709" t="s">
        <v>22</v>
      </c>
      <c r="Y709" t="s">
        <v>39</v>
      </c>
      <c r="Z709">
        <v>2</v>
      </c>
      <c r="AC709" t="str">
        <f>IF(Table1[[#This Row],[In Adafruit Kit]]+Table1[[#This Row],[Common part]]&gt;0,1,"")</f>
        <v/>
      </c>
      <c r="AE709">
        <v>1</v>
      </c>
      <c r="AF709" t="str">
        <f>IF(Table1[[#This Row],[Stock Part]]=1,"STOCK",IF(Table1[[#This Row],[5% Rohs Part]]+Table1[[#This Row],[1% Rohs Part]],"",""))</f>
        <v/>
      </c>
      <c r="AG709" t="str">
        <f>CONCATENATE(Table1[[#This Row],[Resistance (Ohms)]],Table1[[#This Row],[Tolerance]],Table1[[#This Row],[Stock]])</f>
        <v>261kÂ±1%</v>
      </c>
      <c r="AH709" t="s">
        <v>11344</v>
      </c>
      <c r="AI709" s="6" t="s">
        <v>11352</v>
      </c>
    </row>
    <row r="710" spans="1:35" hidden="1">
      <c r="A710" t="s">
        <v>55</v>
      </c>
      <c r="B710" t="s">
        <v>56</v>
      </c>
      <c r="C710" t="s">
        <v>2564</v>
      </c>
      <c r="D710" t="s">
        <v>58</v>
      </c>
      <c r="E710" t="s">
        <v>2565</v>
      </c>
      <c r="F710" t="s">
        <v>60</v>
      </c>
      <c r="G710" t="s">
        <v>2566</v>
      </c>
      <c r="H710">
        <v>13107</v>
      </c>
      <c r="I710">
        <v>0</v>
      </c>
      <c r="J710">
        <v>0.1</v>
      </c>
      <c r="K710">
        <v>0</v>
      </c>
      <c r="L710">
        <v>1</v>
      </c>
      <c r="M710" t="s">
        <v>19</v>
      </c>
      <c r="N710" t="s">
        <v>62</v>
      </c>
      <c r="O710">
        <v>3.92</v>
      </c>
      <c r="P710" t="s">
        <v>24</v>
      </c>
      <c r="Q710" t="s">
        <v>64</v>
      </c>
      <c r="R710" t="s">
        <v>65</v>
      </c>
      <c r="S710" t="s">
        <v>66</v>
      </c>
      <c r="T710" t="s">
        <v>71</v>
      </c>
      <c r="U710" t="s">
        <v>67</v>
      </c>
      <c r="V710" t="s">
        <v>21</v>
      </c>
      <c r="W710">
        <v>805</v>
      </c>
      <c r="X710" t="s">
        <v>22</v>
      </c>
      <c r="Y710" t="s">
        <v>39</v>
      </c>
      <c r="Z710">
        <v>2</v>
      </c>
      <c r="AC710" t="str">
        <f>IF(Table1[[#This Row],[In Adafruit Kit]]+Table1[[#This Row],[Common part]]&gt;0,1,"")</f>
        <v/>
      </c>
      <c r="AE710">
        <v>1</v>
      </c>
      <c r="AF710" t="str">
        <f>IF(Table1[[#This Row],[Stock Part]]=1,"STOCK",IF(Table1[[#This Row],[5% Rohs Part]]+Table1[[#This Row],[1% Rohs Part]],"",""))</f>
        <v/>
      </c>
      <c r="AG710" t="str">
        <f>CONCATENATE(Table1[[#This Row],[Resistance (Ohms)]],Table1[[#This Row],[Tolerance]],Table1[[#This Row],[Stock]])</f>
        <v>3.92Â±1%</v>
      </c>
      <c r="AH710" t="s">
        <v>11344</v>
      </c>
      <c r="AI710" s="6" t="s">
        <v>11352</v>
      </c>
    </row>
    <row r="711" spans="1:35" hidden="1">
      <c r="A711" t="s">
        <v>55</v>
      </c>
      <c r="B711" t="s">
        <v>56</v>
      </c>
      <c r="C711" t="s">
        <v>2567</v>
      </c>
      <c r="D711" t="s">
        <v>58</v>
      </c>
      <c r="E711" t="s">
        <v>2568</v>
      </c>
      <c r="F711" t="s">
        <v>60</v>
      </c>
      <c r="G711" t="s">
        <v>2569</v>
      </c>
      <c r="H711">
        <v>13052</v>
      </c>
      <c r="I711">
        <v>0</v>
      </c>
      <c r="J711">
        <v>0.1</v>
      </c>
      <c r="K711">
        <v>0</v>
      </c>
      <c r="L711">
        <v>1</v>
      </c>
      <c r="M711" t="s">
        <v>19</v>
      </c>
      <c r="N711" t="s">
        <v>62</v>
      </c>
      <c r="O711">
        <v>2.5499999999999998</v>
      </c>
      <c r="P711" t="s">
        <v>24</v>
      </c>
      <c r="Q711" t="s">
        <v>64</v>
      </c>
      <c r="R711" t="s">
        <v>65</v>
      </c>
      <c r="S711" t="s">
        <v>66</v>
      </c>
      <c r="T711" t="s">
        <v>71</v>
      </c>
      <c r="U711" t="s">
        <v>67</v>
      </c>
      <c r="V711" t="s">
        <v>21</v>
      </c>
      <c r="W711">
        <v>805</v>
      </c>
      <c r="X711" t="s">
        <v>22</v>
      </c>
      <c r="Y711" t="s">
        <v>39</v>
      </c>
      <c r="Z711">
        <v>2</v>
      </c>
      <c r="AC711" t="str">
        <f>IF(Table1[[#This Row],[In Adafruit Kit]]+Table1[[#This Row],[Common part]]&gt;0,1,"")</f>
        <v/>
      </c>
      <c r="AE711">
        <v>1</v>
      </c>
      <c r="AF711" t="str">
        <f>IF(Table1[[#This Row],[Stock Part]]=1,"STOCK",IF(Table1[[#This Row],[5% Rohs Part]]+Table1[[#This Row],[1% Rohs Part]],"",""))</f>
        <v/>
      </c>
      <c r="AG711" t="str">
        <f>CONCATENATE(Table1[[#This Row],[Resistance (Ohms)]],Table1[[#This Row],[Tolerance]],Table1[[#This Row],[Stock]])</f>
        <v>2.55Â±1%</v>
      </c>
      <c r="AH711" t="s">
        <v>11344</v>
      </c>
      <c r="AI711" s="6" t="s">
        <v>11352</v>
      </c>
    </row>
    <row r="712" spans="1:35" hidden="1">
      <c r="A712" t="s">
        <v>55</v>
      </c>
      <c r="B712" t="s">
        <v>56</v>
      </c>
      <c r="C712" t="s">
        <v>2570</v>
      </c>
      <c r="D712" t="s">
        <v>58</v>
      </c>
      <c r="E712" t="s">
        <v>2571</v>
      </c>
      <c r="F712" t="s">
        <v>60</v>
      </c>
      <c r="G712" t="s">
        <v>287</v>
      </c>
      <c r="H712">
        <v>50000</v>
      </c>
      <c r="I712">
        <v>0</v>
      </c>
      <c r="J712">
        <v>0.1</v>
      </c>
      <c r="K712">
        <v>0</v>
      </c>
      <c r="L712">
        <v>1</v>
      </c>
      <c r="M712" t="s">
        <v>19</v>
      </c>
      <c r="N712" t="s">
        <v>62</v>
      </c>
      <c r="O712" t="s">
        <v>288</v>
      </c>
      <c r="P712" t="s">
        <v>23</v>
      </c>
      <c r="Q712" t="s">
        <v>64</v>
      </c>
      <c r="R712" t="s">
        <v>65</v>
      </c>
      <c r="S712" t="s">
        <v>66</v>
      </c>
      <c r="T712" t="s">
        <v>105</v>
      </c>
      <c r="U712" t="s">
        <v>67</v>
      </c>
      <c r="V712" t="s">
        <v>21</v>
      </c>
      <c r="W712" t="s">
        <v>21</v>
      </c>
      <c r="X712" t="s">
        <v>22</v>
      </c>
      <c r="Y712" t="s">
        <v>39</v>
      </c>
      <c r="Z712">
        <v>2</v>
      </c>
      <c r="AC712" t="str">
        <f>IF(Table1[[#This Row],[In Adafruit Kit]]+Table1[[#This Row],[Common part]]&gt;0,1,"")</f>
        <v/>
      </c>
      <c r="AF712" t="str">
        <f>IF(Table1[[#This Row],[Stock Part]]=1,"STOCK",IF(Table1[[#This Row],[5% Rohs Part]]+Table1[[#This Row],[1% Rohs Part]],"",""))</f>
        <v/>
      </c>
      <c r="AG712" t="str">
        <f>CONCATENATE(Table1[[#This Row],[Resistance (Ohms)]],Table1[[#This Row],[Tolerance]],Table1[[#This Row],[Stock]])</f>
        <v>4.7kÂ±5%</v>
      </c>
      <c r="AH712" t="s">
        <v>11344</v>
      </c>
      <c r="AI712" s="6" t="s">
        <v>11352</v>
      </c>
    </row>
    <row r="713" spans="1:35" hidden="1">
      <c r="A713" t="s">
        <v>55</v>
      </c>
      <c r="B713" t="s">
        <v>56</v>
      </c>
      <c r="C713" t="s">
        <v>2572</v>
      </c>
      <c r="D713" t="s">
        <v>58</v>
      </c>
      <c r="E713" t="s">
        <v>2573</v>
      </c>
      <c r="F713" t="s">
        <v>60</v>
      </c>
      <c r="G713" t="s">
        <v>2574</v>
      </c>
      <c r="H713">
        <v>7908</v>
      </c>
      <c r="I713">
        <v>0</v>
      </c>
      <c r="J713">
        <v>0.1</v>
      </c>
      <c r="K713">
        <v>0</v>
      </c>
      <c r="L713">
        <v>1</v>
      </c>
      <c r="M713" t="s">
        <v>19</v>
      </c>
      <c r="N713" t="s">
        <v>62</v>
      </c>
      <c r="O713" t="s">
        <v>2575</v>
      </c>
      <c r="P713" t="s">
        <v>24</v>
      </c>
      <c r="Q713" t="s">
        <v>64</v>
      </c>
      <c r="R713" t="s">
        <v>65</v>
      </c>
      <c r="S713" t="s">
        <v>66</v>
      </c>
      <c r="T713" t="s">
        <v>105</v>
      </c>
      <c r="U713" t="s">
        <v>67</v>
      </c>
      <c r="V713" t="s">
        <v>21</v>
      </c>
      <c r="W713">
        <v>805</v>
      </c>
      <c r="X713" t="s">
        <v>22</v>
      </c>
      <c r="Y713" t="s">
        <v>39</v>
      </c>
      <c r="Z713">
        <v>2</v>
      </c>
      <c r="AC713" t="str">
        <f>IF(Table1[[#This Row],[In Adafruit Kit]]+Table1[[#This Row],[Common part]]&gt;0,1,"")</f>
        <v/>
      </c>
      <c r="AE713">
        <v>1</v>
      </c>
      <c r="AF713" t="str">
        <f>IF(Table1[[#This Row],[Stock Part]]=1,"STOCK",IF(Table1[[#This Row],[5% Rohs Part]]+Table1[[#This Row],[1% Rohs Part]],"",""))</f>
        <v/>
      </c>
      <c r="AG713" t="str">
        <f>CONCATENATE(Table1[[#This Row],[Resistance (Ohms)]],Table1[[#This Row],[Tolerance]],Table1[[#This Row],[Stock]])</f>
        <v>90.9kÂ±1%</v>
      </c>
      <c r="AH713" t="s">
        <v>11344</v>
      </c>
      <c r="AI713" s="6" t="s">
        <v>11352</v>
      </c>
    </row>
    <row r="714" spans="1:35" hidden="1">
      <c r="A714" t="s">
        <v>55</v>
      </c>
      <c r="B714" t="s">
        <v>56</v>
      </c>
      <c r="C714" t="s">
        <v>2576</v>
      </c>
      <c r="D714" t="s">
        <v>58</v>
      </c>
      <c r="E714" t="s">
        <v>2577</v>
      </c>
      <c r="F714" t="s">
        <v>60</v>
      </c>
      <c r="G714" t="s">
        <v>2578</v>
      </c>
      <c r="H714">
        <v>12811</v>
      </c>
      <c r="I714">
        <v>0</v>
      </c>
      <c r="J714">
        <v>0.1</v>
      </c>
      <c r="K714">
        <v>0</v>
      </c>
      <c r="L714">
        <v>1</v>
      </c>
      <c r="M714" t="s">
        <v>19</v>
      </c>
      <c r="N714" t="s">
        <v>62</v>
      </c>
      <c r="O714" t="s">
        <v>2579</v>
      </c>
      <c r="P714" t="s">
        <v>24</v>
      </c>
      <c r="Q714" t="s">
        <v>64</v>
      </c>
      <c r="R714" t="s">
        <v>65</v>
      </c>
      <c r="S714" t="s">
        <v>66</v>
      </c>
      <c r="T714" t="s">
        <v>105</v>
      </c>
      <c r="U714" t="s">
        <v>67</v>
      </c>
      <c r="V714" t="s">
        <v>21</v>
      </c>
      <c r="W714">
        <v>805</v>
      </c>
      <c r="X714" t="s">
        <v>22</v>
      </c>
      <c r="Y714" t="s">
        <v>39</v>
      </c>
      <c r="Z714">
        <v>2</v>
      </c>
      <c r="AC714" t="str">
        <f>IF(Table1[[#This Row],[In Adafruit Kit]]+Table1[[#This Row],[Common part]]&gt;0,1,"")</f>
        <v/>
      </c>
      <c r="AE714">
        <v>1</v>
      </c>
      <c r="AF714" t="str">
        <f>IF(Table1[[#This Row],[Stock Part]]=1,"STOCK",IF(Table1[[#This Row],[5% Rohs Part]]+Table1[[#This Row],[1% Rohs Part]],"",""))</f>
        <v/>
      </c>
      <c r="AG714" t="str">
        <f>CONCATENATE(Table1[[#This Row],[Resistance (Ohms)]],Table1[[#This Row],[Tolerance]],Table1[[#This Row],[Stock]])</f>
        <v>28kÂ±1%</v>
      </c>
      <c r="AH714" t="s">
        <v>11344</v>
      </c>
      <c r="AI714" s="6" t="s">
        <v>11352</v>
      </c>
    </row>
    <row r="715" spans="1:35" hidden="1">
      <c r="A715" t="s">
        <v>55</v>
      </c>
      <c r="B715" t="s">
        <v>56</v>
      </c>
      <c r="C715" t="s">
        <v>2580</v>
      </c>
      <c r="D715" t="s">
        <v>58</v>
      </c>
      <c r="E715" t="s">
        <v>2581</v>
      </c>
      <c r="F715" t="s">
        <v>60</v>
      </c>
      <c r="G715" t="s">
        <v>2582</v>
      </c>
      <c r="H715">
        <v>12692</v>
      </c>
      <c r="I715">
        <v>0</v>
      </c>
      <c r="J715">
        <v>0.1</v>
      </c>
      <c r="K715">
        <v>0</v>
      </c>
      <c r="L715">
        <v>1</v>
      </c>
      <c r="M715" t="s">
        <v>19</v>
      </c>
      <c r="N715" t="s">
        <v>62</v>
      </c>
      <c r="O715" t="s">
        <v>2583</v>
      </c>
      <c r="P715" t="s">
        <v>24</v>
      </c>
      <c r="Q715" t="s">
        <v>64</v>
      </c>
      <c r="R715" t="s">
        <v>65</v>
      </c>
      <c r="S715" t="s">
        <v>66</v>
      </c>
      <c r="T715" t="s">
        <v>105</v>
      </c>
      <c r="U715" t="s">
        <v>67</v>
      </c>
      <c r="V715" t="s">
        <v>21</v>
      </c>
      <c r="W715">
        <v>805</v>
      </c>
      <c r="X715" t="s">
        <v>22</v>
      </c>
      <c r="Y715" t="s">
        <v>39</v>
      </c>
      <c r="Z715">
        <v>2</v>
      </c>
      <c r="AC715" t="str">
        <f>IF(Table1[[#This Row],[In Adafruit Kit]]+Table1[[#This Row],[Common part]]&gt;0,1,"")</f>
        <v/>
      </c>
      <c r="AE715">
        <v>1</v>
      </c>
      <c r="AF715" t="str">
        <f>IF(Table1[[#This Row],[Stock Part]]=1,"STOCK",IF(Table1[[#This Row],[5% Rohs Part]]+Table1[[#This Row],[1% Rohs Part]],"",""))</f>
        <v/>
      </c>
      <c r="AG715" t="str">
        <f>CONCATENATE(Table1[[#This Row],[Resistance (Ohms)]],Table1[[#This Row],[Tolerance]],Table1[[#This Row],[Stock]])</f>
        <v>2.94MÂ±1%</v>
      </c>
      <c r="AH715" t="s">
        <v>11344</v>
      </c>
      <c r="AI715" s="6" t="s">
        <v>11352</v>
      </c>
    </row>
    <row r="716" spans="1:35" hidden="1">
      <c r="A716" t="s">
        <v>55</v>
      </c>
      <c r="B716" t="s">
        <v>56</v>
      </c>
      <c r="C716" t="s">
        <v>2584</v>
      </c>
      <c r="D716" t="s">
        <v>58</v>
      </c>
      <c r="E716" t="s">
        <v>2585</v>
      </c>
      <c r="F716" t="s">
        <v>60</v>
      </c>
      <c r="G716" t="s">
        <v>2586</v>
      </c>
      <c r="H716">
        <v>12684</v>
      </c>
      <c r="I716">
        <v>0</v>
      </c>
      <c r="J716">
        <v>0.1</v>
      </c>
      <c r="K716">
        <v>0</v>
      </c>
      <c r="L716">
        <v>1</v>
      </c>
      <c r="M716" t="s">
        <v>19</v>
      </c>
      <c r="N716" t="s">
        <v>62</v>
      </c>
      <c r="O716" t="s">
        <v>2587</v>
      </c>
      <c r="P716" t="s">
        <v>24</v>
      </c>
      <c r="Q716" t="s">
        <v>64</v>
      </c>
      <c r="R716" t="s">
        <v>65</v>
      </c>
      <c r="S716" t="s">
        <v>66</v>
      </c>
      <c r="T716" t="s">
        <v>105</v>
      </c>
      <c r="U716" t="s">
        <v>67</v>
      </c>
      <c r="V716" t="s">
        <v>21</v>
      </c>
      <c r="W716">
        <v>805</v>
      </c>
      <c r="X716" t="s">
        <v>22</v>
      </c>
      <c r="Y716" t="s">
        <v>39</v>
      </c>
      <c r="Z716">
        <v>2</v>
      </c>
      <c r="AC716" t="str">
        <f>IF(Table1[[#This Row],[In Adafruit Kit]]+Table1[[#This Row],[Common part]]&gt;0,1,"")</f>
        <v/>
      </c>
      <c r="AE716">
        <v>1</v>
      </c>
      <c r="AF716" t="str">
        <f>IF(Table1[[#This Row],[Stock Part]]=1,"STOCK",IF(Table1[[#This Row],[5% Rohs Part]]+Table1[[#This Row],[1% Rohs Part]],"",""))</f>
        <v/>
      </c>
      <c r="AG716" t="str">
        <f>CONCATENATE(Table1[[#This Row],[Resistance (Ohms)]],Table1[[#This Row],[Tolerance]],Table1[[#This Row],[Stock]])</f>
        <v>1.91kÂ±1%</v>
      </c>
      <c r="AH716" t="s">
        <v>11344</v>
      </c>
      <c r="AI716" s="6" t="s">
        <v>11352</v>
      </c>
    </row>
    <row r="717" spans="1:35" hidden="1">
      <c r="A717" t="s">
        <v>55</v>
      </c>
      <c r="B717" t="s">
        <v>56</v>
      </c>
      <c r="C717" t="s">
        <v>2588</v>
      </c>
      <c r="D717" t="s">
        <v>58</v>
      </c>
      <c r="E717" t="s">
        <v>2589</v>
      </c>
      <c r="F717" t="s">
        <v>60</v>
      </c>
      <c r="G717" t="s">
        <v>2590</v>
      </c>
      <c r="H717">
        <v>12453</v>
      </c>
      <c r="I717">
        <v>0</v>
      </c>
      <c r="J717">
        <v>0.1</v>
      </c>
      <c r="K717">
        <v>0</v>
      </c>
      <c r="L717">
        <v>1</v>
      </c>
      <c r="M717" t="s">
        <v>19</v>
      </c>
      <c r="N717" t="s">
        <v>62</v>
      </c>
      <c r="O717">
        <v>4.0199999999999996</v>
      </c>
      <c r="P717" t="s">
        <v>24</v>
      </c>
      <c r="Q717" t="s">
        <v>64</v>
      </c>
      <c r="R717" t="s">
        <v>65</v>
      </c>
      <c r="S717" t="s">
        <v>66</v>
      </c>
      <c r="T717" t="s">
        <v>71</v>
      </c>
      <c r="U717" t="s">
        <v>67</v>
      </c>
      <c r="V717" t="s">
        <v>21</v>
      </c>
      <c r="W717">
        <v>805</v>
      </c>
      <c r="X717" t="s">
        <v>22</v>
      </c>
      <c r="Y717" t="s">
        <v>39</v>
      </c>
      <c r="Z717">
        <v>2</v>
      </c>
      <c r="AC717" t="str">
        <f>IF(Table1[[#This Row],[In Adafruit Kit]]+Table1[[#This Row],[Common part]]&gt;0,1,"")</f>
        <v/>
      </c>
      <c r="AE717">
        <v>1</v>
      </c>
      <c r="AF717" t="str">
        <f>IF(Table1[[#This Row],[Stock Part]]=1,"STOCK",IF(Table1[[#This Row],[5% Rohs Part]]+Table1[[#This Row],[1% Rohs Part]],"",""))</f>
        <v/>
      </c>
      <c r="AG717" t="str">
        <f>CONCATENATE(Table1[[#This Row],[Resistance (Ohms)]],Table1[[#This Row],[Tolerance]],Table1[[#This Row],[Stock]])</f>
        <v>4.02Â±1%</v>
      </c>
      <c r="AH717" t="s">
        <v>11344</v>
      </c>
      <c r="AI717" s="6" t="s">
        <v>11352</v>
      </c>
    </row>
    <row r="718" spans="1:35" hidden="1">
      <c r="A718" t="s">
        <v>55</v>
      </c>
      <c r="B718" t="s">
        <v>56</v>
      </c>
      <c r="C718" t="s">
        <v>2591</v>
      </c>
      <c r="D718" t="s">
        <v>58</v>
      </c>
      <c r="E718" t="s">
        <v>2592</v>
      </c>
      <c r="F718" t="s">
        <v>60</v>
      </c>
      <c r="G718" t="s">
        <v>2593</v>
      </c>
      <c r="H718">
        <v>12425</v>
      </c>
      <c r="I718">
        <v>0</v>
      </c>
      <c r="J718">
        <v>0.1</v>
      </c>
      <c r="K718">
        <v>0</v>
      </c>
      <c r="L718">
        <v>1</v>
      </c>
      <c r="M718" t="s">
        <v>19</v>
      </c>
      <c r="N718" t="s">
        <v>62</v>
      </c>
      <c r="O718">
        <v>2.67</v>
      </c>
      <c r="P718" t="s">
        <v>24</v>
      </c>
      <c r="Q718" t="s">
        <v>64</v>
      </c>
      <c r="R718" t="s">
        <v>65</v>
      </c>
      <c r="S718" t="s">
        <v>66</v>
      </c>
      <c r="T718" t="s">
        <v>71</v>
      </c>
      <c r="U718" t="s">
        <v>67</v>
      </c>
      <c r="V718" t="s">
        <v>21</v>
      </c>
      <c r="W718">
        <v>805</v>
      </c>
      <c r="X718" t="s">
        <v>22</v>
      </c>
      <c r="Y718" t="s">
        <v>39</v>
      </c>
      <c r="Z718">
        <v>2</v>
      </c>
      <c r="AC718" t="str">
        <f>IF(Table1[[#This Row],[In Adafruit Kit]]+Table1[[#This Row],[Common part]]&gt;0,1,"")</f>
        <v/>
      </c>
      <c r="AE718">
        <v>1</v>
      </c>
      <c r="AF718" t="str">
        <f>IF(Table1[[#This Row],[Stock Part]]=1,"STOCK",IF(Table1[[#This Row],[5% Rohs Part]]+Table1[[#This Row],[1% Rohs Part]],"",""))</f>
        <v/>
      </c>
      <c r="AG718" t="str">
        <f>CONCATENATE(Table1[[#This Row],[Resistance (Ohms)]],Table1[[#This Row],[Tolerance]],Table1[[#This Row],[Stock]])</f>
        <v>2.67Â±1%</v>
      </c>
      <c r="AH718" t="s">
        <v>11344</v>
      </c>
      <c r="AI718" s="6" t="s">
        <v>11352</v>
      </c>
    </row>
    <row r="719" spans="1:35" hidden="1">
      <c r="A719" t="s">
        <v>55</v>
      </c>
      <c r="B719" t="s">
        <v>56</v>
      </c>
      <c r="C719" t="s">
        <v>2594</v>
      </c>
      <c r="D719" t="s">
        <v>58</v>
      </c>
      <c r="E719" t="s">
        <v>2595</v>
      </c>
      <c r="F719" t="s">
        <v>60</v>
      </c>
      <c r="G719" t="s">
        <v>2596</v>
      </c>
      <c r="H719">
        <v>12392</v>
      </c>
      <c r="I719">
        <v>0</v>
      </c>
      <c r="J719">
        <v>0.1</v>
      </c>
      <c r="K719">
        <v>0</v>
      </c>
      <c r="L719">
        <v>1</v>
      </c>
      <c r="M719" t="s">
        <v>19</v>
      </c>
      <c r="N719" t="s">
        <v>62</v>
      </c>
      <c r="O719" t="s">
        <v>2597</v>
      </c>
      <c r="P719" t="s">
        <v>24</v>
      </c>
      <c r="Q719" t="s">
        <v>64</v>
      </c>
      <c r="R719" t="s">
        <v>65</v>
      </c>
      <c r="S719" t="s">
        <v>66</v>
      </c>
      <c r="T719" t="s">
        <v>105</v>
      </c>
      <c r="U719" t="s">
        <v>67</v>
      </c>
      <c r="V719" t="s">
        <v>21</v>
      </c>
      <c r="W719">
        <v>805</v>
      </c>
      <c r="X719" t="s">
        <v>22</v>
      </c>
      <c r="Y719" t="s">
        <v>39</v>
      </c>
      <c r="Z719">
        <v>2</v>
      </c>
      <c r="AC719" t="str">
        <f>IF(Table1[[#This Row],[In Adafruit Kit]]+Table1[[#This Row],[Common part]]&gt;0,1,"")</f>
        <v/>
      </c>
      <c r="AE719">
        <v>1</v>
      </c>
      <c r="AF719" t="str">
        <f>IF(Table1[[#This Row],[Stock Part]]=1,"STOCK",IF(Table1[[#This Row],[5% Rohs Part]]+Table1[[#This Row],[1% Rohs Part]],"",""))</f>
        <v/>
      </c>
      <c r="AG719" t="str">
        <f>CONCATENATE(Table1[[#This Row],[Resistance (Ohms)]],Table1[[#This Row],[Tolerance]],Table1[[#This Row],[Stock]])</f>
        <v>1.62MÂ±1%</v>
      </c>
      <c r="AH719" t="s">
        <v>11344</v>
      </c>
      <c r="AI719" s="6" t="s">
        <v>11352</v>
      </c>
    </row>
    <row r="720" spans="1:35" hidden="1">
      <c r="A720" t="s">
        <v>55</v>
      </c>
      <c r="B720" t="s">
        <v>56</v>
      </c>
      <c r="C720" t="s">
        <v>2598</v>
      </c>
      <c r="D720" t="s">
        <v>58</v>
      </c>
      <c r="E720" t="s">
        <v>2599</v>
      </c>
      <c r="F720" t="s">
        <v>60</v>
      </c>
      <c r="G720" t="s">
        <v>2600</v>
      </c>
      <c r="H720">
        <v>79558</v>
      </c>
      <c r="I720">
        <v>0</v>
      </c>
      <c r="J720">
        <v>0.1</v>
      </c>
      <c r="K720">
        <v>0</v>
      </c>
      <c r="L720">
        <v>1</v>
      </c>
      <c r="M720" t="s">
        <v>19</v>
      </c>
      <c r="N720" t="s">
        <v>62</v>
      </c>
      <c r="O720" t="s">
        <v>1975</v>
      </c>
      <c r="P720" t="s">
        <v>23</v>
      </c>
      <c r="Q720" t="s">
        <v>64</v>
      </c>
      <c r="R720" t="s">
        <v>65</v>
      </c>
      <c r="S720" t="s">
        <v>66</v>
      </c>
      <c r="T720" t="s">
        <v>105</v>
      </c>
      <c r="U720" t="s">
        <v>67</v>
      </c>
      <c r="V720" t="s">
        <v>21</v>
      </c>
      <c r="W720">
        <v>805</v>
      </c>
      <c r="X720" t="s">
        <v>22</v>
      </c>
      <c r="Y720" t="s">
        <v>39</v>
      </c>
      <c r="Z720">
        <v>2</v>
      </c>
      <c r="AC720" t="str">
        <f>IF(Table1[[#This Row],[In Adafruit Kit]]+Table1[[#This Row],[Common part]]&gt;0,1,"")</f>
        <v/>
      </c>
      <c r="AD720">
        <v>1</v>
      </c>
      <c r="AF720" t="str">
        <f>IF(Table1[[#This Row],[Stock Part]]=1,"STOCK",IF(Table1[[#This Row],[5% Rohs Part]]+Table1[[#This Row],[1% Rohs Part]],"",""))</f>
        <v/>
      </c>
      <c r="AG720" t="str">
        <f>CONCATENATE(Table1[[#This Row],[Resistance (Ohms)]],Table1[[#This Row],[Tolerance]],Table1[[#This Row],[Stock]])</f>
        <v>4.7MÂ±5%</v>
      </c>
      <c r="AH720" t="s">
        <v>11344</v>
      </c>
      <c r="AI720" s="6" t="s">
        <v>11352</v>
      </c>
    </row>
    <row r="721" spans="1:35">
      <c r="A721" t="s">
        <v>55</v>
      </c>
      <c r="B721" t="s">
        <v>56</v>
      </c>
      <c r="C721" t="s">
        <v>289</v>
      </c>
      <c r="D721" t="s">
        <v>58</v>
      </c>
      <c r="E721" t="s">
        <v>290</v>
      </c>
      <c r="F721" t="s">
        <v>60</v>
      </c>
      <c r="G721" t="s">
        <v>291</v>
      </c>
      <c r="H721">
        <v>47215</v>
      </c>
      <c r="I721">
        <v>0</v>
      </c>
      <c r="J721">
        <v>0.1</v>
      </c>
      <c r="K721">
        <v>0</v>
      </c>
      <c r="L721">
        <v>1</v>
      </c>
      <c r="M721" t="s">
        <v>19</v>
      </c>
      <c r="N721" t="s">
        <v>62</v>
      </c>
      <c r="O721" t="s">
        <v>292</v>
      </c>
      <c r="P721" t="s">
        <v>23</v>
      </c>
      <c r="Q721" t="s">
        <v>64</v>
      </c>
      <c r="R721" t="s">
        <v>65</v>
      </c>
      <c r="S721" t="s">
        <v>66</v>
      </c>
      <c r="T721" t="s">
        <v>105</v>
      </c>
      <c r="U721" t="s">
        <v>67</v>
      </c>
      <c r="V721" t="s">
        <v>21</v>
      </c>
      <c r="W721">
        <v>805</v>
      </c>
      <c r="X721" t="s">
        <v>22</v>
      </c>
      <c r="Y721" t="s">
        <v>39</v>
      </c>
      <c r="Z721">
        <v>2</v>
      </c>
      <c r="AA721">
        <v>1</v>
      </c>
      <c r="AC721">
        <f>IF(Table1[[#This Row],[In Adafruit Kit]]+Table1[[#This Row],[Common part]]&gt;0,1,"")</f>
        <v>1</v>
      </c>
      <c r="AD721">
        <v>1</v>
      </c>
      <c r="AF721" t="str">
        <f>IF(Table1[[#This Row],[Stock Part]]=1,"STOCK",IF(Table1[[#This Row],[5% Rohs Part]]+Table1[[#This Row],[1% Rohs Part]],"",""))</f>
        <v>STOCK</v>
      </c>
      <c r="AG721" t="str">
        <f>CONCATENATE(Table1[[#This Row],[Resistance (Ohms)]],Table1[[#This Row],[Tolerance]],Table1[[#This Row],[Stock]])</f>
        <v>43kÂ±5%STOCK</v>
      </c>
      <c r="AH721" t="s">
        <v>11344</v>
      </c>
      <c r="AI721" s="6" t="s">
        <v>11352</v>
      </c>
    </row>
    <row r="722" spans="1:35" hidden="1">
      <c r="A722" t="s">
        <v>55</v>
      </c>
      <c r="B722" t="s">
        <v>56</v>
      </c>
      <c r="C722" t="s">
        <v>2601</v>
      </c>
      <c r="D722" t="s">
        <v>58</v>
      </c>
      <c r="E722" t="s">
        <v>2602</v>
      </c>
      <c r="F722" t="s">
        <v>60</v>
      </c>
      <c r="G722" t="s">
        <v>2603</v>
      </c>
      <c r="H722">
        <v>11754</v>
      </c>
      <c r="I722">
        <v>0</v>
      </c>
      <c r="J722">
        <v>0.1</v>
      </c>
      <c r="K722">
        <v>0</v>
      </c>
      <c r="L722">
        <v>1</v>
      </c>
      <c r="M722" t="s">
        <v>19</v>
      </c>
      <c r="N722" t="s">
        <v>62</v>
      </c>
      <c r="O722">
        <v>9.5299999999999994</v>
      </c>
      <c r="P722" t="s">
        <v>24</v>
      </c>
      <c r="Q722" t="s">
        <v>64</v>
      </c>
      <c r="R722" t="s">
        <v>65</v>
      </c>
      <c r="S722" t="s">
        <v>66</v>
      </c>
      <c r="T722" t="s">
        <v>71</v>
      </c>
      <c r="U722" t="s">
        <v>67</v>
      </c>
      <c r="V722" t="s">
        <v>21</v>
      </c>
      <c r="W722">
        <v>805</v>
      </c>
      <c r="X722" t="s">
        <v>22</v>
      </c>
      <c r="Y722" t="s">
        <v>39</v>
      </c>
      <c r="Z722">
        <v>2</v>
      </c>
      <c r="AC722" t="str">
        <f>IF(Table1[[#This Row],[In Adafruit Kit]]+Table1[[#This Row],[Common part]]&gt;0,1,"")</f>
        <v/>
      </c>
      <c r="AE722">
        <v>1</v>
      </c>
      <c r="AF722" t="str">
        <f>IF(Table1[[#This Row],[Stock Part]]=1,"STOCK",IF(Table1[[#This Row],[5% Rohs Part]]+Table1[[#This Row],[1% Rohs Part]],"",""))</f>
        <v/>
      </c>
      <c r="AG722" t="str">
        <f>CONCATENATE(Table1[[#This Row],[Resistance (Ohms)]],Table1[[#This Row],[Tolerance]],Table1[[#This Row],[Stock]])</f>
        <v>9.53Â±1%</v>
      </c>
      <c r="AH722" t="s">
        <v>11344</v>
      </c>
      <c r="AI722" s="6" t="s">
        <v>11352</v>
      </c>
    </row>
    <row r="723" spans="1:35" hidden="1">
      <c r="A723" t="s">
        <v>55</v>
      </c>
      <c r="B723" t="s">
        <v>56</v>
      </c>
      <c r="C723" t="s">
        <v>2604</v>
      </c>
      <c r="D723" t="s">
        <v>58</v>
      </c>
      <c r="E723" t="s">
        <v>2605</v>
      </c>
      <c r="F723" t="s">
        <v>60</v>
      </c>
      <c r="G723" t="s">
        <v>2606</v>
      </c>
      <c r="H723">
        <v>6628</v>
      </c>
      <c r="I723">
        <v>0</v>
      </c>
      <c r="J723">
        <v>0.1</v>
      </c>
      <c r="K723">
        <v>0</v>
      </c>
      <c r="L723">
        <v>1</v>
      </c>
      <c r="M723" t="s">
        <v>19</v>
      </c>
      <c r="N723" t="s">
        <v>62</v>
      </c>
      <c r="O723" t="s">
        <v>2607</v>
      </c>
      <c r="P723" t="s">
        <v>24</v>
      </c>
      <c r="Q723" t="s">
        <v>64</v>
      </c>
      <c r="R723" t="s">
        <v>65</v>
      </c>
      <c r="S723" t="s">
        <v>66</v>
      </c>
      <c r="T723" t="s">
        <v>105</v>
      </c>
      <c r="U723" t="s">
        <v>67</v>
      </c>
      <c r="V723" t="s">
        <v>21</v>
      </c>
      <c r="W723">
        <v>805</v>
      </c>
      <c r="X723" t="s">
        <v>22</v>
      </c>
      <c r="Y723" t="s">
        <v>39</v>
      </c>
      <c r="Z723">
        <v>2</v>
      </c>
      <c r="AC723" t="str">
        <f>IF(Table1[[#This Row],[In Adafruit Kit]]+Table1[[#This Row],[Common part]]&gt;0,1,"")</f>
        <v/>
      </c>
      <c r="AE723">
        <v>1</v>
      </c>
      <c r="AF723" t="str">
        <f>IF(Table1[[#This Row],[Stock Part]]=1,"STOCK",IF(Table1[[#This Row],[5% Rohs Part]]+Table1[[#This Row],[1% Rohs Part]],"",""))</f>
        <v/>
      </c>
      <c r="AG723" t="str">
        <f>CONCATENATE(Table1[[#This Row],[Resistance (Ohms)]],Table1[[#This Row],[Tolerance]],Table1[[#This Row],[Stock]])</f>
        <v>402kÂ±1%</v>
      </c>
      <c r="AH723" t="s">
        <v>11344</v>
      </c>
      <c r="AI723" s="6" t="s">
        <v>11352</v>
      </c>
    </row>
    <row r="724" spans="1:35" hidden="1">
      <c r="A724" t="s">
        <v>55</v>
      </c>
      <c r="B724" t="s">
        <v>56</v>
      </c>
      <c r="C724" t="s">
        <v>2608</v>
      </c>
      <c r="D724" t="s">
        <v>58</v>
      </c>
      <c r="E724" t="s">
        <v>2609</v>
      </c>
      <c r="F724" t="s">
        <v>60</v>
      </c>
      <c r="G724" t="s">
        <v>2610</v>
      </c>
      <c r="H724">
        <v>11495</v>
      </c>
      <c r="I724">
        <v>0</v>
      </c>
      <c r="J724">
        <v>0.1</v>
      </c>
      <c r="K724">
        <v>0</v>
      </c>
      <c r="L724">
        <v>1</v>
      </c>
      <c r="M724" t="s">
        <v>19</v>
      </c>
      <c r="N724" t="s">
        <v>62</v>
      </c>
      <c r="O724" t="s">
        <v>2611</v>
      </c>
      <c r="P724" t="s">
        <v>24</v>
      </c>
      <c r="Q724" t="s">
        <v>64</v>
      </c>
      <c r="R724" t="s">
        <v>65</v>
      </c>
      <c r="S724" t="s">
        <v>66</v>
      </c>
      <c r="T724" t="s">
        <v>105</v>
      </c>
      <c r="U724" t="s">
        <v>67</v>
      </c>
      <c r="V724" t="s">
        <v>21</v>
      </c>
      <c r="W724">
        <v>805</v>
      </c>
      <c r="X724" t="s">
        <v>22</v>
      </c>
      <c r="Y724" t="s">
        <v>39</v>
      </c>
      <c r="Z724">
        <v>2</v>
      </c>
      <c r="AC724" t="str">
        <f>IF(Table1[[#This Row],[In Adafruit Kit]]+Table1[[#This Row],[Common part]]&gt;0,1,"")</f>
        <v/>
      </c>
      <c r="AE724">
        <v>1</v>
      </c>
      <c r="AF724" t="str">
        <f>IF(Table1[[#This Row],[Stock Part]]=1,"STOCK",IF(Table1[[#This Row],[5% Rohs Part]]+Table1[[#This Row],[1% Rohs Part]],"",""))</f>
        <v/>
      </c>
      <c r="AG724" t="str">
        <f>CONCATENATE(Table1[[#This Row],[Resistance (Ohms)]],Table1[[#This Row],[Tolerance]],Table1[[#This Row],[Stock]])</f>
        <v>71.5kÂ±1%</v>
      </c>
      <c r="AH724" t="s">
        <v>11344</v>
      </c>
      <c r="AI724" s="6" t="s">
        <v>11352</v>
      </c>
    </row>
    <row r="725" spans="1:35" hidden="1">
      <c r="A725" t="s">
        <v>55</v>
      </c>
      <c r="B725" t="s">
        <v>56</v>
      </c>
      <c r="C725" t="s">
        <v>2612</v>
      </c>
      <c r="D725" t="s">
        <v>58</v>
      </c>
      <c r="E725" t="s">
        <v>2613</v>
      </c>
      <c r="F725" t="s">
        <v>60</v>
      </c>
      <c r="G725" t="s">
        <v>2614</v>
      </c>
      <c r="H725">
        <v>11315</v>
      </c>
      <c r="I725">
        <v>0</v>
      </c>
      <c r="J725">
        <v>0.1</v>
      </c>
      <c r="K725">
        <v>0</v>
      </c>
      <c r="L725">
        <v>1</v>
      </c>
      <c r="M725" t="s">
        <v>19</v>
      </c>
      <c r="N725" t="s">
        <v>62</v>
      </c>
      <c r="O725">
        <v>25.5</v>
      </c>
      <c r="P725" t="s">
        <v>24</v>
      </c>
      <c r="Q725" t="s">
        <v>64</v>
      </c>
      <c r="R725" t="s">
        <v>65</v>
      </c>
      <c r="S725" t="s">
        <v>66</v>
      </c>
      <c r="T725" t="s">
        <v>105</v>
      </c>
      <c r="U725" t="s">
        <v>67</v>
      </c>
      <c r="V725" t="s">
        <v>21</v>
      </c>
      <c r="W725">
        <v>805</v>
      </c>
      <c r="X725" t="s">
        <v>22</v>
      </c>
      <c r="Y725" t="s">
        <v>39</v>
      </c>
      <c r="Z725">
        <v>2</v>
      </c>
      <c r="AC725" t="str">
        <f>IF(Table1[[#This Row],[In Adafruit Kit]]+Table1[[#This Row],[Common part]]&gt;0,1,"")</f>
        <v/>
      </c>
      <c r="AE725">
        <v>1</v>
      </c>
      <c r="AF725" t="str">
        <f>IF(Table1[[#This Row],[Stock Part]]=1,"STOCK",IF(Table1[[#This Row],[5% Rohs Part]]+Table1[[#This Row],[1% Rohs Part]],"",""))</f>
        <v/>
      </c>
      <c r="AG725" t="str">
        <f>CONCATENATE(Table1[[#This Row],[Resistance (Ohms)]],Table1[[#This Row],[Tolerance]],Table1[[#This Row],[Stock]])</f>
        <v>25.5Â±1%</v>
      </c>
      <c r="AH725" t="s">
        <v>11344</v>
      </c>
      <c r="AI725" s="6" t="s">
        <v>11352</v>
      </c>
    </row>
    <row r="726" spans="1:35" hidden="1">
      <c r="A726" t="s">
        <v>55</v>
      </c>
      <c r="B726" t="s">
        <v>56</v>
      </c>
      <c r="C726" t="s">
        <v>2615</v>
      </c>
      <c r="D726" t="s">
        <v>58</v>
      </c>
      <c r="E726" t="s">
        <v>2616</v>
      </c>
      <c r="F726" t="s">
        <v>60</v>
      </c>
      <c r="G726" t="s">
        <v>2617</v>
      </c>
      <c r="H726">
        <v>11124</v>
      </c>
      <c r="I726">
        <v>0</v>
      </c>
      <c r="J726">
        <v>0.1</v>
      </c>
      <c r="K726">
        <v>0</v>
      </c>
      <c r="L726">
        <v>1</v>
      </c>
      <c r="M726" t="s">
        <v>19</v>
      </c>
      <c r="N726" t="s">
        <v>62</v>
      </c>
      <c r="O726" t="s">
        <v>2618</v>
      </c>
      <c r="P726" t="s">
        <v>24</v>
      </c>
      <c r="Q726" t="s">
        <v>64</v>
      </c>
      <c r="R726" t="s">
        <v>65</v>
      </c>
      <c r="S726" t="s">
        <v>66</v>
      </c>
      <c r="T726" t="s">
        <v>105</v>
      </c>
      <c r="U726" t="s">
        <v>67</v>
      </c>
      <c r="V726" t="s">
        <v>21</v>
      </c>
      <c r="W726">
        <v>805</v>
      </c>
      <c r="X726" t="s">
        <v>22</v>
      </c>
      <c r="Y726" t="s">
        <v>39</v>
      </c>
      <c r="Z726">
        <v>2</v>
      </c>
      <c r="AC726" t="str">
        <f>IF(Table1[[#This Row],[In Adafruit Kit]]+Table1[[#This Row],[Common part]]&gt;0,1,"")</f>
        <v/>
      </c>
      <c r="AE726">
        <v>1</v>
      </c>
      <c r="AF726" t="str">
        <f>IF(Table1[[#This Row],[Stock Part]]=1,"STOCK",IF(Table1[[#This Row],[5% Rohs Part]]+Table1[[#This Row],[1% Rohs Part]],"",""))</f>
        <v/>
      </c>
      <c r="AG726" t="str">
        <f>CONCATENATE(Table1[[#This Row],[Resistance (Ohms)]],Table1[[#This Row],[Tolerance]],Table1[[#This Row],[Stock]])</f>
        <v>3.92kÂ±1%</v>
      </c>
      <c r="AH726" t="s">
        <v>11344</v>
      </c>
      <c r="AI726" s="6" t="s">
        <v>11352</v>
      </c>
    </row>
    <row r="727" spans="1:35" hidden="1">
      <c r="A727" t="s">
        <v>55</v>
      </c>
      <c r="B727" t="s">
        <v>56</v>
      </c>
      <c r="C727" t="s">
        <v>2619</v>
      </c>
      <c r="D727" t="s">
        <v>58</v>
      </c>
      <c r="E727" t="s">
        <v>2620</v>
      </c>
      <c r="F727" t="s">
        <v>60</v>
      </c>
      <c r="G727" t="s">
        <v>2621</v>
      </c>
      <c r="H727">
        <v>11000</v>
      </c>
      <c r="I727">
        <v>0</v>
      </c>
      <c r="J727">
        <v>0.1</v>
      </c>
      <c r="K727">
        <v>0</v>
      </c>
      <c r="L727">
        <v>1</v>
      </c>
      <c r="M727" t="s">
        <v>19</v>
      </c>
      <c r="N727" t="s">
        <v>62</v>
      </c>
      <c r="O727">
        <v>90.9</v>
      </c>
      <c r="P727" t="s">
        <v>24</v>
      </c>
      <c r="Q727" t="s">
        <v>64</v>
      </c>
      <c r="R727" t="s">
        <v>65</v>
      </c>
      <c r="S727" t="s">
        <v>66</v>
      </c>
      <c r="T727" t="s">
        <v>105</v>
      </c>
      <c r="U727" t="s">
        <v>67</v>
      </c>
      <c r="V727" t="s">
        <v>21</v>
      </c>
      <c r="W727">
        <v>805</v>
      </c>
      <c r="X727" t="s">
        <v>22</v>
      </c>
      <c r="Y727" t="s">
        <v>39</v>
      </c>
      <c r="Z727">
        <v>2</v>
      </c>
      <c r="AC727" t="str">
        <f>IF(Table1[[#This Row],[In Adafruit Kit]]+Table1[[#This Row],[Common part]]&gt;0,1,"")</f>
        <v/>
      </c>
      <c r="AE727">
        <v>1</v>
      </c>
      <c r="AF727" t="str">
        <f>IF(Table1[[#This Row],[Stock Part]]=1,"STOCK",IF(Table1[[#This Row],[5% Rohs Part]]+Table1[[#This Row],[1% Rohs Part]],"",""))</f>
        <v/>
      </c>
      <c r="AG727" t="str">
        <f>CONCATENATE(Table1[[#This Row],[Resistance (Ohms)]],Table1[[#This Row],[Tolerance]],Table1[[#This Row],[Stock]])</f>
        <v>90.9Â±1%</v>
      </c>
      <c r="AH727" t="s">
        <v>11344</v>
      </c>
      <c r="AI727" s="6" t="s">
        <v>11352</v>
      </c>
    </row>
    <row r="728" spans="1:35" hidden="1">
      <c r="A728" t="s">
        <v>55</v>
      </c>
      <c r="B728" t="s">
        <v>56</v>
      </c>
      <c r="C728" t="s">
        <v>2622</v>
      </c>
      <c r="D728" t="s">
        <v>58</v>
      </c>
      <c r="E728" t="s">
        <v>2623</v>
      </c>
      <c r="F728" t="s">
        <v>60</v>
      </c>
      <c r="G728" t="s">
        <v>2624</v>
      </c>
      <c r="H728">
        <v>10963</v>
      </c>
      <c r="I728">
        <v>0</v>
      </c>
      <c r="J728">
        <v>0.1</v>
      </c>
      <c r="K728">
        <v>0</v>
      </c>
      <c r="L728">
        <v>1</v>
      </c>
      <c r="M728" t="s">
        <v>19</v>
      </c>
      <c r="N728" t="s">
        <v>62</v>
      </c>
      <c r="O728">
        <v>62</v>
      </c>
      <c r="P728" t="s">
        <v>24</v>
      </c>
      <c r="Q728" t="s">
        <v>64</v>
      </c>
      <c r="R728" t="s">
        <v>65</v>
      </c>
      <c r="S728" t="s">
        <v>66</v>
      </c>
      <c r="T728" t="s">
        <v>105</v>
      </c>
      <c r="U728" t="s">
        <v>67</v>
      </c>
      <c r="V728" t="s">
        <v>21</v>
      </c>
      <c r="W728">
        <v>805</v>
      </c>
      <c r="X728" t="s">
        <v>22</v>
      </c>
      <c r="Y728" t="s">
        <v>39</v>
      </c>
      <c r="Z728">
        <v>2</v>
      </c>
      <c r="AC728" t="str">
        <f>IF(Table1[[#This Row],[In Adafruit Kit]]+Table1[[#This Row],[Common part]]&gt;0,1,"")</f>
        <v/>
      </c>
      <c r="AE728">
        <v>1</v>
      </c>
      <c r="AF728" t="str">
        <f>IF(Table1[[#This Row],[Stock Part]]=1,"STOCK",IF(Table1[[#This Row],[5% Rohs Part]]+Table1[[#This Row],[1% Rohs Part]],"",""))</f>
        <v/>
      </c>
      <c r="AG728" t="str">
        <f>CONCATENATE(Table1[[#This Row],[Resistance (Ohms)]],Table1[[#This Row],[Tolerance]],Table1[[#This Row],[Stock]])</f>
        <v>62Â±1%</v>
      </c>
      <c r="AH728" t="s">
        <v>11344</v>
      </c>
      <c r="AI728" s="6" t="s">
        <v>11352</v>
      </c>
    </row>
    <row r="729" spans="1:35" hidden="1">
      <c r="A729" t="s">
        <v>55</v>
      </c>
      <c r="B729" t="s">
        <v>56</v>
      </c>
      <c r="C729" t="s">
        <v>2625</v>
      </c>
      <c r="D729" t="s">
        <v>58</v>
      </c>
      <c r="E729" t="s">
        <v>2626</v>
      </c>
      <c r="F729" t="s">
        <v>60</v>
      </c>
      <c r="G729" t="s">
        <v>2627</v>
      </c>
      <c r="H729">
        <v>10930</v>
      </c>
      <c r="I729">
        <v>0</v>
      </c>
      <c r="J729">
        <v>0.1</v>
      </c>
      <c r="K729">
        <v>0</v>
      </c>
      <c r="L729">
        <v>1</v>
      </c>
      <c r="M729" t="s">
        <v>19</v>
      </c>
      <c r="N729" t="s">
        <v>62</v>
      </c>
      <c r="O729" t="s">
        <v>479</v>
      </c>
      <c r="P729" t="s">
        <v>24</v>
      </c>
      <c r="Q729" t="s">
        <v>64</v>
      </c>
      <c r="R729" t="s">
        <v>65</v>
      </c>
      <c r="S729" t="s">
        <v>66</v>
      </c>
      <c r="T729" t="s">
        <v>105</v>
      </c>
      <c r="U729" t="s">
        <v>67</v>
      </c>
      <c r="V729" t="s">
        <v>21</v>
      </c>
      <c r="W729">
        <v>805</v>
      </c>
      <c r="X729" t="s">
        <v>22</v>
      </c>
      <c r="Y729" t="s">
        <v>39</v>
      </c>
      <c r="Z729">
        <v>2</v>
      </c>
      <c r="AC729" t="str">
        <f>IF(Table1[[#This Row],[In Adafruit Kit]]+Table1[[#This Row],[Common part]]&gt;0,1,"")</f>
        <v/>
      </c>
      <c r="AE729">
        <v>1</v>
      </c>
      <c r="AF729" t="str">
        <f>IF(Table1[[#This Row],[Stock Part]]=1,"STOCK",IF(Table1[[#This Row],[5% Rohs Part]]+Table1[[#This Row],[1% Rohs Part]],"",""))</f>
        <v/>
      </c>
      <c r="AG729" t="str">
        <f>CONCATENATE(Table1[[#This Row],[Resistance (Ohms)]],Table1[[#This Row],[Tolerance]],Table1[[#This Row],[Stock]])</f>
        <v>1.5MÂ±1%</v>
      </c>
      <c r="AH729" t="s">
        <v>11344</v>
      </c>
      <c r="AI729" s="6" t="s">
        <v>11352</v>
      </c>
    </row>
    <row r="730" spans="1:35" hidden="1">
      <c r="A730" t="s">
        <v>55</v>
      </c>
      <c r="B730" t="s">
        <v>56</v>
      </c>
      <c r="C730" t="s">
        <v>2628</v>
      </c>
      <c r="D730" t="s">
        <v>58</v>
      </c>
      <c r="E730" t="s">
        <v>2629</v>
      </c>
      <c r="F730" t="s">
        <v>60</v>
      </c>
      <c r="G730" t="s">
        <v>2630</v>
      </c>
      <c r="H730">
        <v>10651</v>
      </c>
      <c r="I730">
        <v>0</v>
      </c>
      <c r="J730">
        <v>0.1</v>
      </c>
      <c r="K730">
        <v>0</v>
      </c>
      <c r="L730">
        <v>1</v>
      </c>
      <c r="M730" t="s">
        <v>19</v>
      </c>
      <c r="N730" t="s">
        <v>62</v>
      </c>
      <c r="O730">
        <v>1.65</v>
      </c>
      <c r="P730" t="s">
        <v>24</v>
      </c>
      <c r="Q730" t="s">
        <v>64</v>
      </c>
      <c r="R730" t="s">
        <v>65</v>
      </c>
      <c r="S730" t="s">
        <v>66</v>
      </c>
      <c r="T730" t="s">
        <v>71</v>
      </c>
      <c r="U730" t="s">
        <v>67</v>
      </c>
      <c r="V730" t="s">
        <v>21</v>
      </c>
      <c r="W730">
        <v>805</v>
      </c>
      <c r="X730" t="s">
        <v>22</v>
      </c>
      <c r="Y730" t="s">
        <v>39</v>
      </c>
      <c r="Z730">
        <v>2</v>
      </c>
      <c r="AC730" t="str">
        <f>IF(Table1[[#This Row],[In Adafruit Kit]]+Table1[[#This Row],[Common part]]&gt;0,1,"")</f>
        <v/>
      </c>
      <c r="AE730">
        <v>1</v>
      </c>
      <c r="AF730" t="str">
        <f>IF(Table1[[#This Row],[Stock Part]]=1,"STOCK",IF(Table1[[#This Row],[5% Rohs Part]]+Table1[[#This Row],[1% Rohs Part]],"",""))</f>
        <v/>
      </c>
      <c r="AG730" t="str">
        <f>CONCATENATE(Table1[[#This Row],[Resistance (Ohms)]],Table1[[#This Row],[Tolerance]],Table1[[#This Row],[Stock]])</f>
        <v>1.65Â±1%</v>
      </c>
      <c r="AH730" t="s">
        <v>11344</v>
      </c>
      <c r="AI730" s="6" t="s">
        <v>11352</v>
      </c>
    </row>
    <row r="731" spans="1:35" hidden="1">
      <c r="A731" t="s">
        <v>55</v>
      </c>
      <c r="B731" t="s">
        <v>56</v>
      </c>
      <c r="C731" t="s">
        <v>2631</v>
      </c>
      <c r="D731" t="s">
        <v>58</v>
      </c>
      <c r="E731" t="s">
        <v>2632</v>
      </c>
      <c r="F731" t="s">
        <v>60</v>
      </c>
      <c r="G731" t="s">
        <v>2633</v>
      </c>
      <c r="H731">
        <v>10586</v>
      </c>
      <c r="I731">
        <v>0</v>
      </c>
      <c r="J731">
        <v>0.1</v>
      </c>
      <c r="K731">
        <v>0</v>
      </c>
      <c r="L731">
        <v>1</v>
      </c>
      <c r="M731" t="s">
        <v>19</v>
      </c>
      <c r="N731" t="s">
        <v>62</v>
      </c>
      <c r="O731">
        <v>5.62</v>
      </c>
      <c r="P731" t="s">
        <v>24</v>
      </c>
      <c r="Q731" t="s">
        <v>64</v>
      </c>
      <c r="R731" t="s">
        <v>65</v>
      </c>
      <c r="S731" t="s">
        <v>66</v>
      </c>
      <c r="T731" t="s">
        <v>71</v>
      </c>
      <c r="U731" t="s">
        <v>67</v>
      </c>
      <c r="V731" t="s">
        <v>21</v>
      </c>
      <c r="W731">
        <v>805</v>
      </c>
      <c r="X731" t="s">
        <v>22</v>
      </c>
      <c r="Y731" t="s">
        <v>39</v>
      </c>
      <c r="Z731">
        <v>2</v>
      </c>
      <c r="AC731" t="str">
        <f>IF(Table1[[#This Row],[In Adafruit Kit]]+Table1[[#This Row],[Common part]]&gt;0,1,"")</f>
        <v/>
      </c>
      <c r="AE731">
        <v>1</v>
      </c>
      <c r="AF731" t="str">
        <f>IF(Table1[[#This Row],[Stock Part]]=1,"STOCK",IF(Table1[[#This Row],[5% Rohs Part]]+Table1[[#This Row],[1% Rohs Part]],"",""))</f>
        <v/>
      </c>
      <c r="AG731" t="str">
        <f>CONCATENATE(Table1[[#This Row],[Resistance (Ohms)]],Table1[[#This Row],[Tolerance]],Table1[[#This Row],[Stock]])</f>
        <v>5.62Â±1%</v>
      </c>
      <c r="AH731" t="s">
        <v>11344</v>
      </c>
      <c r="AI731" s="6" t="s">
        <v>11352</v>
      </c>
    </row>
    <row r="732" spans="1:35" hidden="1">
      <c r="A732" t="s">
        <v>55</v>
      </c>
      <c r="B732" t="s">
        <v>56</v>
      </c>
      <c r="C732" t="s">
        <v>2634</v>
      </c>
      <c r="D732" t="s">
        <v>58</v>
      </c>
      <c r="E732" t="s">
        <v>2635</v>
      </c>
      <c r="F732" t="s">
        <v>60</v>
      </c>
      <c r="G732" t="s">
        <v>2636</v>
      </c>
      <c r="H732">
        <v>10556</v>
      </c>
      <c r="I732">
        <v>0</v>
      </c>
      <c r="J732">
        <v>0.1</v>
      </c>
      <c r="K732">
        <v>0</v>
      </c>
      <c r="L732">
        <v>1</v>
      </c>
      <c r="M732" t="s">
        <v>19</v>
      </c>
      <c r="N732" t="s">
        <v>62</v>
      </c>
      <c r="O732" t="s">
        <v>2637</v>
      </c>
      <c r="P732" t="s">
        <v>24</v>
      </c>
      <c r="Q732" t="s">
        <v>64</v>
      </c>
      <c r="R732" t="s">
        <v>65</v>
      </c>
      <c r="S732" t="s">
        <v>66</v>
      </c>
      <c r="T732" t="s">
        <v>105</v>
      </c>
      <c r="U732" t="s">
        <v>67</v>
      </c>
      <c r="V732" t="s">
        <v>21</v>
      </c>
      <c r="W732">
        <v>805</v>
      </c>
      <c r="X732" t="s">
        <v>22</v>
      </c>
      <c r="Y732" t="s">
        <v>39</v>
      </c>
      <c r="Z732">
        <v>2</v>
      </c>
      <c r="AC732" t="str">
        <f>IF(Table1[[#This Row],[In Adafruit Kit]]+Table1[[#This Row],[Common part]]&gt;0,1,"")</f>
        <v/>
      </c>
      <c r="AE732">
        <v>1</v>
      </c>
      <c r="AF732" t="str">
        <f>IF(Table1[[#This Row],[Stock Part]]=1,"STOCK",IF(Table1[[#This Row],[5% Rohs Part]]+Table1[[#This Row],[1% Rohs Part]],"",""))</f>
        <v/>
      </c>
      <c r="AG732" t="str">
        <f>CONCATENATE(Table1[[#This Row],[Resistance (Ohms)]],Table1[[#This Row],[Tolerance]],Table1[[#This Row],[Stock]])</f>
        <v>3.24kÂ±1%</v>
      </c>
      <c r="AH732" t="s">
        <v>11344</v>
      </c>
      <c r="AI732" s="6" t="s">
        <v>11352</v>
      </c>
    </row>
    <row r="733" spans="1:35" hidden="1">
      <c r="A733" t="s">
        <v>55</v>
      </c>
      <c r="B733" t="s">
        <v>56</v>
      </c>
      <c r="C733" t="s">
        <v>2638</v>
      </c>
      <c r="D733" t="s">
        <v>58</v>
      </c>
      <c r="E733" t="s">
        <v>2639</v>
      </c>
      <c r="F733" t="s">
        <v>60</v>
      </c>
      <c r="G733" t="s">
        <v>2640</v>
      </c>
      <c r="H733">
        <v>28866</v>
      </c>
      <c r="I733">
        <v>0</v>
      </c>
      <c r="J733">
        <v>0.1</v>
      </c>
      <c r="K733">
        <v>0</v>
      </c>
      <c r="L733">
        <v>1</v>
      </c>
      <c r="M733" t="s">
        <v>19</v>
      </c>
      <c r="N733" t="s">
        <v>62</v>
      </c>
      <c r="O733" t="s">
        <v>1221</v>
      </c>
      <c r="P733" t="s">
        <v>23</v>
      </c>
      <c r="Q733" t="s">
        <v>64</v>
      </c>
      <c r="R733" t="s">
        <v>65</v>
      </c>
      <c r="S733" t="s">
        <v>66</v>
      </c>
      <c r="T733" t="s">
        <v>105</v>
      </c>
      <c r="U733" t="s">
        <v>67</v>
      </c>
      <c r="V733" t="s">
        <v>21</v>
      </c>
      <c r="W733">
        <v>805</v>
      </c>
      <c r="X733" t="s">
        <v>22</v>
      </c>
      <c r="Y733" t="s">
        <v>39</v>
      </c>
      <c r="Z733">
        <v>2</v>
      </c>
      <c r="AC733" t="str">
        <f>IF(Table1[[#This Row],[In Adafruit Kit]]+Table1[[#This Row],[Common part]]&gt;0,1,"")</f>
        <v/>
      </c>
      <c r="AD733">
        <v>1</v>
      </c>
      <c r="AF733" t="str">
        <f>IF(Table1[[#This Row],[Stock Part]]=1,"STOCK",IF(Table1[[#This Row],[5% Rohs Part]]+Table1[[#This Row],[1% Rohs Part]],"",""))</f>
        <v/>
      </c>
      <c r="AG733" t="str">
        <f>CONCATENATE(Table1[[#This Row],[Resistance (Ohms)]],Table1[[#This Row],[Tolerance]],Table1[[#This Row],[Stock]])</f>
        <v>470kÂ±5%</v>
      </c>
      <c r="AH733" t="s">
        <v>11344</v>
      </c>
      <c r="AI733" s="6" t="s">
        <v>11352</v>
      </c>
    </row>
    <row r="734" spans="1:35" hidden="1">
      <c r="A734" t="s">
        <v>55</v>
      </c>
      <c r="B734" t="s">
        <v>56</v>
      </c>
      <c r="C734" t="s">
        <v>2641</v>
      </c>
      <c r="D734" t="s">
        <v>58</v>
      </c>
      <c r="E734" t="s">
        <v>2642</v>
      </c>
      <c r="F734" t="s">
        <v>60</v>
      </c>
      <c r="G734" t="s">
        <v>2643</v>
      </c>
      <c r="H734">
        <v>10474</v>
      </c>
      <c r="I734">
        <v>0</v>
      </c>
      <c r="J734">
        <v>0.1</v>
      </c>
      <c r="K734">
        <v>0</v>
      </c>
      <c r="L734">
        <v>1</v>
      </c>
      <c r="M734" t="s">
        <v>19</v>
      </c>
      <c r="N734" t="s">
        <v>62</v>
      </c>
      <c r="O734" t="s">
        <v>2644</v>
      </c>
      <c r="P734" t="s">
        <v>24</v>
      </c>
      <c r="Q734" t="s">
        <v>64</v>
      </c>
      <c r="R734" t="s">
        <v>65</v>
      </c>
      <c r="S734" t="s">
        <v>66</v>
      </c>
      <c r="T734" t="s">
        <v>105</v>
      </c>
      <c r="U734" t="s">
        <v>67</v>
      </c>
      <c r="V734" t="s">
        <v>21</v>
      </c>
      <c r="W734">
        <v>805</v>
      </c>
      <c r="X734" t="s">
        <v>22</v>
      </c>
      <c r="Y734" t="s">
        <v>39</v>
      </c>
      <c r="Z734">
        <v>2</v>
      </c>
      <c r="AC734" t="str">
        <f>IF(Table1[[#This Row],[In Adafruit Kit]]+Table1[[#This Row],[Common part]]&gt;0,1,"")</f>
        <v/>
      </c>
      <c r="AE734">
        <v>1</v>
      </c>
      <c r="AF734" t="str">
        <f>IF(Table1[[#This Row],[Stock Part]]=1,"STOCK",IF(Table1[[#This Row],[5% Rohs Part]]+Table1[[#This Row],[1% Rohs Part]],"",""))</f>
        <v/>
      </c>
      <c r="AG734" t="str">
        <f>CONCATENATE(Table1[[#This Row],[Resistance (Ohms)]],Table1[[#This Row],[Tolerance]],Table1[[#This Row],[Stock]])</f>
        <v>42.2kÂ±1%</v>
      </c>
      <c r="AH734" t="s">
        <v>11344</v>
      </c>
      <c r="AI734" s="6" t="s">
        <v>11352</v>
      </c>
    </row>
    <row r="735" spans="1:35" hidden="1">
      <c r="A735" t="s">
        <v>55</v>
      </c>
      <c r="B735" t="s">
        <v>56</v>
      </c>
      <c r="C735" t="s">
        <v>2645</v>
      </c>
      <c r="D735" t="s">
        <v>58</v>
      </c>
      <c r="E735" t="s">
        <v>2646</v>
      </c>
      <c r="F735" t="s">
        <v>60</v>
      </c>
      <c r="G735" t="s">
        <v>2647</v>
      </c>
      <c r="H735">
        <v>10384</v>
      </c>
      <c r="I735">
        <v>0</v>
      </c>
      <c r="J735">
        <v>0.1</v>
      </c>
      <c r="K735">
        <v>0</v>
      </c>
      <c r="L735">
        <v>1</v>
      </c>
      <c r="M735" t="s">
        <v>19</v>
      </c>
      <c r="N735" t="s">
        <v>62</v>
      </c>
      <c r="O735">
        <v>14.3</v>
      </c>
      <c r="P735" t="s">
        <v>24</v>
      </c>
      <c r="Q735" t="s">
        <v>64</v>
      </c>
      <c r="R735" t="s">
        <v>65</v>
      </c>
      <c r="S735" t="s">
        <v>66</v>
      </c>
      <c r="T735" t="s">
        <v>105</v>
      </c>
      <c r="U735" t="s">
        <v>67</v>
      </c>
      <c r="V735" t="s">
        <v>21</v>
      </c>
      <c r="W735">
        <v>805</v>
      </c>
      <c r="X735" t="s">
        <v>22</v>
      </c>
      <c r="Y735" t="s">
        <v>39</v>
      </c>
      <c r="Z735">
        <v>2</v>
      </c>
      <c r="AC735" t="str">
        <f>IF(Table1[[#This Row],[In Adafruit Kit]]+Table1[[#This Row],[Common part]]&gt;0,1,"")</f>
        <v/>
      </c>
      <c r="AE735">
        <v>1</v>
      </c>
      <c r="AF735" t="str">
        <f>IF(Table1[[#This Row],[Stock Part]]=1,"STOCK",IF(Table1[[#This Row],[5% Rohs Part]]+Table1[[#This Row],[1% Rohs Part]],"",""))</f>
        <v/>
      </c>
      <c r="AG735" t="str">
        <f>CONCATENATE(Table1[[#This Row],[Resistance (Ohms)]],Table1[[#This Row],[Tolerance]],Table1[[#This Row],[Stock]])</f>
        <v>14.3Â±1%</v>
      </c>
      <c r="AH735" t="s">
        <v>11344</v>
      </c>
      <c r="AI735" s="6" t="s">
        <v>11352</v>
      </c>
    </row>
    <row r="736" spans="1:35" hidden="1">
      <c r="A736" t="s">
        <v>55</v>
      </c>
      <c r="B736" t="s">
        <v>56</v>
      </c>
      <c r="C736" t="s">
        <v>2648</v>
      </c>
      <c r="D736" t="s">
        <v>58</v>
      </c>
      <c r="E736" t="s">
        <v>2649</v>
      </c>
      <c r="F736" t="s">
        <v>60</v>
      </c>
      <c r="G736" t="s">
        <v>2650</v>
      </c>
      <c r="H736">
        <v>10160</v>
      </c>
      <c r="I736">
        <v>0</v>
      </c>
      <c r="J736">
        <v>0.1</v>
      </c>
      <c r="K736">
        <v>0</v>
      </c>
      <c r="L736">
        <v>1</v>
      </c>
      <c r="M736" t="s">
        <v>19</v>
      </c>
      <c r="N736" t="s">
        <v>62</v>
      </c>
      <c r="O736" t="s">
        <v>2651</v>
      </c>
      <c r="P736" t="s">
        <v>24</v>
      </c>
      <c r="Q736" t="s">
        <v>64</v>
      </c>
      <c r="R736" t="s">
        <v>65</v>
      </c>
      <c r="S736" t="s">
        <v>66</v>
      </c>
      <c r="T736" t="s">
        <v>105</v>
      </c>
      <c r="U736" t="s">
        <v>67</v>
      </c>
      <c r="V736" t="s">
        <v>21</v>
      </c>
      <c r="W736">
        <v>805</v>
      </c>
      <c r="X736" t="s">
        <v>22</v>
      </c>
      <c r="Y736" t="s">
        <v>39</v>
      </c>
      <c r="Z736">
        <v>2</v>
      </c>
      <c r="AC736" t="str">
        <f>IF(Table1[[#This Row],[In Adafruit Kit]]+Table1[[#This Row],[Common part]]&gt;0,1,"")</f>
        <v/>
      </c>
      <c r="AE736">
        <v>1</v>
      </c>
      <c r="AF736" t="str">
        <f>IF(Table1[[#This Row],[Stock Part]]=1,"STOCK",IF(Table1[[#This Row],[5% Rohs Part]]+Table1[[#This Row],[1% Rohs Part]],"",""))</f>
        <v/>
      </c>
      <c r="AG736" t="str">
        <f>CONCATENATE(Table1[[#This Row],[Resistance (Ohms)]],Table1[[#This Row],[Tolerance]],Table1[[#This Row],[Stock]])</f>
        <v>1.96kÂ±1%</v>
      </c>
      <c r="AH736" t="s">
        <v>11344</v>
      </c>
      <c r="AI736" s="6" t="s">
        <v>11352</v>
      </c>
    </row>
    <row r="737" spans="1:35" hidden="1">
      <c r="A737" t="s">
        <v>55</v>
      </c>
      <c r="B737" t="s">
        <v>56</v>
      </c>
      <c r="C737" t="s">
        <v>2652</v>
      </c>
      <c r="D737" t="s">
        <v>58</v>
      </c>
      <c r="E737" t="s">
        <v>2653</v>
      </c>
      <c r="F737" t="s">
        <v>60</v>
      </c>
      <c r="G737" t="s">
        <v>2654</v>
      </c>
      <c r="H737">
        <v>10145</v>
      </c>
      <c r="I737">
        <v>0</v>
      </c>
      <c r="J737">
        <v>0.1</v>
      </c>
      <c r="K737">
        <v>0</v>
      </c>
      <c r="L737">
        <v>1</v>
      </c>
      <c r="M737" t="s">
        <v>19</v>
      </c>
      <c r="N737" t="s">
        <v>62</v>
      </c>
      <c r="O737" t="s">
        <v>292</v>
      </c>
      <c r="P737" t="s">
        <v>24</v>
      </c>
      <c r="Q737" t="s">
        <v>64</v>
      </c>
      <c r="R737" t="s">
        <v>65</v>
      </c>
      <c r="S737" t="s">
        <v>66</v>
      </c>
      <c r="T737" t="s">
        <v>105</v>
      </c>
      <c r="U737" t="s">
        <v>67</v>
      </c>
      <c r="V737" t="s">
        <v>21</v>
      </c>
      <c r="W737">
        <v>805</v>
      </c>
      <c r="X737" t="s">
        <v>22</v>
      </c>
      <c r="Y737" t="s">
        <v>39</v>
      </c>
      <c r="Z737">
        <v>2</v>
      </c>
      <c r="AC737" t="str">
        <f>IF(Table1[[#This Row],[In Adafruit Kit]]+Table1[[#This Row],[Common part]]&gt;0,1,"")</f>
        <v/>
      </c>
      <c r="AE737">
        <v>1</v>
      </c>
      <c r="AF737" t="str">
        <f>IF(Table1[[#This Row],[Stock Part]]=1,"STOCK",IF(Table1[[#This Row],[5% Rohs Part]]+Table1[[#This Row],[1% Rohs Part]],"",""))</f>
        <v/>
      </c>
      <c r="AG737" t="str">
        <f>CONCATENATE(Table1[[#This Row],[Resistance (Ohms)]],Table1[[#This Row],[Tolerance]],Table1[[#This Row],[Stock]])</f>
        <v>43kÂ±1%</v>
      </c>
      <c r="AH737" t="s">
        <v>11344</v>
      </c>
      <c r="AI737" s="6" t="s">
        <v>11352</v>
      </c>
    </row>
    <row r="738" spans="1:35" hidden="1">
      <c r="A738" t="s">
        <v>55</v>
      </c>
      <c r="B738" t="s">
        <v>56</v>
      </c>
      <c r="C738" t="s">
        <v>2655</v>
      </c>
      <c r="D738" t="s">
        <v>58</v>
      </c>
      <c r="E738" t="s">
        <v>2656</v>
      </c>
      <c r="F738" t="s">
        <v>60</v>
      </c>
      <c r="G738" t="s">
        <v>2657</v>
      </c>
      <c r="H738">
        <v>10043</v>
      </c>
      <c r="I738">
        <v>0</v>
      </c>
      <c r="J738">
        <v>0.1</v>
      </c>
      <c r="K738">
        <v>0</v>
      </c>
      <c r="L738">
        <v>1</v>
      </c>
      <c r="M738" t="s">
        <v>19</v>
      </c>
      <c r="N738" t="s">
        <v>62</v>
      </c>
      <c r="O738">
        <v>357</v>
      </c>
      <c r="P738" t="s">
        <v>24</v>
      </c>
      <c r="Q738" t="s">
        <v>64</v>
      </c>
      <c r="R738" t="s">
        <v>65</v>
      </c>
      <c r="S738" t="s">
        <v>66</v>
      </c>
      <c r="T738" t="s">
        <v>105</v>
      </c>
      <c r="U738" t="s">
        <v>67</v>
      </c>
      <c r="V738" t="s">
        <v>21</v>
      </c>
      <c r="W738">
        <v>805</v>
      </c>
      <c r="X738" t="s">
        <v>22</v>
      </c>
      <c r="Y738" t="s">
        <v>39</v>
      </c>
      <c r="Z738">
        <v>2</v>
      </c>
      <c r="AC738" t="str">
        <f>IF(Table1[[#This Row],[In Adafruit Kit]]+Table1[[#This Row],[Common part]]&gt;0,1,"")</f>
        <v/>
      </c>
      <c r="AE738">
        <v>1</v>
      </c>
      <c r="AF738" t="str">
        <f>IF(Table1[[#This Row],[Stock Part]]=1,"STOCK",IF(Table1[[#This Row],[5% Rohs Part]]+Table1[[#This Row],[1% Rohs Part]],"",""))</f>
        <v/>
      </c>
      <c r="AG738" t="str">
        <f>CONCATENATE(Table1[[#This Row],[Resistance (Ohms)]],Table1[[#This Row],[Tolerance]],Table1[[#This Row],[Stock]])</f>
        <v>357Â±1%</v>
      </c>
      <c r="AH738" t="s">
        <v>11344</v>
      </c>
      <c r="AI738" s="6" t="s">
        <v>11352</v>
      </c>
    </row>
    <row r="739" spans="1:35">
      <c r="A739" t="s">
        <v>55</v>
      </c>
      <c r="B739" t="s">
        <v>56</v>
      </c>
      <c r="C739" t="s">
        <v>293</v>
      </c>
      <c r="D739" t="s">
        <v>58</v>
      </c>
      <c r="E739" t="s">
        <v>294</v>
      </c>
      <c r="F739" t="s">
        <v>60</v>
      </c>
      <c r="G739" t="s">
        <v>295</v>
      </c>
      <c r="H739">
        <v>800547</v>
      </c>
      <c r="I739">
        <v>0</v>
      </c>
      <c r="J739">
        <v>0.1</v>
      </c>
      <c r="K739">
        <v>0</v>
      </c>
      <c r="L739">
        <v>1</v>
      </c>
      <c r="M739" t="s">
        <v>19</v>
      </c>
      <c r="N739" t="s">
        <v>62</v>
      </c>
      <c r="O739" t="s">
        <v>296</v>
      </c>
      <c r="P739" t="s">
        <v>23</v>
      </c>
      <c r="Q739" t="s">
        <v>64</v>
      </c>
      <c r="R739" t="s">
        <v>65</v>
      </c>
      <c r="S739" t="s">
        <v>66</v>
      </c>
      <c r="T739" t="s">
        <v>105</v>
      </c>
      <c r="U739" t="s">
        <v>67</v>
      </c>
      <c r="V739" t="s">
        <v>21</v>
      </c>
      <c r="W739">
        <v>805</v>
      </c>
      <c r="X739" t="s">
        <v>22</v>
      </c>
      <c r="Y739" t="s">
        <v>39</v>
      </c>
      <c r="Z739">
        <v>2</v>
      </c>
      <c r="AB739">
        <v>1</v>
      </c>
      <c r="AC739">
        <f>IF(Table1[[#This Row],[In Adafruit Kit]]+Table1[[#This Row],[Common part]]&gt;0,1,"")</f>
        <v>1</v>
      </c>
      <c r="AD739">
        <v>1</v>
      </c>
      <c r="AF739" t="str">
        <f>IF(Table1[[#This Row],[Stock Part]]=1,"STOCK",IF(Table1[[#This Row],[5% Rohs Part]]+Table1[[#This Row],[1% Rohs Part]],"",""))</f>
        <v>STOCK</v>
      </c>
      <c r="AG739" t="str">
        <f>CONCATENATE(Table1[[#This Row],[Resistance (Ohms)]],Table1[[#This Row],[Tolerance]],Table1[[#This Row],[Stock]])</f>
        <v>47kÂ±5%STOCK</v>
      </c>
      <c r="AH739" t="s">
        <v>11344</v>
      </c>
      <c r="AI739" s="6" t="s">
        <v>11352</v>
      </c>
    </row>
    <row r="740" spans="1:35">
      <c r="A740" t="s">
        <v>55</v>
      </c>
      <c r="B740" t="s">
        <v>56</v>
      </c>
      <c r="C740" t="s">
        <v>297</v>
      </c>
      <c r="D740" t="s">
        <v>58</v>
      </c>
      <c r="E740" t="s">
        <v>298</v>
      </c>
      <c r="F740" t="s">
        <v>60</v>
      </c>
      <c r="G740" t="s">
        <v>299</v>
      </c>
      <c r="H740">
        <v>143758</v>
      </c>
      <c r="I740">
        <v>0</v>
      </c>
      <c r="J740">
        <v>0.1</v>
      </c>
      <c r="K740">
        <v>0</v>
      </c>
      <c r="L740">
        <v>1</v>
      </c>
      <c r="M740" t="s">
        <v>19</v>
      </c>
      <c r="N740" t="s">
        <v>62</v>
      </c>
      <c r="O740" t="s">
        <v>300</v>
      </c>
      <c r="P740" t="s">
        <v>23</v>
      </c>
      <c r="Q740" t="s">
        <v>64</v>
      </c>
      <c r="R740" t="s">
        <v>65</v>
      </c>
      <c r="S740" t="s">
        <v>66</v>
      </c>
      <c r="T740" t="s">
        <v>105</v>
      </c>
      <c r="U740" t="s">
        <v>67</v>
      </c>
      <c r="V740" t="s">
        <v>21</v>
      </c>
      <c r="W740">
        <v>805</v>
      </c>
      <c r="X740" t="s">
        <v>22</v>
      </c>
      <c r="Y740" t="s">
        <v>39</v>
      </c>
      <c r="Z740">
        <v>2</v>
      </c>
      <c r="AA740">
        <v>1</v>
      </c>
      <c r="AC740">
        <f>IF(Table1[[#This Row],[In Adafruit Kit]]+Table1[[#This Row],[Common part]]&gt;0,1,"")</f>
        <v>1</v>
      </c>
      <c r="AD740">
        <v>1</v>
      </c>
      <c r="AF740" t="str">
        <f>IF(Table1[[#This Row],[Stock Part]]=1,"STOCK",IF(Table1[[#This Row],[5% Rohs Part]]+Table1[[#This Row],[1% Rohs Part]],"",""))</f>
        <v>STOCK</v>
      </c>
      <c r="AG740" t="str">
        <f>CONCATENATE(Table1[[#This Row],[Resistance (Ohms)]],Table1[[#This Row],[Tolerance]],Table1[[#This Row],[Stock]])</f>
        <v>5.1kÂ±5%STOCK</v>
      </c>
      <c r="AH740" t="s">
        <v>11344</v>
      </c>
      <c r="AI740" s="6" t="s">
        <v>11352</v>
      </c>
    </row>
    <row r="741" spans="1:35" hidden="1">
      <c r="A741" t="s">
        <v>55</v>
      </c>
      <c r="B741" t="s">
        <v>56</v>
      </c>
      <c r="C741" t="s">
        <v>2658</v>
      </c>
      <c r="D741" t="s">
        <v>58</v>
      </c>
      <c r="E741" t="s">
        <v>2659</v>
      </c>
      <c r="F741" t="s">
        <v>60</v>
      </c>
      <c r="G741" t="s">
        <v>2660</v>
      </c>
      <c r="H741">
        <v>41631</v>
      </c>
      <c r="I741">
        <v>0</v>
      </c>
      <c r="J741">
        <v>0.1</v>
      </c>
      <c r="K741">
        <v>0</v>
      </c>
      <c r="L741">
        <v>1</v>
      </c>
      <c r="M741" t="s">
        <v>19</v>
      </c>
      <c r="N741" t="s">
        <v>62</v>
      </c>
      <c r="O741" t="s">
        <v>2661</v>
      </c>
      <c r="P741" t="s">
        <v>23</v>
      </c>
      <c r="Q741" t="s">
        <v>64</v>
      </c>
      <c r="R741" t="s">
        <v>65</v>
      </c>
      <c r="S741" t="s">
        <v>66</v>
      </c>
      <c r="T741" t="s">
        <v>105</v>
      </c>
      <c r="U741" t="s">
        <v>67</v>
      </c>
      <c r="V741" t="s">
        <v>21</v>
      </c>
      <c r="W741">
        <v>805</v>
      </c>
      <c r="X741" t="s">
        <v>22</v>
      </c>
      <c r="Y741" t="s">
        <v>39</v>
      </c>
      <c r="Z741">
        <v>2</v>
      </c>
      <c r="AC741" t="str">
        <f>IF(Table1[[#This Row],[In Adafruit Kit]]+Table1[[#This Row],[Common part]]&gt;0,1,"")</f>
        <v/>
      </c>
      <c r="AD741">
        <v>1</v>
      </c>
      <c r="AF741" t="str">
        <f>IF(Table1[[#This Row],[Stock Part]]=1,"STOCK",IF(Table1[[#This Row],[5% Rohs Part]]+Table1[[#This Row],[1% Rohs Part]],"",""))</f>
        <v/>
      </c>
      <c r="AG741" t="str">
        <f>CONCATENATE(Table1[[#This Row],[Resistance (Ohms)]],Table1[[#This Row],[Tolerance]],Table1[[#This Row],[Stock]])</f>
        <v>5.1MÂ±5%</v>
      </c>
      <c r="AH741" t="s">
        <v>11344</v>
      </c>
      <c r="AI741" s="6" t="s">
        <v>11352</v>
      </c>
    </row>
    <row r="742" spans="1:35" hidden="1">
      <c r="A742" t="s">
        <v>55</v>
      </c>
      <c r="B742" t="s">
        <v>56</v>
      </c>
      <c r="C742" t="s">
        <v>2662</v>
      </c>
      <c r="D742" t="s">
        <v>58</v>
      </c>
      <c r="E742" t="s">
        <v>2663</v>
      </c>
      <c r="F742" t="s">
        <v>60</v>
      </c>
      <c r="G742" t="s">
        <v>2664</v>
      </c>
      <c r="H742">
        <v>28066</v>
      </c>
      <c r="I742">
        <v>0</v>
      </c>
      <c r="J742">
        <v>0.1</v>
      </c>
      <c r="K742">
        <v>0</v>
      </c>
      <c r="L742">
        <v>1</v>
      </c>
      <c r="M742" t="s">
        <v>19</v>
      </c>
      <c r="N742" t="s">
        <v>62</v>
      </c>
      <c r="O742" t="s">
        <v>598</v>
      </c>
      <c r="P742" t="s">
        <v>23</v>
      </c>
      <c r="Q742" t="s">
        <v>64</v>
      </c>
      <c r="R742" t="s">
        <v>65</v>
      </c>
      <c r="S742" t="s">
        <v>66</v>
      </c>
      <c r="T742" t="s">
        <v>105</v>
      </c>
      <c r="U742" t="s">
        <v>67</v>
      </c>
      <c r="V742" t="s">
        <v>21</v>
      </c>
      <c r="W742">
        <v>805</v>
      </c>
      <c r="X742" t="s">
        <v>22</v>
      </c>
      <c r="Y742" t="s">
        <v>39</v>
      </c>
      <c r="Z742">
        <v>2</v>
      </c>
      <c r="AC742" t="str">
        <f>IF(Table1[[#This Row],[In Adafruit Kit]]+Table1[[#This Row],[Common part]]&gt;0,1,"")</f>
        <v/>
      </c>
      <c r="AD742">
        <v>1</v>
      </c>
      <c r="AF742" t="str">
        <f>IF(Table1[[#This Row],[Stock Part]]=1,"STOCK",IF(Table1[[#This Row],[5% Rohs Part]]+Table1[[#This Row],[1% Rohs Part]],"",""))</f>
        <v/>
      </c>
      <c r="AG742" t="str">
        <f>CONCATENATE(Table1[[#This Row],[Resistance (Ohms)]],Table1[[#This Row],[Tolerance]],Table1[[#This Row],[Stock]])</f>
        <v>5.6kÂ±5%</v>
      </c>
      <c r="AH742" t="s">
        <v>11344</v>
      </c>
      <c r="AI742" s="6" t="s">
        <v>11352</v>
      </c>
    </row>
    <row r="743" spans="1:35">
      <c r="A743" t="s">
        <v>55</v>
      </c>
      <c r="B743" t="s">
        <v>56</v>
      </c>
      <c r="C743" t="s">
        <v>301</v>
      </c>
      <c r="D743" t="s">
        <v>58</v>
      </c>
      <c r="E743" t="s">
        <v>302</v>
      </c>
      <c r="F743" t="s">
        <v>60</v>
      </c>
      <c r="G743" t="s">
        <v>303</v>
      </c>
      <c r="H743">
        <v>867</v>
      </c>
      <c r="I743">
        <v>0</v>
      </c>
      <c r="J743">
        <v>0.1</v>
      </c>
      <c r="K743">
        <v>0</v>
      </c>
      <c r="L743">
        <v>1</v>
      </c>
      <c r="M743" t="s">
        <v>19</v>
      </c>
      <c r="N743" t="s">
        <v>62</v>
      </c>
      <c r="O743" t="s">
        <v>304</v>
      </c>
      <c r="P743" t="s">
        <v>23</v>
      </c>
      <c r="Q743" t="s">
        <v>64</v>
      </c>
      <c r="R743" t="s">
        <v>65</v>
      </c>
      <c r="S743" t="s">
        <v>66</v>
      </c>
      <c r="T743" t="s">
        <v>105</v>
      </c>
      <c r="U743" t="s">
        <v>67</v>
      </c>
      <c r="V743" t="s">
        <v>21</v>
      </c>
      <c r="W743">
        <v>805</v>
      </c>
      <c r="X743" t="s">
        <v>22</v>
      </c>
      <c r="Y743" t="s">
        <v>39</v>
      </c>
      <c r="Z743">
        <v>2</v>
      </c>
      <c r="AA743">
        <v>1</v>
      </c>
      <c r="AC743">
        <f>IF(Table1[[#This Row],[In Adafruit Kit]]+Table1[[#This Row],[Common part]]&gt;0,1,"")</f>
        <v>1</v>
      </c>
      <c r="AD743">
        <v>1</v>
      </c>
      <c r="AF743" t="str">
        <f>IF(Table1[[#This Row],[Stock Part]]=1,"STOCK",IF(Table1[[#This Row],[5% Rohs Part]]+Table1[[#This Row],[1% Rohs Part]],"",""))</f>
        <v>STOCK</v>
      </c>
      <c r="AG743" t="str">
        <f>CONCATENATE(Table1[[#This Row],[Resistance (Ohms)]],Table1[[#This Row],[Tolerance]],Table1[[#This Row],[Stock]])</f>
        <v>510kÂ±5%STOCK</v>
      </c>
      <c r="AH743" t="s">
        <v>11344</v>
      </c>
      <c r="AI743" s="6" t="s">
        <v>11352</v>
      </c>
    </row>
    <row r="744" spans="1:35">
      <c r="A744" t="s">
        <v>55</v>
      </c>
      <c r="B744" t="s">
        <v>56</v>
      </c>
      <c r="C744" t="s">
        <v>305</v>
      </c>
      <c r="D744" t="s">
        <v>58</v>
      </c>
      <c r="E744" t="s">
        <v>306</v>
      </c>
      <c r="F744" t="s">
        <v>60</v>
      </c>
      <c r="G744" t="s">
        <v>307</v>
      </c>
      <c r="H744">
        <v>89548</v>
      </c>
      <c r="I744">
        <v>0</v>
      </c>
      <c r="J744">
        <v>0.1</v>
      </c>
      <c r="K744">
        <v>0</v>
      </c>
      <c r="L744">
        <v>1</v>
      </c>
      <c r="M744" t="s">
        <v>19</v>
      </c>
      <c r="N744" t="s">
        <v>62</v>
      </c>
      <c r="O744" t="s">
        <v>308</v>
      </c>
      <c r="P744" t="s">
        <v>23</v>
      </c>
      <c r="Q744" t="s">
        <v>64</v>
      </c>
      <c r="R744" t="s">
        <v>65</v>
      </c>
      <c r="S744" t="s">
        <v>66</v>
      </c>
      <c r="T744" t="s">
        <v>105</v>
      </c>
      <c r="U744" t="s">
        <v>67</v>
      </c>
      <c r="V744" t="s">
        <v>21</v>
      </c>
      <c r="W744">
        <v>805</v>
      </c>
      <c r="X744" t="s">
        <v>22</v>
      </c>
      <c r="Y744" t="s">
        <v>39</v>
      </c>
      <c r="Z744">
        <v>2</v>
      </c>
      <c r="AA744">
        <v>1</v>
      </c>
      <c r="AC744">
        <f>IF(Table1[[#This Row],[In Adafruit Kit]]+Table1[[#This Row],[Common part]]&gt;0,1,"")</f>
        <v>1</v>
      </c>
      <c r="AD744">
        <v>1</v>
      </c>
      <c r="AF744" t="str">
        <f>IF(Table1[[#This Row],[Stock Part]]=1,"STOCK",IF(Table1[[#This Row],[5% Rohs Part]]+Table1[[#This Row],[1% Rohs Part]],"",""))</f>
        <v>STOCK</v>
      </c>
      <c r="AG744" t="str">
        <f>CONCATENATE(Table1[[#This Row],[Resistance (Ohms)]],Table1[[#This Row],[Tolerance]],Table1[[#This Row],[Stock]])</f>
        <v>51kÂ±5%STOCK</v>
      </c>
      <c r="AH744" t="s">
        <v>11344</v>
      </c>
      <c r="AI744" s="6" t="s">
        <v>11352</v>
      </c>
    </row>
    <row r="745" spans="1:35" hidden="1">
      <c r="A745" t="s">
        <v>55</v>
      </c>
      <c r="B745" t="s">
        <v>56</v>
      </c>
      <c r="C745" t="s">
        <v>2665</v>
      </c>
      <c r="D745" t="s">
        <v>58</v>
      </c>
      <c r="E745" t="s">
        <v>2666</v>
      </c>
      <c r="F745" t="s">
        <v>60</v>
      </c>
      <c r="G745" t="s">
        <v>2667</v>
      </c>
      <c r="H745">
        <v>9226</v>
      </c>
      <c r="I745">
        <v>0</v>
      </c>
      <c r="J745">
        <v>0.1</v>
      </c>
      <c r="K745">
        <v>0</v>
      </c>
      <c r="L745">
        <v>1</v>
      </c>
      <c r="M745" t="s">
        <v>19</v>
      </c>
      <c r="N745" t="s">
        <v>62</v>
      </c>
      <c r="O745" t="s">
        <v>2668</v>
      </c>
      <c r="P745" t="s">
        <v>24</v>
      </c>
      <c r="Q745" t="s">
        <v>64</v>
      </c>
      <c r="R745" t="s">
        <v>65</v>
      </c>
      <c r="S745" t="s">
        <v>66</v>
      </c>
      <c r="T745" t="s">
        <v>105</v>
      </c>
      <c r="U745" t="s">
        <v>67</v>
      </c>
      <c r="V745" t="s">
        <v>21</v>
      </c>
      <c r="W745">
        <v>805</v>
      </c>
      <c r="X745" t="s">
        <v>22</v>
      </c>
      <c r="Y745" t="s">
        <v>39</v>
      </c>
      <c r="Z745">
        <v>2</v>
      </c>
      <c r="AC745" t="str">
        <f>IF(Table1[[#This Row],[In Adafruit Kit]]+Table1[[#This Row],[Common part]]&gt;0,1,"")</f>
        <v/>
      </c>
      <c r="AE745">
        <v>1</v>
      </c>
      <c r="AF745" t="str">
        <f>IF(Table1[[#This Row],[Stock Part]]=1,"STOCK",IF(Table1[[#This Row],[5% Rohs Part]]+Table1[[#This Row],[1% Rohs Part]],"",""))</f>
        <v/>
      </c>
      <c r="AG745" t="str">
        <f>CONCATENATE(Table1[[#This Row],[Resistance (Ohms)]],Table1[[#This Row],[Tolerance]],Table1[[#This Row],[Stock]])</f>
        <v>1.37kÂ±1%</v>
      </c>
      <c r="AH745" t="s">
        <v>11344</v>
      </c>
      <c r="AI745" s="6" t="s">
        <v>11352</v>
      </c>
    </row>
    <row r="746" spans="1:35" hidden="1">
      <c r="A746" t="s">
        <v>55</v>
      </c>
      <c r="B746" t="s">
        <v>56</v>
      </c>
      <c r="C746" t="s">
        <v>2669</v>
      </c>
      <c r="D746" t="s">
        <v>58</v>
      </c>
      <c r="E746" t="s">
        <v>2670</v>
      </c>
      <c r="F746" t="s">
        <v>60</v>
      </c>
      <c r="G746" t="s">
        <v>2671</v>
      </c>
      <c r="H746">
        <v>8268</v>
      </c>
      <c r="I746">
        <v>0</v>
      </c>
      <c r="J746">
        <v>0.1</v>
      </c>
      <c r="K746">
        <v>0</v>
      </c>
      <c r="L746">
        <v>1</v>
      </c>
      <c r="M746" t="s">
        <v>19</v>
      </c>
      <c r="N746" t="s">
        <v>62</v>
      </c>
      <c r="O746" t="s">
        <v>2672</v>
      </c>
      <c r="P746" t="s">
        <v>24</v>
      </c>
      <c r="Q746" t="s">
        <v>64</v>
      </c>
      <c r="R746" t="s">
        <v>65</v>
      </c>
      <c r="S746" t="s">
        <v>66</v>
      </c>
      <c r="T746" t="s">
        <v>105</v>
      </c>
      <c r="U746" t="s">
        <v>67</v>
      </c>
      <c r="V746" t="s">
        <v>21</v>
      </c>
      <c r="W746">
        <v>805</v>
      </c>
      <c r="X746" t="s">
        <v>22</v>
      </c>
      <c r="Y746" t="s">
        <v>39</v>
      </c>
      <c r="Z746">
        <v>2</v>
      </c>
      <c r="AC746" t="str">
        <f>IF(Table1[[#This Row],[In Adafruit Kit]]+Table1[[#This Row],[Common part]]&gt;0,1,"")</f>
        <v/>
      </c>
      <c r="AE746">
        <v>1</v>
      </c>
      <c r="AF746" t="str">
        <f>IF(Table1[[#This Row],[Stock Part]]=1,"STOCK",IF(Table1[[#This Row],[5% Rohs Part]]+Table1[[#This Row],[1% Rohs Part]],"",""))</f>
        <v/>
      </c>
      <c r="AG746" t="str">
        <f>CONCATENATE(Table1[[#This Row],[Resistance (Ohms)]],Table1[[#This Row],[Tolerance]],Table1[[#This Row],[Stock]])</f>
        <v>1.54kÂ±1%</v>
      </c>
      <c r="AH746" t="s">
        <v>11344</v>
      </c>
      <c r="AI746" s="6" t="s">
        <v>11352</v>
      </c>
    </row>
    <row r="747" spans="1:35" hidden="1">
      <c r="A747" t="s">
        <v>55</v>
      </c>
      <c r="B747" t="s">
        <v>56</v>
      </c>
      <c r="C747" t="s">
        <v>2673</v>
      </c>
      <c r="D747" t="s">
        <v>58</v>
      </c>
      <c r="E747" t="s">
        <v>2674</v>
      </c>
      <c r="F747" t="s">
        <v>60</v>
      </c>
      <c r="G747" t="s">
        <v>2675</v>
      </c>
      <c r="H747">
        <v>8793</v>
      </c>
      <c r="I747">
        <v>0</v>
      </c>
      <c r="J747">
        <v>0.1</v>
      </c>
      <c r="K747">
        <v>0</v>
      </c>
      <c r="L747">
        <v>1</v>
      </c>
      <c r="M747" t="s">
        <v>19</v>
      </c>
      <c r="N747" t="s">
        <v>62</v>
      </c>
      <c r="O747">
        <v>102</v>
      </c>
      <c r="P747" t="s">
        <v>24</v>
      </c>
      <c r="Q747" t="s">
        <v>64</v>
      </c>
      <c r="R747" t="s">
        <v>65</v>
      </c>
      <c r="S747" t="s">
        <v>66</v>
      </c>
      <c r="T747" t="s">
        <v>105</v>
      </c>
      <c r="U747" t="s">
        <v>67</v>
      </c>
      <c r="V747" t="s">
        <v>21</v>
      </c>
      <c r="W747">
        <v>805</v>
      </c>
      <c r="X747" t="s">
        <v>22</v>
      </c>
      <c r="Y747" t="s">
        <v>39</v>
      </c>
      <c r="Z747">
        <v>2</v>
      </c>
      <c r="AC747" t="str">
        <f>IF(Table1[[#This Row],[In Adafruit Kit]]+Table1[[#This Row],[Common part]]&gt;0,1,"")</f>
        <v/>
      </c>
      <c r="AE747">
        <v>1</v>
      </c>
      <c r="AF747" t="str">
        <f>IF(Table1[[#This Row],[Stock Part]]=1,"STOCK",IF(Table1[[#This Row],[5% Rohs Part]]+Table1[[#This Row],[1% Rohs Part]],"",""))</f>
        <v/>
      </c>
      <c r="AG747" t="str">
        <f>CONCATENATE(Table1[[#This Row],[Resistance (Ohms)]],Table1[[#This Row],[Tolerance]],Table1[[#This Row],[Stock]])</f>
        <v>102Â±1%</v>
      </c>
      <c r="AH747" t="s">
        <v>11344</v>
      </c>
      <c r="AI747" s="6" t="s">
        <v>11352</v>
      </c>
    </row>
    <row r="748" spans="1:35" hidden="1">
      <c r="A748" t="s">
        <v>55</v>
      </c>
      <c r="B748" t="s">
        <v>56</v>
      </c>
      <c r="C748" t="s">
        <v>2676</v>
      </c>
      <c r="D748" t="s">
        <v>58</v>
      </c>
      <c r="E748" t="s">
        <v>2677</v>
      </c>
      <c r="F748" t="s">
        <v>60</v>
      </c>
      <c r="G748" t="s">
        <v>2678</v>
      </c>
      <c r="H748">
        <v>9047</v>
      </c>
      <c r="I748">
        <v>0</v>
      </c>
      <c r="J748">
        <v>0.1</v>
      </c>
      <c r="K748">
        <v>0</v>
      </c>
      <c r="L748">
        <v>1</v>
      </c>
      <c r="M748" t="s">
        <v>19</v>
      </c>
      <c r="N748" t="s">
        <v>62</v>
      </c>
      <c r="O748" t="s">
        <v>2679</v>
      </c>
      <c r="P748" t="s">
        <v>24</v>
      </c>
      <c r="Q748" t="s">
        <v>64</v>
      </c>
      <c r="R748" t="s">
        <v>65</v>
      </c>
      <c r="S748" t="s">
        <v>66</v>
      </c>
      <c r="T748" t="s">
        <v>105</v>
      </c>
      <c r="U748" t="s">
        <v>67</v>
      </c>
      <c r="V748" t="s">
        <v>21</v>
      </c>
      <c r="W748">
        <v>805</v>
      </c>
      <c r="X748" t="s">
        <v>22</v>
      </c>
      <c r="Y748" t="s">
        <v>39</v>
      </c>
      <c r="Z748">
        <v>2</v>
      </c>
      <c r="AC748" t="str">
        <f>IF(Table1[[#This Row],[In Adafruit Kit]]+Table1[[#This Row],[Common part]]&gt;0,1,"")</f>
        <v/>
      </c>
      <c r="AE748">
        <v>1</v>
      </c>
      <c r="AF748" t="str">
        <f>IF(Table1[[#This Row],[Stock Part]]=1,"STOCK",IF(Table1[[#This Row],[5% Rohs Part]]+Table1[[#This Row],[1% Rohs Part]],"",""))</f>
        <v/>
      </c>
      <c r="AG748" t="str">
        <f>CONCATENATE(Table1[[#This Row],[Resistance (Ohms)]],Table1[[#This Row],[Tolerance]],Table1[[#This Row],[Stock]])</f>
        <v>13.7kÂ±1%</v>
      </c>
      <c r="AH748" t="s">
        <v>11344</v>
      </c>
      <c r="AI748" s="6" t="s">
        <v>11352</v>
      </c>
    </row>
    <row r="749" spans="1:35" hidden="1">
      <c r="A749" t="s">
        <v>55</v>
      </c>
      <c r="B749" t="s">
        <v>56</v>
      </c>
      <c r="C749" t="s">
        <v>2680</v>
      </c>
      <c r="D749" t="s">
        <v>58</v>
      </c>
      <c r="E749" t="s">
        <v>2681</v>
      </c>
      <c r="F749" t="s">
        <v>60</v>
      </c>
      <c r="G749" t="s">
        <v>2682</v>
      </c>
      <c r="H749">
        <v>9500</v>
      </c>
      <c r="I749">
        <v>0</v>
      </c>
      <c r="J749">
        <v>0.1</v>
      </c>
      <c r="K749">
        <v>0</v>
      </c>
      <c r="L749">
        <v>1</v>
      </c>
      <c r="M749" t="s">
        <v>19</v>
      </c>
      <c r="N749" t="s">
        <v>62</v>
      </c>
      <c r="O749" t="s">
        <v>2683</v>
      </c>
      <c r="P749" t="s">
        <v>24</v>
      </c>
      <c r="Q749" t="s">
        <v>64</v>
      </c>
      <c r="R749" t="s">
        <v>65</v>
      </c>
      <c r="S749" t="s">
        <v>66</v>
      </c>
      <c r="T749" t="s">
        <v>105</v>
      </c>
      <c r="U749" t="s">
        <v>67</v>
      </c>
      <c r="V749" t="s">
        <v>21</v>
      </c>
      <c r="W749">
        <v>805</v>
      </c>
      <c r="X749" t="s">
        <v>22</v>
      </c>
      <c r="Y749" t="s">
        <v>39</v>
      </c>
      <c r="Z749">
        <v>2</v>
      </c>
      <c r="AC749" t="str">
        <f>IF(Table1[[#This Row],[In Adafruit Kit]]+Table1[[#This Row],[Common part]]&gt;0,1,"")</f>
        <v/>
      </c>
      <c r="AE749">
        <v>1</v>
      </c>
      <c r="AF749" t="str">
        <f>IF(Table1[[#This Row],[Stock Part]]=1,"STOCK",IF(Table1[[#This Row],[5% Rohs Part]]+Table1[[#This Row],[1% Rohs Part]],"",""))</f>
        <v/>
      </c>
      <c r="AG749" t="str">
        <f>CONCATENATE(Table1[[#This Row],[Resistance (Ohms)]],Table1[[#This Row],[Tolerance]],Table1[[#This Row],[Stock]])</f>
        <v>158kÂ±1%</v>
      </c>
      <c r="AH749" t="s">
        <v>11344</v>
      </c>
      <c r="AI749" s="6" t="s">
        <v>11352</v>
      </c>
    </row>
    <row r="750" spans="1:35" hidden="1">
      <c r="A750" t="s">
        <v>55</v>
      </c>
      <c r="B750" t="s">
        <v>56</v>
      </c>
      <c r="C750" t="s">
        <v>2684</v>
      </c>
      <c r="D750" t="s">
        <v>58</v>
      </c>
      <c r="E750" t="s">
        <v>2685</v>
      </c>
      <c r="F750" t="s">
        <v>60</v>
      </c>
      <c r="G750" t="s">
        <v>2686</v>
      </c>
      <c r="H750">
        <v>5162</v>
      </c>
      <c r="I750">
        <v>0</v>
      </c>
      <c r="J750">
        <v>0.1</v>
      </c>
      <c r="K750">
        <v>0</v>
      </c>
      <c r="L750">
        <v>1</v>
      </c>
      <c r="M750" t="s">
        <v>19</v>
      </c>
      <c r="N750" t="s">
        <v>62</v>
      </c>
      <c r="O750">
        <v>18</v>
      </c>
      <c r="P750" t="s">
        <v>24</v>
      </c>
      <c r="Q750" t="s">
        <v>64</v>
      </c>
      <c r="R750" t="s">
        <v>65</v>
      </c>
      <c r="S750" t="s">
        <v>66</v>
      </c>
      <c r="T750" t="s">
        <v>105</v>
      </c>
      <c r="U750" t="s">
        <v>67</v>
      </c>
      <c r="V750" t="s">
        <v>21</v>
      </c>
      <c r="W750">
        <v>805</v>
      </c>
      <c r="X750" t="s">
        <v>22</v>
      </c>
      <c r="Y750" t="s">
        <v>39</v>
      </c>
      <c r="Z750">
        <v>2</v>
      </c>
      <c r="AC750" t="str">
        <f>IF(Table1[[#This Row],[In Adafruit Kit]]+Table1[[#This Row],[Common part]]&gt;0,1,"")</f>
        <v/>
      </c>
      <c r="AE750">
        <v>1</v>
      </c>
      <c r="AF750" t="str">
        <f>IF(Table1[[#This Row],[Stock Part]]=1,"STOCK",IF(Table1[[#This Row],[5% Rohs Part]]+Table1[[#This Row],[1% Rohs Part]],"",""))</f>
        <v/>
      </c>
      <c r="AG750" t="str">
        <f>CONCATENATE(Table1[[#This Row],[Resistance (Ohms)]],Table1[[#This Row],[Tolerance]],Table1[[#This Row],[Stock]])</f>
        <v>18Â±1%</v>
      </c>
      <c r="AH750" t="s">
        <v>11344</v>
      </c>
      <c r="AI750" s="6" t="s">
        <v>11352</v>
      </c>
    </row>
    <row r="751" spans="1:35" hidden="1">
      <c r="A751" t="s">
        <v>55</v>
      </c>
      <c r="B751" t="s">
        <v>56</v>
      </c>
      <c r="C751" t="s">
        <v>2687</v>
      </c>
      <c r="D751" t="s">
        <v>58</v>
      </c>
      <c r="E751" t="s">
        <v>2688</v>
      </c>
      <c r="F751" t="s">
        <v>60</v>
      </c>
      <c r="G751" t="s">
        <v>2689</v>
      </c>
      <c r="H751">
        <v>8080</v>
      </c>
      <c r="I751">
        <v>0</v>
      </c>
      <c r="J751">
        <v>0.1</v>
      </c>
      <c r="K751">
        <v>0</v>
      </c>
      <c r="L751">
        <v>1</v>
      </c>
      <c r="M751" t="s">
        <v>19</v>
      </c>
      <c r="N751" t="s">
        <v>62</v>
      </c>
      <c r="O751" t="s">
        <v>2690</v>
      </c>
      <c r="P751" t="s">
        <v>24</v>
      </c>
      <c r="Q751" t="s">
        <v>64</v>
      </c>
      <c r="R751" t="s">
        <v>65</v>
      </c>
      <c r="S751" t="s">
        <v>66</v>
      </c>
      <c r="T751" t="s">
        <v>105</v>
      </c>
      <c r="U751" t="s">
        <v>67</v>
      </c>
      <c r="V751" t="s">
        <v>21</v>
      </c>
      <c r="W751">
        <v>805</v>
      </c>
      <c r="X751" t="s">
        <v>22</v>
      </c>
      <c r="Y751" t="s">
        <v>39</v>
      </c>
      <c r="Z751">
        <v>2</v>
      </c>
      <c r="AC751" t="str">
        <f>IF(Table1[[#This Row],[In Adafruit Kit]]+Table1[[#This Row],[Common part]]&gt;0,1,"")</f>
        <v/>
      </c>
      <c r="AE751">
        <v>1</v>
      </c>
      <c r="AF751" t="str">
        <f>IF(Table1[[#This Row],[Stock Part]]=1,"STOCK",IF(Table1[[#This Row],[5% Rohs Part]]+Table1[[#This Row],[1% Rohs Part]],"",""))</f>
        <v/>
      </c>
      <c r="AG751" t="str">
        <f>CONCATENATE(Table1[[#This Row],[Resistance (Ohms)]],Table1[[#This Row],[Tolerance]],Table1[[#This Row],[Stock]])</f>
        <v>196kÂ±1%</v>
      </c>
      <c r="AH751" t="s">
        <v>11344</v>
      </c>
      <c r="AI751" s="6" t="s">
        <v>11352</v>
      </c>
    </row>
    <row r="752" spans="1:35" hidden="1">
      <c r="A752" t="s">
        <v>55</v>
      </c>
      <c r="B752" t="s">
        <v>56</v>
      </c>
      <c r="C752" t="s">
        <v>2691</v>
      </c>
      <c r="D752" t="s">
        <v>58</v>
      </c>
      <c r="E752" t="s">
        <v>2692</v>
      </c>
      <c r="F752" t="s">
        <v>60</v>
      </c>
      <c r="G752" t="s">
        <v>2693</v>
      </c>
      <c r="H752">
        <v>8797</v>
      </c>
      <c r="I752">
        <v>0</v>
      </c>
      <c r="J752">
        <v>0.1</v>
      </c>
      <c r="K752">
        <v>0</v>
      </c>
      <c r="L752">
        <v>1</v>
      </c>
      <c r="M752" t="s">
        <v>19</v>
      </c>
      <c r="N752" t="s">
        <v>62</v>
      </c>
      <c r="O752" t="s">
        <v>2694</v>
      </c>
      <c r="P752" t="s">
        <v>24</v>
      </c>
      <c r="Q752" t="s">
        <v>64</v>
      </c>
      <c r="R752" t="s">
        <v>65</v>
      </c>
      <c r="S752" t="s">
        <v>66</v>
      </c>
      <c r="T752" t="s">
        <v>105</v>
      </c>
      <c r="U752" t="s">
        <v>67</v>
      </c>
      <c r="V752" t="s">
        <v>21</v>
      </c>
      <c r="W752">
        <v>805</v>
      </c>
      <c r="X752" t="s">
        <v>22</v>
      </c>
      <c r="Y752" t="s">
        <v>39</v>
      </c>
      <c r="Z752">
        <v>2</v>
      </c>
      <c r="AC752" t="str">
        <f>IF(Table1[[#This Row],[In Adafruit Kit]]+Table1[[#This Row],[Common part]]&gt;0,1,"")</f>
        <v/>
      </c>
      <c r="AE752">
        <v>1</v>
      </c>
      <c r="AF752" t="str">
        <f>IF(Table1[[#This Row],[Stock Part]]=1,"STOCK",IF(Table1[[#This Row],[5% Rohs Part]]+Table1[[#This Row],[1% Rohs Part]],"",""))</f>
        <v/>
      </c>
      <c r="AG752" t="str">
        <f>CONCATENATE(Table1[[#This Row],[Resistance (Ohms)]],Table1[[#This Row],[Tolerance]],Table1[[#This Row],[Stock]])</f>
        <v>2.55kÂ±1%</v>
      </c>
      <c r="AH752" t="s">
        <v>11344</v>
      </c>
      <c r="AI752" s="6" t="s">
        <v>11352</v>
      </c>
    </row>
    <row r="753" spans="1:35" hidden="1">
      <c r="A753" t="s">
        <v>55</v>
      </c>
      <c r="B753" t="s">
        <v>56</v>
      </c>
      <c r="C753" t="s">
        <v>2695</v>
      </c>
      <c r="D753" t="s">
        <v>58</v>
      </c>
      <c r="E753" t="s">
        <v>2696</v>
      </c>
      <c r="F753" t="s">
        <v>60</v>
      </c>
      <c r="G753" t="s">
        <v>2697</v>
      </c>
      <c r="H753">
        <v>7137</v>
      </c>
      <c r="I753">
        <v>0</v>
      </c>
      <c r="J753">
        <v>0.1</v>
      </c>
      <c r="K753">
        <v>0</v>
      </c>
      <c r="L753">
        <v>1</v>
      </c>
      <c r="M753" t="s">
        <v>19</v>
      </c>
      <c r="N753" t="s">
        <v>62</v>
      </c>
      <c r="O753">
        <v>280</v>
      </c>
      <c r="P753" t="s">
        <v>24</v>
      </c>
      <c r="Q753" t="s">
        <v>64</v>
      </c>
      <c r="R753" t="s">
        <v>65</v>
      </c>
      <c r="S753" t="s">
        <v>66</v>
      </c>
      <c r="T753" t="s">
        <v>105</v>
      </c>
      <c r="U753" t="s">
        <v>67</v>
      </c>
      <c r="V753" t="s">
        <v>21</v>
      </c>
      <c r="W753">
        <v>805</v>
      </c>
      <c r="X753" t="s">
        <v>22</v>
      </c>
      <c r="Y753" t="s">
        <v>39</v>
      </c>
      <c r="Z753">
        <v>2</v>
      </c>
      <c r="AC753" t="str">
        <f>IF(Table1[[#This Row],[In Adafruit Kit]]+Table1[[#This Row],[Common part]]&gt;0,1,"")</f>
        <v/>
      </c>
      <c r="AE753">
        <v>1</v>
      </c>
      <c r="AF753" t="str">
        <f>IF(Table1[[#This Row],[Stock Part]]=1,"STOCK",IF(Table1[[#This Row],[5% Rohs Part]]+Table1[[#This Row],[1% Rohs Part]],"",""))</f>
        <v/>
      </c>
      <c r="AG753" t="str">
        <f>CONCATENATE(Table1[[#This Row],[Resistance (Ohms)]],Table1[[#This Row],[Tolerance]],Table1[[#This Row],[Stock]])</f>
        <v>280Â±1%</v>
      </c>
      <c r="AH753" t="s">
        <v>11344</v>
      </c>
      <c r="AI753" s="6" t="s">
        <v>11352</v>
      </c>
    </row>
    <row r="754" spans="1:35" hidden="1">
      <c r="A754" t="s">
        <v>55</v>
      </c>
      <c r="B754" t="s">
        <v>56</v>
      </c>
      <c r="C754" t="s">
        <v>2698</v>
      </c>
      <c r="D754" t="s">
        <v>58</v>
      </c>
      <c r="E754" t="s">
        <v>2699</v>
      </c>
      <c r="F754" t="s">
        <v>60</v>
      </c>
      <c r="G754" t="s">
        <v>2700</v>
      </c>
      <c r="H754">
        <v>346</v>
      </c>
      <c r="I754">
        <v>0</v>
      </c>
      <c r="J754">
        <v>0.1</v>
      </c>
      <c r="K754">
        <v>0</v>
      </c>
      <c r="L754">
        <v>1</v>
      </c>
      <c r="M754" t="s">
        <v>19</v>
      </c>
      <c r="N754" t="s">
        <v>62</v>
      </c>
      <c r="O754" t="s">
        <v>2474</v>
      </c>
      <c r="P754" t="s">
        <v>24</v>
      </c>
      <c r="Q754" t="s">
        <v>64</v>
      </c>
      <c r="R754" t="s">
        <v>65</v>
      </c>
      <c r="S754" t="s">
        <v>66</v>
      </c>
      <c r="T754" t="s">
        <v>105</v>
      </c>
      <c r="U754" t="s">
        <v>67</v>
      </c>
      <c r="V754" t="s">
        <v>21</v>
      </c>
      <c r="W754">
        <v>805</v>
      </c>
      <c r="X754" t="s">
        <v>22</v>
      </c>
      <c r="Y754" t="s">
        <v>39</v>
      </c>
      <c r="Z754">
        <v>2</v>
      </c>
      <c r="AC754" t="str">
        <f>IF(Table1[[#This Row],[In Adafruit Kit]]+Table1[[#This Row],[Common part]]&gt;0,1,"")</f>
        <v/>
      </c>
      <c r="AE754">
        <v>1</v>
      </c>
      <c r="AF754" t="str">
        <f>IF(Table1[[#This Row],[Stock Part]]=1,"STOCK",IF(Table1[[#This Row],[5% Rohs Part]]+Table1[[#This Row],[1% Rohs Part]],"",""))</f>
        <v/>
      </c>
      <c r="AG754" t="str">
        <f>CONCATENATE(Table1[[#This Row],[Resistance (Ohms)]],Table1[[#This Row],[Tolerance]],Table1[[#This Row],[Stock]])</f>
        <v>3kÂ±1%</v>
      </c>
      <c r="AH754" t="s">
        <v>11344</v>
      </c>
      <c r="AI754" s="6" t="s">
        <v>11352</v>
      </c>
    </row>
    <row r="755" spans="1:35" hidden="1">
      <c r="A755" t="s">
        <v>55</v>
      </c>
      <c r="B755" t="s">
        <v>56</v>
      </c>
      <c r="C755" t="s">
        <v>2701</v>
      </c>
      <c r="D755" t="s">
        <v>58</v>
      </c>
      <c r="E755" t="s">
        <v>2702</v>
      </c>
      <c r="F755" t="s">
        <v>60</v>
      </c>
      <c r="G755" t="s">
        <v>2703</v>
      </c>
      <c r="H755">
        <v>8564</v>
      </c>
      <c r="I755">
        <v>0</v>
      </c>
      <c r="J755">
        <v>0.1</v>
      </c>
      <c r="K755">
        <v>0</v>
      </c>
      <c r="L755">
        <v>1</v>
      </c>
      <c r="M755" t="s">
        <v>19</v>
      </c>
      <c r="N755" t="s">
        <v>62</v>
      </c>
      <c r="O755" t="s">
        <v>2704</v>
      </c>
      <c r="P755" t="s">
        <v>24</v>
      </c>
      <c r="Q755" t="s">
        <v>64</v>
      </c>
      <c r="R755" t="s">
        <v>65</v>
      </c>
      <c r="S755" t="s">
        <v>66</v>
      </c>
      <c r="T755" t="s">
        <v>105</v>
      </c>
      <c r="U755" t="s">
        <v>67</v>
      </c>
      <c r="V755" t="s">
        <v>21</v>
      </c>
      <c r="W755">
        <v>805</v>
      </c>
      <c r="X755" t="s">
        <v>22</v>
      </c>
      <c r="Y755" t="s">
        <v>39</v>
      </c>
      <c r="Z755">
        <v>2</v>
      </c>
      <c r="AC755" t="str">
        <f>IF(Table1[[#This Row],[In Adafruit Kit]]+Table1[[#This Row],[Common part]]&gt;0,1,"")</f>
        <v/>
      </c>
      <c r="AE755">
        <v>1</v>
      </c>
      <c r="AF755" t="str">
        <f>IF(Table1[[#This Row],[Stock Part]]=1,"STOCK",IF(Table1[[#This Row],[5% Rohs Part]]+Table1[[#This Row],[1% Rohs Part]],"",""))</f>
        <v/>
      </c>
      <c r="AG755" t="str">
        <f>CONCATENATE(Table1[[#This Row],[Resistance (Ohms)]],Table1[[#This Row],[Tolerance]],Table1[[#This Row],[Stock]])</f>
        <v>3.83kÂ±1%</v>
      </c>
      <c r="AH755" t="s">
        <v>11344</v>
      </c>
      <c r="AI755" s="6" t="s">
        <v>11352</v>
      </c>
    </row>
    <row r="756" spans="1:35" hidden="1">
      <c r="A756" t="s">
        <v>55</v>
      </c>
      <c r="B756" t="s">
        <v>56</v>
      </c>
      <c r="C756" t="s">
        <v>2705</v>
      </c>
      <c r="D756" t="s">
        <v>58</v>
      </c>
      <c r="E756" t="s">
        <v>2706</v>
      </c>
      <c r="F756" t="s">
        <v>60</v>
      </c>
      <c r="G756" t="s">
        <v>2707</v>
      </c>
      <c r="H756">
        <v>9079</v>
      </c>
      <c r="I756">
        <v>0</v>
      </c>
      <c r="J756">
        <v>0.1</v>
      </c>
      <c r="K756">
        <v>0</v>
      </c>
      <c r="L756">
        <v>1</v>
      </c>
      <c r="M756" t="s">
        <v>19</v>
      </c>
      <c r="N756" t="s">
        <v>62</v>
      </c>
      <c r="O756" t="s">
        <v>2151</v>
      </c>
      <c r="P756" t="s">
        <v>24</v>
      </c>
      <c r="Q756" t="s">
        <v>64</v>
      </c>
      <c r="R756" t="s">
        <v>65</v>
      </c>
      <c r="S756" t="s">
        <v>66</v>
      </c>
      <c r="T756" t="s">
        <v>105</v>
      </c>
      <c r="U756" t="s">
        <v>67</v>
      </c>
      <c r="V756" t="s">
        <v>21</v>
      </c>
      <c r="W756">
        <v>805</v>
      </c>
      <c r="X756" t="s">
        <v>22</v>
      </c>
      <c r="Y756" t="s">
        <v>39</v>
      </c>
      <c r="Z756">
        <v>2</v>
      </c>
      <c r="AC756" t="str">
        <f>IF(Table1[[#This Row],[In Adafruit Kit]]+Table1[[#This Row],[Common part]]&gt;0,1,"")</f>
        <v/>
      </c>
      <c r="AE756">
        <v>1</v>
      </c>
      <c r="AF756" t="str">
        <f>IF(Table1[[#This Row],[Stock Part]]=1,"STOCK",IF(Table1[[#This Row],[5% Rohs Part]]+Table1[[#This Row],[1% Rohs Part]],"",""))</f>
        <v/>
      </c>
      <c r="AG756" t="str">
        <f>CONCATENATE(Table1[[#This Row],[Resistance (Ohms)]],Table1[[#This Row],[Tolerance]],Table1[[#This Row],[Stock]])</f>
        <v>3.9kÂ±1%</v>
      </c>
      <c r="AH756" t="s">
        <v>11344</v>
      </c>
      <c r="AI756" s="6" t="s">
        <v>11352</v>
      </c>
    </row>
    <row r="757" spans="1:35" hidden="1">
      <c r="A757" t="s">
        <v>55</v>
      </c>
      <c r="B757" t="s">
        <v>56</v>
      </c>
      <c r="C757" t="s">
        <v>2708</v>
      </c>
      <c r="D757" t="s">
        <v>58</v>
      </c>
      <c r="E757" t="s">
        <v>2709</v>
      </c>
      <c r="F757" t="s">
        <v>60</v>
      </c>
      <c r="G757" t="s">
        <v>2710</v>
      </c>
      <c r="H757">
        <v>7844</v>
      </c>
      <c r="I757">
        <v>0</v>
      </c>
      <c r="J757">
        <v>0.1</v>
      </c>
      <c r="K757">
        <v>0</v>
      </c>
      <c r="L757">
        <v>1</v>
      </c>
      <c r="M757" t="s">
        <v>19</v>
      </c>
      <c r="N757" t="s">
        <v>62</v>
      </c>
      <c r="O757">
        <v>39.200000000000003</v>
      </c>
      <c r="P757" t="s">
        <v>24</v>
      </c>
      <c r="Q757" t="s">
        <v>64</v>
      </c>
      <c r="R757" t="s">
        <v>65</v>
      </c>
      <c r="S757" t="s">
        <v>66</v>
      </c>
      <c r="T757" t="s">
        <v>105</v>
      </c>
      <c r="U757" t="s">
        <v>67</v>
      </c>
      <c r="V757" t="s">
        <v>21</v>
      </c>
      <c r="W757">
        <v>805</v>
      </c>
      <c r="X757" t="s">
        <v>22</v>
      </c>
      <c r="Y757" t="s">
        <v>39</v>
      </c>
      <c r="Z757">
        <v>2</v>
      </c>
      <c r="AC757" t="str">
        <f>IF(Table1[[#This Row],[In Adafruit Kit]]+Table1[[#This Row],[Common part]]&gt;0,1,"")</f>
        <v/>
      </c>
      <c r="AE757">
        <v>1</v>
      </c>
      <c r="AF757" t="str">
        <f>IF(Table1[[#This Row],[Stock Part]]=1,"STOCK",IF(Table1[[#This Row],[5% Rohs Part]]+Table1[[#This Row],[1% Rohs Part]],"",""))</f>
        <v/>
      </c>
      <c r="AG757" t="str">
        <f>CONCATENATE(Table1[[#This Row],[Resistance (Ohms)]],Table1[[#This Row],[Tolerance]],Table1[[#This Row],[Stock]])</f>
        <v>39.2Â±1%</v>
      </c>
      <c r="AH757" t="s">
        <v>11344</v>
      </c>
      <c r="AI757" s="6" t="s">
        <v>11352</v>
      </c>
    </row>
    <row r="758" spans="1:35" hidden="1">
      <c r="A758" t="s">
        <v>55</v>
      </c>
      <c r="B758" t="s">
        <v>56</v>
      </c>
      <c r="C758" t="s">
        <v>2711</v>
      </c>
      <c r="D758" t="s">
        <v>58</v>
      </c>
      <c r="E758" t="s">
        <v>2712</v>
      </c>
      <c r="F758" t="s">
        <v>60</v>
      </c>
      <c r="G758" t="s">
        <v>2713</v>
      </c>
      <c r="H758">
        <v>8948</v>
      </c>
      <c r="I758">
        <v>0</v>
      </c>
      <c r="J758">
        <v>0.1</v>
      </c>
      <c r="K758">
        <v>0</v>
      </c>
      <c r="L758">
        <v>1</v>
      </c>
      <c r="M758" t="s">
        <v>19</v>
      </c>
      <c r="N758" t="s">
        <v>62</v>
      </c>
      <c r="O758">
        <v>432</v>
      </c>
      <c r="P758" t="s">
        <v>24</v>
      </c>
      <c r="Q758" t="s">
        <v>64</v>
      </c>
      <c r="R758" t="s">
        <v>65</v>
      </c>
      <c r="S758" t="s">
        <v>66</v>
      </c>
      <c r="T758" t="s">
        <v>105</v>
      </c>
      <c r="U758" t="s">
        <v>67</v>
      </c>
      <c r="V758" t="s">
        <v>21</v>
      </c>
      <c r="W758">
        <v>805</v>
      </c>
      <c r="X758" t="s">
        <v>22</v>
      </c>
      <c r="Y758" t="s">
        <v>39</v>
      </c>
      <c r="Z758">
        <v>2</v>
      </c>
      <c r="AC758" t="str">
        <f>IF(Table1[[#This Row],[In Adafruit Kit]]+Table1[[#This Row],[Common part]]&gt;0,1,"")</f>
        <v/>
      </c>
      <c r="AE758">
        <v>1</v>
      </c>
      <c r="AF758" t="str">
        <f>IF(Table1[[#This Row],[Stock Part]]=1,"STOCK",IF(Table1[[#This Row],[5% Rohs Part]]+Table1[[#This Row],[1% Rohs Part]],"",""))</f>
        <v/>
      </c>
      <c r="AG758" t="str">
        <f>CONCATENATE(Table1[[#This Row],[Resistance (Ohms)]],Table1[[#This Row],[Tolerance]],Table1[[#This Row],[Stock]])</f>
        <v>432Â±1%</v>
      </c>
      <c r="AH758" t="s">
        <v>11344</v>
      </c>
      <c r="AI758" s="6" t="s">
        <v>11352</v>
      </c>
    </row>
    <row r="759" spans="1:35" hidden="1">
      <c r="A759" t="s">
        <v>55</v>
      </c>
      <c r="B759" t="s">
        <v>56</v>
      </c>
      <c r="C759" t="s">
        <v>2714</v>
      </c>
      <c r="D759" t="s">
        <v>58</v>
      </c>
      <c r="E759" t="s">
        <v>2715</v>
      </c>
      <c r="F759" t="s">
        <v>60</v>
      </c>
      <c r="G759" t="s">
        <v>2716</v>
      </c>
      <c r="H759">
        <v>46719</v>
      </c>
      <c r="I759">
        <v>0</v>
      </c>
      <c r="J759">
        <v>0.1</v>
      </c>
      <c r="K759">
        <v>0</v>
      </c>
      <c r="L759">
        <v>1</v>
      </c>
      <c r="M759" t="s">
        <v>19</v>
      </c>
      <c r="N759" t="s">
        <v>62</v>
      </c>
      <c r="O759">
        <v>475</v>
      </c>
      <c r="P759" t="s">
        <v>24</v>
      </c>
      <c r="Q759" t="s">
        <v>64</v>
      </c>
      <c r="R759" t="s">
        <v>65</v>
      </c>
      <c r="S759" t="s">
        <v>66</v>
      </c>
      <c r="T759" t="s">
        <v>105</v>
      </c>
      <c r="U759" t="s">
        <v>67</v>
      </c>
      <c r="V759" t="s">
        <v>21</v>
      </c>
      <c r="W759">
        <v>805</v>
      </c>
      <c r="X759" t="s">
        <v>22</v>
      </c>
      <c r="Y759" t="s">
        <v>39</v>
      </c>
      <c r="Z759">
        <v>2</v>
      </c>
      <c r="AC759" t="str">
        <f>IF(Table1[[#This Row],[In Adafruit Kit]]+Table1[[#This Row],[Common part]]&gt;0,1,"")</f>
        <v/>
      </c>
      <c r="AE759">
        <v>1</v>
      </c>
      <c r="AF759" t="str">
        <f>IF(Table1[[#This Row],[Stock Part]]=1,"STOCK",IF(Table1[[#This Row],[5% Rohs Part]]+Table1[[#This Row],[1% Rohs Part]],"",""))</f>
        <v/>
      </c>
      <c r="AG759" t="str">
        <f>CONCATENATE(Table1[[#This Row],[Resistance (Ohms)]],Table1[[#This Row],[Tolerance]],Table1[[#This Row],[Stock]])</f>
        <v>475Â±1%</v>
      </c>
      <c r="AH759" t="s">
        <v>11344</v>
      </c>
      <c r="AI759" s="6" t="s">
        <v>11352</v>
      </c>
    </row>
    <row r="760" spans="1:35" hidden="1">
      <c r="A760" t="s">
        <v>55</v>
      </c>
      <c r="B760" t="s">
        <v>56</v>
      </c>
      <c r="C760" t="s">
        <v>2717</v>
      </c>
      <c r="D760" t="s">
        <v>58</v>
      </c>
      <c r="E760" t="s">
        <v>2718</v>
      </c>
      <c r="F760" t="s">
        <v>60</v>
      </c>
      <c r="G760" t="s">
        <v>2719</v>
      </c>
      <c r="H760">
        <v>7404</v>
      </c>
      <c r="I760">
        <v>0</v>
      </c>
      <c r="J760">
        <v>0.1</v>
      </c>
      <c r="K760">
        <v>0</v>
      </c>
      <c r="L760">
        <v>1</v>
      </c>
      <c r="M760" t="s">
        <v>19</v>
      </c>
      <c r="N760" t="s">
        <v>62</v>
      </c>
      <c r="O760" t="s">
        <v>2720</v>
      </c>
      <c r="P760" t="s">
        <v>24</v>
      </c>
      <c r="Q760" t="s">
        <v>64</v>
      </c>
      <c r="R760" t="s">
        <v>65</v>
      </c>
      <c r="S760" t="s">
        <v>66</v>
      </c>
      <c r="T760" t="s">
        <v>105</v>
      </c>
      <c r="U760" t="s">
        <v>67</v>
      </c>
      <c r="V760" t="s">
        <v>21</v>
      </c>
      <c r="W760">
        <v>805</v>
      </c>
      <c r="X760" t="s">
        <v>22</v>
      </c>
      <c r="Y760" t="s">
        <v>39</v>
      </c>
      <c r="Z760">
        <v>2</v>
      </c>
      <c r="AC760" t="str">
        <f>IF(Table1[[#This Row],[In Adafruit Kit]]+Table1[[#This Row],[Common part]]&gt;0,1,"")</f>
        <v/>
      </c>
      <c r="AE760">
        <v>1</v>
      </c>
      <c r="AF760" t="str">
        <f>IF(Table1[[#This Row],[Stock Part]]=1,"STOCK",IF(Table1[[#This Row],[5% Rohs Part]]+Table1[[#This Row],[1% Rohs Part]],"",""))</f>
        <v/>
      </c>
      <c r="AG760" t="str">
        <f>CONCATENATE(Table1[[#This Row],[Resistance (Ohms)]],Table1[[#This Row],[Tolerance]],Table1[[#This Row],[Stock]])</f>
        <v>5.49kÂ±1%</v>
      </c>
      <c r="AH760" t="s">
        <v>11344</v>
      </c>
      <c r="AI760" s="6" t="s">
        <v>11352</v>
      </c>
    </row>
    <row r="761" spans="1:35" hidden="1">
      <c r="A761" t="s">
        <v>55</v>
      </c>
      <c r="B761" t="s">
        <v>56</v>
      </c>
      <c r="C761" t="s">
        <v>2721</v>
      </c>
      <c r="D761" t="s">
        <v>58</v>
      </c>
      <c r="E761" t="s">
        <v>2722</v>
      </c>
      <c r="F761" t="s">
        <v>60</v>
      </c>
      <c r="G761" t="s">
        <v>2723</v>
      </c>
      <c r="H761">
        <v>7143</v>
      </c>
      <c r="I761">
        <v>0</v>
      </c>
      <c r="J761">
        <v>0.1</v>
      </c>
      <c r="K761">
        <v>0</v>
      </c>
      <c r="L761">
        <v>1</v>
      </c>
      <c r="M761" t="s">
        <v>19</v>
      </c>
      <c r="N761" t="s">
        <v>62</v>
      </c>
      <c r="O761" t="s">
        <v>2724</v>
      </c>
      <c r="P761" t="s">
        <v>24</v>
      </c>
      <c r="Q761" t="s">
        <v>64</v>
      </c>
      <c r="R761" t="s">
        <v>65</v>
      </c>
      <c r="S761" t="s">
        <v>66</v>
      </c>
      <c r="T761" t="s">
        <v>105</v>
      </c>
      <c r="U761" t="s">
        <v>67</v>
      </c>
      <c r="V761" t="s">
        <v>21</v>
      </c>
      <c r="W761">
        <v>805</v>
      </c>
      <c r="X761" t="s">
        <v>22</v>
      </c>
      <c r="Y761" t="s">
        <v>39</v>
      </c>
      <c r="Z761">
        <v>2</v>
      </c>
      <c r="AC761" t="str">
        <f>IF(Table1[[#This Row],[In Adafruit Kit]]+Table1[[#This Row],[Common part]]&gt;0,1,"")</f>
        <v/>
      </c>
      <c r="AE761">
        <v>1</v>
      </c>
      <c r="AF761" t="str">
        <f>IF(Table1[[#This Row],[Stock Part]]=1,"STOCK",IF(Table1[[#This Row],[5% Rohs Part]]+Table1[[#This Row],[1% Rohs Part]],"",""))</f>
        <v/>
      </c>
      <c r="AG761" t="str">
        <f>CONCATENATE(Table1[[#This Row],[Resistance (Ohms)]],Table1[[#This Row],[Tolerance]],Table1[[#This Row],[Stock]])</f>
        <v>61.9kÂ±1%</v>
      </c>
      <c r="AH761" t="s">
        <v>11344</v>
      </c>
      <c r="AI761" s="6" t="s">
        <v>11352</v>
      </c>
    </row>
    <row r="762" spans="1:35" hidden="1">
      <c r="A762" t="s">
        <v>55</v>
      </c>
      <c r="B762" t="s">
        <v>56</v>
      </c>
      <c r="C762" t="s">
        <v>2725</v>
      </c>
      <c r="D762" t="s">
        <v>58</v>
      </c>
      <c r="E762" t="s">
        <v>2726</v>
      </c>
      <c r="F762" t="s">
        <v>60</v>
      </c>
      <c r="G762" t="s">
        <v>2727</v>
      </c>
      <c r="H762">
        <v>7711</v>
      </c>
      <c r="I762">
        <v>0</v>
      </c>
      <c r="J762">
        <v>0.1</v>
      </c>
      <c r="K762">
        <v>0</v>
      </c>
      <c r="L762">
        <v>1</v>
      </c>
      <c r="M762" t="s">
        <v>19</v>
      </c>
      <c r="N762" t="s">
        <v>62</v>
      </c>
      <c r="O762" t="s">
        <v>495</v>
      </c>
      <c r="P762" t="s">
        <v>24</v>
      </c>
      <c r="Q762" t="s">
        <v>64</v>
      </c>
      <c r="R762" t="s">
        <v>65</v>
      </c>
      <c r="S762" t="s">
        <v>66</v>
      </c>
      <c r="T762" t="s">
        <v>105</v>
      </c>
      <c r="U762" t="s">
        <v>67</v>
      </c>
      <c r="V762" t="s">
        <v>21</v>
      </c>
      <c r="W762">
        <v>805</v>
      </c>
      <c r="X762" t="s">
        <v>22</v>
      </c>
      <c r="Y762" t="s">
        <v>39</v>
      </c>
      <c r="Z762">
        <v>2</v>
      </c>
      <c r="AC762" t="str">
        <f>IF(Table1[[#This Row],[In Adafruit Kit]]+Table1[[#This Row],[Common part]]&gt;0,1,"")</f>
        <v/>
      </c>
      <c r="AE762">
        <v>1</v>
      </c>
      <c r="AF762" t="str">
        <f>IF(Table1[[#This Row],[Stock Part]]=1,"STOCK",IF(Table1[[#This Row],[5% Rohs Part]]+Table1[[#This Row],[1% Rohs Part]],"",""))</f>
        <v/>
      </c>
      <c r="AG762" t="str">
        <f>CONCATENATE(Table1[[#This Row],[Resistance (Ohms)]],Table1[[#This Row],[Tolerance]],Table1[[#This Row],[Stock]])</f>
        <v>1.8MÂ±1%</v>
      </c>
      <c r="AH762" t="s">
        <v>11344</v>
      </c>
      <c r="AI762" s="6" t="s">
        <v>11352</v>
      </c>
    </row>
    <row r="763" spans="1:35" hidden="1">
      <c r="A763" t="s">
        <v>55</v>
      </c>
      <c r="B763" t="s">
        <v>56</v>
      </c>
      <c r="C763" t="s">
        <v>2728</v>
      </c>
      <c r="D763" t="s">
        <v>58</v>
      </c>
      <c r="E763" t="s">
        <v>2729</v>
      </c>
      <c r="F763" t="s">
        <v>60</v>
      </c>
      <c r="G763" t="s">
        <v>2730</v>
      </c>
      <c r="H763">
        <v>7021</v>
      </c>
      <c r="I763">
        <v>0</v>
      </c>
      <c r="J763">
        <v>0.1</v>
      </c>
      <c r="K763">
        <v>0</v>
      </c>
      <c r="L763">
        <v>1</v>
      </c>
      <c r="M763" t="s">
        <v>19</v>
      </c>
      <c r="N763" t="s">
        <v>62</v>
      </c>
      <c r="O763" t="s">
        <v>2731</v>
      </c>
      <c r="P763" t="s">
        <v>24</v>
      </c>
      <c r="Q763" t="s">
        <v>64</v>
      </c>
      <c r="R763" t="s">
        <v>65</v>
      </c>
      <c r="S763" t="s">
        <v>66</v>
      </c>
      <c r="T763" t="s">
        <v>105</v>
      </c>
      <c r="U763" t="s">
        <v>67</v>
      </c>
      <c r="V763" t="s">
        <v>21</v>
      </c>
      <c r="W763">
        <v>805</v>
      </c>
      <c r="X763" t="s">
        <v>22</v>
      </c>
      <c r="Y763" t="s">
        <v>39</v>
      </c>
      <c r="Z763">
        <v>2</v>
      </c>
      <c r="AC763" t="str">
        <f>IF(Table1[[#This Row],[In Adafruit Kit]]+Table1[[#This Row],[Common part]]&gt;0,1,"")</f>
        <v/>
      </c>
      <c r="AE763">
        <v>1</v>
      </c>
      <c r="AF763" t="str">
        <f>IF(Table1[[#This Row],[Stock Part]]=1,"STOCK",IF(Table1[[#This Row],[5% Rohs Part]]+Table1[[#This Row],[1% Rohs Part]],"",""))</f>
        <v/>
      </c>
      <c r="AG763" t="str">
        <f>CONCATENATE(Table1[[#This Row],[Resistance (Ohms)]],Table1[[#This Row],[Tolerance]],Table1[[#This Row],[Stock]])</f>
        <v>2.8MÂ±1%</v>
      </c>
      <c r="AH763" t="s">
        <v>11344</v>
      </c>
      <c r="AI763" s="6" t="s">
        <v>11352</v>
      </c>
    </row>
    <row r="764" spans="1:35" hidden="1">
      <c r="A764" t="s">
        <v>55</v>
      </c>
      <c r="B764" t="s">
        <v>56</v>
      </c>
      <c r="C764" t="s">
        <v>2732</v>
      </c>
      <c r="D764" t="s">
        <v>58</v>
      </c>
      <c r="E764" t="s">
        <v>2733</v>
      </c>
      <c r="F764" t="s">
        <v>60</v>
      </c>
      <c r="G764" t="s">
        <v>2734</v>
      </c>
      <c r="H764">
        <v>5820</v>
      </c>
      <c r="I764">
        <v>0</v>
      </c>
      <c r="J764">
        <v>0.1</v>
      </c>
      <c r="K764">
        <v>0</v>
      </c>
      <c r="L764">
        <v>1</v>
      </c>
      <c r="M764" t="s">
        <v>19</v>
      </c>
      <c r="N764" t="s">
        <v>62</v>
      </c>
      <c r="O764" t="s">
        <v>2735</v>
      </c>
      <c r="P764" t="s">
        <v>24</v>
      </c>
      <c r="Q764" t="s">
        <v>64</v>
      </c>
      <c r="R764" t="s">
        <v>65</v>
      </c>
      <c r="S764" t="s">
        <v>66</v>
      </c>
      <c r="T764" t="s">
        <v>105</v>
      </c>
      <c r="U764" t="s">
        <v>67</v>
      </c>
      <c r="V764" t="s">
        <v>21</v>
      </c>
      <c r="W764">
        <v>805</v>
      </c>
      <c r="X764" t="s">
        <v>22</v>
      </c>
      <c r="Y764" t="s">
        <v>39</v>
      </c>
      <c r="Z764">
        <v>2</v>
      </c>
      <c r="AC764" t="str">
        <f>IF(Table1[[#This Row],[In Adafruit Kit]]+Table1[[#This Row],[Common part]]&gt;0,1,"")</f>
        <v/>
      </c>
      <c r="AE764">
        <v>1</v>
      </c>
      <c r="AF764" t="str">
        <f>IF(Table1[[#This Row],[Stock Part]]=1,"STOCK",IF(Table1[[#This Row],[5% Rohs Part]]+Table1[[#This Row],[1% Rohs Part]],"",""))</f>
        <v/>
      </c>
      <c r="AG764" t="str">
        <f>CONCATENATE(Table1[[#This Row],[Resistance (Ohms)]],Table1[[#This Row],[Tolerance]],Table1[[#This Row],[Stock]])</f>
        <v>5.62MÂ±1%</v>
      </c>
      <c r="AH764" t="s">
        <v>11344</v>
      </c>
      <c r="AI764" s="6" t="s">
        <v>11352</v>
      </c>
    </row>
    <row r="765" spans="1:35" hidden="1">
      <c r="A765" t="s">
        <v>55</v>
      </c>
      <c r="B765" t="s">
        <v>56</v>
      </c>
      <c r="C765" t="s">
        <v>2736</v>
      </c>
      <c r="D765" t="s">
        <v>58</v>
      </c>
      <c r="E765" t="s">
        <v>2737</v>
      </c>
      <c r="F765" t="s">
        <v>60</v>
      </c>
      <c r="G765" t="s">
        <v>2738</v>
      </c>
      <c r="H765">
        <v>6719</v>
      </c>
      <c r="I765">
        <v>0</v>
      </c>
      <c r="J765">
        <v>0.1</v>
      </c>
      <c r="K765">
        <v>0</v>
      </c>
      <c r="L765">
        <v>1</v>
      </c>
      <c r="M765" t="s">
        <v>19</v>
      </c>
      <c r="N765" t="s">
        <v>62</v>
      </c>
      <c r="O765" t="s">
        <v>2739</v>
      </c>
      <c r="P765" t="s">
        <v>24</v>
      </c>
      <c r="Q765" t="s">
        <v>64</v>
      </c>
      <c r="R765" t="s">
        <v>65</v>
      </c>
      <c r="S765" t="s">
        <v>66</v>
      </c>
      <c r="T765" t="s">
        <v>105</v>
      </c>
      <c r="U765" t="s">
        <v>67</v>
      </c>
      <c r="V765" t="s">
        <v>21</v>
      </c>
      <c r="W765">
        <v>805</v>
      </c>
      <c r="X765" t="s">
        <v>22</v>
      </c>
      <c r="Y765" t="s">
        <v>39</v>
      </c>
      <c r="Z765">
        <v>2</v>
      </c>
      <c r="AC765" t="str">
        <f>IF(Table1[[#This Row],[In Adafruit Kit]]+Table1[[#This Row],[Common part]]&gt;0,1,"")</f>
        <v/>
      </c>
      <c r="AE765">
        <v>1</v>
      </c>
      <c r="AF765" t="str">
        <f>IF(Table1[[#This Row],[Stock Part]]=1,"STOCK",IF(Table1[[#This Row],[5% Rohs Part]]+Table1[[#This Row],[1% Rohs Part]],"",""))</f>
        <v/>
      </c>
      <c r="AG765" t="str">
        <f>CONCATENATE(Table1[[#This Row],[Resistance (Ohms)]],Table1[[#This Row],[Tolerance]],Table1[[#This Row],[Stock]])</f>
        <v>9.09MÂ±1%</v>
      </c>
      <c r="AH765" t="s">
        <v>11344</v>
      </c>
      <c r="AI765" s="6" t="s">
        <v>11352</v>
      </c>
    </row>
    <row r="766" spans="1:35" hidden="1">
      <c r="A766" t="s">
        <v>55</v>
      </c>
      <c r="B766" t="s">
        <v>56</v>
      </c>
      <c r="C766" t="s">
        <v>2740</v>
      </c>
      <c r="D766" t="s">
        <v>58</v>
      </c>
      <c r="E766" t="s">
        <v>2741</v>
      </c>
      <c r="F766" t="s">
        <v>60</v>
      </c>
      <c r="G766" t="s">
        <v>2742</v>
      </c>
      <c r="H766">
        <v>68748</v>
      </c>
      <c r="I766">
        <v>0</v>
      </c>
      <c r="J766">
        <v>0.1</v>
      </c>
      <c r="K766">
        <v>0</v>
      </c>
      <c r="L766">
        <v>1</v>
      </c>
      <c r="M766" t="s">
        <v>19</v>
      </c>
      <c r="N766" t="s">
        <v>62</v>
      </c>
      <c r="O766">
        <v>2</v>
      </c>
      <c r="P766" t="s">
        <v>24</v>
      </c>
      <c r="Q766" t="s">
        <v>64</v>
      </c>
      <c r="R766" t="s">
        <v>65</v>
      </c>
      <c r="S766" t="s">
        <v>66</v>
      </c>
      <c r="T766" t="s">
        <v>71</v>
      </c>
      <c r="U766" t="s">
        <v>67</v>
      </c>
      <c r="V766" t="s">
        <v>21</v>
      </c>
      <c r="W766">
        <v>805</v>
      </c>
      <c r="X766" t="s">
        <v>22</v>
      </c>
      <c r="Y766" t="s">
        <v>39</v>
      </c>
      <c r="Z766">
        <v>2</v>
      </c>
      <c r="AC766" t="str">
        <f>IF(Table1[[#This Row],[In Adafruit Kit]]+Table1[[#This Row],[Common part]]&gt;0,1,"")</f>
        <v/>
      </c>
      <c r="AE766">
        <v>1</v>
      </c>
      <c r="AF766" t="str">
        <f>IF(Table1[[#This Row],[Stock Part]]=1,"STOCK",IF(Table1[[#This Row],[5% Rohs Part]]+Table1[[#This Row],[1% Rohs Part]],"",""))</f>
        <v/>
      </c>
      <c r="AG766" t="str">
        <f>CONCATENATE(Table1[[#This Row],[Resistance (Ohms)]],Table1[[#This Row],[Tolerance]],Table1[[#This Row],[Stock]])</f>
        <v>2Â±1%</v>
      </c>
      <c r="AH766" t="s">
        <v>11344</v>
      </c>
      <c r="AI766" s="6" t="s">
        <v>11352</v>
      </c>
    </row>
    <row r="767" spans="1:35" hidden="1">
      <c r="A767" t="s">
        <v>55</v>
      </c>
      <c r="B767" t="s">
        <v>56</v>
      </c>
      <c r="C767" t="s">
        <v>2743</v>
      </c>
      <c r="D767" t="s">
        <v>58</v>
      </c>
      <c r="E767" t="s">
        <v>2744</v>
      </c>
      <c r="F767" t="s">
        <v>60</v>
      </c>
      <c r="G767" t="s">
        <v>2745</v>
      </c>
      <c r="H767">
        <v>7154</v>
      </c>
      <c r="I767">
        <v>0</v>
      </c>
      <c r="J767">
        <v>0.1</v>
      </c>
      <c r="K767">
        <v>0</v>
      </c>
      <c r="L767">
        <v>1</v>
      </c>
      <c r="M767" t="s">
        <v>19</v>
      </c>
      <c r="N767" t="s">
        <v>62</v>
      </c>
      <c r="O767">
        <v>3.9</v>
      </c>
      <c r="P767" t="s">
        <v>24</v>
      </c>
      <c r="Q767" t="s">
        <v>64</v>
      </c>
      <c r="R767" t="s">
        <v>65</v>
      </c>
      <c r="S767" t="s">
        <v>66</v>
      </c>
      <c r="T767" t="s">
        <v>71</v>
      </c>
      <c r="U767" t="s">
        <v>67</v>
      </c>
      <c r="V767" t="s">
        <v>21</v>
      </c>
      <c r="W767">
        <v>805</v>
      </c>
      <c r="X767" t="s">
        <v>22</v>
      </c>
      <c r="Y767" t="s">
        <v>39</v>
      </c>
      <c r="Z767">
        <v>2</v>
      </c>
      <c r="AC767" t="str">
        <f>IF(Table1[[#This Row],[In Adafruit Kit]]+Table1[[#This Row],[Common part]]&gt;0,1,"")</f>
        <v/>
      </c>
      <c r="AE767">
        <v>1</v>
      </c>
      <c r="AF767" t="str">
        <f>IF(Table1[[#This Row],[Stock Part]]=1,"STOCK",IF(Table1[[#This Row],[5% Rohs Part]]+Table1[[#This Row],[1% Rohs Part]],"",""))</f>
        <v/>
      </c>
      <c r="AG767" t="str">
        <f>CONCATENATE(Table1[[#This Row],[Resistance (Ohms)]],Table1[[#This Row],[Tolerance]],Table1[[#This Row],[Stock]])</f>
        <v>3.9Â±1%</v>
      </c>
      <c r="AH767" t="s">
        <v>11344</v>
      </c>
      <c r="AI767" s="6" t="s">
        <v>11352</v>
      </c>
    </row>
    <row r="768" spans="1:35" hidden="1">
      <c r="A768" t="s">
        <v>55</v>
      </c>
      <c r="B768" t="s">
        <v>56</v>
      </c>
      <c r="C768" t="s">
        <v>2746</v>
      </c>
      <c r="D768" t="s">
        <v>58</v>
      </c>
      <c r="E768" t="s">
        <v>2747</v>
      </c>
      <c r="F768" t="s">
        <v>60</v>
      </c>
      <c r="G768" t="s">
        <v>2748</v>
      </c>
      <c r="H768">
        <v>8492</v>
      </c>
      <c r="I768">
        <v>0</v>
      </c>
      <c r="J768">
        <v>0.1</v>
      </c>
      <c r="K768">
        <v>0</v>
      </c>
      <c r="L768">
        <v>1</v>
      </c>
      <c r="M768" t="s">
        <v>19</v>
      </c>
      <c r="N768" t="s">
        <v>62</v>
      </c>
      <c r="O768">
        <v>8.06</v>
      </c>
      <c r="P768" t="s">
        <v>24</v>
      </c>
      <c r="Q768" t="s">
        <v>64</v>
      </c>
      <c r="R768" t="s">
        <v>65</v>
      </c>
      <c r="S768" t="s">
        <v>66</v>
      </c>
      <c r="T768" t="s">
        <v>71</v>
      </c>
      <c r="U768" t="s">
        <v>67</v>
      </c>
      <c r="V768" t="s">
        <v>21</v>
      </c>
      <c r="W768">
        <v>805</v>
      </c>
      <c r="X768" t="s">
        <v>22</v>
      </c>
      <c r="Y768" t="s">
        <v>39</v>
      </c>
      <c r="Z768">
        <v>2</v>
      </c>
      <c r="AC768" t="str">
        <f>IF(Table1[[#This Row],[In Adafruit Kit]]+Table1[[#This Row],[Common part]]&gt;0,1,"")</f>
        <v/>
      </c>
      <c r="AE768">
        <v>1</v>
      </c>
      <c r="AF768" t="str">
        <f>IF(Table1[[#This Row],[Stock Part]]=1,"STOCK",IF(Table1[[#This Row],[5% Rohs Part]]+Table1[[#This Row],[1% Rohs Part]],"",""))</f>
        <v/>
      </c>
      <c r="AG768" t="str">
        <f>CONCATENATE(Table1[[#This Row],[Resistance (Ohms)]],Table1[[#This Row],[Tolerance]],Table1[[#This Row],[Stock]])</f>
        <v>8.06Â±1%</v>
      </c>
      <c r="AH768" t="s">
        <v>11344</v>
      </c>
      <c r="AI768" s="6" t="s">
        <v>11352</v>
      </c>
    </row>
    <row r="769" spans="1:35" hidden="1">
      <c r="A769" t="s">
        <v>55</v>
      </c>
      <c r="B769" t="s">
        <v>56</v>
      </c>
      <c r="C769" t="s">
        <v>2749</v>
      </c>
      <c r="D769" t="s">
        <v>58</v>
      </c>
      <c r="E769" t="s">
        <v>2750</v>
      </c>
      <c r="F769" t="s">
        <v>60</v>
      </c>
      <c r="G769" t="s">
        <v>2751</v>
      </c>
      <c r="H769">
        <v>7822</v>
      </c>
      <c r="I769">
        <v>0</v>
      </c>
      <c r="J769">
        <v>0.1</v>
      </c>
      <c r="K769">
        <v>0</v>
      </c>
      <c r="L769">
        <v>1</v>
      </c>
      <c r="M769" t="s">
        <v>19</v>
      </c>
      <c r="N769" t="s">
        <v>62</v>
      </c>
      <c r="O769">
        <v>8.25</v>
      </c>
      <c r="P769" t="s">
        <v>24</v>
      </c>
      <c r="Q769" t="s">
        <v>64</v>
      </c>
      <c r="R769" t="s">
        <v>65</v>
      </c>
      <c r="S769" t="s">
        <v>66</v>
      </c>
      <c r="T769" t="s">
        <v>71</v>
      </c>
      <c r="U769" t="s">
        <v>67</v>
      </c>
      <c r="V769" t="s">
        <v>21</v>
      </c>
      <c r="W769">
        <v>805</v>
      </c>
      <c r="X769" t="s">
        <v>22</v>
      </c>
      <c r="Y769" t="s">
        <v>39</v>
      </c>
      <c r="Z769">
        <v>2</v>
      </c>
      <c r="AC769" t="str">
        <f>IF(Table1[[#This Row],[In Adafruit Kit]]+Table1[[#This Row],[Common part]]&gt;0,1,"")</f>
        <v/>
      </c>
      <c r="AE769">
        <v>1</v>
      </c>
      <c r="AF769" t="str">
        <f>IF(Table1[[#This Row],[Stock Part]]=1,"STOCK",IF(Table1[[#This Row],[5% Rohs Part]]+Table1[[#This Row],[1% Rohs Part]],"",""))</f>
        <v/>
      </c>
      <c r="AG769" t="str">
        <f>CONCATENATE(Table1[[#This Row],[Resistance (Ohms)]],Table1[[#This Row],[Tolerance]],Table1[[#This Row],[Stock]])</f>
        <v>8.25Â±1%</v>
      </c>
      <c r="AH769" t="s">
        <v>11344</v>
      </c>
      <c r="AI769" s="6" t="s">
        <v>11352</v>
      </c>
    </row>
    <row r="770" spans="1:35" hidden="1">
      <c r="A770" t="s">
        <v>55</v>
      </c>
      <c r="B770" t="s">
        <v>56</v>
      </c>
      <c r="C770" t="s">
        <v>2752</v>
      </c>
      <c r="D770" t="s">
        <v>58</v>
      </c>
      <c r="E770" t="s">
        <v>2753</v>
      </c>
      <c r="F770" t="s">
        <v>60</v>
      </c>
      <c r="G770" t="s">
        <v>2754</v>
      </c>
      <c r="H770">
        <v>6408</v>
      </c>
      <c r="I770">
        <v>0</v>
      </c>
      <c r="J770">
        <v>0.1</v>
      </c>
      <c r="K770">
        <v>0</v>
      </c>
      <c r="L770">
        <v>1</v>
      </c>
      <c r="M770" t="s">
        <v>19</v>
      </c>
      <c r="N770" t="s">
        <v>62</v>
      </c>
      <c r="O770">
        <v>10.5</v>
      </c>
      <c r="P770" t="s">
        <v>24</v>
      </c>
      <c r="Q770" t="s">
        <v>64</v>
      </c>
      <c r="R770" t="s">
        <v>65</v>
      </c>
      <c r="S770" t="s">
        <v>66</v>
      </c>
      <c r="T770" t="s">
        <v>105</v>
      </c>
      <c r="U770" t="s">
        <v>67</v>
      </c>
      <c r="V770" t="s">
        <v>21</v>
      </c>
      <c r="W770">
        <v>805</v>
      </c>
      <c r="X770" t="s">
        <v>22</v>
      </c>
      <c r="Y770" t="s">
        <v>39</v>
      </c>
      <c r="Z770">
        <v>2</v>
      </c>
      <c r="AC770" t="str">
        <f>IF(Table1[[#This Row],[In Adafruit Kit]]+Table1[[#This Row],[Common part]]&gt;0,1,"")</f>
        <v/>
      </c>
      <c r="AE770">
        <v>1</v>
      </c>
      <c r="AF770" t="str">
        <f>IF(Table1[[#This Row],[Stock Part]]=1,"STOCK",IF(Table1[[#This Row],[5% Rohs Part]]+Table1[[#This Row],[1% Rohs Part]],"",""))</f>
        <v/>
      </c>
      <c r="AG770" t="str">
        <f>CONCATENATE(Table1[[#This Row],[Resistance (Ohms)]],Table1[[#This Row],[Tolerance]],Table1[[#This Row],[Stock]])</f>
        <v>10.5Â±1%</v>
      </c>
      <c r="AH770" t="s">
        <v>11344</v>
      </c>
      <c r="AI770" s="6" t="s">
        <v>11352</v>
      </c>
    </row>
    <row r="771" spans="1:35" hidden="1">
      <c r="A771" t="s">
        <v>55</v>
      </c>
      <c r="B771" t="s">
        <v>56</v>
      </c>
      <c r="C771" t="s">
        <v>2755</v>
      </c>
      <c r="D771" t="s">
        <v>58</v>
      </c>
      <c r="E771" t="s">
        <v>2756</v>
      </c>
      <c r="F771" t="s">
        <v>60</v>
      </c>
      <c r="G771" t="s">
        <v>2757</v>
      </c>
      <c r="H771">
        <v>1666</v>
      </c>
      <c r="I771">
        <v>0</v>
      </c>
      <c r="J771">
        <v>0.1</v>
      </c>
      <c r="K771">
        <v>0</v>
      </c>
      <c r="L771">
        <v>1</v>
      </c>
      <c r="M771" t="s">
        <v>19</v>
      </c>
      <c r="N771" t="s">
        <v>62</v>
      </c>
      <c r="O771">
        <v>11.5</v>
      </c>
      <c r="P771" t="s">
        <v>24</v>
      </c>
      <c r="Q771" t="s">
        <v>64</v>
      </c>
      <c r="R771" t="s">
        <v>65</v>
      </c>
      <c r="S771" t="s">
        <v>66</v>
      </c>
      <c r="T771" t="s">
        <v>105</v>
      </c>
      <c r="U771" t="s">
        <v>67</v>
      </c>
      <c r="V771" t="s">
        <v>21</v>
      </c>
      <c r="W771">
        <v>805</v>
      </c>
      <c r="X771" t="s">
        <v>22</v>
      </c>
      <c r="Y771" t="s">
        <v>39</v>
      </c>
      <c r="Z771">
        <v>2</v>
      </c>
      <c r="AC771" t="str">
        <f>IF(Table1[[#This Row],[In Adafruit Kit]]+Table1[[#This Row],[Common part]]&gt;0,1,"")</f>
        <v/>
      </c>
      <c r="AE771">
        <v>1</v>
      </c>
      <c r="AF771" t="str">
        <f>IF(Table1[[#This Row],[Stock Part]]=1,"STOCK",IF(Table1[[#This Row],[5% Rohs Part]]+Table1[[#This Row],[1% Rohs Part]],"",""))</f>
        <v/>
      </c>
      <c r="AG771" t="str">
        <f>CONCATENATE(Table1[[#This Row],[Resistance (Ohms)]],Table1[[#This Row],[Tolerance]],Table1[[#This Row],[Stock]])</f>
        <v>11.5Â±1%</v>
      </c>
      <c r="AH771" t="s">
        <v>11344</v>
      </c>
      <c r="AI771" s="6" t="s">
        <v>11352</v>
      </c>
    </row>
    <row r="772" spans="1:35" hidden="1">
      <c r="A772" t="s">
        <v>55</v>
      </c>
      <c r="B772" t="s">
        <v>56</v>
      </c>
      <c r="C772" t="s">
        <v>2758</v>
      </c>
      <c r="D772" t="s">
        <v>58</v>
      </c>
      <c r="E772" t="s">
        <v>2759</v>
      </c>
      <c r="F772" t="s">
        <v>60</v>
      </c>
      <c r="G772" t="s">
        <v>2760</v>
      </c>
      <c r="H772">
        <v>35726</v>
      </c>
      <c r="I772">
        <v>0</v>
      </c>
      <c r="J772">
        <v>0.1</v>
      </c>
      <c r="K772">
        <v>0</v>
      </c>
      <c r="L772">
        <v>1</v>
      </c>
      <c r="M772" t="s">
        <v>19</v>
      </c>
      <c r="N772" t="s">
        <v>62</v>
      </c>
      <c r="O772">
        <v>12.7</v>
      </c>
      <c r="P772" t="s">
        <v>24</v>
      </c>
      <c r="Q772" t="s">
        <v>64</v>
      </c>
      <c r="R772" t="s">
        <v>65</v>
      </c>
      <c r="S772" t="s">
        <v>66</v>
      </c>
      <c r="T772" t="s">
        <v>105</v>
      </c>
      <c r="U772" t="s">
        <v>67</v>
      </c>
      <c r="V772" t="s">
        <v>21</v>
      </c>
      <c r="W772">
        <v>805</v>
      </c>
      <c r="X772" t="s">
        <v>22</v>
      </c>
      <c r="Y772" t="s">
        <v>39</v>
      </c>
      <c r="Z772">
        <v>2</v>
      </c>
      <c r="AC772" t="str">
        <f>IF(Table1[[#This Row],[In Adafruit Kit]]+Table1[[#This Row],[Common part]]&gt;0,1,"")</f>
        <v/>
      </c>
      <c r="AE772">
        <v>1</v>
      </c>
      <c r="AF772" t="str">
        <f>IF(Table1[[#This Row],[Stock Part]]=1,"STOCK",IF(Table1[[#This Row],[5% Rohs Part]]+Table1[[#This Row],[1% Rohs Part]],"",""))</f>
        <v/>
      </c>
      <c r="AG772" t="str">
        <f>CONCATENATE(Table1[[#This Row],[Resistance (Ohms)]],Table1[[#This Row],[Tolerance]],Table1[[#This Row],[Stock]])</f>
        <v>12.7Â±1%</v>
      </c>
      <c r="AH772" t="s">
        <v>11344</v>
      </c>
      <c r="AI772" s="6" t="s">
        <v>11352</v>
      </c>
    </row>
    <row r="773" spans="1:35" hidden="1">
      <c r="A773" t="s">
        <v>55</v>
      </c>
      <c r="B773" t="s">
        <v>56</v>
      </c>
      <c r="C773" t="s">
        <v>2761</v>
      </c>
      <c r="D773" t="s">
        <v>58</v>
      </c>
      <c r="E773" t="s">
        <v>2762</v>
      </c>
      <c r="F773" t="s">
        <v>60</v>
      </c>
      <c r="G773" t="s">
        <v>2763</v>
      </c>
      <c r="H773">
        <v>6315</v>
      </c>
      <c r="I773">
        <v>0</v>
      </c>
      <c r="J773">
        <v>0.1</v>
      </c>
      <c r="K773">
        <v>0</v>
      </c>
      <c r="L773">
        <v>1</v>
      </c>
      <c r="M773" t="s">
        <v>19</v>
      </c>
      <c r="N773" t="s">
        <v>62</v>
      </c>
      <c r="O773">
        <v>15.8</v>
      </c>
      <c r="P773" t="s">
        <v>24</v>
      </c>
      <c r="Q773" t="s">
        <v>64</v>
      </c>
      <c r="R773" t="s">
        <v>65</v>
      </c>
      <c r="S773" t="s">
        <v>66</v>
      </c>
      <c r="T773" t="s">
        <v>105</v>
      </c>
      <c r="U773" t="s">
        <v>67</v>
      </c>
      <c r="V773" t="s">
        <v>21</v>
      </c>
      <c r="W773">
        <v>805</v>
      </c>
      <c r="X773" t="s">
        <v>22</v>
      </c>
      <c r="Y773" t="s">
        <v>39</v>
      </c>
      <c r="Z773">
        <v>2</v>
      </c>
      <c r="AC773" t="str">
        <f>IF(Table1[[#This Row],[In Adafruit Kit]]+Table1[[#This Row],[Common part]]&gt;0,1,"")</f>
        <v/>
      </c>
      <c r="AE773">
        <v>1</v>
      </c>
      <c r="AF773" t="str">
        <f>IF(Table1[[#This Row],[Stock Part]]=1,"STOCK",IF(Table1[[#This Row],[5% Rohs Part]]+Table1[[#This Row],[1% Rohs Part]],"",""))</f>
        <v/>
      </c>
      <c r="AG773" t="str">
        <f>CONCATENATE(Table1[[#This Row],[Resistance (Ohms)]],Table1[[#This Row],[Tolerance]],Table1[[#This Row],[Stock]])</f>
        <v>15.8Â±1%</v>
      </c>
      <c r="AH773" t="s">
        <v>11344</v>
      </c>
      <c r="AI773" s="6" t="s">
        <v>11352</v>
      </c>
    </row>
    <row r="774" spans="1:35" hidden="1">
      <c r="A774" t="s">
        <v>55</v>
      </c>
      <c r="B774" t="s">
        <v>56</v>
      </c>
      <c r="C774" t="s">
        <v>2764</v>
      </c>
      <c r="D774" t="s">
        <v>58</v>
      </c>
      <c r="E774" t="s">
        <v>2765</v>
      </c>
      <c r="F774" t="s">
        <v>60</v>
      </c>
      <c r="G774" t="s">
        <v>2766</v>
      </c>
      <c r="H774">
        <v>7256</v>
      </c>
      <c r="I774">
        <v>0</v>
      </c>
      <c r="J774">
        <v>0.1</v>
      </c>
      <c r="K774">
        <v>0</v>
      </c>
      <c r="L774">
        <v>1</v>
      </c>
      <c r="M774" t="s">
        <v>19</v>
      </c>
      <c r="N774" t="s">
        <v>62</v>
      </c>
      <c r="O774">
        <v>28.7</v>
      </c>
      <c r="P774" t="s">
        <v>24</v>
      </c>
      <c r="Q774" t="s">
        <v>64</v>
      </c>
      <c r="R774" t="s">
        <v>65</v>
      </c>
      <c r="S774" t="s">
        <v>66</v>
      </c>
      <c r="T774" t="s">
        <v>105</v>
      </c>
      <c r="U774" t="s">
        <v>67</v>
      </c>
      <c r="V774" t="s">
        <v>21</v>
      </c>
      <c r="W774">
        <v>805</v>
      </c>
      <c r="X774" t="s">
        <v>22</v>
      </c>
      <c r="Y774" t="s">
        <v>39</v>
      </c>
      <c r="Z774">
        <v>2</v>
      </c>
      <c r="AC774" t="str">
        <f>IF(Table1[[#This Row],[In Adafruit Kit]]+Table1[[#This Row],[Common part]]&gt;0,1,"")</f>
        <v/>
      </c>
      <c r="AE774">
        <v>1</v>
      </c>
      <c r="AF774" t="str">
        <f>IF(Table1[[#This Row],[Stock Part]]=1,"STOCK",IF(Table1[[#This Row],[5% Rohs Part]]+Table1[[#This Row],[1% Rohs Part]],"",""))</f>
        <v/>
      </c>
      <c r="AG774" t="str">
        <f>CONCATENATE(Table1[[#This Row],[Resistance (Ohms)]],Table1[[#This Row],[Tolerance]],Table1[[#This Row],[Stock]])</f>
        <v>28.7Â±1%</v>
      </c>
      <c r="AH774" t="s">
        <v>11344</v>
      </c>
      <c r="AI774" s="6" t="s">
        <v>11352</v>
      </c>
    </row>
    <row r="775" spans="1:35" hidden="1">
      <c r="A775" t="s">
        <v>55</v>
      </c>
      <c r="B775" t="s">
        <v>56</v>
      </c>
      <c r="C775" t="s">
        <v>2767</v>
      </c>
      <c r="D775" t="s">
        <v>58</v>
      </c>
      <c r="E775" t="s">
        <v>2768</v>
      </c>
      <c r="F775" t="s">
        <v>60</v>
      </c>
      <c r="G775" t="s">
        <v>2769</v>
      </c>
      <c r="H775">
        <v>8798</v>
      </c>
      <c r="I775">
        <v>0</v>
      </c>
      <c r="J775">
        <v>0.1</v>
      </c>
      <c r="K775">
        <v>0</v>
      </c>
      <c r="L775">
        <v>1</v>
      </c>
      <c r="M775" t="s">
        <v>19</v>
      </c>
      <c r="N775" t="s">
        <v>62</v>
      </c>
      <c r="O775">
        <v>76.8</v>
      </c>
      <c r="P775" t="s">
        <v>24</v>
      </c>
      <c r="Q775" t="s">
        <v>64</v>
      </c>
      <c r="R775" t="s">
        <v>65</v>
      </c>
      <c r="S775" t="s">
        <v>66</v>
      </c>
      <c r="T775" t="s">
        <v>105</v>
      </c>
      <c r="U775" t="s">
        <v>67</v>
      </c>
      <c r="V775" t="s">
        <v>21</v>
      </c>
      <c r="W775">
        <v>805</v>
      </c>
      <c r="X775" t="s">
        <v>22</v>
      </c>
      <c r="Y775" t="s">
        <v>39</v>
      </c>
      <c r="Z775">
        <v>2</v>
      </c>
      <c r="AC775" t="str">
        <f>IF(Table1[[#This Row],[In Adafruit Kit]]+Table1[[#This Row],[Common part]]&gt;0,1,"")</f>
        <v/>
      </c>
      <c r="AE775">
        <v>1</v>
      </c>
      <c r="AF775" t="str">
        <f>IF(Table1[[#This Row],[Stock Part]]=1,"STOCK",IF(Table1[[#This Row],[5% Rohs Part]]+Table1[[#This Row],[1% Rohs Part]],"",""))</f>
        <v/>
      </c>
      <c r="AG775" t="str">
        <f>CONCATENATE(Table1[[#This Row],[Resistance (Ohms)]],Table1[[#This Row],[Tolerance]],Table1[[#This Row],[Stock]])</f>
        <v>76.8Â±1%</v>
      </c>
      <c r="AH775" t="s">
        <v>11344</v>
      </c>
      <c r="AI775" s="6" t="s">
        <v>11352</v>
      </c>
    </row>
    <row r="776" spans="1:35" hidden="1">
      <c r="A776" t="s">
        <v>55</v>
      </c>
      <c r="B776" t="s">
        <v>56</v>
      </c>
      <c r="C776" t="s">
        <v>2770</v>
      </c>
      <c r="D776" t="s">
        <v>58</v>
      </c>
      <c r="E776" t="s">
        <v>2771</v>
      </c>
      <c r="F776" t="s">
        <v>60</v>
      </c>
      <c r="G776" t="s">
        <v>2772</v>
      </c>
      <c r="H776">
        <v>7133</v>
      </c>
      <c r="I776">
        <v>0</v>
      </c>
      <c r="J776">
        <v>0.1</v>
      </c>
      <c r="K776">
        <v>0</v>
      </c>
      <c r="L776">
        <v>1</v>
      </c>
      <c r="M776" t="s">
        <v>19</v>
      </c>
      <c r="N776" t="s">
        <v>62</v>
      </c>
      <c r="O776" t="s">
        <v>2773</v>
      </c>
      <c r="P776" t="s">
        <v>24</v>
      </c>
      <c r="Q776" t="s">
        <v>64</v>
      </c>
      <c r="R776" t="s">
        <v>65</v>
      </c>
      <c r="S776" t="s">
        <v>66</v>
      </c>
      <c r="T776" t="s">
        <v>105</v>
      </c>
      <c r="U776" t="s">
        <v>67</v>
      </c>
      <c r="V776" t="s">
        <v>21</v>
      </c>
      <c r="W776">
        <v>805</v>
      </c>
      <c r="X776" t="s">
        <v>22</v>
      </c>
      <c r="Y776" t="s">
        <v>39</v>
      </c>
      <c r="Z776">
        <v>2</v>
      </c>
      <c r="AC776" t="str">
        <f>IF(Table1[[#This Row],[In Adafruit Kit]]+Table1[[#This Row],[Common part]]&gt;0,1,"")</f>
        <v/>
      </c>
      <c r="AE776">
        <v>1</v>
      </c>
      <c r="AF776" t="str">
        <f>IF(Table1[[#This Row],[Stock Part]]=1,"STOCK",IF(Table1[[#This Row],[5% Rohs Part]]+Table1[[#This Row],[1% Rohs Part]],"",""))</f>
        <v/>
      </c>
      <c r="AG776" t="str">
        <f>CONCATENATE(Table1[[#This Row],[Resistance (Ohms)]],Table1[[#This Row],[Tolerance]],Table1[[#This Row],[Stock]])</f>
        <v>1.54MÂ±1%</v>
      </c>
      <c r="AH776" t="s">
        <v>11344</v>
      </c>
      <c r="AI776" s="6" t="s">
        <v>11352</v>
      </c>
    </row>
    <row r="777" spans="1:35" hidden="1">
      <c r="A777" t="s">
        <v>55</v>
      </c>
      <c r="B777" t="s">
        <v>56</v>
      </c>
      <c r="C777" t="s">
        <v>2774</v>
      </c>
      <c r="D777" t="s">
        <v>58</v>
      </c>
      <c r="E777" t="s">
        <v>2775</v>
      </c>
      <c r="F777" t="s">
        <v>60</v>
      </c>
      <c r="G777" t="s">
        <v>2776</v>
      </c>
      <c r="H777">
        <v>9595</v>
      </c>
      <c r="I777">
        <v>0</v>
      </c>
      <c r="J777">
        <v>0.1</v>
      </c>
      <c r="K777">
        <v>0</v>
      </c>
      <c r="L777">
        <v>1</v>
      </c>
      <c r="M777" t="s">
        <v>19</v>
      </c>
      <c r="N777" t="s">
        <v>62</v>
      </c>
      <c r="O777" t="s">
        <v>2777</v>
      </c>
      <c r="P777" t="s">
        <v>24</v>
      </c>
      <c r="Q777" t="s">
        <v>64</v>
      </c>
      <c r="R777" t="s">
        <v>65</v>
      </c>
      <c r="S777" t="s">
        <v>66</v>
      </c>
      <c r="T777" t="s">
        <v>105</v>
      </c>
      <c r="U777" t="s">
        <v>67</v>
      </c>
      <c r="V777" t="s">
        <v>21</v>
      </c>
      <c r="W777">
        <v>805</v>
      </c>
      <c r="X777" t="s">
        <v>22</v>
      </c>
      <c r="Y777" t="s">
        <v>39</v>
      </c>
      <c r="Z777">
        <v>2</v>
      </c>
      <c r="AC777" t="str">
        <f>IF(Table1[[#This Row],[In Adafruit Kit]]+Table1[[#This Row],[Common part]]&gt;0,1,"")</f>
        <v/>
      </c>
      <c r="AE777">
        <v>1</v>
      </c>
      <c r="AF777" t="str">
        <f>IF(Table1[[#This Row],[Stock Part]]=1,"STOCK",IF(Table1[[#This Row],[5% Rohs Part]]+Table1[[#This Row],[1% Rohs Part]],"",""))</f>
        <v/>
      </c>
      <c r="AG777" t="str">
        <f>CONCATENATE(Table1[[#This Row],[Resistance (Ohms)]],Table1[[#This Row],[Tolerance]],Table1[[#This Row],[Stock]])</f>
        <v>1.74MÂ±1%</v>
      </c>
      <c r="AH777" t="s">
        <v>11344</v>
      </c>
      <c r="AI777" s="6" t="s">
        <v>11352</v>
      </c>
    </row>
    <row r="778" spans="1:35" hidden="1">
      <c r="A778" t="s">
        <v>55</v>
      </c>
      <c r="B778" t="s">
        <v>56</v>
      </c>
      <c r="C778" t="s">
        <v>2778</v>
      </c>
      <c r="D778" t="s">
        <v>58</v>
      </c>
      <c r="E778" t="s">
        <v>2779</v>
      </c>
      <c r="F778" t="s">
        <v>60</v>
      </c>
      <c r="G778" t="s">
        <v>2780</v>
      </c>
      <c r="H778">
        <v>7175</v>
      </c>
      <c r="I778">
        <v>0</v>
      </c>
      <c r="J778">
        <v>0.1</v>
      </c>
      <c r="K778">
        <v>0</v>
      </c>
      <c r="L778">
        <v>1</v>
      </c>
      <c r="M778" t="s">
        <v>19</v>
      </c>
      <c r="N778" t="s">
        <v>62</v>
      </c>
      <c r="O778" t="s">
        <v>2781</v>
      </c>
      <c r="P778" t="s">
        <v>24</v>
      </c>
      <c r="Q778" t="s">
        <v>64</v>
      </c>
      <c r="R778" t="s">
        <v>65</v>
      </c>
      <c r="S778" t="s">
        <v>66</v>
      </c>
      <c r="T778" t="s">
        <v>105</v>
      </c>
      <c r="U778" t="s">
        <v>67</v>
      </c>
      <c r="V778" t="s">
        <v>21</v>
      </c>
      <c r="W778">
        <v>805</v>
      </c>
      <c r="X778" t="s">
        <v>22</v>
      </c>
      <c r="Y778" t="s">
        <v>39</v>
      </c>
      <c r="Z778">
        <v>2</v>
      </c>
      <c r="AC778" t="str">
        <f>IF(Table1[[#This Row],[In Adafruit Kit]]+Table1[[#This Row],[Common part]]&gt;0,1,"")</f>
        <v/>
      </c>
      <c r="AE778">
        <v>1</v>
      </c>
      <c r="AF778" t="str">
        <f>IF(Table1[[#This Row],[Stock Part]]=1,"STOCK",IF(Table1[[#This Row],[5% Rohs Part]]+Table1[[#This Row],[1% Rohs Part]],"",""))</f>
        <v/>
      </c>
      <c r="AG778" t="str">
        <f>CONCATENATE(Table1[[#This Row],[Resistance (Ohms)]],Table1[[#This Row],[Tolerance]],Table1[[#This Row],[Stock]])</f>
        <v>2.55MÂ±1%</v>
      </c>
      <c r="AH778" t="s">
        <v>11344</v>
      </c>
      <c r="AI778" s="6" t="s">
        <v>11352</v>
      </c>
    </row>
    <row r="779" spans="1:35" hidden="1">
      <c r="A779" t="s">
        <v>55</v>
      </c>
      <c r="B779" t="s">
        <v>56</v>
      </c>
      <c r="C779" t="s">
        <v>2782</v>
      </c>
      <c r="D779" t="s">
        <v>58</v>
      </c>
      <c r="E779" t="s">
        <v>2783</v>
      </c>
      <c r="F779" t="s">
        <v>60</v>
      </c>
      <c r="G779" t="s">
        <v>2784</v>
      </c>
      <c r="H779">
        <v>7387</v>
      </c>
      <c r="I779">
        <v>0</v>
      </c>
      <c r="J779">
        <v>0.1</v>
      </c>
      <c r="K779">
        <v>0</v>
      </c>
      <c r="L779">
        <v>1</v>
      </c>
      <c r="M779" t="s">
        <v>19</v>
      </c>
      <c r="N779" t="s">
        <v>62</v>
      </c>
      <c r="O779" t="s">
        <v>2785</v>
      </c>
      <c r="P779" t="s">
        <v>24</v>
      </c>
      <c r="Q779" t="s">
        <v>64</v>
      </c>
      <c r="R779" t="s">
        <v>65</v>
      </c>
      <c r="S779" t="s">
        <v>66</v>
      </c>
      <c r="T779" t="s">
        <v>105</v>
      </c>
      <c r="U779" t="s">
        <v>67</v>
      </c>
      <c r="V779" t="s">
        <v>21</v>
      </c>
      <c r="W779">
        <v>805</v>
      </c>
      <c r="X779" t="s">
        <v>22</v>
      </c>
      <c r="Y779" t="s">
        <v>39</v>
      </c>
      <c r="Z779">
        <v>2</v>
      </c>
      <c r="AC779" t="str">
        <f>IF(Table1[[#This Row],[In Adafruit Kit]]+Table1[[#This Row],[Common part]]&gt;0,1,"")</f>
        <v/>
      </c>
      <c r="AE779">
        <v>1</v>
      </c>
      <c r="AF779" t="str">
        <f>IF(Table1[[#This Row],[Stock Part]]=1,"STOCK",IF(Table1[[#This Row],[5% Rohs Part]]+Table1[[#This Row],[1% Rohs Part]],"",""))</f>
        <v/>
      </c>
      <c r="AG779" t="str">
        <f>CONCATENATE(Table1[[#This Row],[Resistance (Ohms)]],Table1[[#This Row],[Tolerance]],Table1[[#This Row],[Stock]])</f>
        <v>2.74MÂ±1%</v>
      </c>
      <c r="AH779" t="s">
        <v>11344</v>
      </c>
      <c r="AI779" s="6" t="s">
        <v>11352</v>
      </c>
    </row>
    <row r="780" spans="1:35" hidden="1">
      <c r="A780" t="s">
        <v>55</v>
      </c>
      <c r="B780" t="s">
        <v>56</v>
      </c>
      <c r="C780" t="s">
        <v>2786</v>
      </c>
      <c r="D780" t="s">
        <v>58</v>
      </c>
      <c r="E780" t="s">
        <v>2787</v>
      </c>
      <c r="F780" t="s">
        <v>60</v>
      </c>
      <c r="G780" t="s">
        <v>2788</v>
      </c>
      <c r="H780">
        <v>5540</v>
      </c>
      <c r="I780">
        <v>0</v>
      </c>
      <c r="J780">
        <v>0.1</v>
      </c>
      <c r="K780">
        <v>0</v>
      </c>
      <c r="L780">
        <v>1</v>
      </c>
      <c r="M780" t="s">
        <v>19</v>
      </c>
      <c r="N780" t="s">
        <v>62</v>
      </c>
      <c r="O780" t="s">
        <v>2789</v>
      </c>
      <c r="P780" t="s">
        <v>24</v>
      </c>
      <c r="Q780" t="s">
        <v>64</v>
      </c>
      <c r="R780" t="s">
        <v>65</v>
      </c>
      <c r="S780" t="s">
        <v>66</v>
      </c>
      <c r="T780" t="s">
        <v>105</v>
      </c>
      <c r="U780" t="s">
        <v>67</v>
      </c>
      <c r="V780" t="s">
        <v>21</v>
      </c>
      <c r="W780">
        <v>805</v>
      </c>
      <c r="X780" t="s">
        <v>22</v>
      </c>
      <c r="Y780" t="s">
        <v>39</v>
      </c>
      <c r="Z780">
        <v>2</v>
      </c>
      <c r="AC780" t="str">
        <f>IF(Table1[[#This Row],[In Adafruit Kit]]+Table1[[#This Row],[Common part]]&gt;0,1,"")</f>
        <v/>
      </c>
      <c r="AE780">
        <v>1</v>
      </c>
      <c r="AF780" t="str">
        <f>IF(Table1[[#This Row],[Stock Part]]=1,"STOCK",IF(Table1[[#This Row],[5% Rohs Part]]+Table1[[#This Row],[1% Rohs Part]],"",""))</f>
        <v/>
      </c>
      <c r="AG780" t="str">
        <f>CONCATENATE(Table1[[#This Row],[Resistance (Ohms)]],Table1[[#This Row],[Tolerance]],Table1[[#This Row],[Stock]])</f>
        <v>6.81MÂ±1%</v>
      </c>
      <c r="AH780" t="s">
        <v>11344</v>
      </c>
      <c r="AI780" s="6" t="s">
        <v>11352</v>
      </c>
    </row>
    <row r="781" spans="1:35" hidden="1">
      <c r="A781" t="s">
        <v>55</v>
      </c>
      <c r="B781" t="s">
        <v>56</v>
      </c>
      <c r="C781" t="s">
        <v>2790</v>
      </c>
      <c r="D781" t="s">
        <v>58</v>
      </c>
      <c r="E781" t="s">
        <v>2791</v>
      </c>
      <c r="F781" t="s">
        <v>60</v>
      </c>
      <c r="G781" t="s">
        <v>2792</v>
      </c>
      <c r="H781">
        <v>9994</v>
      </c>
      <c r="I781">
        <v>0</v>
      </c>
      <c r="J781">
        <v>0.1</v>
      </c>
      <c r="K781">
        <v>0</v>
      </c>
      <c r="L781">
        <v>1</v>
      </c>
      <c r="M781" t="s">
        <v>19</v>
      </c>
      <c r="N781" t="s">
        <v>62</v>
      </c>
      <c r="O781" t="s">
        <v>2793</v>
      </c>
      <c r="P781" t="s">
        <v>24</v>
      </c>
      <c r="Q781" t="s">
        <v>64</v>
      </c>
      <c r="R781" t="s">
        <v>65</v>
      </c>
      <c r="S781" t="s">
        <v>66</v>
      </c>
      <c r="T781" t="s">
        <v>105</v>
      </c>
      <c r="U781" t="s">
        <v>67</v>
      </c>
      <c r="V781" t="s">
        <v>21</v>
      </c>
      <c r="W781">
        <v>805</v>
      </c>
      <c r="X781" t="s">
        <v>22</v>
      </c>
      <c r="Y781" t="s">
        <v>39</v>
      </c>
      <c r="Z781">
        <v>2</v>
      </c>
      <c r="AC781" t="str">
        <f>IF(Table1[[#This Row],[In Adafruit Kit]]+Table1[[#This Row],[Common part]]&gt;0,1,"")</f>
        <v/>
      </c>
      <c r="AE781">
        <v>1</v>
      </c>
      <c r="AF781" t="str">
        <f>IF(Table1[[#This Row],[Stock Part]]=1,"STOCK",IF(Table1[[#This Row],[5% Rohs Part]]+Table1[[#This Row],[1% Rohs Part]],"",""))</f>
        <v/>
      </c>
      <c r="AG781" t="str">
        <f>CONCATENATE(Table1[[#This Row],[Resistance (Ohms)]],Table1[[#This Row],[Tolerance]],Table1[[#This Row],[Stock]])</f>
        <v>7.32MÂ±1%</v>
      </c>
      <c r="AH781" t="s">
        <v>11344</v>
      </c>
      <c r="AI781" s="6" t="s">
        <v>11352</v>
      </c>
    </row>
    <row r="782" spans="1:35" hidden="1">
      <c r="A782" t="s">
        <v>55</v>
      </c>
      <c r="B782" t="s">
        <v>56</v>
      </c>
      <c r="C782" t="s">
        <v>2794</v>
      </c>
      <c r="D782" t="s">
        <v>58</v>
      </c>
      <c r="E782" t="s">
        <v>2795</v>
      </c>
      <c r="F782" t="s">
        <v>60</v>
      </c>
      <c r="G782" t="s">
        <v>2796</v>
      </c>
      <c r="H782">
        <v>9900</v>
      </c>
      <c r="I782">
        <v>0</v>
      </c>
      <c r="J782">
        <v>0.1</v>
      </c>
      <c r="K782">
        <v>0</v>
      </c>
      <c r="L782">
        <v>1</v>
      </c>
      <c r="M782" t="s">
        <v>19</v>
      </c>
      <c r="N782" t="s">
        <v>62</v>
      </c>
      <c r="O782">
        <v>1.58</v>
      </c>
      <c r="P782" t="s">
        <v>24</v>
      </c>
      <c r="Q782" t="s">
        <v>64</v>
      </c>
      <c r="R782" t="s">
        <v>65</v>
      </c>
      <c r="S782" t="s">
        <v>66</v>
      </c>
      <c r="T782" t="s">
        <v>71</v>
      </c>
      <c r="U782" t="s">
        <v>67</v>
      </c>
      <c r="V782" t="s">
        <v>21</v>
      </c>
      <c r="W782">
        <v>805</v>
      </c>
      <c r="X782" t="s">
        <v>22</v>
      </c>
      <c r="Y782" t="s">
        <v>39</v>
      </c>
      <c r="Z782">
        <v>2</v>
      </c>
      <c r="AC782" t="str">
        <f>IF(Table1[[#This Row],[In Adafruit Kit]]+Table1[[#This Row],[Common part]]&gt;0,1,"")</f>
        <v/>
      </c>
      <c r="AE782">
        <v>1</v>
      </c>
      <c r="AF782" t="str">
        <f>IF(Table1[[#This Row],[Stock Part]]=1,"STOCK",IF(Table1[[#This Row],[5% Rohs Part]]+Table1[[#This Row],[1% Rohs Part]],"",""))</f>
        <v/>
      </c>
      <c r="AG782" t="str">
        <f>CONCATENATE(Table1[[#This Row],[Resistance (Ohms)]],Table1[[#This Row],[Tolerance]],Table1[[#This Row],[Stock]])</f>
        <v>1.58Â±1%</v>
      </c>
      <c r="AH782" t="s">
        <v>11344</v>
      </c>
      <c r="AI782" s="6" t="s">
        <v>11352</v>
      </c>
    </row>
    <row r="783" spans="1:35" hidden="1">
      <c r="A783" t="s">
        <v>55</v>
      </c>
      <c r="B783" t="s">
        <v>56</v>
      </c>
      <c r="C783" t="s">
        <v>2797</v>
      </c>
      <c r="D783" t="s">
        <v>58</v>
      </c>
      <c r="E783" t="s">
        <v>2798</v>
      </c>
      <c r="F783" t="s">
        <v>60</v>
      </c>
      <c r="G783" t="s">
        <v>2799</v>
      </c>
      <c r="H783">
        <v>5658</v>
      </c>
      <c r="I783">
        <v>0</v>
      </c>
      <c r="J783">
        <v>0.1</v>
      </c>
      <c r="K783">
        <v>0</v>
      </c>
      <c r="L783">
        <v>1</v>
      </c>
      <c r="M783" t="s">
        <v>19</v>
      </c>
      <c r="N783" t="s">
        <v>62</v>
      </c>
      <c r="O783">
        <v>2.94</v>
      </c>
      <c r="P783" t="s">
        <v>24</v>
      </c>
      <c r="Q783" t="s">
        <v>64</v>
      </c>
      <c r="R783" t="s">
        <v>65</v>
      </c>
      <c r="S783" t="s">
        <v>66</v>
      </c>
      <c r="T783" t="s">
        <v>71</v>
      </c>
      <c r="U783" t="s">
        <v>67</v>
      </c>
      <c r="V783" t="s">
        <v>21</v>
      </c>
      <c r="W783">
        <v>805</v>
      </c>
      <c r="X783" t="s">
        <v>22</v>
      </c>
      <c r="Y783" t="s">
        <v>39</v>
      </c>
      <c r="Z783">
        <v>2</v>
      </c>
      <c r="AC783" t="str">
        <f>IF(Table1[[#This Row],[In Adafruit Kit]]+Table1[[#This Row],[Common part]]&gt;0,1,"")</f>
        <v/>
      </c>
      <c r="AE783">
        <v>1</v>
      </c>
      <c r="AF783" t="str">
        <f>IF(Table1[[#This Row],[Stock Part]]=1,"STOCK",IF(Table1[[#This Row],[5% Rohs Part]]+Table1[[#This Row],[1% Rohs Part]],"",""))</f>
        <v/>
      </c>
      <c r="AG783" t="str">
        <f>CONCATENATE(Table1[[#This Row],[Resistance (Ohms)]],Table1[[#This Row],[Tolerance]],Table1[[#This Row],[Stock]])</f>
        <v>2.94Â±1%</v>
      </c>
      <c r="AH783" t="s">
        <v>11344</v>
      </c>
      <c r="AI783" s="6" t="s">
        <v>11352</v>
      </c>
    </row>
    <row r="784" spans="1:35" hidden="1">
      <c r="A784" t="s">
        <v>55</v>
      </c>
      <c r="B784" t="s">
        <v>56</v>
      </c>
      <c r="C784" t="s">
        <v>2800</v>
      </c>
      <c r="D784" t="s">
        <v>58</v>
      </c>
      <c r="E784" t="s">
        <v>2801</v>
      </c>
      <c r="F784" t="s">
        <v>60</v>
      </c>
      <c r="G784" t="s">
        <v>2802</v>
      </c>
      <c r="H784">
        <v>9510</v>
      </c>
      <c r="I784">
        <v>0</v>
      </c>
      <c r="J784">
        <v>0.1</v>
      </c>
      <c r="K784">
        <v>0</v>
      </c>
      <c r="L784">
        <v>1</v>
      </c>
      <c r="M784" t="s">
        <v>19</v>
      </c>
      <c r="N784" t="s">
        <v>62</v>
      </c>
      <c r="O784">
        <v>7.68</v>
      </c>
      <c r="P784" t="s">
        <v>24</v>
      </c>
      <c r="Q784" t="s">
        <v>64</v>
      </c>
      <c r="R784" t="s">
        <v>65</v>
      </c>
      <c r="S784" t="s">
        <v>66</v>
      </c>
      <c r="T784" t="s">
        <v>71</v>
      </c>
      <c r="U784" t="s">
        <v>67</v>
      </c>
      <c r="V784" t="s">
        <v>21</v>
      </c>
      <c r="W784">
        <v>805</v>
      </c>
      <c r="X784" t="s">
        <v>22</v>
      </c>
      <c r="Y784" t="s">
        <v>39</v>
      </c>
      <c r="Z784">
        <v>2</v>
      </c>
      <c r="AC784" t="str">
        <f>IF(Table1[[#This Row],[In Adafruit Kit]]+Table1[[#This Row],[Common part]]&gt;0,1,"")</f>
        <v/>
      </c>
      <c r="AE784">
        <v>1</v>
      </c>
      <c r="AF784" t="str">
        <f>IF(Table1[[#This Row],[Stock Part]]=1,"STOCK",IF(Table1[[#This Row],[5% Rohs Part]]+Table1[[#This Row],[1% Rohs Part]],"",""))</f>
        <v/>
      </c>
      <c r="AG784" t="str">
        <f>CONCATENATE(Table1[[#This Row],[Resistance (Ohms)]],Table1[[#This Row],[Tolerance]],Table1[[#This Row],[Stock]])</f>
        <v>7.68Â±1%</v>
      </c>
      <c r="AH784" t="s">
        <v>11344</v>
      </c>
      <c r="AI784" s="6" t="s">
        <v>11352</v>
      </c>
    </row>
    <row r="785" spans="1:35" hidden="1">
      <c r="A785" t="s">
        <v>55</v>
      </c>
      <c r="B785" t="s">
        <v>56</v>
      </c>
      <c r="C785" t="s">
        <v>2803</v>
      </c>
      <c r="D785" t="s">
        <v>58</v>
      </c>
      <c r="E785" t="s">
        <v>2804</v>
      </c>
      <c r="F785" t="s">
        <v>60</v>
      </c>
      <c r="G785" t="s">
        <v>2805</v>
      </c>
      <c r="H785">
        <v>35618</v>
      </c>
      <c r="I785">
        <v>0</v>
      </c>
      <c r="J785">
        <v>0.1</v>
      </c>
      <c r="K785">
        <v>0</v>
      </c>
      <c r="L785">
        <v>1</v>
      </c>
      <c r="M785" t="s">
        <v>19</v>
      </c>
      <c r="N785" t="s">
        <v>62</v>
      </c>
      <c r="O785" t="s">
        <v>1498</v>
      </c>
      <c r="P785" t="s">
        <v>23</v>
      </c>
      <c r="Q785" t="s">
        <v>64</v>
      </c>
      <c r="R785" t="s">
        <v>65</v>
      </c>
      <c r="S785" t="s">
        <v>66</v>
      </c>
      <c r="T785" t="s">
        <v>105</v>
      </c>
      <c r="U785" t="s">
        <v>67</v>
      </c>
      <c r="V785" t="s">
        <v>21</v>
      </c>
      <c r="W785">
        <v>805</v>
      </c>
      <c r="X785" t="s">
        <v>22</v>
      </c>
      <c r="Y785" t="s">
        <v>39</v>
      </c>
      <c r="Z785">
        <v>2</v>
      </c>
      <c r="AC785" t="str">
        <f>IF(Table1[[#This Row],[In Adafruit Kit]]+Table1[[#This Row],[Common part]]&gt;0,1,"")</f>
        <v/>
      </c>
      <c r="AD785">
        <v>1</v>
      </c>
      <c r="AF785" t="str">
        <f>IF(Table1[[#This Row],[Stock Part]]=1,"STOCK",IF(Table1[[#This Row],[5% Rohs Part]]+Table1[[#This Row],[1% Rohs Part]],"",""))</f>
        <v/>
      </c>
      <c r="AG785" t="str">
        <f>CONCATENATE(Table1[[#This Row],[Resistance (Ohms)]],Table1[[#This Row],[Tolerance]],Table1[[#This Row],[Stock]])</f>
        <v>560kÂ±5%</v>
      </c>
      <c r="AH785" t="s">
        <v>11344</v>
      </c>
      <c r="AI785" s="6" t="s">
        <v>11352</v>
      </c>
    </row>
    <row r="786" spans="1:35" hidden="1">
      <c r="A786" t="s">
        <v>55</v>
      </c>
      <c r="B786" t="s">
        <v>56</v>
      </c>
      <c r="C786" t="s">
        <v>2806</v>
      </c>
      <c r="D786" t="s">
        <v>58</v>
      </c>
      <c r="E786" t="s">
        <v>2807</v>
      </c>
      <c r="F786" t="s">
        <v>60</v>
      </c>
      <c r="G786" t="s">
        <v>2808</v>
      </c>
      <c r="H786">
        <v>9265</v>
      </c>
      <c r="I786">
        <v>0</v>
      </c>
      <c r="J786">
        <v>0.1</v>
      </c>
      <c r="K786">
        <v>0</v>
      </c>
      <c r="L786">
        <v>1</v>
      </c>
      <c r="M786" t="s">
        <v>19</v>
      </c>
      <c r="N786" t="s">
        <v>62</v>
      </c>
      <c r="O786" t="s">
        <v>2809</v>
      </c>
      <c r="P786" t="s">
        <v>24</v>
      </c>
      <c r="Q786" t="s">
        <v>64</v>
      </c>
      <c r="R786" t="s">
        <v>65</v>
      </c>
      <c r="S786" t="s">
        <v>66</v>
      </c>
      <c r="T786" t="s">
        <v>105</v>
      </c>
      <c r="U786" t="s">
        <v>67</v>
      </c>
      <c r="V786" t="s">
        <v>21</v>
      </c>
      <c r="W786">
        <v>805</v>
      </c>
      <c r="X786" t="s">
        <v>22</v>
      </c>
      <c r="Y786" t="s">
        <v>39</v>
      </c>
      <c r="Z786">
        <v>2</v>
      </c>
      <c r="AC786" t="str">
        <f>IF(Table1[[#This Row],[In Adafruit Kit]]+Table1[[#This Row],[Common part]]&gt;0,1,"")</f>
        <v/>
      </c>
      <c r="AE786">
        <v>1</v>
      </c>
      <c r="AF786" t="str">
        <f>IF(Table1[[#This Row],[Stock Part]]=1,"STOCK",IF(Table1[[#This Row],[5% Rohs Part]]+Table1[[#This Row],[1% Rohs Part]],"",""))</f>
        <v/>
      </c>
      <c r="AG786" t="str">
        <f>CONCATENATE(Table1[[#This Row],[Resistance (Ohms)]],Table1[[#This Row],[Tolerance]],Table1[[#This Row],[Stock]])</f>
        <v>1.47MÂ±1%</v>
      </c>
      <c r="AH786" t="s">
        <v>11344</v>
      </c>
      <c r="AI786" s="6" t="s">
        <v>11352</v>
      </c>
    </row>
    <row r="787" spans="1:35" hidden="1">
      <c r="A787" t="s">
        <v>55</v>
      </c>
      <c r="B787" t="s">
        <v>56</v>
      </c>
      <c r="C787" t="s">
        <v>2810</v>
      </c>
      <c r="D787" t="s">
        <v>58</v>
      </c>
      <c r="E787" t="s">
        <v>2811</v>
      </c>
      <c r="F787" t="s">
        <v>60</v>
      </c>
      <c r="G787" t="s">
        <v>2812</v>
      </c>
      <c r="H787">
        <v>8892</v>
      </c>
      <c r="I787">
        <v>0</v>
      </c>
      <c r="J787">
        <v>0.1</v>
      </c>
      <c r="K787">
        <v>0</v>
      </c>
      <c r="L787">
        <v>1</v>
      </c>
      <c r="M787" t="s">
        <v>19</v>
      </c>
      <c r="N787" t="s">
        <v>62</v>
      </c>
      <c r="O787" t="s">
        <v>2813</v>
      </c>
      <c r="P787" t="s">
        <v>24</v>
      </c>
      <c r="Q787" t="s">
        <v>64</v>
      </c>
      <c r="R787" t="s">
        <v>65</v>
      </c>
      <c r="S787" t="s">
        <v>66</v>
      </c>
      <c r="T787" t="s">
        <v>105</v>
      </c>
      <c r="U787" t="s">
        <v>67</v>
      </c>
      <c r="V787" t="s">
        <v>21</v>
      </c>
      <c r="W787">
        <v>805</v>
      </c>
      <c r="X787" t="s">
        <v>22</v>
      </c>
      <c r="Y787" t="s">
        <v>39</v>
      </c>
      <c r="Z787">
        <v>2</v>
      </c>
      <c r="AC787" t="str">
        <f>IF(Table1[[#This Row],[In Adafruit Kit]]+Table1[[#This Row],[Common part]]&gt;0,1,"")</f>
        <v/>
      </c>
      <c r="AE787">
        <v>1</v>
      </c>
      <c r="AF787" t="str">
        <f>IF(Table1[[#This Row],[Stock Part]]=1,"STOCK",IF(Table1[[#This Row],[5% Rohs Part]]+Table1[[#This Row],[1% Rohs Part]],"",""))</f>
        <v/>
      </c>
      <c r="AG787" t="str">
        <f>CONCATENATE(Table1[[#This Row],[Resistance (Ohms)]],Table1[[#This Row],[Tolerance]],Table1[[#This Row],[Stock]])</f>
        <v>383kÂ±1%</v>
      </c>
      <c r="AH787" t="s">
        <v>11344</v>
      </c>
      <c r="AI787" s="6" t="s">
        <v>11352</v>
      </c>
    </row>
    <row r="788" spans="1:35" hidden="1">
      <c r="A788" t="s">
        <v>55</v>
      </c>
      <c r="B788" t="s">
        <v>56</v>
      </c>
      <c r="C788" t="s">
        <v>2814</v>
      </c>
      <c r="D788" t="s">
        <v>58</v>
      </c>
      <c r="E788" t="s">
        <v>2815</v>
      </c>
      <c r="F788" t="s">
        <v>60</v>
      </c>
      <c r="G788" t="s">
        <v>2816</v>
      </c>
      <c r="H788">
        <v>8805</v>
      </c>
      <c r="I788">
        <v>0</v>
      </c>
      <c r="J788">
        <v>0.1</v>
      </c>
      <c r="K788">
        <v>0</v>
      </c>
      <c r="L788">
        <v>1</v>
      </c>
      <c r="M788" t="s">
        <v>19</v>
      </c>
      <c r="N788" t="s">
        <v>62</v>
      </c>
      <c r="O788" t="s">
        <v>2817</v>
      </c>
      <c r="P788" t="s">
        <v>24</v>
      </c>
      <c r="Q788" t="s">
        <v>64</v>
      </c>
      <c r="R788" t="s">
        <v>65</v>
      </c>
      <c r="S788" t="s">
        <v>66</v>
      </c>
      <c r="T788" t="s">
        <v>105</v>
      </c>
      <c r="U788" t="s">
        <v>67</v>
      </c>
      <c r="V788" t="s">
        <v>21</v>
      </c>
      <c r="W788">
        <v>805</v>
      </c>
      <c r="X788" t="s">
        <v>22</v>
      </c>
      <c r="Y788" t="s">
        <v>39</v>
      </c>
      <c r="Z788">
        <v>2</v>
      </c>
      <c r="AC788" t="str">
        <f>IF(Table1[[#This Row],[In Adafruit Kit]]+Table1[[#This Row],[Common part]]&gt;0,1,"")</f>
        <v/>
      </c>
      <c r="AE788">
        <v>1</v>
      </c>
      <c r="AF788" t="str">
        <f>IF(Table1[[#This Row],[Stock Part]]=1,"STOCK",IF(Table1[[#This Row],[5% Rohs Part]]+Table1[[#This Row],[1% Rohs Part]],"",""))</f>
        <v/>
      </c>
      <c r="AG788" t="str">
        <f>CONCATENATE(Table1[[#This Row],[Resistance (Ohms)]],Table1[[#This Row],[Tolerance]],Table1[[#This Row],[Stock]])</f>
        <v>294kÂ±1%</v>
      </c>
      <c r="AH788" t="s">
        <v>11344</v>
      </c>
      <c r="AI788" s="6" t="s">
        <v>11352</v>
      </c>
    </row>
    <row r="789" spans="1:35" hidden="1">
      <c r="A789" t="s">
        <v>55</v>
      </c>
      <c r="B789" t="s">
        <v>56</v>
      </c>
      <c r="C789" t="s">
        <v>2818</v>
      </c>
      <c r="D789" t="s">
        <v>58</v>
      </c>
      <c r="E789" t="s">
        <v>2819</v>
      </c>
      <c r="F789" t="s">
        <v>60</v>
      </c>
      <c r="G789" t="s">
        <v>2820</v>
      </c>
      <c r="H789">
        <v>38538</v>
      </c>
      <c r="I789">
        <v>0</v>
      </c>
      <c r="J789">
        <v>0.1</v>
      </c>
      <c r="K789">
        <v>0</v>
      </c>
      <c r="L789">
        <v>1</v>
      </c>
      <c r="M789" t="s">
        <v>19</v>
      </c>
      <c r="N789" t="s">
        <v>62</v>
      </c>
      <c r="O789" t="s">
        <v>2821</v>
      </c>
      <c r="P789" t="s">
        <v>24</v>
      </c>
      <c r="Q789" t="s">
        <v>64</v>
      </c>
      <c r="R789" t="s">
        <v>65</v>
      </c>
      <c r="S789" t="s">
        <v>66</v>
      </c>
      <c r="T789" t="s">
        <v>105</v>
      </c>
      <c r="U789" t="s">
        <v>67</v>
      </c>
      <c r="V789" t="s">
        <v>21</v>
      </c>
      <c r="W789">
        <v>805</v>
      </c>
      <c r="X789" t="s">
        <v>22</v>
      </c>
      <c r="Y789" t="s">
        <v>39</v>
      </c>
      <c r="Z789">
        <v>2</v>
      </c>
      <c r="AC789" t="str">
        <f>IF(Table1[[#This Row],[In Adafruit Kit]]+Table1[[#This Row],[Common part]]&gt;0,1,"")</f>
        <v/>
      </c>
      <c r="AE789">
        <v>1</v>
      </c>
      <c r="AF789" t="str">
        <f>IF(Table1[[#This Row],[Stock Part]]=1,"STOCK",IF(Table1[[#This Row],[5% Rohs Part]]+Table1[[#This Row],[1% Rohs Part]],"",""))</f>
        <v/>
      </c>
      <c r="AG789" t="str">
        <f>CONCATENATE(Table1[[#This Row],[Resistance (Ohms)]],Table1[[#This Row],[Tolerance]],Table1[[#This Row],[Stock]])</f>
        <v>1.02kÂ±1%</v>
      </c>
      <c r="AH789" t="s">
        <v>11344</v>
      </c>
      <c r="AI789" s="6" t="s">
        <v>11352</v>
      </c>
    </row>
    <row r="790" spans="1:35" hidden="1">
      <c r="A790" t="s">
        <v>55</v>
      </c>
      <c r="B790" t="s">
        <v>56</v>
      </c>
      <c r="C790" t="s">
        <v>2822</v>
      </c>
      <c r="D790" t="s">
        <v>58</v>
      </c>
      <c r="E790" t="s">
        <v>2823</v>
      </c>
      <c r="F790" t="s">
        <v>60</v>
      </c>
      <c r="G790" t="s">
        <v>2824</v>
      </c>
      <c r="H790">
        <v>10560</v>
      </c>
      <c r="I790">
        <v>0</v>
      </c>
      <c r="J790">
        <v>0.1</v>
      </c>
      <c r="K790">
        <v>0</v>
      </c>
      <c r="L790">
        <v>1</v>
      </c>
      <c r="M790" t="s">
        <v>19</v>
      </c>
      <c r="N790" t="s">
        <v>62</v>
      </c>
      <c r="O790" t="s">
        <v>876</v>
      </c>
      <c r="P790" t="s">
        <v>23</v>
      </c>
      <c r="Q790" t="s">
        <v>64</v>
      </c>
      <c r="R790" t="s">
        <v>65</v>
      </c>
      <c r="S790" t="s">
        <v>66</v>
      </c>
      <c r="T790" t="s">
        <v>105</v>
      </c>
      <c r="U790" t="s">
        <v>67</v>
      </c>
      <c r="V790" t="s">
        <v>21</v>
      </c>
      <c r="W790">
        <v>805</v>
      </c>
      <c r="X790" t="s">
        <v>22</v>
      </c>
      <c r="Y790" t="s">
        <v>39</v>
      </c>
      <c r="Z790">
        <v>2</v>
      </c>
      <c r="AC790" t="str">
        <f>IF(Table1[[#This Row],[In Adafruit Kit]]+Table1[[#This Row],[Common part]]&gt;0,1,"")</f>
        <v/>
      </c>
      <c r="AD790">
        <v>1</v>
      </c>
      <c r="AF790" t="str">
        <f>IF(Table1[[#This Row],[Stock Part]]=1,"STOCK",IF(Table1[[#This Row],[5% Rohs Part]]+Table1[[#This Row],[1% Rohs Part]],"",""))</f>
        <v/>
      </c>
      <c r="AG790" t="str">
        <f>CONCATENATE(Table1[[#This Row],[Resistance (Ohms)]],Table1[[#This Row],[Tolerance]],Table1[[#This Row],[Stock]])</f>
        <v>56kÂ±5%</v>
      </c>
      <c r="AH790" t="s">
        <v>11344</v>
      </c>
      <c r="AI790" s="6" t="s">
        <v>11352</v>
      </c>
    </row>
    <row r="791" spans="1:35" hidden="1">
      <c r="A791" t="s">
        <v>55</v>
      </c>
      <c r="B791" t="s">
        <v>56</v>
      </c>
      <c r="C791" t="s">
        <v>2825</v>
      </c>
      <c r="D791" t="s">
        <v>58</v>
      </c>
      <c r="E791" t="s">
        <v>2826</v>
      </c>
      <c r="F791" t="s">
        <v>60</v>
      </c>
      <c r="G791" t="s">
        <v>2827</v>
      </c>
      <c r="H791">
        <v>70622</v>
      </c>
      <c r="I791">
        <v>0</v>
      </c>
      <c r="J791">
        <v>0.1</v>
      </c>
      <c r="K791">
        <v>0</v>
      </c>
      <c r="L791">
        <v>1</v>
      </c>
      <c r="M791" t="s">
        <v>19</v>
      </c>
      <c r="N791" t="s">
        <v>62</v>
      </c>
      <c r="O791" t="s">
        <v>1028</v>
      </c>
      <c r="P791" t="s">
        <v>23</v>
      </c>
      <c r="Q791" t="s">
        <v>64</v>
      </c>
      <c r="R791" t="s">
        <v>65</v>
      </c>
      <c r="S791" t="s">
        <v>66</v>
      </c>
      <c r="T791" t="s">
        <v>105</v>
      </c>
      <c r="U791" t="s">
        <v>67</v>
      </c>
      <c r="V791" t="s">
        <v>21</v>
      </c>
      <c r="W791">
        <v>805</v>
      </c>
      <c r="X791" t="s">
        <v>22</v>
      </c>
      <c r="Y791" t="s">
        <v>39</v>
      </c>
      <c r="Z791">
        <v>2</v>
      </c>
      <c r="AC791" t="str">
        <f>IF(Table1[[#This Row],[In Adafruit Kit]]+Table1[[#This Row],[Common part]]&gt;0,1,"")</f>
        <v/>
      </c>
      <c r="AD791">
        <v>1</v>
      </c>
      <c r="AF791" t="str">
        <f>IF(Table1[[#This Row],[Stock Part]]=1,"STOCK",IF(Table1[[#This Row],[5% Rohs Part]]+Table1[[#This Row],[1% Rohs Part]],"",""))</f>
        <v/>
      </c>
      <c r="AG791" t="str">
        <f>CONCATENATE(Table1[[#This Row],[Resistance (Ohms)]],Table1[[#This Row],[Tolerance]],Table1[[#This Row],[Stock]])</f>
        <v>6.2kÂ±5%</v>
      </c>
      <c r="AH791" t="s">
        <v>11344</v>
      </c>
      <c r="AI791" s="6" t="s">
        <v>11352</v>
      </c>
    </row>
    <row r="792" spans="1:35" hidden="1">
      <c r="A792" t="s">
        <v>55</v>
      </c>
      <c r="B792" t="s">
        <v>56</v>
      </c>
      <c r="C792" t="s">
        <v>2828</v>
      </c>
      <c r="D792" t="s">
        <v>58</v>
      </c>
      <c r="E792" t="s">
        <v>2829</v>
      </c>
      <c r="F792" t="s">
        <v>60</v>
      </c>
      <c r="G792" t="s">
        <v>2830</v>
      </c>
      <c r="H792">
        <v>7628</v>
      </c>
      <c r="I792">
        <v>0</v>
      </c>
      <c r="J792">
        <v>0.1</v>
      </c>
      <c r="K792">
        <v>0</v>
      </c>
      <c r="L792">
        <v>1</v>
      </c>
      <c r="M792" t="s">
        <v>19</v>
      </c>
      <c r="N792" t="s">
        <v>62</v>
      </c>
      <c r="O792">
        <v>6.34</v>
      </c>
      <c r="P792" t="s">
        <v>24</v>
      </c>
      <c r="Q792" t="s">
        <v>64</v>
      </c>
      <c r="R792" t="s">
        <v>65</v>
      </c>
      <c r="S792" t="s">
        <v>66</v>
      </c>
      <c r="T792" t="s">
        <v>71</v>
      </c>
      <c r="U792" t="s">
        <v>67</v>
      </c>
      <c r="V792" t="s">
        <v>21</v>
      </c>
      <c r="W792">
        <v>805</v>
      </c>
      <c r="X792" t="s">
        <v>22</v>
      </c>
      <c r="Y792" t="s">
        <v>39</v>
      </c>
      <c r="Z792">
        <v>2</v>
      </c>
      <c r="AC792" t="str">
        <f>IF(Table1[[#This Row],[In Adafruit Kit]]+Table1[[#This Row],[Common part]]&gt;0,1,"")</f>
        <v/>
      </c>
      <c r="AE792">
        <v>1</v>
      </c>
      <c r="AF792" t="str">
        <f>IF(Table1[[#This Row],[Stock Part]]=1,"STOCK",IF(Table1[[#This Row],[5% Rohs Part]]+Table1[[#This Row],[1% Rohs Part]],"",""))</f>
        <v/>
      </c>
      <c r="AG792" t="str">
        <f>CONCATENATE(Table1[[#This Row],[Resistance (Ohms)]],Table1[[#This Row],[Tolerance]],Table1[[#This Row],[Stock]])</f>
        <v>6.34Â±1%</v>
      </c>
      <c r="AH792" t="s">
        <v>11344</v>
      </c>
      <c r="AI792" s="6" t="s">
        <v>11352</v>
      </c>
    </row>
    <row r="793" spans="1:35" hidden="1">
      <c r="A793" t="s">
        <v>55</v>
      </c>
      <c r="B793" t="s">
        <v>56</v>
      </c>
      <c r="C793" t="s">
        <v>2831</v>
      </c>
      <c r="D793" t="s">
        <v>58</v>
      </c>
      <c r="E793" t="s">
        <v>2832</v>
      </c>
      <c r="F793" t="s">
        <v>60</v>
      </c>
      <c r="G793" t="s">
        <v>2833</v>
      </c>
      <c r="H793">
        <v>7423</v>
      </c>
      <c r="I793">
        <v>0</v>
      </c>
      <c r="J793">
        <v>0.1</v>
      </c>
      <c r="K793">
        <v>0</v>
      </c>
      <c r="L793">
        <v>1</v>
      </c>
      <c r="M793" t="s">
        <v>19</v>
      </c>
      <c r="N793" t="s">
        <v>62</v>
      </c>
      <c r="O793" t="s">
        <v>2834</v>
      </c>
      <c r="P793" t="s">
        <v>24</v>
      </c>
      <c r="Q793" t="s">
        <v>64</v>
      </c>
      <c r="R793" t="s">
        <v>65</v>
      </c>
      <c r="S793" t="s">
        <v>66</v>
      </c>
      <c r="T793" t="s">
        <v>105</v>
      </c>
      <c r="U793" t="s">
        <v>67</v>
      </c>
      <c r="V793" t="s">
        <v>21</v>
      </c>
      <c r="W793">
        <v>805</v>
      </c>
      <c r="X793" t="s">
        <v>22</v>
      </c>
      <c r="Y793" t="s">
        <v>39</v>
      </c>
      <c r="Z793">
        <v>2</v>
      </c>
      <c r="AC793" t="str">
        <f>IF(Table1[[#This Row],[In Adafruit Kit]]+Table1[[#This Row],[Common part]]&gt;0,1,"")</f>
        <v/>
      </c>
      <c r="AE793">
        <v>1</v>
      </c>
      <c r="AF793" t="str">
        <f>IF(Table1[[#This Row],[Stock Part]]=1,"STOCK",IF(Table1[[#This Row],[5% Rohs Part]]+Table1[[#This Row],[1% Rohs Part]],"",""))</f>
        <v/>
      </c>
      <c r="AG793" t="str">
        <f>CONCATENATE(Table1[[#This Row],[Resistance (Ohms)]],Table1[[#This Row],[Tolerance]],Table1[[#This Row],[Stock]])</f>
        <v>11.3kÂ±1%</v>
      </c>
      <c r="AH793" t="s">
        <v>11344</v>
      </c>
      <c r="AI793" s="6" t="s">
        <v>11352</v>
      </c>
    </row>
    <row r="794" spans="1:35" hidden="1">
      <c r="A794" t="s">
        <v>55</v>
      </c>
      <c r="B794" t="s">
        <v>56</v>
      </c>
      <c r="C794" t="s">
        <v>2835</v>
      </c>
      <c r="D794" t="s">
        <v>58</v>
      </c>
      <c r="E794" t="s">
        <v>2836</v>
      </c>
      <c r="F794" t="s">
        <v>60</v>
      </c>
      <c r="G794" t="s">
        <v>2837</v>
      </c>
      <c r="H794">
        <v>6389</v>
      </c>
      <c r="I794">
        <v>0</v>
      </c>
      <c r="J794">
        <v>0.1</v>
      </c>
      <c r="K794">
        <v>0</v>
      </c>
      <c r="L794">
        <v>1</v>
      </c>
      <c r="M794" t="s">
        <v>19</v>
      </c>
      <c r="N794" t="s">
        <v>62</v>
      </c>
      <c r="O794" t="s">
        <v>2838</v>
      </c>
      <c r="P794" t="s">
        <v>24</v>
      </c>
      <c r="Q794" t="s">
        <v>64</v>
      </c>
      <c r="R794" t="s">
        <v>65</v>
      </c>
      <c r="S794" t="s">
        <v>66</v>
      </c>
      <c r="T794" t="s">
        <v>105</v>
      </c>
      <c r="U794" t="s">
        <v>67</v>
      </c>
      <c r="V794" t="s">
        <v>21</v>
      </c>
      <c r="W794">
        <v>805</v>
      </c>
      <c r="X794" t="s">
        <v>22</v>
      </c>
      <c r="Y794" t="s">
        <v>39</v>
      </c>
      <c r="Z794">
        <v>2</v>
      </c>
      <c r="AC794" t="str">
        <f>IF(Table1[[#This Row],[In Adafruit Kit]]+Table1[[#This Row],[Common part]]&gt;0,1,"")</f>
        <v/>
      </c>
      <c r="AE794">
        <v>1</v>
      </c>
      <c r="AF794" t="str">
        <f>IF(Table1[[#This Row],[Stock Part]]=1,"STOCK",IF(Table1[[#This Row],[5% Rohs Part]]+Table1[[#This Row],[1% Rohs Part]],"",""))</f>
        <v/>
      </c>
      <c r="AG794" t="str">
        <f>CONCATENATE(Table1[[#This Row],[Resistance (Ohms)]],Table1[[#This Row],[Tolerance]],Table1[[#This Row],[Stock]])</f>
        <v>2.1MÂ±1%</v>
      </c>
      <c r="AH794" t="s">
        <v>11344</v>
      </c>
      <c r="AI794" s="6" t="s">
        <v>11352</v>
      </c>
    </row>
    <row r="795" spans="1:35" hidden="1">
      <c r="A795" t="s">
        <v>55</v>
      </c>
      <c r="B795" t="s">
        <v>56</v>
      </c>
      <c r="C795" t="s">
        <v>2839</v>
      </c>
      <c r="D795" t="s">
        <v>58</v>
      </c>
      <c r="E795" t="s">
        <v>2840</v>
      </c>
      <c r="F795" t="s">
        <v>60</v>
      </c>
      <c r="G795" t="s">
        <v>2841</v>
      </c>
      <c r="H795">
        <v>6378</v>
      </c>
      <c r="I795">
        <v>0</v>
      </c>
      <c r="J795">
        <v>0.1</v>
      </c>
      <c r="K795">
        <v>0</v>
      </c>
      <c r="L795">
        <v>1</v>
      </c>
      <c r="M795" t="s">
        <v>19</v>
      </c>
      <c r="N795" t="s">
        <v>62</v>
      </c>
      <c r="O795" t="s">
        <v>332</v>
      </c>
      <c r="P795" t="s">
        <v>24</v>
      </c>
      <c r="Q795" t="s">
        <v>64</v>
      </c>
      <c r="R795" t="s">
        <v>65</v>
      </c>
      <c r="S795" t="s">
        <v>66</v>
      </c>
      <c r="T795" t="s">
        <v>105</v>
      </c>
      <c r="U795" t="s">
        <v>67</v>
      </c>
      <c r="V795" t="s">
        <v>21</v>
      </c>
      <c r="W795">
        <v>805</v>
      </c>
      <c r="X795" t="s">
        <v>22</v>
      </c>
      <c r="Y795" t="s">
        <v>39</v>
      </c>
      <c r="Z795">
        <v>2</v>
      </c>
      <c r="AC795" t="str">
        <f>IF(Table1[[#This Row],[In Adafruit Kit]]+Table1[[#This Row],[Common part]]&gt;0,1,"")</f>
        <v/>
      </c>
      <c r="AE795">
        <v>1</v>
      </c>
      <c r="AF795" t="str">
        <f>IF(Table1[[#This Row],[Stock Part]]=1,"STOCK",IF(Table1[[#This Row],[5% Rohs Part]]+Table1[[#This Row],[1% Rohs Part]],"",""))</f>
        <v/>
      </c>
      <c r="AG795" t="str">
        <f>CONCATENATE(Table1[[#This Row],[Resistance (Ohms)]],Table1[[#This Row],[Tolerance]],Table1[[#This Row],[Stock]])</f>
        <v>820kÂ±1%</v>
      </c>
      <c r="AH795" t="s">
        <v>11344</v>
      </c>
      <c r="AI795" s="6" t="s">
        <v>11352</v>
      </c>
    </row>
    <row r="796" spans="1:35" hidden="1">
      <c r="A796" t="s">
        <v>55</v>
      </c>
      <c r="B796" t="s">
        <v>56</v>
      </c>
      <c r="C796" t="s">
        <v>2842</v>
      </c>
      <c r="D796" t="s">
        <v>58</v>
      </c>
      <c r="E796" t="s">
        <v>2843</v>
      </c>
      <c r="F796" t="s">
        <v>60</v>
      </c>
      <c r="G796" t="s">
        <v>2844</v>
      </c>
      <c r="H796">
        <v>6367</v>
      </c>
      <c r="I796">
        <v>0</v>
      </c>
      <c r="J796">
        <v>0.1</v>
      </c>
      <c r="K796">
        <v>0</v>
      </c>
      <c r="L796">
        <v>1</v>
      </c>
      <c r="M796" t="s">
        <v>19</v>
      </c>
      <c r="N796" t="s">
        <v>62</v>
      </c>
      <c r="O796">
        <v>1.62</v>
      </c>
      <c r="P796" t="s">
        <v>24</v>
      </c>
      <c r="Q796" t="s">
        <v>64</v>
      </c>
      <c r="R796" t="s">
        <v>65</v>
      </c>
      <c r="S796" t="s">
        <v>66</v>
      </c>
      <c r="T796" t="s">
        <v>71</v>
      </c>
      <c r="U796" t="s">
        <v>67</v>
      </c>
      <c r="V796" t="s">
        <v>21</v>
      </c>
      <c r="W796">
        <v>805</v>
      </c>
      <c r="X796" t="s">
        <v>22</v>
      </c>
      <c r="Y796" t="s">
        <v>39</v>
      </c>
      <c r="Z796">
        <v>2</v>
      </c>
      <c r="AC796" t="str">
        <f>IF(Table1[[#This Row],[In Adafruit Kit]]+Table1[[#This Row],[Common part]]&gt;0,1,"")</f>
        <v/>
      </c>
      <c r="AE796">
        <v>1</v>
      </c>
      <c r="AF796" t="str">
        <f>IF(Table1[[#This Row],[Stock Part]]=1,"STOCK",IF(Table1[[#This Row],[5% Rohs Part]]+Table1[[#This Row],[1% Rohs Part]],"",""))</f>
        <v/>
      </c>
      <c r="AG796" t="str">
        <f>CONCATENATE(Table1[[#This Row],[Resistance (Ohms)]],Table1[[#This Row],[Tolerance]],Table1[[#This Row],[Stock]])</f>
        <v>1.62Â±1%</v>
      </c>
      <c r="AH796" t="s">
        <v>11344</v>
      </c>
      <c r="AI796" s="6" t="s">
        <v>11352</v>
      </c>
    </row>
    <row r="797" spans="1:35" hidden="1">
      <c r="A797" t="s">
        <v>55</v>
      </c>
      <c r="B797" t="s">
        <v>56</v>
      </c>
      <c r="C797" t="s">
        <v>2845</v>
      </c>
      <c r="D797" t="s">
        <v>58</v>
      </c>
      <c r="E797" t="s">
        <v>2846</v>
      </c>
      <c r="F797" t="s">
        <v>60</v>
      </c>
      <c r="G797" t="s">
        <v>2847</v>
      </c>
      <c r="H797">
        <v>6295</v>
      </c>
      <c r="I797">
        <v>0</v>
      </c>
      <c r="J797">
        <v>0.1</v>
      </c>
      <c r="K797">
        <v>0</v>
      </c>
      <c r="L797">
        <v>1</v>
      </c>
      <c r="M797" t="s">
        <v>19</v>
      </c>
      <c r="N797" t="s">
        <v>62</v>
      </c>
      <c r="O797" t="s">
        <v>2848</v>
      </c>
      <c r="P797" t="s">
        <v>24</v>
      </c>
      <c r="Q797" t="s">
        <v>64</v>
      </c>
      <c r="R797" t="s">
        <v>65</v>
      </c>
      <c r="S797" t="s">
        <v>66</v>
      </c>
      <c r="T797" t="s">
        <v>105</v>
      </c>
      <c r="U797" t="s">
        <v>67</v>
      </c>
      <c r="V797" t="s">
        <v>21</v>
      </c>
      <c r="W797">
        <v>805</v>
      </c>
      <c r="X797" t="s">
        <v>22</v>
      </c>
      <c r="Y797" t="s">
        <v>39</v>
      </c>
      <c r="Z797">
        <v>2</v>
      </c>
      <c r="AC797" t="str">
        <f>IF(Table1[[#This Row],[In Adafruit Kit]]+Table1[[#This Row],[Common part]]&gt;0,1,"")</f>
        <v/>
      </c>
      <c r="AE797">
        <v>1</v>
      </c>
      <c r="AF797" t="str">
        <f>IF(Table1[[#This Row],[Stock Part]]=1,"STOCK",IF(Table1[[#This Row],[5% Rohs Part]]+Table1[[#This Row],[1% Rohs Part]],"",""))</f>
        <v/>
      </c>
      <c r="AG797" t="str">
        <f>CONCATENATE(Table1[[#This Row],[Resistance (Ohms)]],Table1[[#This Row],[Tolerance]],Table1[[#This Row],[Stock]])</f>
        <v>1.91MÂ±1%</v>
      </c>
      <c r="AH797" t="s">
        <v>11344</v>
      </c>
      <c r="AI797" s="6" t="s">
        <v>11352</v>
      </c>
    </row>
    <row r="798" spans="1:35">
      <c r="A798" t="s">
        <v>55</v>
      </c>
      <c r="B798" t="s">
        <v>56</v>
      </c>
      <c r="C798" t="s">
        <v>309</v>
      </c>
      <c r="D798" t="s">
        <v>58</v>
      </c>
      <c r="E798" t="s">
        <v>310</v>
      </c>
      <c r="F798" t="s">
        <v>60</v>
      </c>
      <c r="G798" t="s">
        <v>311</v>
      </c>
      <c r="H798">
        <v>430</v>
      </c>
      <c r="I798">
        <v>0</v>
      </c>
      <c r="J798">
        <v>0.1</v>
      </c>
      <c r="K798">
        <v>0</v>
      </c>
      <c r="L798">
        <v>1</v>
      </c>
      <c r="M798" t="s">
        <v>19</v>
      </c>
      <c r="N798" t="s">
        <v>62</v>
      </c>
      <c r="O798" t="s">
        <v>312</v>
      </c>
      <c r="P798" t="s">
        <v>23</v>
      </c>
      <c r="Q798" t="s">
        <v>64</v>
      </c>
      <c r="R798" t="s">
        <v>65</v>
      </c>
      <c r="S798" t="s">
        <v>66</v>
      </c>
      <c r="T798" t="s">
        <v>105</v>
      </c>
      <c r="U798" t="s">
        <v>67</v>
      </c>
      <c r="V798" t="s">
        <v>21</v>
      </c>
      <c r="W798">
        <v>805</v>
      </c>
      <c r="X798" t="s">
        <v>22</v>
      </c>
      <c r="Y798" t="s">
        <v>39</v>
      </c>
      <c r="Z798">
        <v>2</v>
      </c>
      <c r="AA798">
        <v>1</v>
      </c>
      <c r="AC798">
        <f>IF(Table1[[#This Row],[In Adafruit Kit]]+Table1[[#This Row],[Common part]]&gt;0,1,"")</f>
        <v>1</v>
      </c>
      <c r="AD798">
        <v>1</v>
      </c>
      <c r="AF798" t="str">
        <f>IF(Table1[[#This Row],[Stock Part]]=1,"STOCK",IF(Table1[[#This Row],[5% Rohs Part]]+Table1[[#This Row],[1% Rohs Part]],"",""))</f>
        <v>STOCK</v>
      </c>
      <c r="AG798" t="str">
        <f>CONCATENATE(Table1[[#This Row],[Resistance (Ohms)]],Table1[[#This Row],[Tolerance]],Table1[[#This Row],[Stock]])</f>
        <v>6.8kÂ±5%STOCK</v>
      </c>
      <c r="AH798" t="s">
        <v>11344</v>
      </c>
      <c r="AI798" s="6" t="s">
        <v>11352</v>
      </c>
    </row>
    <row r="799" spans="1:35" hidden="1">
      <c r="A799" t="s">
        <v>55</v>
      </c>
      <c r="B799" t="s">
        <v>56</v>
      </c>
      <c r="C799" t="s">
        <v>2849</v>
      </c>
      <c r="D799" t="s">
        <v>58</v>
      </c>
      <c r="E799" t="s">
        <v>2850</v>
      </c>
      <c r="F799" t="s">
        <v>60</v>
      </c>
      <c r="G799" t="s">
        <v>2851</v>
      </c>
      <c r="H799">
        <v>5836</v>
      </c>
      <c r="I799">
        <v>0</v>
      </c>
      <c r="J799">
        <v>0.1</v>
      </c>
      <c r="K799">
        <v>0</v>
      </c>
      <c r="L799">
        <v>1</v>
      </c>
      <c r="M799" t="s">
        <v>19</v>
      </c>
      <c r="N799" t="s">
        <v>62</v>
      </c>
      <c r="O799" t="s">
        <v>2852</v>
      </c>
      <c r="P799" t="s">
        <v>24</v>
      </c>
      <c r="Q799" t="s">
        <v>64</v>
      </c>
      <c r="R799" t="s">
        <v>65</v>
      </c>
      <c r="S799" t="s">
        <v>66</v>
      </c>
      <c r="T799" t="s">
        <v>105</v>
      </c>
      <c r="U799" t="s">
        <v>67</v>
      </c>
      <c r="V799" t="s">
        <v>21</v>
      </c>
      <c r="W799">
        <v>805</v>
      </c>
      <c r="X799" t="s">
        <v>22</v>
      </c>
      <c r="Y799" t="s">
        <v>39</v>
      </c>
      <c r="Z799">
        <v>2</v>
      </c>
      <c r="AC799" t="str">
        <f>IF(Table1[[#This Row],[In Adafruit Kit]]+Table1[[#This Row],[Common part]]&gt;0,1,"")</f>
        <v/>
      </c>
      <c r="AE799">
        <v>1</v>
      </c>
      <c r="AF799" t="str">
        <f>IF(Table1[[#This Row],[Stock Part]]=1,"STOCK",IF(Table1[[#This Row],[5% Rohs Part]]+Table1[[#This Row],[1% Rohs Part]],"",""))</f>
        <v/>
      </c>
      <c r="AG799" t="str">
        <f>CONCATENATE(Table1[[#This Row],[Resistance (Ohms)]],Table1[[#This Row],[Tolerance]],Table1[[#This Row],[Stock]])</f>
        <v>4.12MÂ±1%</v>
      </c>
      <c r="AH799" t="s">
        <v>11344</v>
      </c>
      <c r="AI799" s="6" t="s">
        <v>11352</v>
      </c>
    </row>
    <row r="800" spans="1:35" hidden="1">
      <c r="A800" t="s">
        <v>55</v>
      </c>
      <c r="B800" t="s">
        <v>56</v>
      </c>
      <c r="C800" t="s">
        <v>2853</v>
      </c>
      <c r="D800" t="s">
        <v>58</v>
      </c>
      <c r="E800" t="s">
        <v>2854</v>
      </c>
      <c r="F800" t="s">
        <v>60</v>
      </c>
      <c r="G800" t="s">
        <v>2855</v>
      </c>
      <c r="H800">
        <v>5634</v>
      </c>
      <c r="I800">
        <v>0</v>
      </c>
      <c r="J800">
        <v>0.1</v>
      </c>
      <c r="K800">
        <v>0</v>
      </c>
      <c r="L800">
        <v>1</v>
      </c>
      <c r="M800" t="s">
        <v>19</v>
      </c>
      <c r="N800" t="s">
        <v>62</v>
      </c>
      <c r="O800">
        <v>14.7</v>
      </c>
      <c r="P800" t="s">
        <v>24</v>
      </c>
      <c r="Q800" t="s">
        <v>64</v>
      </c>
      <c r="R800" t="s">
        <v>65</v>
      </c>
      <c r="S800" t="s">
        <v>66</v>
      </c>
      <c r="T800" t="s">
        <v>105</v>
      </c>
      <c r="U800" t="s">
        <v>67</v>
      </c>
      <c r="V800" t="s">
        <v>21</v>
      </c>
      <c r="W800">
        <v>805</v>
      </c>
      <c r="X800" t="s">
        <v>22</v>
      </c>
      <c r="Y800" t="s">
        <v>39</v>
      </c>
      <c r="Z800">
        <v>2</v>
      </c>
      <c r="AC800" t="str">
        <f>IF(Table1[[#This Row],[In Adafruit Kit]]+Table1[[#This Row],[Common part]]&gt;0,1,"")</f>
        <v/>
      </c>
      <c r="AE800">
        <v>1</v>
      </c>
      <c r="AF800" t="str">
        <f>IF(Table1[[#This Row],[Stock Part]]=1,"STOCK",IF(Table1[[#This Row],[5% Rohs Part]]+Table1[[#This Row],[1% Rohs Part]],"",""))</f>
        <v/>
      </c>
      <c r="AG800" t="str">
        <f>CONCATENATE(Table1[[#This Row],[Resistance (Ohms)]],Table1[[#This Row],[Tolerance]],Table1[[#This Row],[Stock]])</f>
        <v>14.7Â±1%</v>
      </c>
      <c r="AH800" t="s">
        <v>11344</v>
      </c>
      <c r="AI800" s="6" t="s">
        <v>11352</v>
      </c>
    </row>
    <row r="801" spans="1:35" hidden="1">
      <c r="A801" t="s">
        <v>55</v>
      </c>
      <c r="B801" t="s">
        <v>56</v>
      </c>
      <c r="C801" t="s">
        <v>2856</v>
      </c>
      <c r="D801" t="s">
        <v>58</v>
      </c>
      <c r="E801" t="s">
        <v>2857</v>
      </c>
      <c r="F801" t="s">
        <v>60</v>
      </c>
      <c r="G801" t="s">
        <v>2858</v>
      </c>
      <c r="H801">
        <v>5607</v>
      </c>
      <c r="I801">
        <v>0</v>
      </c>
      <c r="J801">
        <v>0.1</v>
      </c>
      <c r="K801">
        <v>0</v>
      </c>
      <c r="L801">
        <v>1</v>
      </c>
      <c r="M801" t="s">
        <v>19</v>
      </c>
      <c r="N801" t="s">
        <v>62</v>
      </c>
      <c r="O801">
        <v>11.8</v>
      </c>
      <c r="P801" t="s">
        <v>24</v>
      </c>
      <c r="Q801" t="s">
        <v>64</v>
      </c>
      <c r="R801" t="s">
        <v>65</v>
      </c>
      <c r="S801" t="s">
        <v>66</v>
      </c>
      <c r="T801" t="s">
        <v>105</v>
      </c>
      <c r="U801" t="s">
        <v>67</v>
      </c>
      <c r="V801" t="s">
        <v>21</v>
      </c>
      <c r="W801">
        <v>805</v>
      </c>
      <c r="X801" t="s">
        <v>22</v>
      </c>
      <c r="Y801" t="s">
        <v>39</v>
      </c>
      <c r="Z801">
        <v>2</v>
      </c>
      <c r="AC801" t="str">
        <f>IF(Table1[[#This Row],[In Adafruit Kit]]+Table1[[#This Row],[Common part]]&gt;0,1,"")</f>
        <v/>
      </c>
      <c r="AE801">
        <v>1</v>
      </c>
      <c r="AF801" t="str">
        <f>IF(Table1[[#This Row],[Stock Part]]=1,"STOCK",IF(Table1[[#This Row],[5% Rohs Part]]+Table1[[#This Row],[1% Rohs Part]],"",""))</f>
        <v/>
      </c>
      <c r="AG801" t="str">
        <f>CONCATENATE(Table1[[#This Row],[Resistance (Ohms)]],Table1[[#This Row],[Tolerance]],Table1[[#This Row],[Stock]])</f>
        <v>11.8Â±1%</v>
      </c>
      <c r="AH801" t="s">
        <v>11344</v>
      </c>
      <c r="AI801" s="6" t="s">
        <v>11352</v>
      </c>
    </row>
    <row r="802" spans="1:35" hidden="1">
      <c r="A802" t="s">
        <v>55</v>
      </c>
      <c r="B802" t="s">
        <v>56</v>
      </c>
      <c r="C802" t="s">
        <v>2859</v>
      </c>
      <c r="D802" t="s">
        <v>58</v>
      </c>
      <c r="E802" t="s">
        <v>2860</v>
      </c>
      <c r="F802" t="s">
        <v>60</v>
      </c>
      <c r="G802" t="s">
        <v>2861</v>
      </c>
      <c r="H802">
        <v>5399</v>
      </c>
      <c r="I802">
        <v>0</v>
      </c>
      <c r="J802">
        <v>0.1</v>
      </c>
      <c r="K802">
        <v>0</v>
      </c>
      <c r="L802">
        <v>1</v>
      </c>
      <c r="M802" t="s">
        <v>19</v>
      </c>
      <c r="N802" t="s">
        <v>62</v>
      </c>
      <c r="O802" t="s">
        <v>2862</v>
      </c>
      <c r="P802" t="s">
        <v>24</v>
      </c>
      <c r="Q802" t="s">
        <v>64</v>
      </c>
      <c r="R802" t="s">
        <v>65</v>
      </c>
      <c r="S802" t="s">
        <v>66</v>
      </c>
      <c r="T802" t="s">
        <v>105</v>
      </c>
      <c r="U802" t="s">
        <v>67</v>
      </c>
      <c r="V802" t="s">
        <v>21</v>
      </c>
      <c r="W802">
        <v>805</v>
      </c>
      <c r="X802" t="s">
        <v>22</v>
      </c>
      <c r="Y802" t="s">
        <v>39</v>
      </c>
      <c r="Z802">
        <v>2</v>
      </c>
      <c r="AC802" t="str">
        <f>IF(Table1[[#This Row],[In Adafruit Kit]]+Table1[[#This Row],[Common part]]&gt;0,1,"")</f>
        <v/>
      </c>
      <c r="AE802">
        <v>1</v>
      </c>
      <c r="AF802" t="str">
        <f>IF(Table1[[#This Row],[Stock Part]]=1,"STOCK",IF(Table1[[#This Row],[5% Rohs Part]]+Table1[[#This Row],[1% Rohs Part]],"",""))</f>
        <v/>
      </c>
      <c r="AG802" t="str">
        <f>CONCATENATE(Table1[[#This Row],[Resistance (Ohms)]],Table1[[#This Row],[Tolerance]],Table1[[#This Row],[Stock]])</f>
        <v>36.5kÂ±1%</v>
      </c>
      <c r="AH802" t="s">
        <v>11344</v>
      </c>
      <c r="AI802" s="6" t="s">
        <v>11352</v>
      </c>
    </row>
    <row r="803" spans="1:35" hidden="1">
      <c r="A803" t="s">
        <v>55</v>
      </c>
      <c r="B803" t="s">
        <v>56</v>
      </c>
      <c r="C803" t="s">
        <v>2863</v>
      </c>
      <c r="D803" t="s">
        <v>58</v>
      </c>
      <c r="E803" t="s">
        <v>2864</v>
      </c>
      <c r="F803" t="s">
        <v>60</v>
      </c>
      <c r="G803" t="s">
        <v>2865</v>
      </c>
      <c r="H803">
        <v>4973</v>
      </c>
      <c r="I803">
        <v>0</v>
      </c>
      <c r="J803">
        <v>0.1</v>
      </c>
      <c r="K803">
        <v>0</v>
      </c>
      <c r="L803">
        <v>1</v>
      </c>
      <c r="M803" t="s">
        <v>19</v>
      </c>
      <c r="N803" t="s">
        <v>62</v>
      </c>
      <c r="O803">
        <v>23.7</v>
      </c>
      <c r="P803" t="s">
        <v>24</v>
      </c>
      <c r="Q803" t="s">
        <v>64</v>
      </c>
      <c r="R803" t="s">
        <v>65</v>
      </c>
      <c r="S803" t="s">
        <v>66</v>
      </c>
      <c r="T803" t="s">
        <v>105</v>
      </c>
      <c r="U803" t="s">
        <v>67</v>
      </c>
      <c r="V803" t="s">
        <v>21</v>
      </c>
      <c r="W803">
        <v>805</v>
      </c>
      <c r="X803" t="s">
        <v>22</v>
      </c>
      <c r="Y803" t="s">
        <v>39</v>
      </c>
      <c r="Z803">
        <v>2</v>
      </c>
      <c r="AC803" t="str">
        <f>IF(Table1[[#This Row],[In Adafruit Kit]]+Table1[[#This Row],[Common part]]&gt;0,1,"")</f>
        <v/>
      </c>
      <c r="AE803">
        <v>1</v>
      </c>
      <c r="AF803" t="str">
        <f>IF(Table1[[#This Row],[Stock Part]]=1,"STOCK",IF(Table1[[#This Row],[5% Rohs Part]]+Table1[[#This Row],[1% Rohs Part]],"",""))</f>
        <v/>
      </c>
      <c r="AG803" t="str">
        <f>CONCATENATE(Table1[[#This Row],[Resistance (Ohms)]],Table1[[#This Row],[Tolerance]],Table1[[#This Row],[Stock]])</f>
        <v>23.7Â±1%</v>
      </c>
      <c r="AH803" t="s">
        <v>11344</v>
      </c>
      <c r="AI803" s="6" t="s">
        <v>11352</v>
      </c>
    </row>
    <row r="804" spans="1:35" hidden="1">
      <c r="A804" t="s">
        <v>55</v>
      </c>
      <c r="B804" t="s">
        <v>56</v>
      </c>
      <c r="C804" t="s">
        <v>2866</v>
      </c>
      <c r="D804" t="s">
        <v>58</v>
      </c>
      <c r="E804" t="s">
        <v>2867</v>
      </c>
      <c r="F804" t="s">
        <v>60</v>
      </c>
      <c r="G804" t="s">
        <v>2868</v>
      </c>
      <c r="H804">
        <v>4777</v>
      </c>
      <c r="I804">
        <v>0</v>
      </c>
      <c r="J804">
        <v>0.1</v>
      </c>
      <c r="K804">
        <v>0</v>
      </c>
      <c r="L804">
        <v>1</v>
      </c>
      <c r="M804" t="s">
        <v>19</v>
      </c>
      <c r="N804" t="s">
        <v>62</v>
      </c>
      <c r="O804">
        <v>34</v>
      </c>
      <c r="P804" t="s">
        <v>24</v>
      </c>
      <c r="Q804" t="s">
        <v>64</v>
      </c>
      <c r="R804" t="s">
        <v>65</v>
      </c>
      <c r="S804" t="s">
        <v>66</v>
      </c>
      <c r="T804" t="s">
        <v>105</v>
      </c>
      <c r="U804" t="s">
        <v>67</v>
      </c>
      <c r="V804" t="s">
        <v>21</v>
      </c>
      <c r="W804">
        <v>805</v>
      </c>
      <c r="X804" t="s">
        <v>22</v>
      </c>
      <c r="Y804" t="s">
        <v>39</v>
      </c>
      <c r="Z804">
        <v>2</v>
      </c>
      <c r="AC804" t="str">
        <f>IF(Table1[[#This Row],[In Adafruit Kit]]+Table1[[#This Row],[Common part]]&gt;0,1,"")</f>
        <v/>
      </c>
      <c r="AE804">
        <v>1</v>
      </c>
      <c r="AF804" t="str">
        <f>IF(Table1[[#This Row],[Stock Part]]=1,"STOCK",IF(Table1[[#This Row],[5% Rohs Part]]+Table1[[#This Row],[1% Rohs Part]],"",""))</f>
        <v/>
      </c>
      <c r="AG804" t="str">
        <f>CONCATENATE(Table1[[#This Row],[Resistance (Ohms)]],Table1[[#This Row],[Tolerance]],Table1[[#This Row],[Stock]])</f>
        <v>34Â±1%</v>
      </c>
      <c r="AH804" t="s">
        <v>11344</v>
      </c>
      <c r="AI804" s="6" t="s">
        <v>11352</v>
      </c>
    </row>
    <row r="805" spans="1:35" hidden="1">
      <c r="A805" t="s">
        <v>55</v>
      </c>
      <c r="B805" t="s">
        <v>56</v>
      </c>
      <c r="C805" t="s">
        <v>2869</v>
      </c>
      <c r="D805" t="s">
        <v>58</v>
      </c>
      <c r="E805" t="s">
        <v>2870</v>
      </c>
      <c r="F805" t="s">
        <v>60</v>
      </c>
      <c r="G805" t="s">
        <v>2871</v>
      </c>
      <c r="H805">
        <v>4607</v>
      </c>
      <c r="I805">
        <v>0</v>
      </c>
      <c r="J805">
        <v>0.1</v>
      </c>
      <c r="K805">
        <v>0</v>
      </c>
      <c r="L805">
        <v>1</v>
      </c>
      <c r="M805" t="s">
        <v>19</v>
      </c>
      <c r="N805" t="s">
        <v>62</v>
      </c>
      <c r="O805">
        <v>374</v>
      </c>
      <c r="P805" t="s">
        <v>24</v>
      </c>
      <c r="Q805" t="s">
        <v>64</v>
      </c>
      <c r="R805" t="s">
        <v>65</v>
      </c>
      <c r="S805" t="s">
        <v>66</v>
      </c>
      <c r="T805" t="s">
        <v>105</v>
      </c>
      <c r="U805" t="s">
        <v>67</v>
      </c>
      <c r="V805" t="s">
        <v>21</v>
      </c>
      <c r="W805">
        <v>805</v>
      </c>
      <c r="X805" t="s">
        <v>22</v>
      </c>
      <c r="Y805" t="s">
        <v>39</v>
      </c>
      <c r="Z805">
        <v>2</v>
      </c>
      <c r="AC805" t="str">
        <f>IF(Table1[[#This Row],[In Adafruit Kit]]+Table1[[#This Row],[Common part]]&gt;0,1,"")</f>
        <v/>
      </c>
      <c r="AE805">
        <v>1</v>
      </c>
      <c r="AF805" t="str">
        <f>IF(Table1[[#This Row],[Stock Part]]=1,"STOCK",IF(Table1[[#This Row],[5% Rohs Part]]+Table1[[#This Row],[1% Rohs Part]],"",""))</f>
        <v/>
      </c>
      <c r="AG805" t="str">
        <f>CONCATENATE(Table1[[#This Row],[Resistance (Ohms)]],Table1[[#This Row],[Tolerance]],Table1[[#This Row],[Stock]])</f>
        <v>374Â±1%</v>
      </c>
      <c r="AH805" t="s">
        <v>11344</v>
      </c>
      <c r="AI805" s="6" t="s">
        <v>11352</v>
      </c>
    </row>
    <row r="806" spans="1:35" hidden="1">
      <c r="A806" t="s">
        <v>55</v>
      </c>
      <c r="B806" t="s">
        <v>56</v>
      </c>
      <c r="C806" t="s">
        <v>2872</v>
      </c>
      <c r="D806" t="s">
        <v>58</v>
      </c>
      <c r="E806" t="s">
        <v>2873</v>
      </c>
      <c r="F806" t="s">
        <v>60</v>
      </c>
      <c r="G806" t="s">
        <v>2874</v>
      </c>
      <c r="H806">
        <v>4343</v>
      </c>
      <c r="I806">
        <v>0</v>
      </c>
      <c r="J806">
        <v>0.1</v>
      </c>
      <c r="K806">
        <v>0</v>
      </c>
      <c r="L806">
        <v>1</v>
      </c>
      <c r="M806" t="s">
        <v>19</v>
      </c>
      <c r="N806" t="s">
        <v>62</v>
      </c>
      <c r="O806" t="s">
        <v>2875</v>
      </c>
      <c r="P806" t="s">
        <v>24</v>
      </c>
      <c r="Q806" t="s">
        <v>64</v>
      </c>
      <c r="R806" t="s">
        <v>65</v>
      </c>
      <c r="S806" t="s">
        <v>66</v>
      </c>
      <c r="T806" t="s">
        <v>105</v>
      </c>
      <c r="U806" t="s">
        <v>67</v>
      </c>
      <c r="V806" t="s">
        <v>21</v>
      </c>
      <c r="W806">
        <v>805</v>
      </c>
      <c r="X806" t="s">
        <v>22</v>
      </c>
      <c r="Y806" t="s">
        <v>39</v>
      </c>
      <c r="Z806">
        <v>2</v>
      </c>
      <c r="AC806" t="str">
        <f>IF(Table1[[#This Row],[In Adafruit Kit]]+Table1[[#This Row],[Common part]]&gt;0,1,"")</f>
        <v/>
      </c>
      <c r="AE806">
        <v>1</v>
      </c>
      <c r="AF806" t="str">
        <f>IF(Table1[[#This Row],[Stock Part]]=1,"STOCK",IF(Table1[[#This Row],[5% Rohs Part]]+Table1[[#This Row],[1% Rohs Part]],"",""))</f>
        <v/>
      </c>
      <c r="AG806" t="str">
        <f>CONCATENATE(Table1[[#This Row],[Resistance (Ohms)]],Table1[[#This Row],[Tolerance]],Table1[[#This Row],[Stock]])</f>
        <v>931kÂ±1%</v>
      </c>
      <c r="AH806" t="s">
        <v>11344</v>
      </c>
      <c r="AI806" s="6" t="s">
        <v>11352</v>
      </c>
    </row>
    <row r="807" spans="1:35" hidden="1">
      <c r="A807" t="s">
        <v>55</v>
      </c>
      <c r="B807" t="s">
        <v>56</v>
      </c>
      <c r="C807" t="s">
        <v>2876</v>
      </c>
      <c r="D807" t="s">
        <v>58</v>
      </c>
      <c r="E807" t="s">
        <v>2877</v>
      </c>
      <c r="F807" t="s">
        <v>60</v>
      </c>
      <c r="G807" t="s">
        <v>2878</v>
      </c>
      <c r="H807">
        <v>4240</v>
      </c>
      <c r="I807">
        <v>0</v>
      </c>
      <c r="J807">
        <v>0.1</v>
      </c>
      <c r="K807">
        <v>0</v>
      </c>
      <c r="L807">
        <v>1</v>
      </c>
      <c r="M807" t="s">
        <v>19</v>
      </c>
      <c r="N807" t="s">
        <v>62</v>
      </c>
      <c r="O807">
        <v>38.299999999999997</v>
      </c>
      <c r="P807" t="s">
        <v>24</v>
      </c>
      <c r="Q807" t="s">
        <v>64</v>
      </c>
      <c r="R807" t="s">
        <v>65</v>
      </c>
      <c r="S807" t="s">
        <v>66</v>
      </c>
      <c r="T807" t="s">
        <v>105</v>
      </c>
      <c r="U807" t="s">
        <v>67</v>
      </c>
      <c r="V807" t="s">
        <v>21</v>
      </c>
      <c r="W807">
        <v>805</v>
      </c>
      <c r="X807" t="s">
        <v>22</v>
      </c>
      <c r="Y807" t="s">
        <v>39</v>
      </c>
      <c r="Z807">
        <v>2</v>
      </c>
      <c r="AC807" t="str">
        <f>IF(Table1[[#This Row],[In Adafruit Kit]]+Table1[[#This Row],[Common part]]&gt;0,1,"")</f>
        <v/>
      </c>
      <c r="AE807">
        <v>1</v>
      </c>
      <c r="AF807" t="str">
        <f>IF(Table1[[#This Row],[Stock Part]]=1,"STOCK",IF(Table1[[#This Row],[5% Rohs Part]]+Table1[[#This Row],[1% Rohs Part]],"",""))</f>
        <v/>
      </c>
      <c r="AG807" t="str">
        <f>CONCATENATE(Table1[[#This Row],[Resistance (Ohms)]],Table1[[#This Row],[Tolerance]],Table1[[#This Row],[Stock]])</f>
        <v>38.3Â±1%</v>
      </c>
      <c r="AH807" t="s">
        <v>11344</v>
      </c>
      <c r="AI807" s="6" t="s">
        <v>11352</v>
      </c>
    </row>
    <row r="808" spans="1:35" hidden="1">
      <c r="A808" t="s">
        <v>55</v>
      </c>
      <c r="B808" t="s">
        <v>56</v>
      </c>
      <c r="C808" t="s">
        <v>2879</v>
      </c>
      <c r="D808" t="s">
        <v>58</v>
      </c>
      <c r="E808" t="s">
        <v>2880</v>
      </c>
      <c r="F808" t="s">
        <v>60</v>
      </c>
      <c r="G808" t="s">
        <v>2881</v>
      </c>
      <c r="H808">
        <v>4230</v>
      </c>
      <c r="I808">
        <v>0</v>
      </c>
      <c r="J808">
        <v>0.1</v>
      </c>
      <c r="K808">
        <v>0</v>
      </c>
      <c r="L808">
        <v>1</v>
      </c>
      <c r="M808" t="s">
        <v>19</v>
      </c>
      <c r="N808" t="s">
        <v>62</v>
      </c>
      <c r="O808">
        <v>4.42</v>
      </c>
      <c r="P808" t="s">
        <v>24</v>
      </c>
      <c r="Q808" t="s">
        <v>64</v>
      </c>
      <c r="R808" t="s">
        <v>65</v>
      </c>
      <c r="S808" t="s">
        <v>66</v>
      </c>
      <c r="T808" t="s">
        <v>71</v>
      </c>
      <c r="U808" t="s">
        <v>67</v>
      </c>
      <c r="V808" t="s">
        <v>21</v>
      </c>
      <c r="W808">
        <v>805</v>
      </c>
      <c r="X808" t="s">
        <v>22</v>
      </c>
      <c r="Y808" t="s">
        <v>39</v>
      </c>
      <c r="Z808">
        <v>2</v>
      </c>
      <c r="AC808" t="str">
        <f>IF(Table1[[#This Row],[In Adafruit Kit]]+Table1[[#This Row],[Common part]]&gt;0,1,"")</f>
        <v/>
      </c>
      <c r="AE808">
        <v>1</v>
      </c>
      <c r="AF808" t="str">
        <f>IF(Table1[[#This Row],[Stock Part]]=1,"STOCK",IF(Table1[[#This Row],[5% Rohs Part]]+Table1[[#This Row],[1% Rohs Part]],"",""))</f>
        <v/>
      </c>
      <c r="AG808" t="str">
        <f>CONCATENATE(Table1[[#This Row],[Resistance (Ohms)]],Table1[[#This Row],[Tolerance]],Table1[[#This Row],[Stock]])</f>
        <v>4.42Â±1%</v>
      </c>
      <c r="AH808" t="s">
        <v>11344</v>
      </c>
      <c r="AI808" s="6" t="s">
        <v>11352</v>
      </c>
    </row>
    <row r="809" spans="1:35" hidden="1">
      <c r="A809" t="s">
        <v>55</v>
      </c>
      <c r="B809" t="s">
        <v>56</v>
      </c>
      <c r="C809" t="s">
        <v>2882</v>
      </c>
      <c r="D809" t="s">
        <v>58</v>
      </c>
      <c r="E809" t="s">
        <v>2883</v>
      </c>
      <c r="F809" t="s">
        <v>60</v>
      </c>
      <c r="G809" t="s">
        <v>2884</v>
      </c>
      <c r="H809">
        <v>4173</v>
      </c>
      <c r="I809">
        <v>0</v>
      </c>
      <c r="J809">
        <v>0.1</v>
      </c>
      <c r="K809">
        <v>0</v>
      </c>
      <c r="L809">
        <v>1</v>
      </c>
      <c r="M809" t="s">
        <v>19</v>
      </c>
      <c r="N809" t="s">
        <v>62</v>
      </c>
      <c r="O809">
        <v>16.2</v>
      </c>
      <c r="P809" t="s">
        <v>24</v>
      </c>
      <c r="Q809" t="s">
        <v>64</v>
      </c>
      <c r="R809" t="s">
        <v>65</v>
      </c>
      <c r="S809" t="s">
        <v>66</v>
      </c>
      <c r="T809" t="s">
        <v>105</v>
      </c>
      <c r="U809" t="s">
        <v>67</v>
      </c>
      <c r="V809" t="s">
        <v>21</v>
      </c>
      <c r="W809">
        <v>805</v>
      </c>
      <c r="X809" t="s">
        <v>22</v>
      </c>
      <c r="Y809" t="s">
        <v>39</v>
      </c>
      <c r="Z809">
        <v>2</v>
      </c>
      <c r="AC809" t="str">
        <f>IF(Table1[[#This Row],[In Adafruit Kit]]+Table1[[#This Row],[Common part]]&gt;0,1,"")</f>
        <v/>
      </c>
      <c r="AE809">
        <v>1</v>
      </c>
      <c r="AF809" t="str">
        <f>IF(Table1[[#This Row],[Stock Part]]=1,"STOCK",IF(Table1[[#This Row],[5% Rohs Part]]+Table1[[#This Row],[1% Rohs Part]],"",""))</f>
        <v/>
      </c>
      <c r="AG809" t="str">
        <f>CONCATENATE(Table1[[#This Row],[Resistance (Ohms)]],Table1[[#This Row],[Tolerance]],Table1[[#This Row],[Stock]])</f>
        <v>16.2Â±1%</v>
      </c>
      <c r="AH809" t="s">
        <v>11344</v>
      </c>
      <c r="AI809" s="6" t="s">
        <v>11352</v>
      </c>
    </row>
    <row r="810" spans="1:35" hidden="1">
      <c r="A810" t="s">
        <v>55</v>
      </c>
      <c r="B810" t="s">
        <v>56</v>
      </c>
      <c r="C810" t="s">
        <v>2885</v>
      </c>
      <c r="D810" t="s">
        <v>58</v>
      </c>
      <c r="E810" t="s">
        <v>2886</v>
      </c>
      <c r="F810" t="s">
        <v>60</v>
      </c>
      <c r="G810" t="s">
        <v>2887</v>
      </c>
      <c r="H810">
        <v>54895</v>
      </c>
      <c r="I810">
        <v>0</v>
      </c>
      <c r="J810">
        <v>0.1</v>
      </c>
      <c r="K810">
        <v>0</v>
      </c>
      <c r="L810">
        <v>1</v>
      </c>
      <c r="M810" t="s">
        <v>19</v>
      </c>
      <c r="N810" t="s">
        <v>62</v>
      </c>
      <c r="O810" t="s">
        <v>2888</v>
      </c>
      <c r="P810" t="s">
        <v>23</v>
      </c>
      <c r="Q810" t="s">
        <v>64</v>
      </c>
      <c r="R810" t="s">
        <v>65</v>
      </c>
      <c r="S810" t="s">
        <v>66</v>
      </c>
      <c r="T810" t="s">
        <v>105</v>
      </c>
      <c r="U810" t="s">
        <v>67</v>
      </c>
      <c r="V810" t="s">
        <v>21</v>
      </c>
      <c r="W810">
        <v>805</v>
      </c>
      <c r="X810" t="s">
        <v>22</v>
      </c>
      <c r="Y810" t="s">
        <v>39</v>
      </c>
      <c r="Z810">
        <v>2</v>
      </c>
      <c r="AC810" t="str">
        <f>IF(Table1[[#This Row],[In Adafruit Kit]]+Table1[[#This Row],[Common part]]&gt;0,1,"")</f>
        <v/>
      </c>
      <c r="AD810">
        <v>1</v>
      </c>
      <c r="AF810" t="str">
        <f>IF(Table1[[#This Row],[Stock Part]]=1,"STOCK",IF(Table1[[#This Row],[5% Rohs Part]]+Table1[[#This Row],[1% Rohs Part]],"",""))</f>
        <v/>
      </c>
      <c r="AG810" t="str">
        <f>CONCATENATE(Table1[[#This Row],[Resistance (Ohms)]],Table1[[#This Row],[Tolerance]],Table1[[#This Row],[Stock]])</f>
        <v>620kÂ±5%</v>
      </c>
      <c r="AH810" t="s">
        <v>11344</v>
      </c>
      <c r="AI810" s="6" t="s">
        <v>11352</v>
      </c>
    </row>
    <row r="811" spans="1:35" hidden="1">
      <c r="A811" t="s">
        <v>55</v>
      </c>
      <c r="B811" t="s">
        <v>56</v>
      </c>
      <c r="C811" t="s">
        <v>2889</v>
      </c>
      <c r="D811" t="s">
        <v>58</v>
      </c>
      <c r="E811" t="s">
        <v>2890</v>
      </c>
      <c r="F811" t="s">
        <v>60</v>
      </c>
      <c r="G811" t="s">
        <v>2891</v>
      </c>
      <c r="H811">
        <v>4000</v>
      </c>
      <c r="I811">
        <v>0</v>
      </c>
      <c r="J811">
        <v>0.1</v>
      </c>
      <c r="K811">
        <v>0</v>
      </c>
      <c r="L811">
        <v>1</v>
      </c>
      <c r="M811" t="s">
        <v>19</v>
      </c>
      <c r="N811" t="s">
        <v>62</v>
      </c>
      <c r="O811" t="s">
        <v>2892</v>
      </c>
      <c r="P811" t="s">
        <v>24</v>
      </c>
      <c r="Q811" t="s">
        <v>64</v>
      </c>
      <c r="R811" t="s">
        <v>65</v>
      </c>
      <c r="S811" t="s">
        <v>66</v>
      </c>
      <c r="T811" t="s">
        <v>105</v>
      </c>
      <c r="U811" t="s">
        <v>67</v>
      </c>
      <c r="V811" t="s">
        <v>21</v>
      </c>
      <c r="W811">
        <v>805</v>
      </c>
      <c r="X811" t="s">
        <v>22</v>
      </c>
      <c r="Y811" t="s">
        <v>39</v>
      </c>
      <c r="Z811">
        <v>2</v>
      </c>
      <c r="AC811" t="str">
        <f>IF(Table1[[#This Row],[In Adafruit Kit]]+Table1[[#This Row],[Common part]]&gt;0,1,"")</f>
        <v/>
      </c>
      <c r="AE811">
        <v>1</v>
      </c>
      <c r="AF811" t="str">
        <f>IF(Table1[[#This Row],[Stock Part]]=1,"STOCK",IF(Table1[[#This Row],[5% Rohs Part]]+Table1[[#This Row],[1% Rohs Part]],"",""))</f>
        <v/>
      </c>
      <c r="AG811" t="str">
        <f>CONCATENATE(Table1[[#This Row],[Resistance (Ohms)]],Table1[[#This Row],[Tolerance]],Table1[[#This Row],[Stock]])</f>
        <v>73.2kÂ±1%</v>
      </c>
      <c r="AH811" t="s">
        <v>11344</v>
      </c>
      <c r="AI811" s="6" t="s">
        <v>11352</v>
      </c>
    </row>
    <row r="812" spans="1:35" hidden="1">
      <c r="A812" t="s">
        <v>55</v>
      </c>
      <c r="B812" t="s">
        <v>56</v>
      </c>
      <c r="C812" t="s">
        <v>2893</v>
      </c>
      <c r="D812" t="s">
        <v>58</v>
      </c>
      <c r="E812" t="s">
        <v>2894</v>
      </c>
      <c r="F812" t="s">
        <v>60</v>
      </c>
      <c r="G812" t="s">
        <v>2895</v>
      </c>
      <c r="H812">
        <v>3823</v>
      </c>
      <c r="I812">
        <v>0</v>
      </c>
      <c r="J812">
        <v>0.1</v>
      </c>
      <c r="K812">
        <v>0</v>
      </c>
      <c r="L812">
        <v>1</v>
      </c>
      <c r="M812" t="s">
        <v>19</v>
      </c>
      <c r="N812" t="s">
        <v>62</v>
      </c>
      <c r="O812" t="s">
        <v>2896</v>
      </c>
      <c r="P812" t="s">
        <v>24</v>
      </c>
      <c r="Q812" t="s">
        <v>64</v>
      </c>
      <c r="R812" t="s">
        <v>65</v>
      </c>
      <c r="S812" t="s">
        <v>66</v>
      </c>
      <c r="T812" t="s">
        <v>105</v>
      </c>
      <c r="U812" t="s">
        <v>67</v>
      </c>
      <c r="V812" t="s">
        <v>21</v>
      </c>
      <c r="W812">
        <v>805</v>
      </c>
      <c r="X812" t="s">
        <v>22</v>
      </c>
      <c r="Y812" t="s">
        <v>39</v>
      </c>
      <c r="Z812">
        <v>2</v>
      </c>
      <c r="AC812" t="str">
        <f>IF(Table1[[#This Row],[In Adafruit Kit]]+Table1[[#This Row],[Common part]]&gt;0,1,"")</f>
        <v/>
      </c>
      <c r="AE812">
        <v>1</v>
      </c>
      <c r="AF812" t="str">
        <f>IF(Table1[[#This Row],[Stock Part]]=1,"STOCK",IF(Table1[[#This Row],[5% Rohs Part]]+Table1[[#This Row],[1% Rohs Part]],"",""))</f>
        <v/>
      </c>
      <c r="AG812" t="str">
        <f>CONCATENATE(Table1[[#This Row],[Resistance (Ohms)]],Table1[[#This Row],[Tolerance]],Table1[[#This Row],[Stock]])</f>
        <v>9.1kÂ±1%</v>
      </c>
      <c r="AH812" t="s">
        <v>11344</v>
      </c>
      <c r="AI812" s="6" t="s">
        <v>11352</v>
      </c>
    </row>
    <row r="813" spans="1:35" hidden="1">
      <c r="A813" t="s">
        <v>55</v>
      </c>
      <c r="B813" t="s">
        <v>56</v>
      </c>
      <c r="C813" t="s">
        <v>2897</v>
      </c>
      <c r="D813" t="s">
        <v>58</v>
      </c>
      <c r="E813" t="s">
        <v>2898</v>
      </c>
      <c r="F813" t="s">
        <v>60</v>
      </c>
      <c r="G813" t="s">
        <v>2899</v>
      </c>
      <c r="H813">
        <v>3829</v>
      </c>
      <c r="I813">
        <v>0</v>
      </c>
      <c r="J813">
        <v>0.1</v>
      </c>
      <c r="K813">
        <v>0</v>
      </c>
      <c r="L813">
        <v>1</v>
      </c>
      <c r="M813" t="s">
        <v>19</v>
      </c>
      <c r="N813" t="s">
        <v>62</v>
      </c>
      <c r="O813" t="s">
        <v>2900</v>
      </c>
      <c r="P813" t="s">
        <v>24</v>
      </c>
      <c r="Q813" t="s">
        <v>64</v>
      </c>
      <c r="R813" t="s">
        <v>65</v>
      </c>
      <c r="S813" t="s">
        <v>66</v>
      </c>
      <c r="T813" t="s">
        <v>105</v>
      </c>
      <c r="U813" t="s">
        <v>67</v>
      </c>
      <c r="V813" t="s">
        <v>21</v>
      </c>
      <c r="W813">
        <v>805</v>
      </c>
      <c r="X813" t="s">
        <v>22</v>
      </c>
      <c r="Y813" t="s">
        <v>39</v>
      </c>
      <c r="Z813">
        <v>2</v>
      </c>
      <c r="AC813" t="str">
        <f>IF(Table1[[#This Row],[In Adafruit Kit]]+Table1[[#This Row],[Common part]]&gt;0,1,"")</f>
        <v/>
      </c>
      <c r="AE813">
        <v>1</v>
      </c>
      <c r="AF813" t="str">
        <f>IF(Table1[[#This Row],[Stock Part]]=1,"STOCK",IF(Table1[[#This Row],[5% Rohs Part]]+Table1[[#This Row],[1% Rohs Part]],"",""))</f>
        <v/>
      </c>
      <c r="AG813" t="str">
        <f>CONCATENATE(Table1[[#This Row],[Resistance (Ohms)]],Table1[[#This Row],[Tolerance]],Table1[[#This Row],[Stock]])</f>
        <v>2.94kÂ±1%</v>
      </c>
      <c r="AH813" t="s">
        <v>11344</v>
      </c>
      <c r="AI813" s="6" t="s">
        <v>11352</v>
      </c>
    </row>
    <row r="814" spans="1:35" hidden="1">
      <c r="A814" t="s">
        <v>55</v>
      </c>
      <c r="B814" t="s">
        <v>56</v>
      </c>
      <c r="C814" t="s">
        <v>2901</v>
      </c>
      <c r="D814" t="s">
        <v>58</v>
      </c>
      <c r="E814" t="s">
        <v>2902</v>
      </c>
      <c r="F814" t="s">
        <v>60</v>
      </c>
      <c r="G814" t="s">
        <v>2903</v>
      </c>
      <c r="H814">
        <v>3891</v>
      </c>
      <c r="I814">
        <v>0</v>
      </c>
      <c r="J814">
        <v>0.1</v>
      </c>
      <c r="K814">
        <v>0</v>
      </c>
      <c r="L814">
        <v>1</v>
      </c>
      <c r="M814" t="s">
        <v>19</v>
      </c>
      <c r="N814" t="s">
        <v>62</v>
      </c>
      <c r="O814">
        <v>23.2</v>
      </c>
      <c r="P814" t="s">
        <v>24</v>
      </c>
      <c r="Q814" t="s">
        <v>64</v>
      </c>
      <c r="R814" t="s">
        <v>65</v>
      </c>
      <c r="S814" t="s">
        <v>66</v>
      </c>
      <c r="T814" t="s">
        <v>105</v>
      </c>
      <c r="U814" t="s">
        <v>67</v>
      </c>
      <c r="V814" t="s">
        <v>21</v>
      </c>
      <c r="W814">
        <v>805</v>
      </c>
      <c r="X814" t="s">
        <v>22</v>
      </c>
      <c r="Y814" t="s">
        <v>39</v>
      </c>
      <c r="Z814">
        <v>2</v>
      </c>
      <c r="AC814" t="str">
        <f>IF(Table1[[#This Row],[In Adafruit Kit]]+Table1[[#This Row],[Common part]]&gt;0,1,"")</f>
        <v/>
      </c>
      <c r="AE814">
        <v>1</v>
      </c>
      <c r="AF814" t="str">
        <f>IF(Table1[[#This Row],[Stock Part]]=1,"STOCK",IF(Table1[[#This Row],[5% Rohs Part]]+Table1[[#This Row],[1% Rohs Part]],"",""))</f>
        <v/>
      </c>
      <c r="AG814" t="str">
        <f>CONCATENATE(Table1[[#This Row],[Resistance (Ohms)]],Table1[[#This Row],[Tolerance]],Table1[[#This Row],[Stock]])</f>
        <v>23.2Â±1%</v>
      </c>
      <c r="AH814" t="s">
        <v>11344</v>
      </c>
      <c r="AI814" s="6" t="s">
        <v>11352</v>
      </c>
    </row>
    <row r="815" spans="1:35" hidden="1">
      <c r="A815" t="s">
        <v>55</v>
      </c>
      <c r="B815" t="s">
        <v>56</v>
      </c>
      <c r="C815" t="s">
        <v>2904</v>
      </c>
      <c r="D815" t="s">
        <v>58</v>
      </c>
      <c r="E815" t="s">
        <v>2905</v>
      </c>
      <c r="F815" t="s">
        <v>60</v>
      </c>
      <c r="G815" t="s">
        <v>2906</v>
      </c>
      <c r="H815">
        <v>26885</v>
      </c>
      <c r="I815">
        <v>0</v>
      </c>
      <c r="J815">
        <v>0.1</v>
      </c>
      <c r="K815">
        <v>0</v>
      </c>
      <c r="L815">
        <v>1</v>
      </c>
      <c r="M815" t="s">
        <v>19</v>
      </c>
      <c r="N815" t="s">
        <v>62</v>
      </c>
      <c r="O815">
        <v>2.4300000000000002</v>
      </c>
      <c r="P815" t="s">
        <v>24</v>
      </c>
      <c r="Q815" t="s">
        <v>64</v>
      </c>
      <c r="R815" t="s">
        <v>65</v>
      </c>
      <c r="S815" t="s">
        <v>66</v>
      </c>
      <c r="T815" t="s">
        <v>71</v>
      </c>
      <c r="U815" t="s">
        <v>67</v>
      </c>
      <c r="V815" t="s">
        <v>21</v>
      </c>
      <c r="W815">
        <v>805</v>
      </c>
      <c r="X815" t="s">
        <v>22</v>
      </c>
      <c r="Y815" t="s">
        <v>39</v>
      </c>
      <c r="Z815">
        <v>2</v>
      </c>
      <c r="AC815" t="str">
        <f>IF(Table1[[#This Row],[In Adafruit Kit]]+Table1[[#This Row],[Common part]]&gt;0,1,"")</f>
        <v/>
      </c>
      <c r="AE815">
        <v>1</v>
      </c>
      <c r="AF815" t="str">
        <f>IF(Table1[[#This Row],[Stock Part]]=1,"STOCK",IF(Table1[[#This Row],[5% Rohs Part]]+Table1[[#This Row],[1% Rohs Part]],"",""))</f>
        <v/>
      </c>
      <c r="AG815" t="str">
        <f>CONCATENATE(Table1[[#This Row],[Resistance (Ohms)]],Table1[[#This Row],[Tolerance]],Table1[[#This Row],[Stock]])</f>
        <v>2.43Â±1%</v>
      </c>
      <c r="AH815" t="s">
        <v>11344</v>
      </c>
      <c r="AI815" s="6" t="s">
        <v>11352</v>
      </c>
    </row>
    <row r="816" spans="1:35" hidden="1">
      <c r="A816" t="s">
        <v>55</v>
      </c>
      <c r="B816" t="s">
        <v>56</v>
      </c>
      <c r="C816" t="s">
        <v>2907</v>
      </c>
      <c r="D816" t="s">
        <v>58</v>
      </c>
      <c r="E816" t="s">
        <v>2908</v>
      </c>
      <c r="F816" t="s">
        <v>60</v>
      </c>
      <c r="G816" t="s">
        <v>2909</v>
      </c>
      <c r="H816">
        <v>3778</v>
      </c>
      <c r="I816">
        <v>0</v>
      </c>
      <c r="J816">
        <v>0.1</v>
      </c>
      <c r="K816">
        <v>0</v>
      </c>
      <c r="L816">
        <v>1</v>
      </c>
      <c r="M816" t="s">
        <v>19</v>
      </c>
      <c r="N816" t="s">
        <v>62</v>
      </c>
      <c r="O816">
        <v>4.12</v>
      </c>
      <c r="P816" t="s">
        <v>24</v>
      </c>
      <c r="Q816" t="s">
        <v>64</v>
      </c>
      <c r="R816" t="s">
        <v>65</v>
      </c>
      <c r="S816" t="s">
        <v>66</v>
      </c>
      <c r="T816" t="s">
        <v>71</v>
      </c>
      <c r="U816" t="s">
        <v>67</v>
      </c>
      <c r="V816" t="s">
        <v>21</v>
      </c>
      <c r="W816">
        <v>805</v>
      </c>
      <c r="X816" t="s">
        <v>22</v>
      </c>
      <c r="Y816" t="s">
        <v>39</v>
      </c>
      <c r="Z816">
        <v>2</v>
      </c>
      <c r="AC816" t="str">
        <f>IF(Table1[[#This Row],[In Adafruit Kit]]+Table1[[#This Row],[Common part]]&gt;0,1,"")</f>
        <v/>
      </c>
      <c r="AE816">
        <v>1</v>
      </c>
      <c r="AF816" t="str">
        <f>IF(Table1[[#This Row],[Stock Part]]=1,"STOCK",IF(Table1[[#This Row],[5% Rohs Part]]+Table1[[#This Row],[1% Rohs Part]],"",""))</f>
        <v/>
      </c>
      <c r="AG816" t="str">
        <f>CONCATENATE(Table1[[#This Row],[Resistance (Ohms)]],Table1[[#This Row],[Tolerance]],Table1[[#This Row],[Stock]])</f>
        <v>4.12Â±1%</v>
      </c>
      <c r="AH816" t="s">
        <v>11344</v>
      </c>
      <c r="AI816" s="6" t="s">
        <v>11352</v>
      </c>
    </row>
    <row r="817" spans="1:35" hidden="1">
      <c r="A817" t="s">
        <v>55</v>
      </c>
      <c r="B817" t="s">
        <v>56</v>
      </c>
      <c r="C817" t="s">
        <v>2910</v>
      </c>
      <c r="D817" t="s">
        <v>58</v>
      </c>
      <c r="E817" t="s">
        <v>2911</v>
      </c>
      <c r="F817" t="s">
        <v>60</v>
      </c>
      <c r="G817" t="s">
        <v>2912</v>
      </c>
      <c r="H817">
        <v>3725</v>
      </c>
      <c r="I817">
        <v>0</v>
      </c>
      <c r="J817">
        <v>0.1</v>
      </c>
      <c r="K817">
        <v>0</v>
      </c>
      <c r="L817">
        <v>1</v>
      </c>
      <c r="M817" t="s">
        <v>19</v>
      </c>
      <c r="N817" t="s">
        <v>62</v>
      </c>
      <c r="O817">
        <v>7.15</v>
      </c>
      <c r="P817" t="s">
        <v>24</v>
      </c>
      <c r="Q817" t="s">
        <v>64</v>
      </c>
      <c r="R817" t="s">
        <v>65</v>
      </c>
      <c r="S817" t="s">
        <v>66</v>
      </c>
      <c r="T817" t="s">
        <v>71</v>
      </c>
      <c r="U817" t="s">
        <v>67</v>
      </c>
      <c r="V817" t="s">
        <v>21</v>
      </c>
      <c r="W817">
        <v>805</v>
      </c>
      <c r="X817" t="s">
        <v>22</v>
      </c>
      <c r="Y817" t="s">
        <v>39</v>
      </c>
      <c r="Z817">
        <v>2</v>
      </c>
      <c r="AC817" t="str">
        <f>IF(Table1[[#This Row],[In Adafruit Kit]]+Table1[[#This Row],[Common part]]&gt;0,1,"")</f>
        <v/>
      </c>
      <c r="AE817">
        <v>1</v>
      </c>
      <c r="AF817" t="str">
        <f>IF(Table1[[#This Row],[Stock Part]]=1,"STOCK",IF(Table1[[#This Row],[5% Rohs Part]]+Table1[[#This Row],[1% Rohs Part]],"",""))</f>
        <v/>
      </c>
      <c r="AG817" t="str">
        <f>CONCATENATE(Table1[[#This Row],[Resistance (Ohms)]],Table1[[#This Row],[Tolerance]],Table1[[#This Row],[Stock]])</f>
        <v>7.15Â±1%</v>
      </c>
      <c r="AH817" t="s">
        <v>11344</v>
      </c>
      <c r="AI817" s="6" t="s">
        <v>11352</v>
      </c>
    </row>
    <row r="818" spans="1:35" hidden="1">
      <c r="A818" t="s">
        <v>55</v>
      </c>
      <c r="B818" t="s">
        <v>56</v>
      </c>
      <c r="C818" t="s">
        <v>2913</v>
      </c>
      <c r="D818" t="s">
        <v>58</v>
      </c>
      <c r="E818" t="s">
        <v>2914</v>
      </c>
      <c r="F818" t="s">
        <v>60</v>
      </c>
      <c r="G818" t="s">
        <v>2915</v>
      </c>
      <c r="H818">
        <v>3699</v>
      </c>
      <c r="I818">
        <v>0</v>
      </c>
      <c r="J818">
        <v>0.1</v>
      </c>
      <c r="K818">
        <v>0</v>
      </c>
      <c r="L818">
        <v>1</v>
      </c>
      <c r="M818" t="s">
        <v>19</v>
      </c>
      <c r="N818" t="s">
        <v>62</v>
      </c>
      <c r="O818" t="s">
        <v>2916</v>
      </c>
      <c r="P818" t="s">
        <v>24</v>
      </c>
      <c r="Q818" t="s">
        <v>64</v>
      </c>
      <c r="R818" t="s">
        <v>65</v>
      </c>
      <c r="S818" t="s">
        <v>66</v>
      </c>
      <c r="T818" t="s">
        <v>105</v>
      </c>
      <c r="U818" t="s">
        <v>67</v>
      </c>
      <c r="V818" t="s">
        <v>21</v>
      </c>
      <c r="W818">
        <v>805</v>
      </c>
      <c r="X818" t="s">
        <v>22</v>
      </c>
      <c r="Y818" t="s">
        <v>39</v>
      </c>
      <c r="Z818">
        <v>2</v>
      </c>
      <c r="AC818" t="str">
        <f>IF(Table1[[#This Row],[In Adafruit Kit]]+Table1[[#This Row],[Common part]]&gt;0,1,"")</f>
        <v/>
      </c>
      <c r="AE818">
        <v>1</v>
      </c>
      <c r="AF818" t="str">
        <f>IF(Table1[[#This Row],[Stock Part]]=1,"STOCK",IF(Table1[[#This Row],[5% Rohs Part]]+Table1[[#This Row],[1% Rohs Part]],"",""))</f>
        <v/>
      </c>
      <c r="AG818" t="str">
        <f>CONCATENATE(Table1[[#This Row],[Resistance (Ohms)]],Table1[[#This Row],[Tolerance]],Table1[[#This Row],[Stock]])</f>
        <v>1.62kÂ±1%</v>
      </c>
      <c r="AH818" t="s">
        <v>11344</v>
      </c>
      <c r="AI818" s="6" t="s">
        <v>11352</v>
      </c>
    </row>
    <row r="819" spans="1:35" hidden="1">
      <c r="A819" t="s">
        <v>55</v>
      </c>
      <c r="B819" t="s">
        <v>56</v>
      </c>
      <c r="C819" t="s">
        <v>2917</v>
      </c>
      <c r="D819" t="s">
        <v>58</v>
      </c>
      <c r="E819" t="s">
        <v>2918</v>
      </c>
      <c r="F819" t="s">
        <v>60</v>
      </c>
      <c r="G819" t="s">
        <v>2919</v>
      </c>
      <c r="H819">
        <v>38657</v>
      </c>
      <c r="I819">
        <v>0</v>
      </c>
      <c r="J819">
        <v>0.1</v>
      </c>
      <c r="K819">
        <v>0</v>
      </c>
      <c r="L819">
        <v>1</v>
      </c>
      <c r="M819" t="s">
        <v>19</v>
      </c>
      <c r="N819" t="s">
        <v>62</v>
      </c>
      <c r="O819" t="s">
        <v>2920</v>
      </c>
      <c r="P819" t="s">
        <v>24</v>
      </c>
      <c r="Q819" t="s">
        <v>64</v>
      </c>
      <c r="R819" t="s">
        <v>65</v>
      </c>
      <c r="S819" t="s">
        <v>66</v>
      </c>
      <c r="T819" t="s">
        <v>105</v>
      </c>
      <c r="U819" t="s">
        <v>67</v>
      </c>
      <c r="V819" t="s">
        <v>21</v>
      </c>
      <c r="W819">
        <v>805</v>
      </c>
      <c r="X819" t="s">
        <v>22</v>
      </c>
      <c r="Y819" t="s">
        <v>39</v>
      </c>
      <c r="Z819">
        <v>2</v>
      </c>
      <c r="AC819" t="str">
        <f>IF(Table1[[#This Row],[In Adafruit Kit]]+Table1[[#This Row],[Common part]]&gt;0,1,"")</f>
        <v/>
      </c>
      <c r="AE819">
        <v>1</v>
      </c>
      <c r="AF819" t="str">
        <f>IF(Table1[[#This Row],[Stock Part]]=1,"STOCK",IF(Table1[[#This Row],[5% Rohs Part]]+Table1[[#This Row],[1% Rohs Part]],"",""))</f>
        <v/>
      </c>
      <c r="AG819" t="str">
        <f>CONCATENATE(Table1[[#This Row],[Resistance (Ohms)]],Table1[[#This Row],[Tolerance]],Table1[[#This Row],[Stock]])</f>
        <v>91kÂ±1%</v>
      </c>
      <c r="AH819" t="s">
        <v>11344</v>
      </c>
      <c r="AI819" s="6" t="s">
        <v>11352</v>
      </c>
    </row>
    <row r="820" spans="1:35" hidden="1">
      <c r="A820" t="s">
        <v>55</v>
      </c>
      <c r="B820" t="s">
        <v>56</v>
      </c>
      <c r="C820" t="s">
        <v>2921</v>
      </c>
      <c r="D820" t="s">
        <v>58</v>
      </c>
      <c r="E820" t="s">
        <v>2922</v>
      </c>
      <c r="F820" t="s">
        <v>60</v>
      </c>
      <c r="G820" t="s">
        <v>2923</v>
      </c>
      <c r="H820">
        <v>3488</v>
      </c>
      <c r="I820">
        <v>0</v>
      </c>
      <c r="J820">
        <v>0.1</v>
      </c>
      <c r="K820">
        <v>0</v>
      </c>
      <c r="L820">
        <v>1</v>
      </c>
      <c r="M820" t="s">
        <v>19</v>
      </c>
      <c r="N820" t="s">
        <v>62</v>
      </c>
      <c r="O820" t="s">
        <v>2466</v>
      </c>
      <c r="P820" t="s">
        <v>24</v>
      </c>
      <c r="Q820" t="s">
        <v>64</v>
      </c>
      <c r="R820" t="s">
        <v>65</v>
      </c>
      <c r="S820" t="s">
        <v>66</v>
      </c>
      <c r="T820" t="s">
        <v>105</v>
      </c>
      <c r="U820" t="s">
        <v>67</v>
      </c>
      <c r="V820" t="s">
        <v>21</v>
      </c>
      <c r="W820">
        <v>805</v>
      </c>
      <c r="X820" t="s">
        <v>22</v>
      </c>
      <c r="Y820" t="s">
        <v>39</v>
      </c>
      <c r="Z820">
        <v>2</v>
      </c>
      <c r="AC820" t="str">
        <f>IF(Table1[[#This Row],[In Adafruit Kit]]+Table1[[#This Row],[Common part]]&gt;0,1,"")</f>
        <v/>
      </c>
      <c r="AE820">
        <v>1</v>
      </c>
      <c r="AF820" t="str">
        <f>IF(Table1[[#This Row],[Stock Part]]=1,"STOCK",IF(Table1[[#This Row],[5% Rohs Part]]+Table1[[#This Row],[1% Rohs Part]],"",""))</f>
        <v/>
      </c>
      <c r="AG820" t="str">
        <f>CONCATENATE(Table1[[#This Row],[Resistance (Ohms)]],Table1[[#This Row],[Tolerance]],Table1[[#This Row],[Stock]])</f>
        <v>390kÂ±1%</v>
      </c>
      <c r="AH820" t="s">
        <v>11344</v>
      </c>
      <c r="AI820" s="6" t="s">
        <v>11352</v>
      </c>
    </row>
    <row r="821" spans="1:35" hidden="1">
      <c r="A821" t="s">
        <v>55</v>
      </c>
      <c r="B821" t="s">
        <v>56</v>
      </c>
      <c r="C821" t="s">
        <v>2924</v>
      </c>
      <c r="D821" t="s">
        <v>58</v>
      </c>
      <c r="E821" t="s">
        <v>2925</v>
      </c>
      <c r="F821" t="s">
        <v>60</v>
      </c>
      <c r="G821" t="s">
        <v>2926</v>
      </c>
      <c r="H821">
        <v>3122</v>
      </c>
      <c r="I821">
        <v>0</v>
      </c>
      <c r="J821">
        <v>0.1</v>
      </c>
      <c r="K821">
        <v>0</v>
      </c>
      <c r="L821">
        <v>1</v>
      </c>
      <c r="M821" t="s">
        <v>19</v>
      </c>
      <c r="N821" t="s">
        <v>62</v>
      </c>
      <c r="O821" t="s">
        <v>2927</v>
      </c>
      <c r="P821" t="s">
        <v>24</v>
      </c>
      <c r="Q821" t="s">
        <v>64</v>
      </c>
      <c r="R821" t="s">
        <v>65</v>
      </c>
      <c r="S821" t="s">
        <v>66</v>
      </c>
      <c r="T821" t="s">
        <v>105</v>
      </c>
      <c r="U821" t="s">
        <v>67</v>
      </c>
      <c r="V821" t="s">
        <v>21</v>
      </c>
      <c r="W821">
        <v>805</v>
      </c>
      <c r="X821" t="s">
        <v>22</v>
      </c>
      <c r="Y821" t="s">
        <v>39</v>
      </c>
      <c r="Z821">
        <v>2</v>
      </c>
      <c r="AC821" t="str">
        <f>IF(Table1[[#This Row],[In Adafruit Kit]]+Table1[[#This Row],[Common part]]&gt;0,1,"")</f>
        <v/>
      </c>
      <c r="AE821">
        <v>1</v>
      </c>
      <c r="AF821" t="str">
        <f>IF(Table1[[#This Row],[Stock Part]]=1,"STOCK",IF(Table1[[#This Row],[5% Rohs Part]]+Table1[[#This Row],[1% Rohs Part]],"",""))</f>
        <v/>
      </c>
      <c r="AG821" t="str">
        <f>CONCATENATE(Table1[[#This Row],[Resistance (Ohms)]],Table1[[#This Row],[Tolerance]],Table1[[#This Row],[Stock]])</f>
        <v>2.21kÂ±1%</v>
      </c>
      <c r="AH821" t="s">
        <v>11344</v>
      </c>
      <c r="AI821" s="6" t="s">
        <v>11352</v>
      </c>
    </row>
    <row r="822" spans="1:35" hidden="1">
      <c r="A822" t="s">
        <v>55</v>
      </c>
      <c r="B822" t="s">
        <v>56</v>
      </c>
      <c r="C822" t="s">
        <v>2928</v>
      </c>
      <c r="D822" t="s">
        <v>58</v>
      </c>
      <c r="E822" t="s">
        <v>2929</v>
      </c>
      <c r="F822" t="s">
        <v>60</v>
      </c>
      <c r="G822" t="s">
        <v>2930</v>
      </c>
      <c r="H822">
        <v>3359</v>
      </c>
      <c r="I822">
        <v>0</v>
      </c>
      <c r="J822">
        <v>0.1</v>
      </c>
      <c r="K822">
        <v>0</v>
      </c>
      <c r="L822">
        <v>1</v>
      </c>
      <c r="M822" t="s">
        <v>19</v>
      </c>
      <c r="N822" t="s">
        <v>62</v>
      </c>
      <c r="O822" t="s">
        <v>2931</v>
      </c>
      <c r="P822" t="s">
        <v>24</v>
      </c>
      <c r="Q822" t="s">
        <v>64</v>
      </c>
      <c r="R822" t="s">
        <v>65</v>
      </c>
      <c r="S822" t="s">
        <v>66</v>
      </c>
      <c r="T822" t="s">
        <v>105</v>
      </c>
      <c r="U822" t="s">
        <v>67</v>
      </c>
      <c r="V822" t="s">
        <v>21</v>
      </c>
      <c r="W822">
        <v>805</v>
      </c>
      <c r="X822" t="s">
        <v>22</v>
      </c>
      <c r="Y822" t="s">
        <v>39</v>
      </c>
      <c r="Z822">
        <v>2</v>
      </c>
      <c r="AC822" t="str">
        <f>IF(Table1[[#This Row],[In Adafruit Kit]]+Table1[[#This Row],[Common part]]&gt;0,1,"")</f>
        <v/>
      </c>
      <c r="AE822">
        <v>1</v>
      </c>
      <c r="AF822" t="str">
        <f>IF(Table1[[#This Row],[Stock Part]]=1,"STOCK",IF(Table1[[#This Row],[5% Rohs Part]]+Table1[[#This Row],[1% Rohs Part]],"",""))</f>
        <v/>
      </c>
      <c r="AG822" t="str">
        <f>CONCATENATE(Table1[[#This Row],[Resistance (Ohms)]],Table1[[#This Row],[Tolerance]],Table1[[#This Row],[Stock]])</f>
        <v>169kÂ±1%</v>
      </c>
      <c r="AH822" t="s">
        <v>11344</v>
      </c>
      <c r="AI822" s="6" t="s">
        <v>11352</v>
      </c>
    </row>
    <row r="823" spans="1:35" hidden="1">
      <c r="A823" t="s">
        <v>55</v>
      </c>
      <c r="B823" t="s">
        <v>56</v>
      </c>
      <c r="C823" t="s">
        <v>2932</v>
      </c>
      <c r="D823" t="s">
        <v>58</v>
      </c>
      <c r="E823" t="s">
        <v>2933</v>
      </c>
      <c r="F823" t="s">
        <v>60</v>
      </c>
      <c r="G823" t="s">
        <v>2934</v>
      </c>
      <c r="H823">
        <v>3268</v>
      </c>
      <c r="I823">
        <v>0</v>
      </c>
      <c r="J823">
        <v>0.1</v>
      </c>
      <c r="K823">
        <v>0</v>
      </c>
      <c r="L823">
        <v>1</v>
      </c>
      <c r="M823" t="s">
        <v>19</v>
      </c>
      <c r="N823" t="s">
        <v>62</v>
      </c>
      <c r="O823">
        <v>182</v>
      </c>
      <c r="P823" t="s">
        <v>24</v>
      </c>
      <c r="Q823" t="s">
        <v>64</v>
      </c>
      <c r="R823" t="s">
        <v>65</v>
      </c>
      <c r="S823" t="s">
        <v>66</v>
      </c>
      <c r="T823" t="s">
        <v>105</v>
      </c>
      <c r="U823" t="s">
        <v>67</v>
      </c>
      <c r="V823" t="s">
        <v>21</v>
      </c>
      <c r="W823">
        <v>805</v>
      </c>
      <c r="X823" t="s">
        <v>22</v>
      </c>
      <c r="Y823" t="s">
        <v>39</v>
      </c>
      <c r="Z823">
        <v>2</v>
      </c>
      <c r="AC823" t="str">
        <f>IF(Table1[[#This Row],[In Adafruit Kit]]+Table1[[#This Row],[Common part]]&gt;0,1,"")</f>
        <v/>
      </c>
      <c r="AE823">
        <v>1</v>
      </c>
      <c r="AF823" t="str">
        <f>IF(Table1[[#This Row],[Stock Part]]=1,"STOCK",IF(Table1[[#This Row],[5% Rohs Part]]+Table1[[#This Row],[1% Rohs Part]],"",""))</f>
        <v/>
      </c>
      <c r="AG823" t="str">
        <f>CONCATENATE(Table1[[#This Row],[Resistance (Ohms)]],Table1[[#This Row],[Tolerance]],Table1[[#This Row],[Stock]])</f>
        <v>182Â±1%</v>
      </c>
      <c r="AH823" t="s">
        <v>11344</v>
      </c>
      <c r="AI823" s="6" t="s">
        <v>11352</v>
      </c>
    </row>
    <row r="824" spans="1:35" hidden="1">
      <c r="A824" t="s">
        <v>55</v>
      </c>
      <c r="B824" t="s">
        <v>56</v>
      </c>
      <c r="C824" t="s">
        <v>2935</v>
      </c>
      <c r="D824" t="s">
        <v>58</v>
      </c>
      <c r="E824" t="s">
        <v>2936</v>
      </c>
      <c r="F824" t="s">
        <v>60</v>
      </c>
      <c r="G824" t="s">
        <v>2937</v>
      </c>
      <c r="H824">
        <v>3258</v>
      </c>
      <c r="I824">
        <v>0</v>
      </c>
      <c r="J824">
        <v>0.1</v>
      </c>
      <c r="K824">
        <v>0</v>
      </c>
      <c r="L824">
        <v>1</v>
      </c>
      <c r="M824" t="s">
        <v>19</v>
      </c>
      <c r="N824" t="s">
        <v>62</v>
      </c>
      <c r="O824">
        <v>1.21</v>
      </c>
      <c r="P824" t="s">
        <v>24</v>
      </c>
      <c r="Q824" t="s">
        <v>64</v>
      </c>
      <c r="R824" t="s">
        <v>65</v>
      </c>
      <c r="S824" t="s">
        <v>66</v>
      </c>
      <c r="T824" t="s">
        <v>71</v>
      </c>
      <c r="U824" t="s">
        <v>67</v>
      </c>
      <c r="V824" t="s">
        <v>21</v>
      </c>
      <c r="W824">
        <v>805</v>
      </c>
      <c r="X824" t="s">
        <v>22</v>
      </c>
      <c r="Y824" t="s">
        <v>39</v>
      </c>
      <c r="Z824">
        <v>2</v>
      </c>
      <c r="AC824" t="str">
        <f>IF(Table1[[#This Row],[In Adafruit Kit]]+Table1[[#This Row],[Common part]]&gt;0,1,"")</f>
        <v/>
      </c>
      <c r="AE824">
        <v>1</v>
      </c>
      <c r="AF824" t="str">
        <f>IF(Table1[[#This Row],[Stock Part]]=1,"STOCK",IF(Table1[[#This Row],[5% Rohs Part]]+Table1[[#This Row],[1% Rohs Part]],"",""))</f>
        <v/>
      </c>
      <c r="AG824" t="str">
        <f>CONCATENATE(Table1[[#This Row],[Resistance (Ohms)]],Table1[[#This Row],[Tolerance]],Table1[[#This Row],[Stock]])</f>
        <v>1.21Â±1%</v>
      </c>
      <c r="AH824" t="s">
        <v>11344</v>
      </c>
      <c r="AI824" s="6" t="s">
        <v>11352</v>
      </c>
    </row>
    <row r="825" spans="1:35" hidden="1">
      <c r="A825" t="s">
        <v>55</v>
      </c>
      <c r="B825" t="s">
        <v>56</v>
      </c>
      <c r="C825" t="s">
        <v>2938</v>
      </c>
      <c r="D825" t="s">
        <v>58</v>
      </c>
      <c r="E825" t="s">
        <v>2939</v>
      </c>
      <c r="F825" t="s">
        <v>60</v>
      </c>
      <c r="G825" t="s">
        <v>2940</v>
      </c>
      <c r="H825">
        <v>28208</v>
      </c>
      <c r="I825">
        <v>0</v>
      </c>
      <c r="J825">
        <v>0.1</v>
      </c>
      <c r="K825">
        <v>0</v>
      </c>
      <c r="L825">
        <v>1</v>
      </c>
      <c r="M825" t="s">
        <v>19</v>
      </c>
      <c r="N825" t="s">
        <v>62</v>
      </c>
      <c r="O825">
        <v>1.3</v>
      </c>
      <c r="P825" t="s">
        <v>24</v>
      </c>
      <c r="Q825" t="s">
        <v>64</v>
      </c>
      <c r="R825" t="s">
        <v>65</v>
      </c>
      <c r="S825" t="s">
        <v>66</v>
      </c>
      <c r="T825" t="s">
        <v>71</v>
      </c>
      <c r="U825" t="s">
        <v>67</v>
      </c>
      <c r="V825" t="s">
        <v>21</v>
      </c>
      <c r="W825">
        <v>805</v>
      </c>
      <c r="X825" t="s">
        <v>22</v>
      </c>
      <c r="Y825" t="s">
        <v>39</v>
      </c>
      <c r="Z825">
        <v>2</v>
      </c>
      <c r="AC825" t="str">
        <f>IF(Table1[[#This Row],[In Adafruit Kit]]+Table1[[#This Row],[Common part]]&gt;0,1,"")</f>
        <v/>
      </c>
      <c r="AE825">
        <v>1</v>
      </c>
      <c r="AF825" t="str">
        <f>IF(Table1[[#This Row],[Stock Part]]=1,"STOCK",IF(Table1[[#This Row],[5% Rohs Part]]+Table1[[#This Row],[1% Rohs Part]],"",""))</f>
        <v/>
      </c>
      <c r="AG825" t="str">
        <f>CONCATENATE(Table1[[#This Row],[Resistance (Ohms)]],Table1[[#This Row],[Tolerance]],Table1[[#This Row],[Stock]])</f>
        <v>1.3Â±1%</v>
      </c>
      <c r="AH825" t="s">
        <v>11344</v>
      </c>
      <c r="AI825" s="6" t="s">
        <v>11352</v>
      </c>
    </row>
    <row r="826" spans="1:35" hidden="1">
      <c r="A826" t="s">
        <v>55</v>
      </c>
      <c r="B826" t="s">
        <v>56</v>
      </c>
      <c r="C826" t="s">
        <v>2941</v>
      </c>
      <c r="D826" t="s">
        <v>58</v>
      </c>
      <c r="E826" t="s">
        <v>2942</v>
      </c>
      <c r="F826" t="s">
        <v>60</v>
      </c>
      <c r="G826" t="s">
        <v>2943</v>
      </c>
      <c r="H826">
        <v>3097</v>
      </c>
      <c r="I826">
        <v>0</v>
      </c>
      <c r="J826">
        <v>0.1</v>
      </c>
      <c r="K826">
        <v>0</v>
      </c>
      <c r="L826">
        <v>1</v>
      </c>
      <c r="M826" t="s">
        <v>19</v>
      </c>
      <c r="N826" t="s">
        <v>62</v>
      </c>
      <c r="O826" t="s">
        <v>2944</v>
      </c>
      <c r="P826" t="s">
        <v>24</v>
      </c>
      <c r="Q826" t="s">
        <v>64</v>
      </c>
      <c r="R826" t="s">
        <v>65</v>
      </c>
      <c r="S826" t="s">
        <v>66</v>
      </c>
      <c r="T826" t="s">
        <v>105</v>
      </c>
      <c r="U826" t="s">
        <v>67</v>
      </c>
      <c r="V826" t="s">
        <v>21</v>
      </c>
      <c r="W826">
        <v>805</v>
      </c>
      <c r="X826" t="s">
        <v>22</v>
      </c>
      <c r="Y826" t="s">
        <v>39</v>
      </c>
      <c r="Z826">
        <v>2</v>
      </c>
      <c r="AC826" t="str">
        <f>IF(Table1[[#This Row],[In Adafruit Kit]]+Table1[[#This Row],[Common part]]&gt;0,1,"")</f>
        <v/>
      </c>
      <c r="AE826">
        <v>1</v>
      </c>
      <c r="AF826" t="str">
        <f>IF(Table1[[#This Row],[Stock Part]]=1,"STOCK",IF(Table1[[#This Row],[5% Rohs Part]]+Table1[[#This Row],[1% Rohs Part]],"",""))</f>
        <v/>
      </c>
      <c r="AG826" t="str">
        <f>CONCATENATE(Table1[[#This Row],[Resistance (Ohms)]],Table1[[#This Row],[Tolerance]],Table1[[#This Row],[Stock]])</f>
        <v>4.02kÂ±1%</v>
      </c>
      <c r="AH826" t="s">
        <v>11344</v>
      </c>
      <c r="AI826" s="6" t="s">
        <v>11352</v>
      </c>
    </row>
    <row r="827" spans="1:35" hidden="1">
      <c r="A827" t="s">
        <v>55</v>
      </c>
      <c r="B827" t="s">
        <v>56</v>
      </c>
      <c r="C827" t="s">
        <v>2945</v>
      </c>
      <c r="D827" t="s">
        <v>58</v>
      </c>
      <c r="E827" t="s">
        <v>2946</v>
      </c>
      <c r="F827" t="s">
        <v>60</v>
      </c>
      <c r="G827" t="s">
        <v>2947</v>
      </c>
      <c r="H827">
        <v>58238</v>
      </c>
      <c r="I827">
        <v>0</v>
      </c>
      <c r="J827">
        <v>0.1</v>
      </c>
      <c r="K827">
        <v>0</v>
      </c>
      <c r="L827">
        <v>1</v>
      </c>
      <c r="M827" t="s">
        <v>19</v>
      </c>
      <c r="N827" t="s">
        <v>62</v>
      </c>
      <c r="O827" t="s">
        <v>1709</v>
      </c>
      <c r="P827" t="s">
        <v>23</v>
      </c>
      <c r="Q827" t="s">
        <v>64</v>
      </c>
      <c r="R827" t="s">
        <v>65</v>
      </c>
      <c r="S827" t="s">
        <v>66</v>
      </c>
      <c r="T827" t="s">
        <v>105</v>
      </c>
      <c r="U827" t="s">
        <v>67</v>
      </c>
      <c r="V827" t="s">
        <v>21</v>
      </c>
      <c r="W827">
        <v>805</v>
      </c>
      <c r="X827" t="s">
        <v>22</v>
      </c>
      <c r="Y827" t="s">
        <v>39</v>
      </c>
      <c r="Z827">
        <v>2</v>
      </c>
      <c r="AC827" t="str">
        <f>IF(Table1[[#This Row],[In Adafruit Kit]]+Table1[[#This Row],[Common part]]&gt;0,1,"")</f>
        <v/>
      </c>
      <c r="AD827">
        <v>1</v>
      </c>
      <c r="AF827" t="str">
        <f>IF(Table1[[#This Row],[Stock Part]]=1,"STOCK",IF(Table1[[#This Row],[5% Rohs Part]]+Table1[[#This Row],[1% Rohs Part]],"",""))</f>
        <v/>
      </c>
      <c r="AG827" t="str">
        <f>CONCATENATE(Table1[[#This Row],[Resistance (Ohms)]],Table1[[#This Row],[Tolerance]],Table1[[#This Row],[Stock]])</f>
        <v>62kÂ±5%</v>
      </c>
      <c r="AH827" t="s">
        <v>11344</v>
      </c>
      <c r="AI827" s="6" t="s">
        <v>11352</v>
      </c>
    </row>
    <row r="828" spans="1:35" hidden="1">
      <c r="A828" t="s">
        <v>55</v>
      </c>
      <c r="B828" t="s">
        <v>56</v>
      </c>
      <c r="C828" t="s">
        <v>2948</v>
      </c>
      <c r="D828" t="s">
        <v>58</v>
      </c>
      <c r="E828" t="s">
        <v>2949</v>
      </c>
      <c r="F828" t="s">
        <v>60</v>
      </c>
      <c r="G828" t="s">
        <v>2950</v>
      </c>
      <c r="H828">
        <v>3128</v>
      </c>
      <c r="I828">
        <v>0</v>
      </c>
      <c r="J828">
        <v>0.1</v>
      </c>
      <c r="K828">
        <v>0</v>
      </c>
      <c r="L828">
        <v>1</v>
      </c>
      <c r="M828" t="s">
        <v>19</v>
      </c>
      <c r="N828" t="s">
        <v>62</v>
      </c>
      <c r="O828">
        <v>4.99</v>
      </c>
      <c r="P828" t="s">
        <v>24</v>
      </c>
      <c r="Q828" t="s">
        <v>64</v>
      </c>
      <c r="R828" t="s">
        <v>65</v>
      </c>
      <c r="S828" t="s">
        <v>66</v>
      </c>
      <c r="T828" t="s">
        <v>71</v>
      </c>
      <c r="U828" t="s">
        <v>67</v>
      </c>
      <c r="V828" t="s">
        <v>21</v>
      </c>
      <c r="W828">
        <v>805</v>
      </c>
      <c r="X828" t="s">
        <v>22</v>
      </c>
      <c r="Y828" t="s">
        <v>39</v>
      </c>
      <c r="Z828">
        <v>2</v>
      </c>
      <c r="AC828" t="str">
        <f>IF(Table1[[#This Row],[In Adafruit Kit]]+Table1[[#This Row],[Common part]]&gt;0,1,"")</f>
        <v/>
      </c>
      <c r="AE828">
        <v>1</v>
      </c>
      <c r="AF828" t="str">
        <f>IF(Table1[[#This Row],[Stock Part]]=1,"STOCK",IF(Table1[[#This Row],[5% Rohs Part]]+Table1[[#This Row],[1% Rohs Part]],"",""))</f>
        <v/>
      </c>
      <c r="AG828" t="str">
        <f>CONCATENATE(Table1[[#This Row],[Resistance (Ohms)]],Table1[[#This Row],[Tolerance]],Table1[[#This Row],[Stock]])</f>
        <v>4.99Â±1%</v>
      </c>
      <c r="AH828" t="s">
        <v>11344</v>
      </c>
      <c r="AI828" s="6" t="s">
        <v>11352</v>
      </c>
    </row>
    <row r="829" spans="1:35" hidden="1">
      <c r="A829" t="s">
        <v>55</v>
      </c>
      <c r="B829" t="s">
        <v>56</v>
      </c>
      <c r="C829" t="s">
        <v>2951</v>
      </c>
      <c r="D829" t="s">
        <v>58</v>
      </c>
      <c r="E829" t="s">
        <v>2952</v>
      </c>
      <c r="F829" t="s">
        <v>60</v>
      </c>
      <c r="G829" t="s">
        <v>2953</v>
      </c>
      <c r="H829">
        <v>3113</v>
      </c>
      <c r="I829">
        <v>0</v>
      </c>
      <c r="J829">
        <v>0.1</v>
      </c>
      <c r="K829">
        <v>0</v>
      </c>
      <c r="L829">
        <v>1</v>
      </c>
      <c r="M829" t="s">
        <v>19</v>
      </c>
      <c r="N829" t="s">
        <v>62</v>
      </c>
      <c r="O829">
        <v>1.05</v>
      </c>
      <c r="P829" t="s">
        <v>24</v>
      </c>
      <c r="Q829" t="s">
        <v>64</v>
      </c>
      <c r="R829" t="s">
        <v>65</v>
      </c>
      <c r="S829" t="s">
        <v>66</v>
      </c>
      <c r="T829" t="s">
        <v>71</v>
      </c>
      <c r="U829" t="s">
        <v>67</v>
      </c>
      <c r="V829" t="s">
        <v>21</v>
      </c>
      <c r="W829">
        <v>805</v>
      </c>
      <c r="X829" t="s">
        <v>22</v>
      </c>
      <c r="Y829" t="s">
        <v>39</v>
      </c>
      <c r="Z829">
        <v>2</v>
      </c>
      <c r="AC829" t="str">
        <f>IF(Table1[[#This Row],[In Adafruit Kit]]+Table1[[#This Row],[Common part]]&gt;0,1,"")</f>
        <v/>
      </c>
      <c r="AE829">
        <v>1</v>
      </c>
      <c r="AF829" t="str">
        <f>IF(Table1[[#This Row],[Stock Part]]=1,"STOCK",IF(Table1[[#This Row],[5% Rohs Part]]+Table1[[#This Row],[1% Rohs Part]],"",""))</f>
        <v/>
      </c>
      <c r="AG829" t="str">
        <f>CONCATENATE(Table1[[#This Row],[Resistance (Ohms)]],Table1[[#This Row],[Tolerance]],Table1[[#This Row],[Stock]])</f>
        <v>1.05Â±1%</v>
      </c>
      <c r="AH829" t="s">
        <v>11344</v>
      </c>
      <c r="AI829" s="6" t="s">
        <v>11352</v>
      </c>
    </row>
    <row r="830" spans="1:35" hidden="1">
      <c r="A830" t="s">
        <v>55</v>
      </c>
      <c r="B830" t="s">
        <v>56</v>
      </c>
      <c r="C830" t="s">
        <v>2954</v>
      </c>
      <c r="D830" t="s">
        <v>58</v>
      </c>
      <c r="E830" t="s">
        <v>2955</v>
      </c>
      <c r="F830" t="s">
        <v>60</v>
      </c>
      <c r="G830" t="s">
        <v>2956</v>
      </c>
      <c r="H830">
        <v>3004</v>
      </c>
      <c r="I830">
        <v>0</v>
      </c>
      <c r="J830">
        <v>0.1</v>
      </c>
      <c r="K830">
        <v>0</v>
      </c>
      <c r="L830">
        <v>1</v>
      </c>
      <c r="M830" t="s">
        <v>19</v>
      </c>
      <c r="N830" t="s">
        <v>62</v>
      </c>
      <c r="O830">
        <v>48.7</v>
      </c>
      <c r="P830" t="s">
        <v>24</v>
      </c>
      <c r="Q830" t="s">
        <v>64</v>
      </c>
      <c r="R830" t="s">
        <v>65</v>
      </c>
      <c r="S830" t="s">
        <v>66</v>
      </c>
      <c r="T830" t="s">
        <v>105</v>
      </c>
      <c r="U830" t="s">
        <v>67</v>
      </c>
      <c r="V830" t="s">
        <v>21</v>
      </c>
      <c r="W830">
        <v>805</v>
      </c>
      <c r="X830" t="s">
        <v>22</v>
      </c>
      <c r="Y830" t="s">
        <v>39</v>
      </c>
      <c r="Z830">
        <v>2</v>
      </c>
      <c r="AC830" t="str">
        <f>IF(Table1[[#This Row],[In Adafruit Kit]]+Table1[[#This Row],[Common part]]&gt;0,1,"")</f>
        <v/>
      </c>
      <c r="AE830">
        <v>1</v>
      </c>
      <c r="AF830" t="str">
        <f>IF(Table1[[#This Row],[Stock Part]]=1,"STOCK",IF(Table1[[#This Row],[5% Rohs Part]]+Table1[[#This Row],[1% Rohs Part]],"",""))</f>
        <v/>
      </c>
      <c r="AG830" t="str">
        <f>CONCATENATE(Table1[[#This Row],[Resistance (Ohms)]],Table1[[#This Row],[Tolerance]],Table1[[#This Row],[Stock]])</f>
        <v>48.7Â±1%</v>
      </c>
      <c r="AH830" t="s">
        <v>11344</v>
      </c>
      <c r="AI830" s="6" t="s">
        <v>11352</v>
      </c>
    </row>
    <row r="831" spans="1:35" hidden="1">
      <c r="A831" t="s">
        <v>55</v>
      </c>
      <c r="B831" t="s">
        <v>56</v>
      </c>
      <c r="C831" t="s">
        <v>2957</v>
      </c>
      <c r="D831" t="s">
        <v>58</v>
      </c>
      <c r="E831" t="s">
        <v>2958</v>
      </c>
      <c r="F831" t="s">
        <v>60</v>
      </c>
      <c r="G831" t="s">
        <v>2959</v>
      </c>
      <c r="H831">
        <v>2939</v>
      </c>
      <c r="I831">
        <v>0</v>
      </c>
      <c r="J831">
        <v>0.1</v>
      </c>
      <c r="K831">
        <v>0</v>
      </c>
      <c r="L831">
        <v>1</v>
      </c>
      <c r="M831" t="s">
        <v>19</v>
      </c>
      <c r="N831" t="s">
        <v>62</v>
      </c>
      <c r="O831" t="s">
        <v>2960</v>
      </c>
      <c r="P831" t="s">
        <v>24</v>
      </c>
      <c r="Q831" t="s">
        <v>64</v>
      </c>
      <c r="R831" t="s">
        <v>65</v>
      </c>
      <c r="S831" t="s">
        <v>66</v>
      </c>
      <c r="T831" t="s">
        <v>105</v>
      </c>
      <c r="U831" t="s">
        <v>67</v>
      </c>
      <c r="V831" t="s">
        <v>21</v>
      </c>
      <c r="W831">
        <v>805</v>
      </c>
      <c r="X831" t="s">
        <v>22</v>
      </c>
      <c r="Y831" t="s">
        <v>39</v>
      </c>
      <c r="Z831">
        <v>2</v>
      </c>
      <c r="AC831" t="str">
        <f>IF(Table1[[#This Row],[In Adafruit Kit]]+Table1[[#This Row],[Common part]]&gt;0,1,"")</f>
        <v/>
      </c>
      <c r="AE831">
        <v>1</v>
      </c>
      <c r="AF831" t="str">
        <f>IF(Table1[[#This Row],[Stock Part]]=1,"STOCK",IF(Table1[[#This Row],[5% Rohs Part]]+Table1[[#This Row],[1% Rohs Part]],"",""))</f>
        <v/>
      </c>
      <c r="AG831" t="str">
        <f>CONCATENATE(Table1[[#This Row],[Resistance (Ohms)]],Table1[[#This Row],[Tolerance]],Table1[[#This Row],[Stock]])</f>
        <v>21.5kÂ±1%</v>
      </c>
      <c r="AH831" t="s">
        <v>11344</v>
      </c>
      <c r="AI831" s="6" t="s">
        <v>11352</v>
      </c>
    </row>
    <row r="832" spans="1:35" hidden="1">
      <c r="A832" t="s">
        <v>55</v>
      </c>
      <c r="B832" t="s">
        <v>56</v>
      </c>
      <c r="C832" t="s">
        <v>2961</v>
      </c>
      <c r="D832" t="s">
        <v>58</v>
      </c>
      <c r="E832" t="s">
        <v>2962</v>
      </c>
      <c r="F832" t="s">
        <v>60</v>
      </c>
      <c r="G832" t="s">
        <v>2963</v>
      </c>
      <c r="H832">
        <v>2945</v>
      </c>
      <c r="I832">
        <v>0</v>
      </c>
      <c r="J832">
        <v>0.1</v>
      </c>
      <c r="K832">
        <v>0</v>
      </c>
      <c r="L832">
        <v>1</v>
      </c>
      <c r="M832" t="s">
        <v>19</v>
      </c>
      <c r="N832" t="s">
        <v>62</v>
      </c>
      <c r="O832">
        <v>2.15</v>
      </c>
      <c r="P832" t="s">
        <v>24</v>
      </c>
      <c r="Q832" t="s">
        <v>64</v>
      </c>
      <c r="R832" t="s">
        <v>65</v>
      </c>
      <c r="S832" t="s">
        <v>66</v>
      </c>
      <c r="T832" t="s">
        <v>71</v>
      </c>
      <c r="U832" t="s">
        <v>67</v>
      </c>
      <c r="V832" t="s">
        <v>21</v>
      </c>
      <c r="W832">
        <v>805</v>
      </c>
      <c r="X832" t="s">
        <v>22</v>
      </c>
      <c r="Y832" t="s">
        <v>39</v>
      </c>
      <c r="Z832">
        <v>2</v>
      </c>
      <c r="AC832" t="str">
        <f>IF(Table1[[#This Row],[In Adafruit Kit]]+Table1[[#This Row],[Common part]]&gt;0,1,"")</f>
        <v/>
      </c>
      <c r="AE832">
        <v>1</v>
      </c>
      <c r="AF832" t="str">
        <f>IF(Table1[[#This Row],[Stock Part]]=1,"STOCK",IF(Table1[[#This Row],[5% Rohs Part]]+Table1[[#This Row],[1% Rohs Part]],"",""))</f>
        <v/>
      </c>
      <c r="AG832" t="str">
        <f>CONCATENATE(Table1[[#This Row],[Resistance (Ohms)]],Table1[[#This Row],[Tolerance]],Table1[[#This Row],[Stock]])</f>
        <v>2.15Â±1%</v>
      </c>
      <c r="AH832" t="s">
        <v>11344</v>
      </c>
      <c r="AI832" s="6" t="s">
        <v>11352</v>
      </c>
    </row>
    <row r="833" spans="1:35" hidden="1">
      <c r="A833" t="s">
        <v>55</v>
      </c>
      <c r="B833" t="s">
        <v>56</v>
      </c>
      <c r="C833" t="s">
        <v>2964</v>
      </c>
      <c r="D833" t="s">
        <v>58</v>
      </c>
      <c r="E833" t="s">
        <v>2965</v>
      </c>
      <c r="F833" t="s">
        <v>60</v>
      </c>
      <c r="G833" t="s">
        <v>2966</v>
      </c>
      <c r="H833">
        <v>2926</v>
      </c>
      <c r="I833">
        <v>0</v>
      </c>
      <c r="J833">
        <v>0.1</v>
      </c>
      <c r="K833">
        <v>0</v>
      </c>
      <c r="L833">
        <v>1</v>
      </c>
      <c r="M833" t="s">
        <v>19</v>
      </c>
      <c r="N833" t="s">
        <v>62</v>
      </c>
      <c r="O833" t="s">
        <v>2888</v>
      </c>
      <c r="P833" t="s">
        <v>24</v>
      </c>
      <c r="Q833" t="s">
        <v>64</v>
      </c>
      <c r="R833" t="s">
        <v>65</v>
      </c>
      <c r="S833" t="s">
        <v>66</v>
      </c>
      <c r="T833" t="s">
        <v>105</v>
      </c>
      <c r="U833" t="s">
        <v>67</v>
      </c>
      <c r="V833" t="s">
        <v>21</v>
      </c>
      <c r="W833">
        <v>805</v>
      </c>
      <c r="X833" t="s">
        <v>22</v>
      </c>
      <c r="Y833" t="s">
        <v>39</v>
      </c>
      <c r="Z833">
        <v>2</v>
      </c>
      <c r="AC833" t="str">
        <f>IF(Table1[[#This Row],[In Adafruit Kit]]+Table1[[#This Row],[Common part]]&gt;0,1,"")</f>
        <v/>
      </c>
      <c r="AE833">
        <v>1</v>
      </c>
      <c r="AF833" t="str">
        <f>IF(Table1[[#This Row],[Stock Part]]=1,"STOCK",IF(Table1[[#This Row],[5% Rohs Part]]+Table1[[#This Row],[1% Rohs Part]],"",""))</f>
        <v/>
      </c>
      <c r="AG833" t="str">
        <f>CONCATENATE(Table1[[#This Row],[Resistance (Ohms)]],Table1[[#This Row],[Tolerance]],Table1[[#This Row],[Stock]])</f>
        <v>620kÂ±1%</v>
      </c>
      <c r="AH833" t="s">
        <v>11344</v>
      </c>
      <c r="AI833" s="6" t="s">
        <v>11352</v>
      </c>
    </row>
    <row r="834" spans="1:35" hidden="1">
      <c r="A834" t="s">
        <v>55</v>
      </c>
      <c r="B834" t="s">
        <v>56</v>
      </c>
      <c r="C834" t="s">
        <v>2967</v>
      </c>
      <c r="D834" t="s">
        <v>58</v>
      </c>
      <c r="E834" t="s">
        <v>2968</v>
      </c>
      <c r="F834" t="s">
        <v>60</v>
      </c>
      <c r="G834" t="s">
        <v>2969</v>
      </c>
      <c r="H834">
        <v>2820</v>
      </c>
      <c r="I834">
        <v>0</v>
      </c>
      <c r="J834">
        <v>0.1</v>
      </c>
      <c r="K834">
        <v>0</v>
      </c>
      <c r="L834">
        <v>1</v>
      </c>
      <c r="M834" t="s">
        <v>19</v>
      </c>
      <c r="N834" t="s">
        <v>62</v>
      </c>
      <c r="O834">
        <v>13</v>
      </c>
      <c r="P834" t="s">
        <v>24</v>
      </c>
      <c r="Q834" t="s">
        <v>64</v>
      </c>
      <c r="R834" t="s">
        <v>65</v>
      </c>
      <c r="S834" t="s">
        <v>66</v>
      </c>
      <c r="T834" t="s">
        <v>105</v>
      </c>
      <c r="U834" t="s">
        <v>67</v>
      </c>
      <c r="V834" t="s">
        <v>21</v>
      </c>
      <c r="W834">
        <v>805</v>
      </c>
      <c r="X834" t="s">
        <v>22</v>
      </c>
      <c r="Y834" t="s">
        <v>39</v>
      </c>
      <c r="Z834">
        <v>2</v>
      </c>
      <c r="AC834" t="str">
        <f>IF(Table1[[#This Row],[In Adafruit Kit]]+Table1[[#This Row],[Common part]]&gt;0,1,"")</f>
        <v/>
      </c>
      <c r="AE834">
        <v>1</v>
      </c>
      <c r="AF834" t="str">
        <f>IF(Table1[[#This Row],[Stock Part]]=1,"STOCK",IF(Table1[[#This Row],[5% Rohs Part]]+Table1[[#This Row],[1% Rohs Part]],"",""))</f>
        <v/>
      </c>
      <c r="AG834" t="str">
        <f>CONCATENATE(Table1[[#This Row],[Resistance (Ohms)]],Table1[[#This Row],[Tolerance]],Table1[[#This Row],[Stock]])</f>
        <v>13Â±1%</v>
      </c>
      <c r="AH834" t="s">
        <v>11344</v>
      </c>
      <c r="AI834" s="6" t="s">
        <v>11352</v>
      </c>
    </row>
    <row r="835" spans="1:35" hidden="1">
      <c r="A835" t="s">
        <v>55</v>
      </c>
      <c r="B835" t="s">
        <v>56</v>
      </c>
      <c r="C835" t="s">
        <v>2970</v>
      </c>
      <c r="D835" t="s">
        <v>58</v>
      </c>
      <c r="E835" t="s">
        <v>2971</v>
      </c>
      <c r="F835" t="s">
        <v>60</v>
      </c>
      <c r="G835" t="s">
        <v>2972</v>
      </c>
      <c r="H835">
        <v>2793</v>
      </c>
      <c r="I835">
        <v>0</v>
      </c>
      <c r="J835">
        <v>0.1</v>
      </c>
      <c r="K835">
        <v>0</v>
      </c>
      <c r="L835">
        <v>1</v>
      </c>
      <c r="M835" t="s">
        <v>19</v>
      </c>
      <c r="N835" t="s">
        <v>62</v>
      </c>
      <c r="O835" t="s">
        <v>2973</v>
      </c>
      <c r="P835" t="s">
        <v>24</v>
      </c>
      <c r="Q835" t="s">
        <v>64</v>
      </c>
      <c r="R835" t="s">
        <v>65</v>
      </c>
      <c r="S835" t="s">
        <v>66</v>
      </c>
      <c r="T835" t="s">
        <v>105</v>
      </c>
      <c r="U835" t="s">
        <v>67</v>
      </c>
      <c r="V835" t="s">
        <v>21</v>
      </c>
      <c r="W835">
        <v>805</v>
      </c>
      <c r="X835" t="s">
        <v>22</v>
      </c>
      <c r="Y835" t="s">
        <v>39</v>
      </c>
      <c r="Z835">
        <v>2</v>
      </c>
      <c r="AC835" t="str">
        <f>IF(Table1[[#This Row],[In Adafruit Kit]]+Table1[[#This Row],[Common part]]&gt;0,1,"")</f>
        <v/>
      </c>
      <c r="AE835">
        <v>1</v>
      </c>
      <c r="AF835" t="str">
        <f>IF(Table1[[#This Row],[Stock Part]]=1,"STOCK",IF(Table1[[#This Row],[5% Rohs Part]]+Table1[[#This Row],[1% Rohs Part]],"",""))</f>
        <v/>
      </c>
      <c r="AG835" t="str">
        <f>CONCATENATE(Table1[[#This Row],[Resistance (Ohms)]],Table1[[#This Row],[Tolerance]],Table1[[#This Row],[Stock]])</f>
        <v>432kÂ±1%</v>
      </c>
      <c r="AH835" t="s">
        <v>11344</v>
      </c>
      <c r="AI835" s="6" t="s">
        <v>11352</v>
      </c>
    </row>
    <row r="836" spans="1:35" hidden="1">
      <c r="A836" t="s">
        <v>55</v>
      </c>
      <c r="B836" t="s">
        <v>56</v>
      </c>
      <c r="C836" t="s">
        <v>2974</v>
      </c>
      <c r="D836" t="s">
        <v>58</v>
      </c>
      <c r="E836" t="s">
        <v>2975</v>
      </c>
      <c r="F836" t="s">
        <v>60</v>
      </c>
      <c r="G836" t="s">
        <v>2976</v>
      </c>
      <c r="H836">
        <v>42649</v>
      </c>
      <c r="I836">
        <v>0</v>
      </c>
      <c r="J836">
        <v>0.1</v>
      </c>
      <c r="K836">
        <v>0</v>
      </c>
      <c r="L836">
        <v>1</v>
      </c>
      <c r="M836" t="s">
        <v>19</v>
      </c>
      <c r="N836" t="s">
        <v>62</v>
      </c>
      <c r="O836">
        <v>1.5</v>
      </c>
      <c r="P836" t="s">
        <v>24</v>
      </c>
      <c r="Q836" t="s">
        <v>64</v>
      </c>
      <c r="R836" t="s">
        <v>65</v>
      </c>
      <c r="S836" t="s">
        <v>66</v>
      </c>
      <c r="T836" t="s">
        <v>71</v>
      </c>
      <c r="U836" t="s">
        <v>67</v>
      </c>
      <c r="V836" t="s">
        <v>21</v>
      </c>
      <c r="W836">
        <v>805</v>
      </c>
      <c r="X836" t="s">
        <v>22</v>
      </c>
      <c r="Y836" t="s">
        <v>39</v>
      </c>
      <c r="Z836">
        <v>2</v>
      </c>
      <c r="AC836" t="str">
        <f>IF(Table1[[#This Row],[In Adafruit Kit]]+Table1[[#This Row],[Common part]]&gt;0,1,"")</f>
        <v/>
      </c>
      <c r="AE836">
        <v>1</v>
      </c>
      <c r="AF836" t="str">
        <f>IF(Table1[[#This Row],[Stock Part]]=1,"STOCK",IF(Table1[[#This Row],[5% Rohs Part]]+Table1[[#This Row],[1% Rohs Part]],"",""))</f>
        <v/>
      </c>
      <c r="AG836" t="str">
        <f>CONCATENATE(Table1[[#This Row],[Resistance (Ohms)]],Table1[[#This Row],[Tolerance]],Table1[[#This Row],[Stock]])</f>
        <v>1.5Â±1%</v>
      </c>
      <c r="AH836" t="s">
        <v>11344</v>
      </c>
      <c r="AI836" s="6" t="s">
        <v>11352</v>
      </c>
    </row>
    <row r="837" spans="1:35" hidden="1">
      <c r="A837" t="s">
        <v>55</v>
      </c>
      <c r="B837" t="s">
        <v>56</v>
      </c>
      <c r="C837" t="s">
        <v>2977</v>
      </c>
      <c r="D837" t="s">
        <v>58</v>
      </c>
      <c r="E837" t="s">
        <v>2978</v>
      </c>
      <c r="F837" t="s">
        <v>60</v>
      </c>
      <c r="G837" t="s">
        <v>2979</v>
      </c>
      <c r="H837">
        <v>2566</v>
      </c>
      <c r="I837">
        <v>0</v>
      </c>
      <c r="J837">
        <v>0.1</v>
      </c>
      <c r="K837">
        <v>0</v>
      </c>
      <c r="L837">
        <v>1</v>
      </c>
      <c r="M837" t="s">
        <v>19</v>
      </c>
      <c r="N837" t="s">
        <v>62</v>
      </c>
      <c r="O837" t="s">
        <v>2980</v>
      </c>
      <c r="P837" t="s">
        <v>24</v>
      </c>
      <c r="Q837" t="s">
        <v>64</v>
      </c>
      <c r="R837" t="s">
        <v>65</v>
      </c>
      <c r="S837" t="s">
        <v>66</v>
      </c>
      <c r="T837" t="s">
        <v>105</v>
      </c>
      <c r="U837" t="s">
        <v>67</v>
      </c>
      <c r="V837" t="s">
        <v>21</v>
      </c>
      <c r="W837">
        <v>805</v>
      </c>
      <c r="X837" t="s">
        <v>22</v>
      </c>
      <c r="Y837" t="s">
        <v>39</v>
      </c>
      <c r="Z837">
        <v>2</v>
      </c>
      <c r="AC837" t="str">
        <f>IF(Table1[[#This Row],[In Adafruit Kit]]+Table1[[#This Row],[Common part]]&gt;0,1,"")</f>
        <v/>
      </c>
      <c r="AE837">
        <v>1</v>
      </c>
      <c r="AF837" t="str">
        <f>IF(Table1[[#This Row],[Stock Part]]=1,"STOCK",IF(Table1[[#This Row],[5% Rohs Part]]+Table1[[#This Row],[1% Rohs Part]],"",""))</f>
        <v/>
      </c>
      <c r="AG837" t="str">
        <f>CONCATENATE(Table1[[#This Row],[Resistance (Ohms)]],Table1[[#This Row],[Tolerance]],Table1[[#This Row],[Stock]])</f>
        <v>1.58kÂ±1%</v>
      </c>
      <c r="AH837" t="s">
        <v>11344</v>
      </c>
      <c r="AI837" s="6" t="s">
        <v>11352</v>
      </c>
    </row>
    <row r="838" spans="1:35" hidden="1">
      <c r="A838" t="s">
        <v>55</v>
      </c>
      <c r="B838" t="s">
        <v>56</v>
      </c>
      <c r="C838" t="s">
        <v>2981</v>
      </c>
      <c r="D838" t="s">
        <v>58</v>
      </c>
      <c r="E838" t="s">
        <v>2982</v>
      </c>
      <c r="F838" t="s">
        <v>60</v>
      </c>
      <c r="G838" t="s">
        <v>2983</v>
      </c>
      <c r="H838">
        <v>547</v>
      </c>
      <c r="I838">
        <v>0</v>
      </c>
      <c r="J838">
        <v>0.1</v>
      </c>
      <c r="K838">
        <v>0</v>
      </c>
      <c r="L838">
        <v>1</v>
      </c>
      <c r="M838" t="s">
        <v>19</v>
      </c>
      <c r="N838" t="s">
        <v>62</v>
      </c>
      <c r="O838" t="s">
        <v>2984</v>
      </c>
      <c r="P838" t="s">
        <v>24</v>
      </c>
      <c r="Q838" t="s">
        <v>64</v>
      </c>
      <c r="R838" t="s">
        <v>65</v>
      </c>
      <c r="S838" t="s">
        <v>66</v>
      </c>
      <c r="T838" t="s">
        <v>105</v>
      </c>
      <c r="U838" t="s">
        <v>67</v>
      </c>
      <c r="V838" t="s">
        <v>21</v>
      </c>
      <c r="W838">
        <v>805</v>
      </c>
      <c r="X838" t="s">
        <v>22</v>
      </c>
      <c r="Y838" t="s">
        <v>39</v>
      </c>
      <c r="Z838">
        <v>2</v>
      </c>
      <c r="AC838" t="str">
        <f>IF(Table1[[#This Row],[In Adafruit Kit]]+Table1[[#This Row],[Common part]]&gt;0,1,"")</f>
        <v/>
      </c>
      <c r="AE838">
        <v>1</v>
      </c>
      <c r="AF838" t="str">
        <f>IF(Table1[[#This Row],[Stock Part]]=1,"STOCK",IF(Table1[[#This Row],[5% Rohs Part]]+Table1[[#This Row],[1% Rohs Part]],"",""))</f>
        <v/>
      </c>
      <c r="AG838" t="str">
        <f>CONCATENATE(Table1[[#This Row],[Resistance (Ohms)]],Table1[[#This Row],[Tolerance]],Table1[[#This Row],[Stock]])</f>
        <v>49.9kÂ±1%</v>
      </c>
      <c r="AH838" t="s">
        <v>11344</v>
      </c>
      <c r="AI838" s="6" t="s">
        <v>11352</v>
      </c>
    </row>
    <row r="839" spans="1:35" hidden="1">
      <c r="A839" t="s">
        <v>55</v>
      </c>
      <c r="B839" t="s">
        <v>56</v>
      </c>
      <c r="C839" t="s">
        <v>2985</v>
      </c>
      <c r="D839" t="s">
        <v>58</v>
      </c>
      <c r="E839" t="s">
        <v>2986</v>
      </c>
      <c r="F839" t="s">
        <v>60</v>
      </c>
      <c r="G839" t="s">
        <v>2987</v>
      </c>
      <c r="H839">
        <v>2130</v>
      </c>
      <c r="I839">
        <v>0</v>
      </c>
      <c r="J839">
        <v>0.1</v>
      </c>
      <c r="K839">
        <v>0</v>
      </c>
      <c r="L839">
        <v>1</v>
      </c>
      <c r="M839" t="s">
        <v>19</v>
      </c>
      <c r="N839" t="s">
        <v>62</v>
      </c>
      <c r="O839" t="s">
        <v>2988</v>
      </c>
      <c r="P839" t="s">
        <v>24</v>
      </c>
      <c r="Q839" t="s">
        <v>64</v>
      </c>
      <c r="R839" t="s">
        <v>65</v>
      </c>
      <c r="S839" t="s">
        <v>66</v>
      </c>
      <c r="T839" t="s">
        <v>105</v>
      </c>
      <c r="U839" t="s">
        <v>67</v>
      </c>
      <c r="V839" t="s">
        <v>21</v>
      </c>
      <c r="W839">
        <v>805</v>
      </c>
      <c r="X839" t="s">
        <v>22</v>
      </c>
      <c r="Y839" t="s">
        <v>39</v>
      </c>
      <c r="Z839">
        <v>2</v>
      </c>
      <c r="AC839" t="str">
        <f>IF(Table1[[#This Row],[In Adafruit Kit]]+Table1[[#This Row],[Common part]]&gt;0,1,"")</f>
        <v/>
      </c>
      <c r="AE839">
        <v>1</v>
      </c>
      <c r="AF839" t="str">
        <f>IF(Table1[[#This Row],[Stock Part]]=1,"STOCK",IF(Table1[[#This Row],[5% Rohs Part]]+Table1[[#This Row],[1% Rohs Part]],"",""))</f>
        <v/>
      </c>
      <c r="AG839" t="str">
        <f>CONCATENATE(Table1[[#This Row],[Resistance (Ohms)]],Table1[[#This Row],[Tolerance]],Table1[[#This Row],[Stock]])</f>
        <v>243kÂ±1%</v>
      </c>
      <c r="AH839" t="s">
        <v>11344</v>
      </c>
      <c r="AI839" s="6" t="s">
        <v>11352</v>
      </c>
    </row>
    <row r="840" spans="1:35" hidden="1">
      <c r="A840" t="s">
        <v>55</v>
      </c>
      <c r="B840" t="s">
        <v>56</v>
      </c>
      <c r="C840" t="s">
        <v>2989</v>
      </c>
      <c r="D840" t="s">
        <v>58</v>
      </c>
      <c r="E840" t="s">
        <v>2990</v>
      </c>
      <c r="F840" t="s">
        <v>60</v>
      </c>
      <c r="G840" t="s">
        <v>2991</v>
      </c>
      <c r="H840">
        <v>2113</v>
      </c>
      <c r="I840">
        <v>0</v>
      </c>
      <c r="J840">
        <v>0.1</v>
      </c>
      <c r="K840">
        <v>0</v>
      </c>
      <c r="L840">
        <v>1</v>
      </c>
      <c r="M840" t="s">
        <v>19</v>
      </c>
      <c r="N840" t="s">
        <v>62</v>
      </c>
      <c r="O840">
        <v>30.9</v>
      </c>
      <c r="P840" t="s">
        <v>24</v>
      </c>
      <c r="Q840" t="s">
        <v>64</v>
      </c>
      <c r="R840" t="s">
        <v>65</v>
      </c>
      <c r="S840" t="s">
        <v>66</v>
      </c>
      <c r="T840" t="s">
        <v>105</v>
      </c>
      <c r="U840" t="s">
        <v>67</v>
      </c>
      <c r="V840" t="s">
        <v>21</v>
      </c>
      <c r="W840">
        <v>805</v>
      </c>
      <c r="X840" t="s">
        <v>22</v>
      </c>
      <c r="Y840" t="s">
        <v>39</v>
      </c>
      <c r="Z840">
        <v>2</v>
      </c>
      <c r="AC840" t="str">
        <f>IF(Table1[[#This Row],[In Adafruit Kit]]+Table1[[#This Row],[Common part]]&gt;0,1,"")</f>
        <v/>
      </c>
      <c r="AE840">
        <v>1</v>
      </c>
      <c r="AF840" t="str">
        <f>IF(Table1[[#This Row],[Stock Part]]=1,"STOCK",IF(Table1[[#This Row],[5% Rohs Part]]+Table1[[#This Row],[1% Rohs Part]],"",""))</f>
        <v/>
      </c>
      <c r="AG840" t="str">
        <f>CONCATENATE(Table1[[#This Row],[Resistance (Ohms)]],Table1[[#This Row],[Tolerance]],Table1[[#This Row],[Stock]])</f>
        <v>30.9Â±1%</v>
      </c>
      <c r="AH840" t="s">
        <v>11344</v>
      </c>
      <c r="AI840" s="6" t="s">
        <v>11352</v>
      </c>
    </row>
    <row r="841" spans="1:35" hidden="1">
      <c r="A841" t="s">
        <v>55</v>
      </c>
      <c r="B841" t="s">
        <v>56</v>
      </c>
      <c r="C841" t="s">
        <v>2992</v>
      </c>
      <c r="D841" t="s">
        <v>58</v>
      </c>
      <c r="E841" t="s">
        <v>2993</v>
      </c>
      <c r="F841" t="s">
        <v>60</v>
      </c>
      <c r="G841" t="s">
        <v>2994</v>
      </c>
      <c r="H841">
        <v>1993</v>
      </c>
      <c r="I841">
        <v>0</v>
      </c>
      <c r="J841">
        <v>0.1</v>
      </c>
      <c r="K841">
        <v>0</v>
      </c>
      <c r="L841">
        <v>1</v>
      </c>
      <c r="M841" t="s">
        <v>19</v>
      </c>
      <c r="N841" t="s">
        <v>62</v>
      </c>
      <c r="O841">
        <v>12.1</v>
      </c>
      <c r="P841" t="s">
        <v>24</v>
      </c>
      <c r="Q841" t="s">
        <v>64</v>
      </c>
      <c r="R841" t="s">
        <v>65</v>
      </c>
      <c r="S841" t="s">
        <v>66</v>
      </c>
      <c r="T841" t="s">
        <v>105</v>
      </c>
      <c r="U841" t="s">
        <v>67</v>
      </c>
      <c r="V841" t="s">
        <v>21</v>
      </c>
      <c r="W841">
        <v>805</v>
      </c>
      <c r="X841" t="s">
        <v>22</v>
      </c>
      <c r="Y841" t="s">
        <v>39</v>
      </c>
      <c r="Z841">
        <v>2</v>
      </c>
      <c r="AC841" t="str">
        <f>IF(Table1[[#This Row],[In Adafruit Kit]]+Table1[[#This Row],[Common part]]&gt;0,1,"")</f>
        <v/>
      </c>
      <c r="AE841">
        <v>1</v>
      </c>
      <c r="AF841" t="str">
        <f>IF(Table1[[#This Row],[Stock Part]]=1,"STOCK",IF(Table1[[#This Row],[5% Rohs Part]]+Table1[[#This Row],[1% Rohs Part]],"",""))</f>
        <v/>
      </c>
      <c r="AG841" t="str">
        <f>CONCATENATE(Table1[[#This Row],[Resistance (Ohms)]],Table1[[#This Row],[Tolerance]],Table1[[#This Row],[Stock]])</f>
        <v>12.1Â±1%</v>
      </c>
      <c r="AH841" t="s">
        <v>11344</v>
      </c>
      <c r="AI841" s="6" t="s">
        <v>11352</v>
      </c>
    </row>
    <row r="842" spans="1:35" hidden="1">
      <c r="A842" t="s">
        <v>55</v>
      </c>
      <c r="B842" t="s">
        <v>56</v>
      </c>
      <c r="C842" t="s">
        <v>2995</v>
      </c>
      <c r="D842" t="s">
        <v>58</v>
      </c>
      <c r="E842" t="s">
        <v>2996</v>
      </c>
      <c r="F842" t="s">
        <v>60</v>
      </c>
      <c r="G842" t="s">
        <v>2997</v>
      </c>
      <c r="H842">
        <v>1885</v>
      </c>
      <c r="I842">
        <v>0</v>
      </c>
      <c r="J842">
        <v>0.1</v>
      </c>
      <c r="K842">
        <v>0</v>
      </c>
      <c r="L842">
        <v>1</v>
      </c>
      <c r="M842" t="s">
        <v>19</v>
      </c>
      <c r="N842" t="s">
        <v>62</v>
      </c>
      <c r="O842" t="s">
        <v>2998</v>
      </c>
      <c r="P842" t="s">
        <v>24</v>
      </c>
      <c r="Q842" t="s">
        <v>64</v>
      </c>
      <c r="R842" t="s">
        <v>65</v>
      </c>
      <c r="S842" t="s">
        <v>66</v>
      </c>
      <c r="T842" t="s">
        <v>105</v>
      </c>
      <c r="U842" t="s">
        <v>67</v>
      </c>
      <c r="V842" t="s">
        <v>21</v>
      </c>
      <c r="W842">
        <v>805</v>
      </c>
      <c r="X842" t="s">
        <v>22</v>
      </c>
      <c r="Y842" t="s">
        <v>39</v>
      </c>
      <c r="Z842">
        <v>2</v>
      </c>
      <c r="AC842" t="str">
        <f>IF(Table1[[#This Row],[In Adafruit Kit]]+Table1[[#This Row],[Common part]]&gt;0,1,"")</f>
        <v/>
      </c>
      <c r="AE842">
        <v>1</v>
      </c>
      <c r="AF842" t="str">
        <f>IF(Table1[[#This Row],[Stock Part]]=1,"STOCK",IF(Table1[[#This Row],[5% Rohs Part]]+Table1[[#This Row],[1% Rohs Part]],"",""))</f>
        <v/>
      </c>
      <c r="AG842" t="str">
        <f>CONCATENATE(Table1[[#This Row],[Resistance (Ohms)]],Table1[[#This Row],[Tolerance]],Table1[[#This Row],[Stock]])</f>
        <v>14.7kÂ±1%</v>
      </c>
      <c r="AH842" t="s">
        <v>11344</v>
      </c>
      <c r="AI842" s="6" t="s">
        <v>11352</v>
      </c>
    </row>
    <row r="843" spans="1:35" hidden="1">
      <c r="A843" t="s">
        <v>55</v>
      </c>
      <c r="B843" t="s">
        <v>56</v>
      </c>
      <c r="C843" t="s">
        <v>2999</v>
      </c>
      <c r="D843" t="s">
        <v>58</v>
      </c>
      <c r="E843" t="s">
        <v>3000</v>
      </c>
      <c r="F843" t="s">
        <v>60</v>
      </c>
      <c r="G843" t="s">
        <v>3001</v>
      </c>
      <c r="H843">
        <v>1911</v>
      </c>
      <c r="I843">
        <v>0</v>
      </c>
      <c r="J843">
        <v>0.1</v>
      </c>
      <c r="K843">
        <v>0</v>
      </c>
      <c r="L843">
        <v>1</v>
      </c>
      <c r="M843" t="s">
        <v>19</v>
      </c>
      <c r="N843" t="s">
        <v>62</v>
      </c>
      <c r="O843">
        <v>1.8</v>
      </c>
      <c r="P843" t="s">
        <v>24</v>
      </c>
      <c r="Q843" t="s">
        <v>64</v>
      </c>
      <c r="R843" t="s">
        <v>65</v>
      </c>
      <c r="S843" t="s">
        <v>66</v>
      </c>
      <c r="T843" t="s">
        <v>71</v>
      </c>
      <c r="U843" t="s">
        <v>67</v>
      </c>
      <c r="V843" t="s">
        <v>21</v>
      </c>
      <c r="W843">
        <v>805</v>
      </c>
      <c r="X843" t="s">
        <v>22</v>
      </c>
      <c r="Y843" t="s">
        <v>39</v>
      </c>
      <c r="Z843">
        <v>2</v>
      </c>
      <c r="AC843" t="str">
        <f>IF(Table1[[#This Row],[In Adafruit Kit]]+Table1[[#This Row],[Common part]]&gt;0,1,"")</f>
        <v/>
      </c>
      <c r="AE843">
        <v>1</v>
      </c>
      <c r="AF843" t="str">
        <f>IF(Table1[[#This Row],[Stock Part]]=1,"STOCK",IF(Table1[[#This Row],[5% Rohs Part]]+Table1[[#This Row],[1% Rohs Part]],"",""))</f>
        <v/>
      </c>
      <c r="AG843" t="str">
        <f>CONCATENATE(Table1[[#This Row],[Resistance (Ohms)]],Table1[[#This Row],[Tolerance]],Table1[[#This Row],[Stock]])</f>
        <v>1.8Â±1%</v>
      </c>
      <c r="AH843" t="s">
        <v>11344</v>
      </c>
      <c r="AI843" s="6" t="s">
        <v>11352</v>
      </c>
    </row>
    <row r="844" spans="1:35" hidden="1">
      <c r="A844" t="s">
        <v>55</v>
      </c>
      <c r="B844" t="s">
        <v>56</v>
      </c>
      <c r="C844" t="s">
        <v>3002</v>
      </c>
      <c r="D844" t="s">
        <v>58</v>
      </c>
      <c r="E844" t="s">
        <v>3003</v>
      </c>
      <c r="F844" t="s">
        <v>60</v>
      </c>
      <c r="G844" t="s">
        <v>3004</v>
      </c>
      <c r="H844">
        <v>1795</v>
      </c>
      <c r="I844">
        <v>0</v>
      </c>
      <c r="J844">
        <v>0.1</v>
      </c>
      <c r="K844">
        <v>0</v>
      </c>
      <c r="L844">
        <v>1</v>
      </c>
      <c r="M844" t="s">
        <v>19</v>
      </c>
      <c r="N844" t="s">
        <v>62</v>
      </c>
      <c r="O844">
        <v>3</v>
      </c>
      <c r="P844" t="s">
        <v>24</v>
      </c>
      <c r="Q844" t="s">
        <v>64</v>
      </c>
      <c r="R844" t="s">
        <v>65</v>
      </c>
      <c r="S844" t="s">
        <v>66</v>
      </c>
      <c r="T844" t="s">
        <v>71</v>
      </c>
      <c r="U844" t="s">
        <v>67</v>
      </c>
      <c r="V844" t="s">
        <v>21</v>
      </c>
      <c r="W844">
        <v>805</v>
      </c>
      <c r="X844" t="s">
        <v>22</v>
      </c>
      <c r="Y844" t="s">
        <v>39</v>
      </c>
      <c r="Z844">
        <v>2</v>
      </c>
      <c r="AC844" t="str">
        <f>IF(Table1[[#This Row],[In Adafruit Kit]]+Table1[[#This Row],[Common part]]&gt;0,1,"")</f>
        <v/>
      </c>
      <c r="AE844">
        <v>1</v>
      </c>
      <c r="AF844" t="str">
        <f>IF(Table1[[#This Row],[Stock Part]]=1,"STOCK",IF(Table1[[#This Row],[5% Rohs Part]]+Table1[[#This Row],[1% Rohs Part]],"",""))</f>
        <v/>
      </c>
      <c r="AG844" t="str">
        <f>CONCATENATE(Table1[[#This Row],[Resistance (Ohms)]],Table1[[#This Row],[Tolerance]],Table1[[#This Row],[Stock]])</f>
        <v>3Â±1%</v>
      </c>
      <c r="AH844" t="s">
        <v>11344</v>
      </c>
      <c r="AI844" s="6" t="s">
        <v>11352</v>
      </c>
    </row>
    <row r="845" spans="1:35" hidden="1">
      <c r="A845" t="s">
        <v>55</v>
      </c>
      <c r="B845" t="s">
        <v>56</v>
      </c>
      <c r="C845" t="s">
        <v>3005</v>
      </c>
      <c r="D845" t="s">
        <v>58</v>
      </c>
      <c r="E845" t="s">
        <v>3006</v>
      </c>
      <c r="F845" t="s">
        <v>60</v>
      </c>
      <c r="G845" t="s">
        <v>3007</v>
      </c>
      <c r="H845">
        <v>1750</v>
      </c>
      <c r="I845">
        <v>0</v>
      </c>
      <c r="J845">
        <v>0.1</v>
      </c>
      <c r="K845">
        <v>0</v>
      </c>
      <c r="L845">
        <v>1</v>
      </c>
      <c r="M845" t="s">
        <v>19</v>
      </c>
      <c r="N845" t="s">
        <v>62</v>
      </c>
      <c r="O845">
        <v>36</v>
      </c>
      <c r="P845" t="s">
        <v>24</v>
      </c>
      <c r="Q845" t="s">
        <v>64</v>
      </c>
      <c r="R845" t="s">
        <v>65</v>
      </c>
      <c r="S845" t="s">
        <v>66</v>
      </c>
      <c r="T845" t="s">
        <v>105</v>
      </c>
      <c r="U845" t="s">
        <v>67</v>
      </c>
      <c r="V845" t="s">
        <v>21</v>
      </c>
      <c r="W845">
        <v>805</v>
      </c>
      <c r="X845" t="s">
        <v>22</v>
      </c>
      <c r="Y845" t="s">
        <v>39</v>
      </c>
      <c r="Z845">
        <v>2</v>
      </c>
      <c r="AC845" t="str">
        <f>IF(Table1[[#This Row],[In Adafruit Kit]]+Table1[[#This Row],[Common part]]&gt;0,1,"")</f>
        <v/>
      </c>
      <c r="AE845">
        <v>1</v>
      </c>
      <c r="AF845" t="str">
        <f>IF(Table1[[#This Row],[Stock Part]]=1,"STOCK",IF(Table1[[#This Row],[5% Rohs Part]]+Table1[[#This Row],[1% Rohs Part]],"",""))</f>
        <v/>
      </c>
      <c r="AG845" t="str">
        <f>CONCATENATE(Table1[[#This Row],[Resistance (Ohms)]],Table1[[#This Row],[Tolerance]],Table1[[#This Row],[Stock]])</f>
        <v>36Â±1%</v>
      </c>
      <c r="AH845" t="s">
        <v>11344</v>
      </c>
      <c r="AI845" s="6" t="s">
        <v>11352</v>
      </c>
    </row>
    <row r="846" spans="1:35" hidden="1">
      <c r="A846" t="s">
        <v>55</v>
      </c>
      <c r="B846" t="s">
        <v>56</v>
      </c>
      <c r="C846" t="s">
        <v>3008</v>
      </c>
      <c r="D846" t="s">
        <v>58</v>
      </c>
      <c r="E846" t="s">
        <v>3009</v>
      </c>
      <c r="F846" t="s">
        <v>60</v>
      </c>
      <c r="G846" t="s">
        <v>3010</v>
      </c>
      <c r="H846">
        <v>1620</v>
      </c>
      <c r="I846">
        <v>0</v>
      </c>
      <c r="J846">
        <v>0.1</v>
      </c>
      <c r="K846">
        <v>0</v>
      </c>
      <c r="L846">
        <v>1</v>
      </c>
      <c r="M846" t="s">
        <v>19</v>
      </c>
      <c r="N846" t="s">
        <v>62</v>
      </c>
      <c r="O846">
        <v>390</v>
      </c>
      <c r="P846" t="s">
        <v>24</v>
      </c>
      <c r="Q846" t="s">
        <v>64</v>
      </c>
      <c r="R846" t="s">
        <v>65</v>
      </c>
      <c r="S846" t="s">
        <v>66</v>
      </c>
      <c r="T846" t="s">
        <v>105</v>
      </c>
      <c r="U846" t="s">
        <v>67</v>
      </c>
      <c r="V846" t="s">
        <v>21</v>
      </c>
      <c r="W846">
        <v>805</v>
      </c>
      <c r="X846" t="s">
        <v>22</v>
      </c>
      <c r="Y846" t="s">
        <v>39</v>
      </c>
      <c r="Z846">
        <v>2</v>
      </c>
      <c r="AC846" t="str">
        <f>IF(Table1[[#This Row],[In Adafruit Kit]]+Table1[[#This Row],[Common part]]&gt;0,1,"")</f>
        <v/>
      </c>
      <c r="AE846">
        <v>1</v>
      </c>
      <c r="AF846" t="str">
        <f>IF(Table1[[#This Row],[Stock Part]]=1,"STOCK",IF(Table1[[#This Row],[5% Rohs Part]]+Table1[[#This Row],[1% Rohs Part]],"",""))</f>
        <v/>
      </c>
      <c r="AG846" t="str">
        <f>CONCATENATE(Table1[[#This Row],[Resistance (Ohms)]],Table1[[#This Row],[Tolerance]],Table1[[#This Row],[Stock]])</f>
        <v>390Â±1%</v>
      </c>
      <c r="AH846" t="s">
        <v>11344</v>
      </c>
      <c r="AI846" s="6" t="s">
        <v>11352</v>
      </c>
    </row>
    <row r="847" spans="1:35" hidden="1">
      <c r="A847" t="s">
        <v>55</v>
      </c>
      <c r="B847" t="s">
        <v>56</v>
      </c>
      <c r="C847" t="s">
        <v>3011</v>
      </c>
      <c r="D847" t="s">
        <v>58</v>
      </c>
      <c r="E847" t="s">
        <v>3012</v>
      </c>
      <c r="F847" t="s">
        <v>60</v>
      </c>
      <c r="G847" t="s">
        <v>3013</v>
      </c>
      <c r="H847">
        <v>1597</v>
      </c>
      <c r="I847">
        <v>0</v>
      </c>
      <c r="J847">
        <v>0.1</v>
      </c>
      <c r="K847">
        <v>0</v>
      </c>
      <c r="L847">
        <v>1</v>
      </c>
      <c r="M847" t="s">
        <v>19</v>
      </c>
      <c r="N847" t="s">
        <v>62</v>
      </c>
      <c r="O847">
        <v>56</v>
      </c>
      <c r="P847" t="s">
        <v>24</v>
      </c>
      <c r="Q847" t="s">
        <v>64</v>
      </c>
      <c r="R847" t="s">
        <v>65</v>
      </c>
      <c r="S847" t="s">
        <v>66</v>
      </c>
      <c r="T847" t="s">
        <v>105</v>
      </c>
      <c r="U847" t="s">
        <v>67</v>
      </c>
      <c r="V847" t="s">
        <v>21</v>
      </c>
      <c r="W847">
        <v>805</v>
      </c>
      <c r="X847" t="s">
        <v>22</v>
      </c>
      <c r="Y847" t="s">
        <v>39</v>
      </c>
      <c r="Z847">
        <v>2</v>
      </c>
      <c r="AC847" t="str">
        <f>IF(Table1[[#This Row],[In Adafruit Kit]]+Table1[[#This Row],[Common part]]&gt;0,1,"")</f>
        <v/>
      </c>
      <c r="AE847">
        <v>1</v>
      </c>
      <c r="AF847" t="str">
        <f>IF(Table1[[#This Row],[Stock Part]]=1,"STOCK",IF(Table1[[#This Row],[5% Rohs Part]]+Table1[[#This Row],[1% Rohs Part]],"",""))</f>
        <v/>
      </c>
      <c r="AG847" t="str">
        <f>CONCATENATE(Table1[[#This Row],[Resistance (Ohms)]],Table1[[#This Row],[Tolerance]],Table1[[#This Row],[Stock]])</f>
        <v>56Â±1%</v>
      </c>
      <c r="AH847" t="s">
        <v>11344</v>
      </c>
      <c r="AI847" s="6" t="s">
        <v>11352</v>
      </c>
    </row>
    <row r="848" spans="1:35" hidden="1">
      <c r="A848" t="s">
        <v>55</v>
      </c>
      <c r="B848" t="s">
        <v>56</v>
      </c>
      <c r="C848" t="s">
        <v>3014</v>
      </c>
      <c r="D848" t="s">
        <v>58</v>
      </c>
      <c r="E848" t="s">
        <v>3015</v>
      </c>
      <c r="F848" t="s">
        <v>60</v>
      </c>
      <c r="G848" t="s">
        <v>3016</v>
      </c>
      <c r="H848">
        <v>1550</v>
      </c>
      <c r="I848">
        <v>0</v>
      </c>
      <c r="J848">
        <v>0.1</v>
      </c>
      <c r="K848">
        <v>0</v>
      </c>
      <c r="L848">
        <v>1</v>
      </c>
      <c r="M848" t="s">
        <v>19</v>
      </c>
      <c r="N848" t="s">
        <v>62</v>
      </c>
      <c r="O848" t="s">
        <v>3017</v>
      </c>
      <c r="P848" t="s">
        <v>24</v>
      </c>
      <c r="Q848" t="s">
        <v>64</v>
      </c>
      <c r="R848" t="s">
        <v>65</v>
      </c>
      <c r="S848" t="s">
        <v>66</v>
      </c>
      <c r="T848" t="s">
        <v>105</v>
      </c>
      <c r="U848" t="s">
        <v>67</v>
      </c>
      <c r="V848" t="s">
        <v>21</v>
      </c>
      <c r="W848">
        <v>805</v>
      </c>
      <c r="X848" t="s">
        <v>22</v>
      </c>
      <c r="Y848" t="s">
        <v>39</v>
      </c>
      <c r="Z848">
        <v>2</v>
      </c>
      <c r="AC848" t="str">
        <f>IF(Table1[[#This Row],[In Adafruit Kit]]+Table1[[#This Row],[Common part]]&gt;0,1,"")</f>
        <v/>
      </c>
      <c r="AE848">
        <v>1</v>
      </c>
      <c r="AF848" t="str">
        <f>IF(Table1[[#This Row],[Stock Part]]=1,"STOCK",IF(Table1[[#This Row],[5% Rohs Part]]+Table1[[#This Row],[1% Rohs Part]],"",""))</f>
        <v/>
      </c>
      <c r="AG848" t="str">
        <f>CONCATENATE(Table1[[#This Row],[Resistance (Ohms)]],Table1[[#This Row],[Tolerance]],Table1[[#This Row],[Stock]])</f>
        <v>41.2kÂ±1%</v>
      </c>
      <c r="AH848" t="s">
        <v>11344</v>
      </c>
      <c r="AI848" s="6" t="s">
        <v>11352</v>
      </c>
    </row>
    <row r="849" spans="1:35" hidden="1">
      <c r="A849" t="s">
        <v>55</v>
      </c>
      <c r="B849" t="s">
        <v>56</v>
      </c>
      <c r="C849" t="s">
        <v>3018</v>
      </c>
      <c r="D849" t="s">
        <v>58</v>
      </c>
      <c r="E849" t="s">
        <v>3019</v>
      </c>
      <c r="F849" t="s">
        <v>60</v>
      </c>
      <c r="G849" t="s">
        <v>3020</v>
      </c>
      <c r="H849">
        <v>76489</v>
      </c>
      <c r="I849">
        <v>0</v>
      </c>
      <c r="J849">
        <v>0.1</v>
      </c>
      <c r="K849">
        <v>0</v>
      </c>
      <c r="L849">
        <v>1</v>
      </c>
      <c r="M849" t="s">
        <v>19</v>
      </c>
      <c r="N849" t="s">
        <v>62</v>
      </c>
      <c r="O849" t="s">
        <v>184</v>
      </c>
      <c r="P849" t="s">
        <v>24</v>
      </c>
      <c r="Q849" t="s">
        <v>64</v>
      </c>
      <c r="R849" t="s">
        <v>65</v>
      </c>
      <c r="S849" t="s">
        <v>66</v>
      </c>
      <c r="T849" t="s">
        <v>105</v>
      </c>
      <c r="U849" t="s">
        <v>67</v>
      </c>
      <c r="V849" t="s">
        <v>21</v>
      </c>
      <c r="W849">
        <v>805</v>
      </c>
      <c r="X849" t="s">
        <v>22</v>
      </c>
      <c r="Y849" t="s">
        <v>39</v>
      </c>
      <c r="Z849">
        <v>2</v>
      </c>
      <c r="AC849" t="str">
        <f>IF(Table1[[#This Row],[In Adafruit Kit]]+Table1[[#This Row],[Common part]]&gt;0,1,"")</f>
        <v/>
      </c>
      <c r="AE849">
        <v>1</v>
      </c>
      <c r="AF849" t="str">
        <f>IF(Table1[[#This Row],[Stock Part]]=1,"STOCK",IF(Table1[[#This Row],[5% Rohs Part]]+Table1[[#This Row],[1% Rohs Part]],"",""))</f>
        <v/>
      </c>
      <c r="AG849" t="str">
        <f>CONCATENATE(Table1[[#This Row],[Resistance (Ohms)]],Table1[[#This Row],[Tolerance]],Table1[[#This Row],[Stock]])</f>
        <v>1.2kÂ±1%</v>
      </c>
      <c r="AH849" t="s">
        <v>11344</v>
      </c>
      <c r="AI849" s="6" t="s">
        <v>11352</v>
      </c>
    </row>
    <row r="850" spans="1:35" hidden="1">
      <c r="A850" t="s">
        <v>55</v>
      </c>
      <c r="B850" t="s">
        <v>56</v>
      </c>
      <c r="C850" t="s">
        <v>3021</v>
      </c>
      <c r="D850" t="s">
        <v>58</v>
      </c>
      <c r="E850" t="s">
        <v>3022</v>
      </c>
      <c r="F850" t="s">
        <v>60</v>
      </c>
      <c r="G850" t="s">
        <v>3023</v>
      </c>
      <c r="H850">
        <v>1373</v>
      </c>
      <c r="I850">
        <v>0</v>
      </c>
      <c r="J850">
        <v>0.1</v>
      </c>
      <c r="K850">
        <v>0</v>
      </c>
      <c r="L850">
        <v>1</v>
      </c>
      <c r="M850" t="s">
        <v>19</v>
      </c>
      <c r="N850" t="s">
        <v>62</v>
      </c>
      <c r="O850" t="s">
        <v>2470</v>
      </c>
      <c r="P850" t="s">
        <v>24</v>
      </c>
      <c r="Q850" t="s">
        <v>64</v>
      </c>
      <c r="R850" t="s">
        <v>65</v>
      </c>
      <c r="S850" t="s">
        <v>66</v>
      </c>
      <c r="T850" t="s">
        <v>105</v>
      </c>
      <c r="U850" t="s">
        <v>67</v>
      </c>
      <c r="V850" t="s">
        <v>21</v>
      </c>
      <c r="W850">
        <v>805</v>
      </c>
      <c r="X850" t="s">
        <v>22</v>
      </c>
      <c r="Y850" t="s">
        <v>39</v>
      </c>
      <c r="Z850">
        <v>2</v>
      </c>
      <c r="AC850" t="str">
        <f>IF(Table1[[#This Row],[In Adafruit Kit]]+Table1[[#This Row],[Common part]]&gt;0,1,"")</f>
        <v/>
      </c>
      <c r="AE850">
        <v>1</v>
      </c>
      <c r="AF850" t="str">
        <f>IF(Table1[[#This Row],[Stock Part]]=1,"STOCK",IF(Table1[[#This Row],[5% Rohs Part]]+Table1[[#This Row],[1% Rohs Part]],"",""))</f>
        <v/>
      </c>
      <c r="AG850" t="str">
        <f>CONCATENATE(Table1[[#This Row],[Resistance (Ohms)]],Table1[[#This Row],[Tolerance]],Table1[[#This Row],[Stock]])</f>
        <v>39kÂ±1%</v>
      </c>
      <c r="AH850" t="s">
        <v>11344</v>
      </c>
      <c r="AI850" s="6" t="s">
        <v>11352</v>
      </c>
    </row>
    <row r="851" spans="1:35" hidden="1">
      <c r="A851" t="s">
        <v>55</v>
      </c>
      <c r="B851" t="s">
        <v>56</v>
      </c>
      <c r="C851" t="s">
        <v>3024</v>
      </c>
      <c r="D851" t="s">
        <v>58</v>
      </c>
      <c r="E851" t="s">
        <v>3025</v>
      </c>
      <c r="F851" t="s">
        <v>60</v>
      </c>
      <c r="G851" t="s">
        <v>3026</v>
      </c>
      <c r="H851">
        <v>1141</v>
      </c>
      <c r="I851">
        <v>0</v>
      </c>
      <c r="J851">
        <v>0.1</v>
      </c>
      <c r="K851">
        <v>0</v>
      </c>
      <c r="L851">
        <v>1</v>
      </c>
      <c r="M851" t="s">
        <v>19</v>
      </c>
      <c r="N851" t="s">
        <v>62</v>
      </c>
      <c r="O851" t="s">
        <v>3027</v>
      </c>
      <c r="P851" t="s">
        <v>24</v>
      </c>
      <c r="Q851" t="s">
        <v>64</v>
      </c>
      <c r="R851" t="s">
        <v>65</v>
      </c>
      <c r="S851" t="s">
        <v>66</v>
      </c>
      <c r="T851" t="s">
        <v>105</v>
      </c>
      <c r="U851" t="s">
        <v>67</v>
      </c>
      <c r="V851" t="s">
        <v>21</v>
      </c>
      <c r="W851">
        <v>805</v>
      </c>
      <c r="X851" t="s">
        <v>22</v>
      </c>
      <c r="Y851" t="s">
        <v>39</v>
      </c>
      <c r="Z851">
        <v>2</v>
      </c>
      <c r="AC851" t="str">
        <f>IF(Table1[[#This Row],[In Adafruit Kit]]+Table1[[#This Row],[Common part]]&gt;0,1,"")</f>
        <v/>
      </c>
      <c r="AE851">
        <v>1</v>
      </c>
      <c r="AF851" t="str">
        <f>IF(Table1[[#This Row],[Stock Part]]=1,"STOCK",IF(Table1[[#This Row],[5% Rohs Part]]+Table1[[#This Row],[1% Rohs Part]],"",""))</f>
        <v/>
      </c>
      <c r="AG851" t="str">
        <f>CONCATENATE(Table1[[#This Row],[Resistance (Ohms)]],Table1[[#This Row],[Tolerance]],Table1[[#This Row],[Stock]])</f>
        <v>226kÂ±1%</v>
      </c>
      <c r="AH851" t="s">
        <v>11344</v>
      </c>
      <c r="AI851" s="6" t="s">
        <v>11352</v>
      </c>
    </row>
    <row r="852" spans="1:35">
      <c r="A852" t="s">
        <v>55</v>
      </c>
      <c r="B852" t="s">
        <v>56</v>
      </c>
      <c r="C852" t="s">
        <v>313</v>
      </c>
      <c r="D852" t="s">
        <v>58</v>
      </c>
      <c r="E852" t="s">
        <v>314</v>
      </c>
      <c r="F852" t="s">
        <v>60</v>
      </c>
      <c r="G852" t="s">
        <v>315</v>
      </c>
      <c r="H852">
        <v>39837</v>
      </c>
      <c r="I852">
        <v>0</v>
      </c>
      <c r="J852">
        <v>0.1</v>
      </c>
      <c r="K852">
        <v>0</v>
      </c>
      <c r="L852">
        <v>1</v>
      </c>
      <c r="M852" t="s">
        <v>19</v>
      </c>
      <c r="N852" t="s">
        <v>62</v>
      </c>
      <c r="O852" t="s">
        <v>316</v>
      </c>
      <c r="P852" t="s">
        <v>23</v>
      </c>
      <c r="Q852" t="s">
        <v>64</v>
      </c>
      <c r="R852" t="s">
        <v>65</v>
      </c>
      <c r="S852" t="s">
        <v>66</v>
      </c>
      <c r="T852" t="s">
        <v>105</v>
      </c>
      <c r="U852" t="s">
        <v>67</v>
      </c>
      <c r="V852" t="s">
        <v>21</v>
      </c>
      <c r="W852">
        <v>805</v>
      </c>
      <c r="X852" t="s">
        <v>22</v>
      </c>
      <c r="Y852" t="s">
        <v>39</v>
      </c>
      <c r="Z852">
        <v>2</v>
      </c>
      <c r="AA852">
        <v>1</v>
      </c>
      <c r="AC852">
        <f>IF(Table1[[#This Row],[In Adafruit Kit]]+Table1[[#This Row],[Common part]]&gt;0,1,"")</f>
        <v>1</v>
      </c>
      <c r="AD852">
        <v>1</v>
      </c>
      <c r="AF852" t="str">
        <f>IF(Table1[[#This Row],[Stock Part]]=1,"STOCK",IF(Table1[[#This Row],[5% Rohs Part]]+Table1[[#This Row],[1% Rohs Part]],"",""))</f>
        <v>STOCK</v>
      </c>
      <c r="AG852" t="str">
        <f>CONCATENATE(Table1[[#This Row],[Resistance (Ohms)]],Table1[[#This Row],[Tolerance]],Table1[[#This Row],[Stock]])</f>
        <v>680kÂ±5%STOCK</v>
      </c>
      <c r="AH852" t="s">
        <v>11344</v>
      </c>
      <c r="AI852" s="6" t="s">
        <v>11352</v>
      </c>
    </row>
    <row r="853" spans="1:35">
      <c r="A853" t="s">
        <v>55</v>
      </c>
      <c r="B853" t="s">
        <v>56</v>
      </c>
      <c r="C853" t="s">
        <v>317</v>
      </c>
      <c r="D853" t="s">
        <v>58</v>
      </c>
      <c r="E853" t="s">
        <v>318</v>
      </c>
      <c r="F853" t="s">
        <v>60</v>
      </c>
      <c r="G853" t="s">
        <v>319</v>
      </c>
      <c r="H853">
        <v>69452</v>
      </c>
      <c r="I853">
        <v>0</v>
      </c>
      <c r="J853">
        <v>0.1</v>
      </c>
      <c r="K853">
        <v>0</v>
      </c>
      <c r="L853">
        <v>1</v>
      </c>
      <c r="M853" t="s">
        <v>19</v>
      </c>
      <c r="N853" t="s">
        <v>62</v>
      </c>
      <c r="O853" t="s">
        <v>320</v>
      </c>
      <c r="P853" t="s">
        <v>23</v>
      </c>
      <c r="Q853" t="s">
        <v>64</v>
      </c>
      <c r="R853" t="s">
        <v>65</v>
      </c>
      <c r="S853" t="s">
        <v>66</v>
      </c>
      <c r="T853" t="s">
        <v>105</v>
      </c>
      <c r="U853" t="s">
        <v>67</v>
      </c>
      <c r="V853" t="s">
        <v>21</v>
      </c>
      <c r="W853">
        <v>805</v>
      </c>
      <c r="X853" t="s">
        <v>22</v>
      </c>
      <c r="Y853" t="s">
        <v>39</v>
      </c>
      <c r="Z853">
        <v>2</v>
      </c>
      <c r="AA853">
        <v>1</v>
      </c>
      <c r="AC853">
        <f>IF(Table1[[#This Row],[In Adafruit Kit]]+Table1[[#This Row],[Common part]]&gt;0,1,"")</f>
        <v>1</v>
      </c>
      <c r="AD853">
        <v>1</v>
      </c>
      <c r="AF853" t="str">
        <f>IF(Table1[[#This Row],[Stock Part]]=1,"STOCK",IF(Table1[[#This Row],[5% Rohs Part]]+Table1[[#This Row],[1% Rohs Part]],"",""))</f>
        <v>STOCK</v>
      </c>
      <c r="AG853" t="str">
        <f>CONCATENATE(Table1[[#This Row],[Resistance (Ohms)]],Table1[[#This Row],[Tolerance]],Table1[[#This Row],[Stock]])</f>
        <v>68kÂ±5%STOCK</v>
      </c>
      <c r="AH853" t="s">
        <v>11344</v>
      </c>
      <c r="AI853" s="6" t="s">
        <v>11352</v>
      </c>
    </row>
    <row r="854" spans="1:35" hidden="1">
      <c r="A854" t="s">
        <v>55</v>
      </c>
      <c r="B854" t="s">
        <v>56</v>
      </c>
      <c r="C854" t="s">
        <v>3028</v>
      </c>
      <c r="D854" t="s">
        <v>58</v>
      </c>
      <c r="E854" t="s">
        <v>3029</v>
      </c>
      <c r="F854" t="s">
        <v>60</v>
      </c>
      <c r="G854" t="s">
        <v>3030</v>
      </c>
      <c r="H854">
        <v>942</v>
      </c>
      <c r="I854">
        <v>0</v>
      </c>
      <c r="J854">
        <v>0.1</v>
      </c>
      <c r="K854">
        <v>0</v>
      </c>
      <c r="L854">
        <v>1</v>
      </c>
      <c r="M854" t="s">
        <v>19</v>
      </c>
      <c r="N854" t="s">
        <v>62</v>
      </c>
      <c r="O854">
        <v>37.4</v>
      </c>
      <c r="P854" t="s">
        <v>24</v>
      </c>
      <c r="Q854" t="s">
        <v>64</v>
      </c>
      <c r="R854" t="s">
        <v>65</v>
      </c>
      <c r="S854" t="s">
        <v>66</v>
      </c>
      <c r="T854" t="s">
        <v>105</v>
      </c>
      <c r="U854" t="s">
        <v>67</v>
      </c>
      <c r="V854" t="s">
        <v>21</v>
      </c>
      <c r="W854">
        <v>805</v>
      </c>
      <c r="X854" t="s">
        <v>22</v>
      </c>
      <c r="Y854" t="s">
        <v>39</v>
      </c>
      <c r="Z854">
        <v>2</v>
      </c>
      <c r="AC854" t="str">
        <f>IF(Table1[[#This Row],[In Adafruit Kit]]+Table1[[#This Row],[Common part]]&gt;0,1,"")</f>
        <v/>
      </c>
      <c r="AE854">
        <v>1</v>
      </c>
      <c r="AF854" t="str">
        <f>IF(Table1[[#This Row],[Stock Part]]=1,"STOCK",IF(Table1[[#This Row],[5% Rohs Part]]+Table1[[#This Row],[1% Rohs Part]],"",""))</f>
        <v/>
      </c>
      <c r="AG854" t="str">
        <f>CONCATENATE(Table1[[#This Row],[Resistance (Ohms)]],Table1[[#This Row],[Tolerance]],Table1[[#This Row],[Stock]])</f>
        <v>37.4Â±1%</v>
      </c>
      <c r="AH854" t="s">
        <v>11344</v>
      </c>
      <c r="AI854" s="6" t="s">
        <v>11352</v>
      </c>
    </row>
    <row r="855" spans="1:35" hidden="1">
      <c r="A855" t="s">
        <v>55</v>
      </c>
      <c r="B855" t="s">
        <v>56</v>
      </c>
      <c r="C855" t="s">
        <v>3031</v>
      </c>
      <c r="D855" t="s">
        <v>58</v>
      </c>
      <c r="E855" t="s">
        <v>3032</v>
      </c>
      <c r="F855" t="s">
        <v>60</v>
      </c>
      <c r="G855" t="s">
        <v>3033</v>
      </c>
      <c r="H855">
        <v>44692</v>
      </c>
      <c r="I855">
        <v>0</v>
      </c>
      <c r="J855">
        <v>0.1</v>
      </c>
      <c r="K855">
        <v>0</v>
      </c>
      <c r="L855">
        <v>1</v>
      </c>
      <c r="M855" t="s">
        <v>19</v>
      </c>
      <c r="N855" t="s">
        <v>62</v>
      </c>
      <c r="O855" t="s">
        <v>1948</v>
      </c>
      <c r="P855" t="s">
        <v>23</v>
      </c>
      <c r="Q855" t="s">
        <v>64</v>
      </c>
      <c r="R855" t="s">
        <v>65</v>
      </c>
      <c r="S855" t="s">
        <v>66</v>
      </c>
      <c r="T855" t="s">
        <v>105</v>
      </c>
      <c r="U855" t="s">
        <v>67</v>
      </c>
      <c r="V855" t="s">
        <v>21</v>
      </c>
      <c r="W855">
        <v>805</v>
      </c>
      <c r="X855" t="s">
        <v>22</v>
      </c>
      <c r="Y855" t="s">
        <v>39</v>
      </c>
      <c r="Z855">
        <v>2</v>
      </c>
      <c r="AC855" t="str">
        <f>IF(Table1[[#This Row],[In Adafruit Kit]]+Table1[[#This Row],[Common part]]&gt;0,1,"")</f>
        <v/>
      </c>
      <c r="AD855">
        <v>1</v>
      </c>
      <c r="AF855" t="str">
        <f>IF(Table1[[#This Row],[Stock Part]]=1,"STOCK",IF(Table1[[#This Row],[5% Rohs Part]]+Table1[[#This Row],[1% Rohs Part]],"",""))</f>
        <v/>
      </c>
      <c r="AG855" t="str">
        <f>CONCATENATE(Table1[[#This Row],[Resistance (Ohms)]],Table1[[#This Row],[Tolerance]],Table1[[#This Row],[Stock]])</f>
        <v>7.5kÂ±5%</v>
      </c>
      <c r="AH855" t="s">
        <v>11344</v>
      </c>
      <c r="AI855" s="6" t="s">
        <v>11352</v>
      </c>
    </row>
    <row r="856" spans="1:35" hidden="1">
      <c r="A856" t="s">
        <v>55</v>
      </c>
      <c r="B856" t="s">
        <v>56</v>
      </c>
      <c r="C856" t="s">
        <v>3034</v>
      </c>
      <c r="D856" t="s">
        <v>58</v>
      </c>
      <c r="E856" t="s">
        <v>3035</v>
      </c>
      <c r="F856" t="s">
        <v>60</v>
      </c>
      <c r="G856" t="s">
        <v>3036</v>
      </c>
      <c r="H856">
        <v>6288</v>
      </c>
      <c r="I856">
        <v>0</v>
      </c>
      <c r="J856">
        <v>0.1</v>
      </c>
      <c r="K856">
        <v>0</v>
      </c>
      <c r="L856">
        <v>1</v>
      </c>
      <c r="M856" t="s">
        <v>19</v>
      </c>
      <c r="N856" t="s">
        <v>62</v>
      </c>
      <c r="O856" t="s">
        <v>1990</v>
      </c>
      <c r="P856" t="s">
        <v>23</v>
      </c>
      <c r="Q856" t="s">
        <v>64</v>
      </c>
      <c r="R856" t="s">
        <v>65</v>
      </c>
      <c r="S856" t="s">
        <v>66</v>
      </c>
      <c r="T856" t="s">
        <v>105</v>
      </c>
      <c r="U856" t="s">
        <v>67</v>
      </c>
      <c r="V856" t="s">
        <v>21</v>
      </c>
      <c r="W856">
        <v>805</v>
      </c>
      <c r="X856" t="s">
        <v>22</v>
      </c>
      <c r="Y856" t="s">
        <v>39</v>
      </c>
      <c r="Z856">
        <v>2</v>
      </c>
      <c r="AC856" t="str">
        <f>IF(Table1[[#This Row],[In Adafruit Kit]]+Table1[[#This Row],[Common part]]&gt;0,1,"")</f>
        <v/>
      </c>
      <c r="AD856">
        <v>1</v>
      </c>
      <c r="AF856" t="str">
        <f>IF(Table1[[#This Row],[Stock Part]]=1,"STOCK",IF(Table1[[#This Row],[5% Rohs Part]]+Table1[[#This Row],[1% Rohs Part]],"",""))</f>
        <v/>
      </c>
      <c r="AG856" t="str">
        <f>CONCATENATE(Table1[[#This Row],[Resistance (Ohms)]],Table1[[#This Row],[Tolerance]],Table1[[#This Row],[Stock]])</f>
        <v>7.5MÂ±5%</v>
      </c>
      <c r="AH856" t="s">
        <v>11344</v>
      </c>
      <c r="AI856" s="6" t="s">
        <v>11352</v>
      </c>
    </row>
    <row r="857" spans="1:35" hidden="1">
      <c r="A857" t="s">
        <v>55</v>
      </c>
      <c r="B857" t="s">
        <v>56</v>
      </c>
      <c r="C857" t="s">
        <v>3037</v>
      </c>
      <c r="D857" t="s">
        <v>58</v>
      </c>
      <c r="E857" t="s">
        <v>3038</v>
      </c>
      <c r="F857" t="s">
        <v>60</v>
      </c>
      <c r="G857" t="s">
        <v>3039</v>
      </c>
      <c r="H857">
        <v>51759</v>
      </c>
      <c r="I857">
        <v>0</v>
      </c>
      <c r="J857">
        <v>0.1</v>
      </c>
      <c r="K857">
        <v>0</v>
      </c>
      <c r="L857">
        <v>1</v>
      </c>
      <c r="M857" t="s">
        <v>19</v>
      </c>
      <c r="N857" t="s">
        <v>62</v>
      </c>
      <c r="O857" t="s">
        <v>624</v>
      </c>
      <c r="P857" t="s">
        <v>23</v>
      </c>
      <c r="Q857" t="s">
        <v>64</v>
      </c>
      <c r="R857" t="s">
        <v>65</v>
      </c>
      <c r="S857" t="s">
        <v>66</v>
      </c>
      <c r="T857" t="s">
        <v>105</v>
      </c>
      <c r="U857" t="s">
        <v>67</v>
      </c>
      <c r="V857" t="s">
        <v>21</v>
      </c>
      <c r="W857">
        <v>805</v>
      </c>
      <c r="X857" t="s">
        <v>22</v>
      </c>
      <c r="Y857" t="s">
        <v>39</v>
      </c>
      <c r="Z857">
        <v>2</v>
      </c>
      <c r="AC857" t="str">
        <f>IF(Table1[[#This Row],[In Adafruit Kit]]+Table1[[#This Row],[Common part]]&gt;0,1,"")</f>
        <v/>
      </c>
      <c r="AD857">
        <v>1</v>
      </c>
      <c r="AF857" t="str">
        <f>IF(Table1[[#This Row],[Stock Part]]=1,"STOCK",IF(Table1[[#This Row],[5% Rohs Part]]+Table1[[#This Row],[1% Rohs Part]],"",""))</f>
        <v/>
      </c>
      <c r="AG857" t="str">
        <f>CONCATENATE(Table1[[#This Row],[Resistance (Ohms)]],Table1[[#This Row],[Tolerance]],Table1[[#This Row],[Stock]])</f>
        <v>750kÂ±5%</v>
      </c>
      <c r="AH857" t="s">
        <v>11344</v>
      </c>
      <c r="AI857" s="6" t="s">
        <v>11352</v>
      </c>
    </row>
    <row r="858" spans="1:35" hidden="1">
      <c r="A858" t="s">
        <v>55</v>
      </c>
      <c r="B858" t="s">
        <v>56</v>
      </c>
      <c r="C858" t="s">
        <v>3040</v>
      </c>
      <c r="D858" t="s">
        <v>58</v>
      </c>
      <c r="E858" t="s">
        <v>3041</v>
      </c>
      <c r="F858" t="s">
        <v>60</v>
      </c>
      <c r="G858" t="s">
        <v>3042</v>
      </c>
      <c r="H858">
        <v>692</v>
      </c>
      <c r="I858">
        <v>0</v>
      </c>
      <c r="J858">
        <v>0.1</v>
      </c>
      <c r="K858">
        <v>0</v>
      </c>
      <c r="L858">
        <v>1</v>
      </c>
      <c r="M858" t="s">
        <v>19</v>
      </c>
      <c r="N858" t="s">
        <v>62</v>
      </c>
      <c r="O858">
        <v>1.87</v>
      </c>
      <c r="P858" t="s">
        <v>24</v>
      </c>
      <c r="Q858" t="s">
        <v>64</v>
      </c>
      <c r="R858" t="s">
        <v>65</v>
      </c>
      <c r="S858" t="s">
        <v>66</v>
      </c>
      <c r="T858" t="s">
        <v>71</v>
      </c>
      <c r="U858" t="s">
        <v>67</v>
      </c>
      <c r="V858" t="s">
        <v>21</v>
      </c>
      <c r="W858">
        <v>805</v>
      </c>
      <c r="X858" t="s">
        <v>22</v>
      </c>
      <c r="Y858" t="s">
        <v>39</v>
      </c>
      <c r="Z858">
        <v>2</v>
      </c>
      <c r="AC858" t="str">
        <f>IF(Table1[[#This Row],[In Adafruit Kit]]+Table1[[#This Row],[Common part]]&gt;0,1,"")</f>
        <v/>
      </c>
      <c r="AE858">
        <v>1</v>
      </c>
      <c r="AF858" t="str">
        <f>IF(Table1[[#This Row],[Stock Part]]=1,"STOCK",IF(Table1[[#This Row],[5% Rohs Part]]+Table1[[#This Row],[1% Rohs Part]],"",""))</f>
        <v/>
      </c>
      <c r="AG858" t="str">
        <f>CONCATENATE(Table1[[#This Row],[Resistance (Ohms)]],Table1[[#This Row],[Tolerance]],Table1[[#This Row],[Stock]])</f>
        <v>1.87Â±1%</v>
      </c>
      <c r="AH858" t="s">
        <v>11344</v>
      </c>
      <c r="AI858" s="6" t="s">
        <v>11352</v>
      </c>
    </row>
    <row r="859" spans="1:35" hidden="1">
      <c r="A859" t="s">
        <v>55</v>
      </c>
      <c r="B859" t="s">
        <v>56</v>
      </c>
      <c r="C859" t="s">
        <v>3043</v>
      </c>
      <c r="D859" t="s">
        <v>58</v>
      </c>
      <c r="E859" t="s">
        <v>3044</v>
      </c>
      <c r="F859" t="s">
        <v>60</v>
      </c>
      <c r="G859" t="s">
        <v>3045</v>
      </c>
      <c r="H859">
        <v>642</v>
      </c>
      <c r="I859">
        <v>0</v>
      </c>
      <c r="J859">
        <v>0.1</v>
      </c>
      <c r="K859">
        <v>0</v>
      </c>
      <c r="L859">
        <v>1</v>
      </c>
      <c r="M859" t="s">
        <v>19</v>
      </c>
      <c r="N859" t="s">
        <v>62</v>
      </c>
      <c r="O859" t="s">
        <v>2462</v>
      </c>
      <c r="P859" t="s">
        <v>24</v>
      </c>
      <c r="Q859" t="s">
        <v>64</v>
      </c>
      <c r="R859" t="s">
        <v>65</v>
      </c>
      <c r="S859" t="s">
        <v>66</v>
      </c>
      <c r="T859" t="s">
        <v>105</v>
      </c>
      <c r="U859" t="s">
        <v>67</v>
      </c>
      <c r="V859" t="s">
        <v>21</v>
      </c>
      <c r="W859">
        <v>805</v>
      </c>
      <c r="X859" t="s">
        <v>22</v>
      </c>
      <c r="Y859" t="s">
        <v>39</v>
      </c>
      <c r="Z859">
        <v>2</v>
      </c>
      <c r="AC859" t="str">
        <f>IF(Table1[[#This Row],[In Adafruit Kit]]+Table1[[#This Row],[Common part]]&gt;0,1,"")</f>
        <v/>
      </c>
      <c r="AE859">
        <v>1</v>
      </c>
      <c r="AF859" t="str">
        <f>IF(Table1[[#This Row],[Stock Part]]=1,"STOCK",IF(Table1[[#This Row],[5% Rohs Part]]+Table1[[#This Row],[1% Rohs Part]],"",""))</f>
        <v/>
      </c>
      <c r="AG859" t="str">
        <f>CONCATENATE(Table1[[#This Row],[Resistance (Ohms)]],Table1[[#This Row],[Tolerance]],Table1[[#This Row],[Stock]])</f>
        <v>36kÂ±1%</v>
      </c>
      <c r="AH859" t="s">
        <v>11344</v>
      </c>
      <c r="AI859" s="6" t="s">
        <v>11352</v>
      </c>
    </row>
    <row r="860" spans="1:35" hidden="1">
      <c r="A860" t="s">
        <v>55</v>
      </c>
      <c r="B860" t="s">
        <v>56</v>
      </c>
      <c r="C860" t="s">
        <v>3046</v>
      </c>
      <c r="D860" t="s">
        <v>58</v>
      </c>
      <c r="E860" t="s">
        <v>3047</v>
      </c>
      <c r="F860" t="s">
        <v>60</v>
      </c>
      <c r="G860" t="s">
        <v>3048</v>
      </c>
      <c r="H860">
        <v>641</v>
      </c>
      <c r="I860">
        <v>0</v>
      </c>
      <c r="J860">
        <v>0.1</v>
      </c>
      <c r="K860">
        <v>0</v>
      </c>
      <c r="L860">
        <v>1</v>
      </c>
      <c r="M860" t="s">
        <v>19</v>
      </c>
      <c r="N860" t="s">
        <v>62</v>
      </c>
      <c r="O860">
        <v>7.5</v>
      </c>
      <c r="P860" t="s">
        <v>24</v>
      </c>
      <c r="Q860" t="s">
        <v>64</v>
      </c>
      <c r="R860" t="s">
        <v>65</v>
      </c>
      <c r="S860" t="s">
        <v>66</v>
      </c>
      <c r="T860" t="s">
        <v>71</v>
      </c>
      <c r="U860" t="s">
        <v>67</v>
      </c>
      <c r="V860" t="s">
        <v>21</v>
      </c>
      <c r="W860">
        <v>805</v>
      </c>
      <c r="X860" t="s">
        <v>22</v>
      </c>
      <c r="Y860" t="s">
        <v>39</v>
      </c>
      <c r="Z860">
        <v>2</v>
      </c>
      <c r="AC860" t="str">
        <f>IF(Table1[[#This Row],[In Adafruit Kit]]+Table1[[#This Row],[Common part]]&gt;0,1,"")</f>
        <v/>
      </c>
      <c r="AE860">
        <v>1</v>
      </c>
      <c r="AF860" t="str">
        <f>IF(Table1[[#This Row],[Stock Part]]=1,"STOCK",IF(Table1[[#This Row],[5% Rohs Part]]+Table1[[#This Row],[1% Rohs Part]],"",""))</f>
        <v/>
      </c>
      <c r="AG860" t="str">
        <f>CONCATENATE(Table1[[#This Row],[Resistance (Ohms)]],Table1[[#This Row],[Tolerance]],Table1[[#This Row],[Stock]])</f>
        <v>7.5Â±1%</v>
      </c>
      <c r="AH860" t="s">
        <v>11344</v>
      </c>
      <c r="AI860" s="6" t="s">
        <v>11352</v>
      </c>
    </row>
    <row r="861" spans="1:35" hidden="1">
      <c r="A861" t="s">
        <v>55</v>
      </c>
      <c r="B861" t="s">
        <v>56</v>
      </c>
      <c r="C861" t="s">
        <v>3049</v>
      </c>
      <c r="D861" t="s">
        <v>58</v>
      </c>
      <c r="E861" t="s">
        <v>3050</v>
      </c>
      <c r="F861" t="s">
        <v>60</v>
      </c>
      <c r="G861" t="s">
        <v>3051</v>
      </c>
      <c r="H861">
        <v>488</v>
      </c>
      <c r="I861">
        <v>0</v>
      </c>
      <c r="J861">
        <v>0.1</v>
      </c>
      <c r="K861">
        <v>0</v>
      </c>
      <c r="L861">
        <v>1</v>
      </c>
      <c r="M861" t="s">
        <v>19</v>
      </c>
      <c r="N861" t="s">
        <v>62</v>
      </c>
      <c r="O861">
        <v>5.49</v>
      </c>
      <c r="P861" t="s">
        <v>24</v>
      </c>
      <c r="Q861" t="s">
        <v>64</v>
      </c>
      <c r="R861" t="s">
        <v>65</v>
      </c>
      <c r="S861" t="s">
        <v>66</v>
      </c>
      <c r="T861" t="s">
        <v>71</v>
      </c>
      <c r="U861" t="s">
        <v>67</v>
      </c>
      <c r="V861" t="s">
        <v>21</v>
      </c>
      <c r="W861">
        <v>805</v>
      </c>
      <c r="X861" t="s">
        <v>22</v>
      </c>
      <c r="Y861" t="s">
        <v>39</v>
      </c>
      <c r="Z861">
        <v>2</v>
      </c>
      <c r="AC861" t="str">
        <f>IF(Table1[[#This Row],[In Adafruit Kit]]+Table1[[#This Row],[Common part]]&gt;0,1,"")</f>
        <v/>
      </c>
      <c r="AE861">
        <v>1</v>
      </c>
      <c r="AF861" t="str">
        <f>IF(Table1[[#This Row],[Stock Part]]=1,"STOCK",IF(Table1[[#This Row],[5% Rohs Part]]+Table1[[#This Row],[1% Rohs Part]],"",""))</f>
        <v/>
      </c>
      <c r="AG861" t="str">
        <f>CONCATENATE(Table1[[#This Row],[Resistance (Ohms)]],Table1[[#This Row],[Tolerance]],Table1[[#This Row],[Stock]])</f>
        <v>5.49Â±1%</v>
      </c>
      <c r="AH861" t="s">
        <v>11344</v>
      </c>
      <c r="AI861" s="6" t="s">
        <v>11352</v>
      </c>
    </row>
    <row r="862" spans="1:35" hidden="1">
      <c r="A862" t="s">
        <v>55</v>
      </c>
      <c r="B862" t="s">
        <v>56</v>
      </c>
      <c r="C862" t="s">
        <v>3052</v>
      </c>
      <c r="D862" t="s">
        <v>58</v>
      </c>
      <c r="E862" t="s">
        <v>3053</v>
      </c>
      <c r="F862" t="s">
        <v>60</v>
      </c>
      <c r="G862" t="s">
        <v>3054</v>
      </c>
      <c r="H862">
        <v>479</v>
      </c>
      <c r="I862">
        <v>0</v>
      </c>
      <c r="J862">
        <v>0.1</v>
      </c>
      <c r="K862">
        <v>0</v>
      </c>
      <c r="L862">
        <v>1</v>
      </c>
      <c r="M862" t="s">
        <v>19</v>
      </c>
      <c r="N862" t="s">
        <v>62</v>
      </c>
      <c r="O862">
        <v>487</v>
      </c>
      <c r="P862" t="s">
        <v>24</v>
      </c>
      <c r="Q862" t="s">
        <v>64</v>
      </c>
      <c r="R862" t="s">
        <v>65</v>
      </c>
      <c r="S862" t="s">
        <v>66</v>
      </c>
      <c r="T862" t="s">
        <v>105</v>
      </c>
      <c r="U862" t="s">
        <v>67</v>
      </c>
      <c r="V862" t="s">
        <v>21</v>
      </c>
      <c r="W862">
        <v>805</v>
      </c>
      <c r="X862" t="s">
        <v>22</v>
      </c>
      <c r="Y862" t="s">
        <v>39</v>
      </c>
      <c r="Z862">
        <v>2</v>
      </c>
      <c r="AC862" t="str">
        <f>IF(Table1[[#This Row],[In Adafruit Kit]]+Table1[[#This Row],[Common part]]&gt;0,1,"")</f>
        <v/>
      </c>
      <c r="AE862">
        <v>1</v>
      </c>
      <c r="AF862" t="str">
        <f>IF(Table1[[#This Row],[Stock Part]]=1,"STOCK",IF(Table1[[#This Row],[5% Rohs Part]]+Table1[[#This Row],[1% Rohs Part]],"",""))</f>
        <v/>
      </c>
      <c r="AG862" t="str">
        <f>CONCATENATE(Table1[[#This Row],[Resistance (Ohms)]],Table1[[#This Row],[Tolerance]],Table1[[#This Row],[Stock]])</f>
        <v>487Â±1%</v>
      </c>
      <c r="AH862" t="s">
        <v>11344</v>
      </c>
      <c r="AI862" s="6" t="s">
        <v>11352</v>
      </c>
    </row>
    <row r="863" spans="1:35">
      <c r="A863" t="s">
        <v>55</v>
      </c>
      <c r="B863" t="s">
        <v>56</v>
      </c>
      <c r="C863" t="s">
        <v>321</v>
      </c>
      <c r="D863" t="s">
        <v>58</v>
      </c>
      <c r="E863" t="s">
        <v>322</v>
      </c>
      <c r="F863" t="s">
        <v>60</v>
      </c>
      <c r="G863" t="s">
        <v>323</v>
      </c>
      <c r="H863">
        <v>62813</v>
      </c>
      <c r="I863">
        <v>0</v>
      </c>
      <c r="J863">
        <v>0.1</v>
      </c>
      <c r="K863">
        <v>0</v>
      </c>
      <c r="L863">
        <v>1</v>
      </c>
      <c r="M863" t="s">
        <v>19</v>
      </c>
      <c r="N863" t="s">
        <v>62</v>
      </c>
      <c r="O863" t="s">
        <v>324</v>
      </c>
      <c r="P863" t="s">
        <v>23</v>
      </c>
      <c r="Q863" t="s">
        <v>64</v>
      </c>
      <c r="R863" t="s">
        <v>65</v>
      </c>
      <c r="S863" t="s">
        <v>66</v>
      </c>
      <c r="T863" t="s">
        <v>105</v>
      </c>
      <c r="U863" t="s">
        <v>67</v>
      </c>
      <c r="V863" t="s">
        <v>21</v>
      </c>
      <c r="W863">
        <v>805</v>
      </c>
      <c r="X863" t="s">
        <v>22</v>
      </c>
      <c r="Y863" t="s">
        <v>39</v>
      </c>
      <c r="Z863">
        <v>2</v>
      </c>
      <c r="AB863">
        <v>1</v>
      </c>
      <c r="AC863">
        <f>IF(Table1[[#This Row],[In Adafruit Kit]]+Table1[[#This Row],[Common part]]&gt;0,1,"")</f>
        <v>1</v>
      </c>
      <c r="AD863">
        <v>1</v>
      </c>
      <c r="AF863" t="str">
        <f>IF(Table1[[#This Row],[Stock Part]]=1,"STOCK",IF(Table1[[#This Row],[5% Rohs Part]]+Table1[[#This Row],[1% Rohs Part]],"",""))</f>
        <v>STOCK</v>
      </c>
      <c r="AG863" t="str">
        <f>CONCATENATE(Table1[[#This Row],[Resistance (Ohms)]],Table1[[#This Row],[Tolerance]],Table1[[#This Row],[Stock]])</f>
        <v>75kÂ±5%STOCK</v>
      </c>
      <c r="AH863" t="s">
        <v>11344</v>
      </c>
      <c r="AI863" s="6" t="s">
        <v>11352</v>
      </c>
    </row>
    <row r="864" spans="1:35" hidden="1">
      <c r="A864" t="s">
        <v>55</v>
      </c>
      <c r="B864" t="s">
        <v>56</v>
      </c>
      <c r="C864" t="s">
        <v>3055</v>
      </c>
      <c r="D864" t="s">
        <v>58</v>
      </c>
      <c r="E864" t="s">
        <v>3056</v>
      </c>
      <c r="F864" t="s">
        <v>60</v>
      </c>
      <c r="G864" t="s">
        <v>3057</v>
      </c>
      <c r="H864">
        <v>432</v>
      </c>
      <c r="I864">
        <v>0</v>
      </c>
      <c r="J864">
        <v>0.1</v>
      </c>
      <c r="K864">
        <v>0</v>
      </c>
      <c r="L864">
        <v>1</v>
      </c>
      <c r="M864" t="s">
        <v>19</v>
      </c>
      <c r="N864" t="s">
        <v>62</v>
      </c>
      <c r="O864">
        <v>261</v>
      </c>
      <c r="P864" t="s">
        <v>24</v>
      </c>
      <c r="Q864" t="s">
        <v>64</v>
      </c>
      <c r="R864" t="s">
        <v>65</v>
      </c>
      <c r="S864" t="s">
        <v>66</v>
      </c>
      <c r="T864" t="s">
        <v>105</v>
      </c>
      <c r="U864" t="s">
        <v>67</v>
      </c>
      <c r="V864" t="s">
        <v>21</v>
      </c>
      <c r="W864">
        <v>805</v>
      </c>
      <c r="X864" t="s">
        <v>22</v>
      </c>
      <c r="Y864" t="s">
        <v>39</v>
      </c>
      <c r="Z864">
        <v>2</v>
      </c>
      <c r="AC864" t="str">
        <f>IF(Table1[[#This Row],[In Adafruit Kit]]+Table1[[#This Row],[Common part]]&gt;0,1,"")</f>
        <v/>
      </c>
      <c r="AE864">
        <v>1</v>
      </c>
      <c r="AF864" t="str">
        <f>IF(Table1[[#This Row],[Stock Part]]=1,"STOCK",IF(Table1[[#This Row],[5% Rohs Part]]+Table1[[#This Row],[1% Rohs Part]],"",""))</f>
        <v/>
      </c>
      <c r="AG864" t="str">
        <f>CONCATENATE(Table1[[#This Row],[Resistance (Ohms)]],Table1[[#This Row],[Tolerance]],Table1[[#This Row],[Stock]])</f>
        <v>261Â±1%</v>
      </c>
      <c r="AH864" t="s">
        <v>11344</v>
      </c>
      <c r="AI864" s="6" t="s">
        <v>11352</v>
      </c>
    </row>
    <row r="865" spans="1:35">
      <c r="A865" t="s">
        <v>55</v>
      </c>
      <c r="B865" t="s">
        <v>56</v>
      </c>
      <c r="C865" t="s">
        <v>325</v>
      </c>
      <c r="D865" t="s">
        <v>58</v>
      </c>
      <c r="E865" t="s">
        <v>326</v>
      </c>
      <c r="F865" t="s">
        <v>60</v>
      </c>
      <c r="G865" t="s">
        <v>327</v>
      </c>
      <c r="H865">
        <v>9600</v>
      </c>
      <c r="I865">
        <v>0</v>
      </c>
      <c r="J865">
        <v>0.1</v>
      </c>
      <c r="K865">
        <v>0</v>
      </c>
      <c r="L865">
        <v>1</v>
      </c>
      <c r="M865" t="s">
        <v>19</v>
      </c>
      <c r="N865" t="s">
        <v>62</v>
      </c>
      <c r="O865" t="s">
        <v>328</v>
      </c>
      <c r="P865" t="s">
        <v>23</v>
      </c>
      <c r="Q865" t="s">
        <v>64</v>
      </c>
      <c r="R865" t="s">
        <v>65</v>
      </c>
      <c r="S865" t="s">
        <v>66</v>
      </c>
      <c r="T865" t="s">
        <v>105</v>
      </c>
      <c r="U865" t="s">
        <v>67</v>
      </c>
      <c r="V865" t="s">
        <v>21</v>
      </c>
      <c r="W865">
        <v>805</v>
      </c>
      <c r="X865" t="s">
        <v>22</v>
      </c>
      <c r="Y865" t="s">
        <v>39</v>
      </c>
      <c r="Z865">
        <v>2</v>
      </c>
      <c r="AA865">
        <v>1</v>
      </c>
      <c r="AC865">
        <f>IF(Table1[[#This Row],[In Adafruit Kit]]+Table1[[#This Row],[Common part]]&gt;0,1,"")</f>
        <v>1</v>
      </c>
      <c r="AD865">
        <v>1</v>
      </c>
      <c r="AF865" t="str">
        <f>IF(Table1[[#This Row],[Stock Part]]=1,"STOCK",IF(Table1[[#This Row],[5% Rohs Part]]+Table1[[#This Row],[1% Rohs Part]],"",""))</f>
        <v>STOCK</v>
      </c>
      <c r="AG865" t="str">
        <f>CONCATENATE(Table1[[#This Row],[Resistance (Ohms)]],Table1[[#This Row],[Tolerance]],Table1[[#This Row],[Stock]])</f>
        <v>8.2kÂ±5%STOCK</v>
      </c>
      <c r="AH865" t="s">
        <v>11344</v>
      </c>
      <c r="AI865" s="6" t="s">
        <v>11352</v>
      </c>
    </row>
    <row r="866" spans="1:35" hidden="1">
      <c r="A866" t="s">
        <v>55</v>
      </c>
      <c r="B866" t="s">
        <v>56</v>
      </c>
      <c r="C866" t="s">
        <v>3058</v>
      </c>
      <c r="D866" t="s">
        <v>58</v>
      </c>
      <c r="E866" t="s">
        <v>3059</v>
      </c>
      <c r="F866" t="s">
        <v>60</v>
      </c>
      <c r="G866" t="s">
        <v>3060</v>
      </c>
      <c r="H866">
        <v>420</v>
      </c>
      <c r="I866">
        <v>0</v>
      </c>
      <c r="J866">
        <v>0.1</v>
      </c>
      <c r="K866">
        <v>0</v>
      </c>
      <c r="L866">
        <v>1</v>
      </c>
      <c r="M866" t="s">
        <v>19</v>
      </c>
      <c r="N866" t="s">
        <v>62</v>
      </c>
      <c r="O866" t="s">
        <v>3061</v>
      </c>
      <c r="P866" t="s">
        <v>24</v>
      </c>
      <c r="Q866" t="s">
        <v>64</v>
      </c>
      <c r="R866" t="s">
        <v>65</v>
      </c>
      <c r="S866" t="s">
        <v>66</v>
      </c>
      <c r="T866" t="s">
        <v>105</v>
      </c>
      <c r="U866" t="s">
        <v>67</v>
      </c>
      <c r="V866" t="s">
        <v>21</v>
      </c>
      <c r="W866">
        <v>805</v>
      </c>
      <c r="X866" t="s">
        <v>22</v>
      </c>
      <c r="Y866" t="s">
        <v>39</v>
      </c>
      <c r="Z866">
        <v>2</v>
      </c>
      <c r="AC866" t="str">
        <f>IF(Table1[[#This Row],[In Adafruit Kit]]+Table1[[#This Row],[Common part]]&gt;0,1,"")</f>
        <v/>
      </c>
      <c r="AE866">
        <v>1</v>
      </c>
      <c r="AF866" t="str">
        <f>IF(Table1[[#This Row],[Stock Part]]=1,"STOCK",IF(Table1[[#This Row],[5% Rohs Part]]+Table1[[#This Row],[1% Rohs Part]],"",""))</f>
        <v/>
      </c>
      <c r="AG866" t="str">
        <f>CONCATENATE(Table1[[#This Row],[Resistance (Ohms)]],Table1[[#This Row],[Tolerance]],Table1[[#This Row],[Stock]])</f>
        <v>4.75MÂ±1%</v>
      </c>
      <c r="AH866" t="s">
        <v>11344</v>
      </c>
      <c r="AI866" s="6" t="s">
        <v>11352</v>
      </c>
    </row>
    <row r="867" spans="1:35" hidden="1">
      <c r="A867" t="s">
        <v>55</v>
      </c>
      <c r="B867" t="s">
        <v>56</v>
      </c>
      <c r="C867" t="s">
        <v>3062</v>
      </c>
      <c r="D867" t="s">
        <v>58</v>
      </c>
      <c r="E867" t="s">
        <v>3063</v>
      </c>
      <c r="F867" t="s">
        <v>60</v>
      </c>
      <c r="G867" t="s">
        <v>3064</v>
      </c>
      <c r="H867">
        <v>0</v>
      </c>
      <c r="I867">
        <v>0</v>
      </c>
      <c r="J867">
        <v>0.1</v>
      </c>
      <c r="K867">
        <v>0</v>
      </c>
      <c r="L867">
        <v>1</v>
      </c>
      <c r="M867" t="s">
        <v>19</v>
      </c>
      <c r="N867" t="s">
        <v>62</v>
      </c>
      <c r="O867">
        <v>22</v>
      </c>
      <c r="P867" t="s">
        <v>24</v>
      </c>
      <c r="Q867" t="s">
        <v>64</v>
      </c>
      <c r="R867" t="s">
        <v>65</v>
      </c>
      <c r="S867" t="s">
        <v>66</v>
      </c>
      <c r="T867" t="s">
        <v>105</v>
      </c>
      <c r="U867" t="s">
        <v>67</v>
      </c>
      <c r="V867" t="s">
        <v>21</v>
      </c>
      <c r="W867">
        <v>805</v>
      </c>
      <c r="X867" t="s">
        <v>22</v>
      </c>
      <c r="Y867" t="s">
        <v>39</v>
      </c>
      <c r="Z867">
        <v>2</v>
      </c>
      <c r="AC867" t="str">
        <f>IF(Table1[[#This Row],[In Adafruit Kit]]+Table1[[#This Row],[Common part]]&gt;0,1,"")</f>
        <v/>
      </c>
      <c r="AE867">
        <v>1</v>
      </c>
      <c r="AF867" t="str">
        <f>IF(Table1[[#This Row],[Stock Part]]=1,"STOCK",IF(Table1[[#This Row],[5% Rohs Part]]+Table1[[#This Row],[1% Rohs Part]],"",""))</f>
        <v/>
      </c>
      <c r="AG867" t="str">
        <f>CONCATENATE(Table1[[#This Row],[Resistance (Ohms)]],Table1[[#This Row],[Tolerance]],Table1[[#This Row],[Stock]])</f>
        <v>22Â±1%</v>
      </c>
      <c r="AH867" t="s">
        <v>11344</v>
      </c>
      <c r="AI867" s="6" t="s">
        <v>11352</v>
      </c>
    </row>
    <row r="868" spans="1:35" hidden="1">
      <c r="A868" t="s">
        <v>55</v>
      </c>
      <c r="B868" t="s">
        <v>56</v>
      </c>
      <c r="C868" t="s">
        <v>3065</v>
      </c>
      <c r="D868" t="s">
        <v>58</v>
      </c>
      <c r="E868" t="s">
        <v>3066</v>
      </c>
      <c r="F868" t="s">
        <v>60</v>
      </c>
      <c r="G868" t="s">
        <v>3067</v>
      </c>
      <c r="H868">
        <v>340</v>
      </c>
      <c r="I868">
        <v>0</v>
      </c>
      <c r="J868">
        <v>0.1</v>
      </c>
      <c r="K868">
        <v>0</v>
      </c>
      <c r="L868">
        <v>1</v>
      </c>
      <c r="M868" t="s">
        <v>19</v>
      </c>
      <c r="N868" t="s">
        <v>62</v>
      </c>
      <c r="O868" t="s">
        <v>3068</v>
      </c>
      <c r="P868" t="s">
        <v>24</v>
      </c>
      <c r="Q868" t="s">
        <v>64</v>
      </c>
      <c r="R868" t="s">
        <v>65</v>
      </c>
      <c r="S868" t="s">
        <v>66</v>
      </c>
      <c r="T868" t="s">
        <v>105</v>
      </c>
      <c r="U868" t="s">
        <v>67</v>
      </c>
      <c r="V868" t="s">
        <v>21</v>
      </c>
      <c r="W868">
        <v>805</v>
      </c>
      <c r="X868" t="s">
        <v>22</v>
      </c>
      <c r="Y868" t="s">
        <v>39</v>
      </c>
      <c r="Z868">
        <v>2</v>
      </c>
      <c r="AC868" t="str">
        <f>IF(Table1[[#This Row],[In Adafruit Kit]]+Table1[[#This Row],[Common part]]&gt;0,1,"")</f>
        <v/>
      </c>
      <c r="AE868">
        <v>1</v>
      </c>
      <c r="AF868" t="str">
        <f>IF(Table1[[#This Row],[Stock Part]]=1,"STOCK",IF(Table1[[#This Row],[5% Rohs Part]]+Table1[[#This Row],[1% Rohs Part]],"",""))</f>
        <v/>
      </c>
      <c r="AG868" t="str">
        <f>CONCATENATE(Table1[[#This Row],[Resistance (Ohms)]],Table1[[#This Row],[Tolerance]],Table1[[#This Row],[Stock]])</f>
        <v>1.2MÂ±1%</v>
      </c>
      <c r="AH868" t="s">
        <v>11344</v>
      </c>
      <c r="AI868" s="6" t="s">
        <v>11352</v>
      </c>
    </row>
    <row r="869" spans="1:35" hidden="1">
      <c r="A869" t="s">
        <v>55</v>
      </c>
      <c r="B869" t="s">
        <v>56</v>
      </c>
      <c r="C869" t="s">
        <v>3069</v>
      </c>
      <c r="D869" t="s">
        <v>58</v>
      </c>
      <c r="E869" t="s">
        <v>3070</v>
      </c>
      <c r="F869" t="s">
        <v>60</v>
      </c>
      <c r="G869" t="s">
        <v>3071</v>
      </c>
      <c r="H869">
        <v>308</v>
      </c>
      <c r="I869">
        <v>0</v>
      </c>
      <c r="J869">
        <v>0.1</v>
      </c>
      <c r="K869">
        <v>0</v>
      </c>
      <c r="L869">
        <v>1</v>
      </c>
      <c r="M869" t="s">
        <v>19</v>
      </c>
      <c r="N869" t="s">
        <v>62</v>
      </c>
      <c r="O869">
        <v>316</v>
      </c>
      <c r="P869" t="s">
        <v>24</v>
      </c>
      <c r="Q869" t="s">
        <v>64</v>
      </c>
      <c r="R869" t="s">
        <v>65</v>
      </c>
      <c r="S869" t="s">
        <v>66</v>
      </c>
      <c r="T869" t="s">
        <v>105</v>
      </c>
      <c r="U869" t="s">
        <v>67</v>
      </c>
      <c r="V869" t="s">
        <v>21</v>
      </c>
      <c r="W869">
        <v>805</v>
      </c>
      <c r="X869" t="s">
        <v>22</v>
      </c>
      <c r="Y869" t="s">
        <v>39</v>
      </c>
      <c r="Z869">
        <v>2</v>
      </c>
      <c r="AC869" t="str">
        <f>IF(Table1[[#This Row],[In Adafruit Kit]]+Table1[[#This Row],[Common part]]&gt;0,1,"")</f>
        <v/>
      </c>
      <c r="AE869">
        <v>1</v>
      </c>
      <c r="AF869" t="str">
        <f>IF(Table1[[#This Row],[Stock Part]]=1,"STOCK",IF(Table1[[#This Row],[5% Rohs Part]]+Table1[[#This Row],[1% Rohs Part]],"",""))</f>
        <v/>
      </c>
      <c r="AG869" t="str">
        <f>CONCATENATE(Table1[[#This Row],[Resistance (Ohms)]],Table1[[#This Row],[Tolerance]],Table1[[#This Row],[Stock]])</f>
        <v>316Â±1%</v>
      </c>
      <c r="AH869" t="s">
        <v>11344</v>
      </c>
      <c r="AI869" s="6" t="s">
        <v>11352</v>
      </c>
    </row>
    <row r="870" spans="1:35" hidden="1">
      <c r="A870" t="s">
        <v>55</v>
      </c>
      <c r="B870" t="s">
        <v>56</v>
      </c>
      <c r="C870" t="s">
        <v>3072</v>
      </c>
      <c r="D870" t="s">
        <v>58</v>
      </c>
      <c r="E870" t="s">
        <v>3073</v>
      </c>
      <c r="F870" t="s">
        <v>60</v>
      </c>
      <c r="G870" t="s">
        <v>3074</v>
      </c>
      <c r="H870">
        <v>107</v>
      </c>
      <c r="I870">
        <v>0</v>
      </c>
      <c r="J870">
        <v>0.1</v>
      </c>
      <c r="K870">
        <v>0</v>
      </c>
      <c r="L870">
        <v>1</v>
      </c>
      <c r="M870" t="s">
        <v>19</v>
      </c>
      <c r="N870" t="s">
        <v>62</v>
      </c>
      <c r="O870">
        <v>9.76</v>
      </c>
      <c r="P870" t="s">
        <v>24</v>
      </c>
      <c r="Q870" t="s">
        <v>64</v>
      </c>
      <c r="R870" t="s">
        <v>65</v>
      </c>
      <c r="S870" t="s">
        <v>66</v>
      </c>
      <c r="T870" t="s">
        <v>71</v>
      </c>
      <c r="U870" t="s">
        <v>67</v>
      </c>
      <c r="V870" t="s">
        <v>21</v>
      </c>
      <c r="W870">
        <v>805</v>
      </c>
      <c r="X870" t="s">
        <v>22</v>
      </c>
      <c r="Y870" t="s">
        <v>39</v>
      </c>
      <c r="Z870">
        <v>2</v>
      </c>
      <c r="AC870" t="str">
        <f>IF(Table1[[#This Row],[In Adafruit Kit]]+Table1[[#This Row],[Common part]]&gt;0,1,"")</f>
        <v/>
      </c>
      <c r="AE870">
        <v>1</v>
      </c>
      <c r="AF870" t="str">
        <f>IF(Table1[[#This Row],[Stock Part]]=1,"STOCK",IF(Table1[[#This Row],[5% Rohs Part]]+Table1[[#This Row],[1% Rohs Part]],"",""))</f>
        <v/>
      </c>
      <c r="AG870" t="str">
        <f>CONCATENATE(Table1[[#This Row],[Resistance (Ohms)]],Table1[[#This Row],[Tolerance]],Table1[[#This Row],[Stock]])</f>
        <v>9.76Â±1%</v>
      </c>
      <c r="AH870" t="s">
        <v>11344</v>
      </c>
      <c r="AI870" s="6" t="s">
        <v>11352</v>
      </c>
    </row>
    <row r="871" spans="1:35" hidden="1">
      <c r="A871" t="s">
        <v>55</v>
      </c>
      <c r="B871" t="s">
        <v>56</v>
      </c>
      <c r="C871" t="s">
        <v>3075</v>
      </c>
      <c r="D871" t="s">
        <v>58</v>
      </c>
      <c r="E871" t="s">
        <v>3076</v>
      </c>
      <c r="F871" t="s">
        <v>60</v>
      </c>
      <c r="G871" t="s">
        <v>3077</v>
      </c>
      <c r="H871">
        <v>33655</v>
      </c>
      <c r="I871">
        <v>0</v>
      </c>
      <c r="J871">
        <v>0.1</v>
      </c>
      <c r="K871">
        <v>0</v>
      </c>
      <c r="L871">
        <v>1</v>
      </c>
      <c r="M871" t="s">
        <v>19</v>
      </c>
      <c r="N871" t="s">
        <v>62</v>
      </c>
      <c r="O871" t="s">
        <v>3078</v>
      </c>
      <c r="P871" t="s">
        <v>23</v>
      </c>
      <c r="Q871" t="s">
        <v>64</v>
      </c>
      <c r="R871" t="s">
        <v>65</v>
      </c>
      <c r="S871" t="s">
        <v>66</v>
      </c>
      <c r="T871" t="s">
        <v>105</v>
      </c>
      <c r="U871" t="s">
        <v>67</v>
      </c>
      <c r="V871" t="s">
        <v>21</v>
      </c>
      <c r="W871">
        <v>805</v>
      </c>
      <c r="X871" t="s">
        <v>22</v>
      </c>
      <c r="Y871" t="s">
        <v>39</v>
      </c>
      <c r="Z871">
        <v>2</v>
      </c>
      <c r="AC871" t="str">
        <f>IF(Table1[[#This Row],[In Adafruit Kit]]+Table1[[#This Row],[Common part]]&gt;0,1,"")</f>
        <v/>
      </c>
      <c r="AD871">
        <v>1</v>
      </c>
      <c r="AF871" t="str">
        <f>IF(Table1[[#This Row],[Stock Part]]=1,"STOCK",IF(Table1[[#This Row],[5% Rohs Part]]+Table1[[#This Row],[1% Rohs Part]],"",""))</f>
        <v/>
      </c>
      <c r="AG871" t="str">
        <f>CONCATENATE(Table1[[#This Row],[Resistance (Ohms)]],Table1[[#This Row],[Tolerance]],Table1[[#This Row],[Stock]])</f>
        <v>8.2MÂ±5%</v>
      </c>
      <c r="AH871" t="s">
        <v>11344</v>
      </c>
      <c r="AI871" s="6" t="s">
        <v>11352</v>
      </c>
    </row>
    <row r="872" spans="1:35">
      <c r="A872" t="s">
        <v>55</v>
      </c>
      <c r="B872" t="s">
        <v>56</v>
      </c>
      <c r="C872" t="s">
        <v>329</v>
      </c>
      <c r="D872" t="s">
        <v>58</v>
      </c>
      <c r="E872" t="s">
        <v>330</v>
      </c>
      <c r="F872" t="s">
        <v>60</v>
      </c>
      <c r="G872" t="s">
        <v>331</v>
      </c>
      <c r="H872">
        <v>51356</v>
      </c>
      <c r="I872">
        <v>0</v>
      </c>
      <c r="J872">
        <v>0.1</v>
      </c>
      <c r="K872">
        <v>0</v>
      </c>
      <c r="L872">
        <v>1</v>
      </c>
      <c r="M872" t="s">
        <v>19</v>
      </c>
      <c r="N872" t="s">
        <v>62</v>
      </c>
      <c r="O872" t="s">
        <v>332</v>
      </c>
      <c r="P872" t="s">
        <v>23</v>
      </c>
      <c r="Q872" t="s">
        <v>64</v>
      </c>
      <c r="R872" t="s">
        <v>65</v>
      </c>
      <c r="S872" t="s">
        <v>66</v>
      </c>
      <c r="T872" t="s">
        <v>105</v>
      </c>
      <c r="U872" t="s">
        <v>67</v>
      </c>
      <c r="V872" t="s">
        <v>21</v>
      </c>
      <c r="W872">
        <v>805</v>
      </c>
      <c r="X872" t="s">
        <v>22</v>
      </c>
      <c r="Y872" t="s">
        <v>39</v>
      </c>
      <c r="Z872">
        <v>2</v>
      </c>
      <c r="AA872">
        <v>1</v>
      </c>
      <c r="AC872">
        <f>IF(Table1[[#This Row],[In Adafruit Kit]]+Table1[[#This Row],[Common part]]&gt;0,1,"")</f>
        <v>1</v>
      </c>
      <c r="AD872">
        <v>1</v>
      </c>
      <c r="AF872" t="str">
        <f>IF(Table1[[#This Row],[Stock Part]]=1,"STOCK",IF(Table1[[#This Row],[5% Rohs Part]]+Table1[[#This Row],[1% Rohs Part]],"",""))</f>
        <v>STOCK</v>
      </c>
      <c r="AG872" t="str">
        <f>CONCATENATE(Table1[[#This Row],[Resistance (Ohms)]],Table1[[#This Row],[Tolerance]],Table1[[#This Row],[Stock]])</f>
        <v>820kÂ±5%STOCK</v>
      </c>
      <c r="AH872" t="s">
        <v>11344</v>
      </c>
      <c r="AI872" s="6" t="s">
        <v>11352</v>
      </c>
    </row>
    <row r="873" spans="1:35">
      <c r="A873" t="s">
        <v>55</v>
      </c>
      <c r="B873" t="s">
        <v>56</v>
      </c>
      <c r="C873" t="s">
        <v>333</v>
      </c>
      <c r="D873" t="s">
        <v>58</v>
      </c>
      <c r="E873" t="s">
        <v>334</v>
      </c>
      <c r="F873" t="s">
        <v>60</v>
      </c>
      <c r="G873" t="s">
        <v>335</v>
      </c>
      <c r="H873">
        <v>154896</v>
      </c>
      <c r="I873">
        <v>0</v>
      </c>
      <c r="J873">
        <v>0.1</v>
      </c>
      <c r="K873">
        <v>0</v>
      </c>
      <c r="L873">
        <v>1</v>
      </c>
      <c r="M873" t="s">
        <v>19</v>
      </c>
      <c r="N873" t="s">
        <v>62</v>
      </c>
      <c r="O873" t="s">
        <v>336</v>
      </c>
      <c r="P873" t="s">
        <v>23</v>
      </c>
      <c r="Q873" t="s">
        <v>64</v>
      </c>
      <c r="R873" t="s">
        <v>65</v>
      </c>
      <c r="S873" t="s">
        <v>66</v>
      </c>
      <c r="T873" t="s">
        <v>105</v>
      </c>
      <c r="U873" t="s">
        <v>67</v>
      </c>
      <c r="V873" t="s">
        <v>21</v>
      </c>
      <c r="W873">
        <v>805</v>
      </c>
      <c r="X873" t="s">
        <v>22</v>
      </c>
      <c r="Y873" t="s">
        <v>39</v>
      </c>
      <c r="Z873">
        <v>2</v>
      </c>
      <c r="AA873">
        <v>1</v>
      </c>
      <c r="AC873">
        <f>IF(Table1[[#This Row],[In Adafruit Kit]]+Table1[[#This Row],[Common part]]&gt;0,1,"")</f>
        <v>1</v>
      </c>
      <c r="AD873">
        <v>1</v>
      </c>
      <c r="AF873" t="str">
        <f>IF(Table1[[#This Row],[Stock Part]]=1,"STOCK",IF(Table1[[#This Row],[5% Rohs Part]]+Table1[[#This Row],[1% Rohs Part]],"",""))</f>
        <v>STOCK</v>
      </c>
      <c r="AG873" t="str">
        <f>CONCATENATE(Table1[[#This Row],[Resistance (Ohms)]],Table1[[#This Row],[Tolerance]],Table1[[#This Row],[Stock]])</f>
        <v>82kÂ±5%STOCK</v>
      </c>
      <c r="AH873" t="s">
        <v>11344</v>
      </c>
      <c r="AI873" s="6" t="s">
        <v>11352</v>
      </c>
    </row>
    <row r="874" spans="1:35" hidden="1">
      <c r="A874" t="s">
        <v>55</v>
      </c>
      <c r="B874" t="s">
        <v>56</v>
      </c>
      <c r="C874" t="s">
        <v>3079</v>
      </c>
      <c r="D874" t="s">
        <v>58</v>
      </c>
      <c r="E874" t="s">
        <v>3080</v>
      </c>
      <c r="F874" t="s">
        <v>60</v>
      </c>
      <c r="G874" t="s">
        <v>3081</v>
      </c>
      <c r="H874">
        <v>8226</v>
      </c>
      <c r="I874">
        <v>0</v>
      </c>
      <c r="J874">
        <v>0.1</v>
      </c>
      <c r="K874">
        <v>0</v>
      </c>
      <c r="L874">
        <v>1</v>
      </c>
      <c r="M874" t="s">
        <v>19</v>
      </c>
      <c r="N874" t="s">
        <v>62</v>
      </c>
      <c r="O874" t="s">
        <v>2896</v>
      </c>
      <c r="P874" t="s">
        <v>23</v>
      </c>
      <c r="Q874" t="s">
        <v>64</v>
      </c>
      <c r="R874" t="s">
        <v>65</v>
      </c>
      <c r="S874" t="s">
        <v>66</v>
      </c>
      <c r="T874" t="s">
        <v>105</v>
      </c>
      <c r="U874" t="s">
        <v>67</v>
      </c>
      <c r="V874" t="s">
        <v>21</v>
      </c>
      <c r="W874">
        <v>805</v>
      </c>
      <c r="X874" t="s">
        <v>22</v>
      </c>
      <c r="Y874" t="s">
        <v>39</v>
      </c>
      <c r="Z874">
        <v>2</v>
      </c>
      <c r="AC874" t="str">
        <f>IF(Table1[[#This Row],[In Adafruit Kit]]+Table1[[#This Row],[Common part]]&gt;0,1,"")</f>
        <v/>
      </c>
      <c r="AD874">
        <v>1</v>
      </c>
      <c r="AF874" t="str">
        <f>IF(Table1[[#This Row],[Stock Part]]=1,"STOCK",IF(Table1[[#This Row],[5% Rohs Part]]+Table1[[#This Row],[1% Rohs Part]],"",""))</f>
        <v/>
      </c>
      <c r="AG874" t="str">
        <f>CONCATENATE(Table1[[#This Row],[Resistance (Ohms)]],Table1[[#This Row],[Tolerance]],Table1[[#This Row],[Stock]])</f>
        <v>9.1kÂ±5%</v>
      </c>
      <c r="AH874" t="s">
        <v>11344</v>
      </c>
      <c r="AI874" s="6" t="s">
        <v>11352</v>
      </c>
    </row>
    <row r="875" spans="1:35" hidden="1">
      <c r="A875" t="s">
        <v>55</v>
      </c>
      <c r="B875" t="s">
        <v>56</v>
      </c>
      <c r="C875" t="s">
        <v>3082</v>
      </c>
      <c r="D875" t="s">
        <v>58</v>
      </c>
      <c r="E875" t="s">
        <v>3083</v>
      </c>
      <c r="F875" t="s">
        <v>60</v>
      </c>
      <c r="G875" t="s">
        <v>3084</v>
      </c>
      <c r="H875">
        <v>59726</v>
      </c>
      <c r="I875">
        <v>0</v>
      </c>
      <c r="J875">
        <v>0.1</v>
      </c>
      <c r="K875">
        <v>0</v>
      </c>
      <c r="L875">
        <v>1</v>
      </c>
      <c r="M875" t="s">
        <v>19</v>
      </c>
      <c r="N875" t="s">
        <v>62</v>
      </c>
      <c r="O875" t="s">
        <v>3085</v>
      </c>
      <c r="P875" t="s">
        <v>23</v>
      </c>
      <c r="Q875" t="s">
        <v>64</v>
      </c>
      <c r="R875" t="s">
        <v>65</v>
      </c>
      <c r="S875" t="s">
        <v>66</v>
      </c>
      <c r="T875" t="s">
        <v>105</v>
      </c>
      <c r="U875" t="s">
        <v>67</v>
      </c>
      <c r="V875" t="s">
        <v>21</v>
      </c>
      <c r="W875">
        <v>805</v>
      </c>
      <c r="X875" t="s">
        <v>22</v>
      </c>
      <c r="Y875" t="s">
        <v>39</v>
      </c>
      <c r="Z875">
        <v>2</v>
      </c>
      <c r="AC875" t="str">
        <f>IF(Table1[[#This Row],[In Adafruit Kit]]+Table1[[#This Row],[Common part]]&gt;0,1,"")</f>
        <v/>
      </c>
      <c r="AD875">
        <v>1</v>
      </c>
      <c r="AF875" t="str">
        <f>IF(Table1[[#This Row],[Stock Part]]=1,"STOCK",IF(Table1[[#This Row],[5% Rohs Part]]+Table1[[#This Row],[1% Rohs Part]],"",""))</f>
        <v/>
      </c>
      <c r="AG875" t="str">
        <f>CONCATENATE(Table1[[#This Row],[Resistance (Ohms)]],Table1[[#This Row],[Tolerance]],Table1[[#This Row],[Stock]])</f>
        <v>910kÂ±5%</v>
      </c>
      <c r="AH875" t="s">
        <v>11344</v>
      </c>
      <c r="AI875" s="6" t="s">
        <v>11352</v>
      </c>
    </row>
    <row r="876" spans="1:35" hidden="1">
      <c r="A876" t="s">
        <v>55</v>
      </c>
      <c r="B876" t="s">
        <v>56</v>
      </c>
      <c r="C876" t="s">
        <v>3086</v>
      </c>
      <c r="D876" t="s">
        <v>58</v>
      </c>
      <c r="E876" t="s">
        <v>3087</v>
      </c>
      <c r="F876" t="s">
        <v>60</v>
      </c>
      <c r="G876" t="s">
        <v>3088</v>
      </c>
      <c r="H876">
        <v>25024</v>
      </c>
      <c r="I876">
        <v>0</v>
      </c>
      <c r="J876">
        <v>0.1</v>
      </c>
      <c r="K876">
        <v>0</v>
      </c>
      <c r="L876">
        <v>1</v>
      </c>
      <c r="M876" t="s">
        <v>19</v>
      </c>
      <c r="N876" t="s">
        <v>62</v>
      </c>
      <c r="O876" t="s">
        <v>3089</v>
      </c>
      <c r="P876" t="s">
        <v>24</v>
      </c>
      <c r="Q876" t="s">
        <v>64</v>
      </c>
      <c r="R876" t="s">
        <v>65</v>
      </c>
      <c r="S876" t="s">
        <v>66</v>
      </c>
      <c r="T876" t="s">
        <v>105</v>
      </c>
      <c r="U876" t="s">
        <v>67</v>
      </c>
      <c r="V876" t="s">
        <v>21</v>
      </c>
      <c r="W876">
        <v>805</v>
      </c>
      <c r="X876" t="s">
        <v>22</v>
      </c>
      <c r="Y876" t="s">
        <v>39</v>
      </c>
      <c r="Z876">
        <v>2</v>
      </c>
      <c r="AC876" t="str">
        <f>IF(Table1[[#This Row],[In Adafruit Kit]]+Table1[[#This Row],[Common part]]&gt;0,1,"")</f>
        <v/>
      </c>
      <c r="AE876">
        <v>1</v>
      </c>
      <c r="AF876" t="str">
        <f>IF(Table1[[#This Row],[Stock Part]]=1,"STOCK",IF(Table1[[#This Row],[5% Rohs Part]]+Table1[[#This Row],[1% Rohs Part]],"",""))</f>
        <v/>
      </c>
      <c r="AG876" t="str">
        <f>CONCATENATE(Table1[[#This Row],[Resistance (Ohms)]],Table1[[#This Row],[Tolerance]],Table1[[#This Row],[Stock]])</f>
        <v>1.33kÂ±1%</v>
      </c>
      <c r="AH876" t="s">
        <v>11344</v>
      </c>
      <c r="AI876" s="6" t="s">
        <v>11352</v>
      </c>
    </row>
    <row r="877" spans="1:35" hidden="1">
      <c r="A877" t="s">
        <v>55</v>
      </c>
      <c r="B877" t="s">
        <v>56</v>
      </c>
      <c r="C877" t="s">
        <v>3090</v>
      </c>
      <c r="D877" t="s">
        <v>58</v>
      </c>
      <c r="E877" t="s">
        <v>3091</v>
      </c>
      <c r="F877" t="s">
        <v>60</v>
      </c>
      <c r="G877" t="s">
        <v>3092</v>
      </c>
      <c r="H877">
        <v>0</v>
      </c>
      <c r="I877">
        <v>0</v>
      </c>
      <c r="J877">
        <v>0.1</v>
      </c>
      <c r="K877">
        <v>0</v>
      </c>
      <c r="L877">
        <v>1</v>
      </c>
      <c r="M877" t="s">
        <v>19</v>
      </c>
      <c r="N877" t="s">
        <v>62</v>
      </c>
      <c r="O877" t="s">
        <v>3093</v>
      </c>
      <c r="P877" t="s">
        <v>24</v>
      </c>
      <c r="Q877" t="s">
        <v>64</v>
      </c>
      <c r="R877" t="s">
        <v>65</v>
      </c>
      <c r="S877" t="s">
        <v>66</v>
      </c>
      <c r="T877" t="s">
        <v>105</v>
      </c>
      <c r="U877" t="s">
        <v>67</v>
      </c>
      <c r="V877" t="s">
        <v>21</v>
      </c>
      <c r="W877">
        <v>805</v>
      </c>
      <c r="X877" t="s">
        <v>22</v>
      </c>
      <c r="Y877" t="s">
        <v>39</v>
      </c>
      <c r="Z877">
        <v>2</v>
      </c>
      <c r="AC877" t="str">
        <f>IF(Table1[[#This Row],[In Adafruit Kit]]+Table1[[#This Row],[Common part]]&gt;0,1,"")</f>
        <v/>
      </c>
      <c r="AE877">
        <v>1</v>
      </c>
      <c r="AF877" t="str">
        <f>IF(Table1[[#This Row],[Stock Part]]=1,"STOCK",IF(Table1[[#This Row],[5% Rohs Part]]+Table1[[#This Row],[1% Rohs Part]],"",""))</f>
        <v/>
      </c>
      <c r="AG877" t="str">
        <f>CONCATENATE(Table1[[#This Row],[Resistance (Ohms)]],Table1[[#This Row],[Tolerance]],Table1[[#This Row],[Stock]])</f>
        <v>1.47kÂ±1%</v>
      </c>
      <c r="AH877" t="s">
        <v>11344</v>
      </c>
      <c r="AI877" s="6" t="s">
        <v>11352</v>
      </c>
    </row>
    <row r="878" spans="1:35" hidden="1">
      <c r="A878" t="s">
        <v>55</v>
      </c>
      <c r="B878" t="s">
        <v>56</v>
      </c>
      <c r="C878" t="s">
        <v>3094</v>
      </c>
      <c r="D878" t="s">
        <v>58</v>
      </c>
      <c r="E878" t="s">
        <v>3095</v>
      </c>
      <c r="F878" t="s">
        <v>60</v>
      </c>
      <c r="G878" t="s">
        <v>3096</v>
      </c>
      <c r="H878">
        <v>45000</v>
      </c>
      <c r="I878">
        <v>0</v>
      </c>
      <c r="J878">
        <v>0.1</v>
      </c>
      <c r="K878">
        <v>0</v>
      </c>
      <c r="L878">
        <v>1</v>
      </c>
      <c r="M878" t="s">
        <v>19</v>
      </c>
      <c r="N878" t="s">
        <v>62</v>
      </c>
      <c r="O878" t="s">
        <v>3097</v>
      </c>
      <c r="P878" t="s">
        <v>24</v>
      </c>
      <c r="Q878" t="s">
        <v>64</v>
      </c>
      <c r="R878" t="s">
        <v>65</v>
      </c>
      <c r="S878" t="s">
        <v>66</v>
      </c>
      <c r="T878" t="s">
        <v>105</v>
      </c>
      <c r="U878" t="s">
        <v>67</v>
      </c>
      <c r="V878" t="s">
        <v>21</v>
      </c>
      <c r="W878">
        <v>805</v>
      </c>
      <c r="X878" t="s">
        <v>22</v>
      </c>
      <c r="Y878" t="s">
        <v>39</v>
      </c>
      <c r="Z878">
        <v>2</v>
      </c>
      <c r="AC878" t="str">
        <f>IF(Table1[[#This Row],[In Adafruit Kit]]+Table1[[#This Row],[Common part]]&gt;0,1,"")</f>
        <v/>
      </c>
      <c r="AE878">
        <v>1</v>
      </c>
      <c r="AF878" t="str">
        <f>IF(Table1[[#This Row],[Stock Part]]=1,"STOCK",IF(Table1[[#This Row],[5% Rohs Part]]+Table1[[#This Row],[1% Rohs Part]],"",""))</f>
        <v/>
      </c>
      <c r="AG878" t="str">
        <f>CONCATENATE(Table1[[#This Row],[Resistance (Ohms)]],Table1[[#This Row],[Tolerance]],Table1[[#This Row],[Stock]])</f>
        <v>10.5kÂ±1%</v>
      </c>
      <c r="AH878" t="s">
        <v>11344</v>
      </c>
      <c r="AI878" s="6" t="s">
        <v>11352</v>
      </c>
    </row>
    <row r="879" spans="1:35">
      <c r="A879" t="s">
        <v>55</v>
      </c>
      <c r="B879" t="s">
        <v>56</v>
      </c>
      <c r="C879" t="s">
        <v>3098</v>
      </c>
      <c r="D879" t="s">
        <v>58</v>
      </c>
      <c r="E879" t="s">
        <v>3099</v>
      </c>
      <c r="F879" t="s">
        <v>60</v>
      </c>
      <c r="G879" t="s">
        <v>3100</v>
      </c>
      <c r="H879">
        <v>94</v>
      </c>
      <c r="I879">
        <v>0</v>
      </c>
      <c r="J879">
        <v>0.1</v>
      </c>
      <c r="K879">
        <v>0</v>
      </c>
      <c r="L879">
        <v>1</v>
      </c>
      <c r="M879" t="s">
        <v>19</v>
      </c>
      <c r="N879" t="s">
        <v>62</v>
      </c>
      <c r="O879" t="s">
        <v>3101</v>
      </c>
      <c r="P879" t="s">
        <v>24</v>
      </c>
      <c r="Q879" t="s">
        <v>64</v>
      </c>
      <c r="R879" t="s">
        <v>65</v>
      </c>
      <c r="S879" t="s">
        <v>66</v>
      </c>
      <c r="T879" t="s">
        <v>105</v>
      </c>
      <c r="U879" t="s">
        <v>67</v>
      </c>
      <c r="V879" t="s">
        <v>21</v>
      </c>
      <c r="W879">
        <v>805</v>
      </c>
      <c r="X879" t="s">
        <v>22</v>
      </c>
      <c r="Y879" t="s">
        <v>39</v>
      </c>
      <c r="Z879">
        <v>2</v>
      </c>
      <c r="AC879" t="str">
        <f>IF(Table1[[#This Row],[In Adafruit Kit]]+Table1[[#This Row],[Common part]]&gt;0,1,"")</f>
        <v/>
      </c>
      <c r="AE879">
        <v>1</v>
      </c>
      <c r="AF879" t="s">
        <v>29</v>
      </c>
      <c r="AG879" t="str">
        <f>CONCATENATE(Table1[[#This Row],[Resistance (Ohms)]],Table1[[#This Row],[Tolerance]],Table1[[#This Row],[Stock]])</f>
        <v>143kÂ±1%Stock</v>
      </c>
      <c r="AH879" t="s">
        <v>11344</v>
      </c>
      <c r="AI879" s="6" t="s">
        <v>11352</v>
      </c>
    </row>
    <row r="880" spans="1:35">
      <c r="A880" t="s">
        <v>55</v>
      </c>
      <c r="B880" t="s">
        <v>56</v>
      </c>
      <c r="C880" t="s">
        <v>3102</v>
      </c>
      <c r="D880" t="s">
        <v>58</v>
      </c>
      <c r="E880" t="s">
        <v>3103</v>
      </c>
      <c r="F880" t="s">
        <v>60</v>
      </c>
      <c r="G880" t="s">
        <v>3104</v>
      </c>
      <c r="H880">
        <v>0</v>
      </c>
      <c r="I880">
        <v>0</v>
      </c>
      <c r="J880">
        <v>0.1</v>
      </c>
      <c r="K880">
        <v>0</v>
      </c>
      <c r="L880">
        <v>1</v>
      </c>
      <c r="M880" t="s">
        <v>19</v>
      </c>
      <c r="N880" t="s">
        <v>62</v>
      </c>
      <c r="O880" t="s">
        <v>3105</v>
      </c>
      <c r="P880" t="s">
        <v>24</v>
      </c>
      <c r="Q880" t="s">
        <v>64</v>
      </c>
      <c r="R880" t="s">
        <v>65</v>
      </c>
      <c r="S880" t="s">
        <v>66</v>
      </c>
      <c r="T880" t="s">
        <v>105</v>
      </c>
      <c r="U880" t="s">
        <v>67</v>
      </c>
      <c r="V880" t="s">
        <v>21</v>
      </c>
      <c r="W880">
        <v>805</v>
      </c>
      <c r="X880" t="s">
        <v>22</v>
      </c>
      <c r="Y880" t="s">
        <v>39</v>
      </c>
      <c r="Z880">
        <v>2</v>
      </c>
      <c r="AC880" t="str">
        <f>IF(Table1[[#This Row],[In Adafruit Kit]]+Table1[[#This Row],[Common part]]&gt;0,1,"")</f>
        <v/>
      </c>
      <c r="AE880">
        <v>1</v>
      </c>
      <c r="AF880" t="s">
        <v>29</v>
      </c>
      <c r="AG880" t="str">
        <f>CONCATENATE(Table1[[#This Row],[Resistance (Ohms)]],Table1[[#This Row],[Tolerance]],Table1[[#This Row],[Stock]])</f>
        <v>174kÂ±1%Stock</v>
      </c>
      <c r="AH880" t="s">
        <v>11344</v>
      </c>
      <c r="AI880" s="6" t="s">
        <v>11352</v>
      </c>
    </row>
    <row r="881" spans="1:35" hidden="1">
      <c r="A881" t="s">
        <v>55</v>
      </c>
      <c r="B881" t="s">
        <v>56</v>
      </c>
      <c r="C881" t="s">
        <v>3106</v>
      </c>
      <c r="D881" t="s">
        <v>58</v>
      </c>
      <c r="E881" t="s">
        <v>3107</v>
      </c>
      <c r="F881" t="s">
        <v>60</v>
      </c>
      <c r="G881" t="s">
        <v>3108</v>
      </c>
      <c r="H881">
        <v>24</v>
      </c>
      <c r="I881">
        <v>0</v>
      </c>
      <c r="J881">
        <v>0.1</v>
      </c>
      <c r="K881">
        <v>0</v>
      </c>
      <c r="L881">
        <v>1</v>
      </c>
      <c r="M881" t="s">
        <v>19</v>
      </c>
      <c r="N881" t="s">
        <v>62</v>
      </c>
      <c r="O881" t="s">
        <v>3109</v>
      </c>
      <c r="P881" t="s">
        <v>24</v>
      </c>
      <c r="Q881" t="s">
        <v>64</v>
      </c>
      <c r="R881" t="s">
        <v>65</v>
      </c>
      <c r="S881" t="s">
        <v>66</v>
      </c>
      <c r="T881" t="s">
        <v>105</v>
      </c>
      <c r="U881" t="s">
        <v>67</v>
      </c>
      <c r="V881" t="s">
        <v>21</v>
      </c>
      <c r="W881">
        <v>805</v>
      </c>
      <c r="X881" t="s">
        <v>22</v>
      </c>
      <c r="Y881" t="s">
        <v>39</v>
      </c>
      <c r="Z881">
        <v>2</v>
      </c>
      <c r="AC881" t="str">
        <f>IF(Table1[[#This Row],[In Adafruit Kit]]+Table1[[#This Row],[Common part]]&gt;0,1,"")</f>
        <v/>
      </c>
      <c r="AE881">
        <v>1</v>
      </c>
      <c r="AF881" t="str">
        <f>IF(Table1[[#This Row],[Stock Part]]=1,"STOCK",IF(Table1[[#This Row],[5% Rohs Part]]+Table1[[#This Row],[1% Rohs Part]],"",""))</f>
        <v/>
      </c>
      <c r="AG881" t="str">
        <f>CONCATENATE(Table1[[#This Row],[Resistance (Ohms)]],Table1[[#This Row],[Tolerance]],Table1[[#This Row],[Stock]])</f>
        <v>2.1kÂ±1%</v>
      </c>
      <c r="AH881" t="s">
        <v>11344</v>
      </c>
      <c r="AI881" s="6" t="s">
        <v>11352</v>
      </c>
    </row>
    <row r="882" spans="1:35" hidden="1">
      <c r="A882" t="s">
        <v>55</v>
      </c>
      <c r="B882" t="s">
        <v>56</v>
      </c>
      <c r="C882" t="s">
        <v>3110</v>
      </c>
      <c r="D882" t="s">
        <v>58</v>
      </c>
      <c r="E882" t="s">
        <v>3111</v>
      </c>
      <c r="F882" t="s">
        <v>60</v>
      </c>
      <c r="G882" t="s">
        <v>3112</v>
      </c>
      <c r="H882">
        <v>0</v>
      </c>
      <c r="I882">
        <v>0</v>
      </c>
      <c r="J882">
        <v>0.1</v>
      </c>
      <c r="K882">
        <v>0</v>
      </c>
      <c r="L882">
        <v>1</v>
      </c>
      <c r="M882" t="s">
        <v>19</v>
      </c>
      <c r="N882" t="s">
        <v>62</v>
      </c>
      <c r="O882" t="s">
        <v>3113</v>
      </c>
      <c r="P882" t="s">
        <v>24</v>
      </c>
      <c r="Q882" t="s">
        <v>64</v>
      </c>
      <c r="R882" t="s">
        <v>65</v>
      </c>
      <c r="S882" t="s">
        <v>66</v>
      </c>
      <c r="T882" t="s">
        <v>105</v>
      </c>
      <c r="U882" t="s">
        <v>67</v>
      </c>
      <c r="V882" t="s">
        <v>21</v>
      </c>
      <c r="W882">
        <v>805</v>
      </c>
      <c r="X882" t="s">
        <v>22</v>
      </c>
      <c r="Y882" t="s">
        <v>39</v>
      </c>
      <c r="Z882">
        <v>2</v>
      </c>
      <c r="AC882" t="str">
        <f>IF(Table1[[#This Row],[In Adafruit Kit]]+Table1[[#This Row],[Common part]]&gt;0,1,"")</f>
        <v/>
      </c>
      <c r="AE882">
        <v>1</v>
      </c>
      <c r="AF882" t="str">
        <f>IF(Table1[[#This Row],[Stock Part]]=1,"STOCK",IF(Table1[[#This Row],[5% Rohs Part]]+Table1[[#This Row],[1% Rohs Part]],"",""))</f>
        <v/>
      </c>
      <c r="AG882" t="str">
        <f>CONCATENATE(Table1[[#This Row],[Resistance (Ohms)]],Table1[[#This Row],[Tolerance]],Table1[[#This Row],[Stock]])</f>
        <v>2.37kÂ±1%</v>
      </c>
      <c r="AH882" t="s">
        <v>11344</v>
      </c>
      <c r="AI882" s="6" t="s">
        <v>11352</v>
      </c>
    </row>
    <row r="883" spans="1:35" hidden="1">
      <c r="A883" t="s">
        <v>55</v>
      </c>
      <c r="B883" t="s">
        <v>56</v>
      </c>
      <c r="C883" t="s">
        <v>3114</v>
      </c>
      <c r="D883" t="s">
        <v>58</v>
      </c>
      <c r="E883" t="s">
        <v>3115</v>
      </c>
      <c r="F883" t="s">
        <v>60</v>
      </c>
      <c r="G883" t="s">
        <v>3116</v>
      </c>
      <c r="H883">
        <v>0</v>
      </c>
      <c r="I883">
        <v>0</v>
      </c>
      <c r="J883">
        <v>0.1</v>
      </c>
      <c r="K883">
        <v>0</v>
      </c>
      <c r="L883">
        <v>1</v>
      </c>
      <c r="M883" t="s">
        <v>19</v>
      </c>
      <c r="N883" t="s">
        <v>62</v>
      </c>
      <c r="O883">
        <v>200</v>
      </c>
      <c r="P883" t="s">
        <v>24</v>
      </c>
      <c r="Q883" t="s">
        <v>64</v>
      </c>
      <c r="R883" t="s">
        <v>65</v>
      </c>
      <c r="S883" t="s">
        <v>66</v>
      </c>
      <c r="T883" t="s">
        <v>105</v>
      </c>
      <c r="U883" t="s">
        <v>67</v>
      </c>
      <c r="V883" t="s">
        <v>21</v>
      </c>
      <c r="W883">
        <v>805</v>
      </c>
      <c r="X883" t="s">
        <v>22</v>
      </c>
      <c r="Y883" t="s">
        <v>39</v>
      </c>
      <c r="Z883">
        <v>2</v>
      </c>
      <c r="AC883" t="str">
        <f>IF(Table1[[#This Row],[In Adafruit Kit]]+Table1[[#This Row],[Common part]]&gt;0,1,"")</f>
        <v/>
      </c>
      <c r="AE883">
        <v>1</v>
      </c>
      <c r="AF883" t="str">
        <f>IF(Table1[[#This Row],[Stock Part]]=1,"STOCK",IF(Table1[[#This Row],[5% Rohs Part]]+Table1[[#This Row],[1% Rohs Part]],"",""))</f>
        <v/>
      </c>
      <c r="AG883" t="str">
        <f>CONCATENATE(Table1[[#This Row],[Resistance (Ohms)]],Table1[[#This Row],[Tolerance]],Table1[[#This Row],[Stock]])</f>
        <v>200Â±1%</v>
      </c>
      <c r="AH883" t="s">
        <v>11344</v>
      </c>
      <c r="AI883" s="6" t="s">
        <v>11352</v>
      </c>
    </row>
    <row r="884" spans="1:35" hidden="1">
      <c r="A884" t="s">
        <v>55</v>
      </c>
      <c r="B884" t="s">
        <v>56</v>
      </c>
      <c r="C884" t="s">
        <v>3117</v>
      </c>
      <c r="D884" t="s">
        <v>58</v>
      </c>
      <c r="E884" t="s">
        <v>3118</v>
      </c>
      <c r="F884" t="s">
        <v>60</v>
      </c>
      <c r="G884" t="s">
        <v>3119</v>
      </c>
      <c r="H884">
        <v>0</v>
      </c>
      <c r="I884">
        <v>0</v>
      </c>
      <c r="J884">
        <v>0.1</v>
      </c>
      <c r="K884">
        <v>0</v>
      </c>
      <c r="L884">
        <v>1</v>
      </c>
      <c r="M884" t="s">
        <v>19</v>
      </c>
      <c r="N884" t="s">
        <v>62</v>
      </c>
      <c r="O884" t="s">
        <v>2138</v>
      </c>
      <c r="P884" t="s">
        <v>24</v>
      </c>
      <c r="Q884" t="s">
        <v>64</v>
      </c>
      <c r="R884" t="s">
        <v>65</v>
      </c>
      <c r="S884" t="s">
        <v>66</v>
      </c>
      <c r="T884" t="s">
        <v>105</v>
      </c>
      <c r="U884" t="s">
        <v>67</v>
      </c>
      <c r="V884" t="s">
        <v>21</v>
      </c>
      <c r="W884">
        <v>805</v>
      </c>
      <c r="X884" t="s">
        <v>22</v>
      </c>
      <c r="Y884" t="s">
        <v>39</v>
      </c>
      <c r="Z884">
        <v>2</v>
      </c>
      <c r="AC884" t="str">
        <f>IF(Table1[[#This Row],[In Adafruit Kit]]+Table1[[#This Row],[Common part]]&gt;0,1,"")</f>
        <v/>
      </c>
      <c r="AE884">
        <v>1</v>
      </c>
      <c r="AF884" t="str">
        <f>IF(Table1[[#This Row],[Stock Part]]=1,"STOCK",IF(Table1[[#This Row],[5% Rohs Part]]+Table1[[#This Row],[1% Rohs Part]],"",""))</f>
        <v/>
      </c>
      <c r="AG884" t="str">
        <f>CONCATENATE(Table1[[#This Row],[Resistance (Ohms)]],Table1[[#This Row],[Tolerance]],Table1[[#This Row],[Stock]])</f>
        <v>240kÂ±1%</v>
      </c>
      <c r="AH884" t="s">
        <v>11344</v>
      </c>
      <c r="AI884" s="6" t="s">
        <v>11352</v>
      </c>
    </row>
    <row r="885" spans="1:35" hidden="1">
      <c r="A885" t="s">
        <v>55</v>
      </c>
      <c r="B885" t="s">
        <v>56</v>
      </c>
      <c r="C885" t="s">
        <v>3120</v>
      </c>
      <c r="D885" t="s">
        <v>58</v>
      </c>
      <c r="E885" t="s">
        <v>3121</v>
      </c>
      <c r="F885" t="s">
        <v>60</v>
      </c>
      <c r="G885" t="s">
        <v>3122</v>
      </c>
      <c r="H885">
        <v>0</v>
      </c>
      <c r="I885">
        <v>0</v>
      </c>
      <c r="J885">
        <v>0.1</v>
      </c>
      <c r="K885">
        <v>0</v>
      </c>
      <c r="L885">
        <v>1</v>
      </c>
      <c r="M885" t="s">
        <v>19</v>
      </c>
      <c r="N885" t="s">
        <v>62</v>
      </c>
      <c r="O885" t="s">
        <v>260</v>
      </c>
      <c r="P885" t="s">
        <v>24</v>
      </c>
      <c r="Q885" t="s">
        <v>64</v>
      </c>
      <c r="R885" t="s">
        <v>65</v>
      </c>
      <c r="S885" t="s">
        <v>66</v>
      </c>
      <c r="T885" t="s">
        <v>105</v>
      </c>
      <c r="U885" t="s">
        <v>67</v>
      </c>
      <c r="V885" t="s">
        <v>21</v>
      </c>
      <c r="W885">
        <v>805</v>
      </c>
      <c r="X885" t="s">
        <v>22</v>
      </c>
      <c r="Y885" t="s">
        <v>39</v>
      </c>
      <c r="Z885">
        <v>2</v>
      </c>
      <c r="AC885" t="str">
        <f>IF(Table1[[#This Row],[In Adafruit Kit]]+Table1[[#This Row],[Common part]]&gt;0,1,"")</f>
        <v/>
      </c>
      <c r="AE885">
        <v>1</v>
      </c>
      <c r="AF885" t="str">
        <f>IF(Table1[[#This Row],[Stock Part]]=1,"STOCK",IF(Table1[[#This Row],[5% Rohs Part]]+Table1[[#This Row],[1% Rohs Part]],"",""))</f>
        <v/>
      </c>
      <c r="AG885" t="str">
        <f>CONCATENATE(Table1[[#This Row],[Resistance (Ohms)]],Table1[[#This Row],[Tolerance]],Table1[[#This Row],[Stock]])</f>
        <v>27kÂ±1%</v>
      </c>
      <c r="AH885" t="s">
        <v>11344</v>
      </c>
      <c r="AI885" s="6" t="s">
        <v>11352</v>
      </c>
    </row>
    <row r="886" spans="1:35" hidden="1">
      <c r="A886" t="s">
        <v>55</v>
      </c>
      <c r="B886" t="s">
        <v>56</v>
      </c>
      <c r="C886" t="s">
        <v>3123</v>
      </c>
      <c r="D886" t="s">
        <v>58</v>
      </c>
      <c r="E886" t="s">
        <v>3124</v>
      </c>
      <c r="F886" t="s">
        <v>60</v>
      </c>
      <c r="G886" t="s">
        <v>3125</v>
      </c>
      <c r="H886">
        <v>0</v>
      </c>
      <c r="I886">
        <v>0</v>
      </c>
      <c r="J886">
        <v>0.1</v>
      </c>
      <c r="K886">
        <v>0</v>
      </c>
      <c r="L886">
        <v>1</v>
      </c>
      <c r="M886" t="s">
        <v>19</v>
      </c>
      <c r="N886" t="s">
        <v>62</v>
      </c>
      <c r="O886">
        <v>300</v>
      </c>
      <c r="P886" t="s">
        <v>24</v>
      </c>
      <c r="Q886" t="s">
        <v>64</v>
      </c>
      <c r="R886" t="s">
        <v>65</v>
      </c>
      <c r="S886" t="s">
        <v>66</v>
      </c>
      <c r="T886" t="s">
        <v>105</v>
      </c>
      <c r="U886" t="s">
        <v>67</v>
      </c>
      <c r="V886" t="s">
        <v>21</v>
      </c>
      <c r="W886">
        <v>805</v>
      </c>
      <c r="X886" t="s">
        <v>22</v>
      </c>
      <c r="Y886" t="s">
        <v>39</v>
      </c>
      <c r="Z886">
        <v>2</v>
      </c>
      <c r="AC886" t="str">
        <f>IF(Table1[[#This Row],[In Adafruit Kit]]+Table1[[#This Row],[Common part]]&gt;0,1,"")</f>
        <v/>
      </c>
      <c r="AE886">
        <v>1</v>
      </c>
      <c r="AF886" t="str">
        <f>IF(Table1[[#This Row],[Stock Part]]=1,"STOCK",IF(Table1[[#This Row],[5% Rohs Part]]+Table1[[#This Row],[1% Rohs Part]],"",""))</f>
        <v/>
      </c>
      <c r="AG886" t="str">
        <f>CONCATENATE(Table1[[#This Row],[Resistance (Ohms)]],Table1[[#This Row],[Tolerance]],Table1[[#This Row],[Stock]])</f>
        <v>300Â±1%</v>
      </c>
      <c r="AH886" t="s">
        <v>11344</v>
      </c>
      <c r="AI886" s="6" t="s">
        <v>11352</v>
      </c>
    </row>
    <row r="887" spans="1:35" hidden="1">
      <c r="A887" t="s">
        <v>55</v>
      </c>
      <c r="B887" t="s">
        <v>56</v>
      </c>
      <c r="C887" t="s">
        <v>3126</v>
      </c>
      <c r="D887" t="s">
        <v>58</v>
      </c>
      <c r="E887" t="s">
        <v>3127</v>
      </c>
      <c r="F887" t="s">
        <v>60</v>
      </c>
      <c r="G887" t="s">
        <v>3128</v>
      </c>
      <c r="H887">
        <v>1216</v>
      </c>
      <c r="I887">
        <v>0</v>
      </c>
      <c r="J887">
        <v>0.1</v>
      </c>
      <c r="K887">
        <v>0</v>
      </c>
      <c r="L887">
        <v>1</v>
      </c>
      <c r="M887" t="s">
        <v>19</v>
      </c>
      <c r="N887" t="s">
        <v>62</v>
      </c>
      <c r="O887" t="s">
        <v>3129</v>
      </c>
      <c r="P887" t="s">
        <v>24</v>
      </c>
      <c r="Q887" t="s">
        <v>64</v>
      </c>
      <c r="R887" t="s">
        <v>65</v>
      </c>
      <c r="S887" t="s">
        <v>66</v>
      </c>
      <c r="T887" t="s">
        <v>105</v>
      </c>
      <c r="U887" t="s">
        <v>67</v>
      </c>
      <c r="V887" t="s">
        <v>21</v>
      </c>
      <c r="W887">
        <v>805</v>
      </c>
      <c r="X887" t="s">
        <v>22</v>
      </c>
      <c r="Y887" t="s">
        <v>39</v>
      </c>
      <c r="Z887">
        <v>2</v>
      </c>
      <c r="AC887" t="str">
        <f>IF(Table1[[#This Row],[In Adafruit Kit]]+Table1[[#This Row],[Common part]]&gt;0,1,"")</f>
        <v/>
      </c>
      <c r="AE887">
        <v>1</v>
      </c>
      <c r="AF887" t="str">
        <f>IF(Table1[[#This Row],[Stock Part]]=1,"STOCK",IF(Table1[[#This Row],[5% Rohs Part]]+Table1[[#This Row],[1% Rohs Part]],"",""))</f>
        <v/>
      </c>
      <c r="AG887" t="str">
        <f>CONCATENATE(Table1[[#This Row],[Resistance (Ohms)]],Table1[[#This Row],[Tolerance]],Table1[[#This Row],[Stock]])</f>
        <v>360kÂ±1%</v>
      </c>
      <c r="AH887" t="s">
        <v>11344</v>
      </c>
      <c r="AI887" s="6" t="s">
        <v>11352</v>
      </c>
    </row>
    <row r="888" spans="1:35" hidden="1">
      <c r="A888" t="s">
        <v>55</v>
      </c>
      <c r="B888" t="s">
        <v>56</v>
      </c>
      <c r="C888" t="s">
        <v>3130</v>
      </c>
      <c r="D888" t="s">
        <v>58</v>
      </c>
      <c r="E888" t="s">
        <v>3131</v>
      </c>
      <c r="F888" t="s">
        <v>60</v>
      </c>
      <c r="G888" t="s">
        <v>3132</v>
      </c>
      <c r="H888">
        <v>0</v>
      </c>
      <c r="I888">
        <v>0</v>
      </c>
      <c r="J888">
        <v>0.1</v>
      </c>
      <c r="K888">
        <v>0</v>
      </c>
      <c r="L888">
        <v>1</v>
      </c>
      <c r="M888" t="s">
        <v>19</v>
      </c>
      <c r="N888" t="s">
        <v>62</v>
      </c>
      <c r="O888" t="s">
        <v>3133</v>
      </c>
      <c r="P888" t="s">
        <v>24</v>
      </c>
      <c r="Q888" t="s">
        <v>64</v>
      </c>
      <c r="R888" t="s">
        <v>65</v>
      </c>
      <c r="S888" t="s">
        <v>66</v>
      </c>
      <c r="T888" t="s">
        <v>105</v>
      </c>
      <c r="U888" t="s">
        <v>67</v>
      </c>
      <c r="V888" t="s">
        <v>21</v>
      </c>
      <c r="W888">
        <v>805</v>
      </c>
      <c r="X888" t="s">
        <v>22</v>
      </c>
      <c r="Y888" t="s">
        <v>39</v>
      </c>
      <c r="Z888">
        <v>2</v>
      </c>
      <c r="AC888" t="str">
        <f>IF(Table1[[#This Row],[In Adafruit Kit]]+Table1[[#This Row],[Common part]]&gt;0,1,"")</f>
        <v/>
      </c>
      <c r="AE888">
        <v>1</v>
      </c>
      <c r="AF888" t="str">
        <f>IF(Table1[[#This Row],[Stock Part]]=1,"STOCK",IF(Table1[[#This Row],[5% Rohs Part]]+Table1[[#This Row],[1% Rohs Part]],"",""))</f>
        <v/>
      </c>
      <c r="AG888" t="str">
        <f>CONCATENATE(Table1[[#This Row],[Resistance (Ohms)]],Table1[[#This Row],[Tolerance]],Table1[[#This Row],[Stock]])</f>
        <v>576kÂ±1%</v>
      </c>
      <c r="AH888" t="s">
        <v>11344</v>
      </c>
      <c r="AI888" s="6" t="s">
        <v>11352</v>
      </c>
    </row>
    <row r="889" spans="1:35" hidden="1">
      <c r="A889" t="s">
        <v>55</v>
      </c>
      <c r="B889" t="s">
        <v>56</v>
      </c>
      <c r="C889" t="s">
        <v>3134</v>
      </c>
      <c r="D889" t="s">
        <v>58</v>
      </c>
      <c r="E889" t="s">
        <v>3135</v>
      </c>
      <c r="F889" t="s">
        <v>60</v>
      </c>
      <c r="G889" t="s">
        <v>3136</v>
      </c>
      <c r="H889">
        <v>0</v>
      </c>
      <c r="I889">
        <v>0</v>
      </c>
      <c r="J889">
        <v>0.1</v>
      </c>
      <c r="K889">
        <v>0</v>
      </c>
      <c r="L889">
        <v>1</v>
      </c>
      <c r="M889" t="s">
        <v>19</v>
      </c>
      <c r="N889" t="s">
        <v>62</v>
      </c>
      <c r="O889">
        <v>59</v>
      </c>
      <c r="P889" t="s">
        <v>24</v>
      </c>
      <c r="Q889" t="s">
        <v>64</v>
      </c>
      <c r="R889" t="s">
        <v>65</v>
      </c>
      <c r="S889" t="s">
        <v>66</v>
      </c>
      <c r="T889" t="s">
        <v>105</v>
      </c>
      <c r="U889" t="s">
        <v>67</v>
      </c>
      <c r="V889" t="s">
        <v>21</v>
      </c>
      <c r="W889">
        <v>805</v>
      </c>
      <c r="X889" t="s">
        <v>22</v>
      </c>
      <c r="Y889" t="s">
        <v>39</v>
      </c>
      <c r="Z889">
        <v>2</v>
      </c>
      <c r="AC889" t="str">
        <f>IF(Table1[[#This Row],[In Adafruit Kit]]+Table1[[#This Row],[Common part]]&gt;0,1,"")</f>
        <v/>
      </c>
      <c r="AE889">
        <v>1</v>
      </c>
      <c r="AF889" t="str">
        <f>IF(Table1[[#This Row],[Stock Part]]=1,"STOCK",IF(Table1[[#This Row],[5% Rohs Part]]+Table1[[#This Row],[1% Rohs Part]],"",""))</f>
        <v/>
      </c>
      <c r="AG889" t="str">
        <f>CONCATENATE(Table1[[#This Row],[Resistance (Ohms)]],Table1[[#This Row],[Tolerance]],Table1[[#This Row],[Stock]])</f>
        <v>59Â±1%</v>
      </c>
      <c r="AH889" t="s">
        <v>11344</v>
      </c>
      <c r="AI889" s="6" t="s">
        <v>11352</v>
      </c>
    </row>
    <row r="890" spans="1:35" hidden="1">
      <c r="A890" t="s">
        <v>55</v>
      </c>
      <c r="B890" t="s">
        <v>56</v>
      </c>
      <c r="C890" t="s">
        <v>3137</v>
      </c>
      <c r="D890" t="s">
        <v>58</v>
      </c>
      <c r="E890" t="s">
        <v>3138</v>
      </c>
      <c r="F890" t="s">
        <v>60</v>
      </c>
      <c r="G890" t="s">
        <v>3139</v>
      </c>
      <c r="H890">
        <v>16</v>
      </c>
      <c r="I890">
        <v>0</v>
      </c>
      <c r="J890">
        <v>0.1</v>
      </c>
      <c r="K890">
        <v>0</v>
      </c>
      <c r="L890">
        <v>1</v>
      </c>
      <c r="M890" t="s">
        <v>19</v>
      </c>
      <c r="N890" t="s">
        <v>62</v>
      </c>
      <c r="O890" t="s">
        <v>3140</v>
      </c>
      <c r="P890" t="s">
        <v>24</v>
      </c>
      <c r="Q890" t="s">
        <v>64</v>
      </c>
      <c r="R890" t="s">
        <v>65</v>
      </c>
      <c r="S890" t="s">
        <v>66</v>
      </c>
      <c r="T890" t="s">
        <v>105</v>
      </c>
      <c r="U890" t="s">
        <v>67</v>
      </c>
      <c r="V890" t="s">
        <v>21</v>
      </c>
      <c r="W890">
        <v>805</v>
      </c>
      <c r="X890" t="s">
        <v>22</v>
      </c>
      <c r="Y890" t="s">
        <v>39</v>
      </c>
      <c r="Z890">
        <v>2</v>
      </c>
      <c r="AC890" t="str">
        <f>IF(Table1[[#This Row],[In Adafruit Kit]]+Table1[[#This Row],[Common part]]&gt;0,1,"")</f>
        <v/>
      </c>
      <c r="AE890">
        <v>1</v>
      </c>
      <c r="AF890" t="str">
        <f>IF(Table1[[#This Row],[Stock Part]]=1,"STOCK",IF(Table1[[#This Row],[5% Rohs Part]]+Table1[[#This Row],[1% Rohs Part]],"",""))</f>
        <v/>
      </c>
      <c r="AG890" t="str">
        <f>CONCATENATE(Table1[[#This Row],[Resistance (Ohms)]],Table1[[#This Row],[Tolerance]],Table1[[#This Row],[Stock]])</f>
        <v>665kÂ±1%</v>
      </c>
      <c r="AH890" t="s">
        <v>11344</v>
      </c>
      <c r="AI890" s="6" t="s">
        <v>11352</v>
      </c>
    </row>
    <row r="891" spans="1:35" hidden="1">
      <c r="A891" t="s">
        <v>55</v>
      </c>
      <c r="B891" t="s">
        <v>56</v>
      </c>
      <c r="C891" t="s">
        <v>3141</v>
      </c>
      <c r="D891" t="s">
        <v>58</v>
      </c>
      <c r="E891" t="s">
        <v>3142</v>
      </c>
      <c r="F891" t="s">
        <v>60</v>
      </c>
      <c r="G891" t="s">
        <v>3143</v>
      </c>
      <c r="H891">
        <v>0</v>
      </c>
      <c r="I891">
        <v>0</v>
      </c>
      <c r="J891">
        <v>0.1</v>
      </c>
      <c r="K891">
        <v>0</v>
      </c>
      <c r="L891">
        <v>1</v>
      </c>
      <c r="M891" t="s">
        <v>19</v>
      </c>
      <c r="N891" t="s">
        <v>62</v>
      </c>
      <c r="O891">
        <v>75</v>
      </c>
      <c r="P891" t="s">
        <v>24</v>
      </c>
      <c r="Q891" t="s">
        <v>64</v>
      </c>
      <c r="R891" t="s">
        <v>65</v>
      </c>
      <c r="S891" t="s">
        <v>66</v>
      </c>
      <c r="T891" t="s">
        <v>105</v>
      </c>
      <c r="U891" t="s">
        <v>67</v>
      </c>
      <c r="V891" t="s">
        <v>21</v>
      </c>
      <c r="W891">
        <v>805</v>
      </c>
      <c r="X891" t="s">
        <v>22</v>
      </c>
      <c r="Y891" t="s">
        <v>39</v>
      </c>
      <c r="Z891">
        <v>2</v>
      </c>
      <c r="AC891" t="str">
        <f>IF(Table1[[#This Row],[In Adafruit Kit]]+Table1[[#This Row],[Common part]]&gt;0,1,"")</f>
        <v/>
      </c>
      <c r="AE891">
        <v>1</v>
      </c>
      <c r="AF891" t="str">
        <f>IF(Table1[[#This Row],[Stock Part]]=1,"STOCK",IF(Table1[[#This Row],[5% Rohs Part]]+Table1[[#This Row],[1% Rohs Part]],"",""))</f>
        <v/>
      </c>
      <c r="AG891" t="str">
        <f>CONCATENATE(Table1[[#This Row],[Resistance (Ohms)]],Table1[[#This Row],[Tolerance]],Table1[[#This Row],[Stock]])</f>
        <v>75Â±1%</v>
      </c>
      <c r="AH891" t="s">
        <v>11344</v>
      </c>
      <c r="AI891" s="6" t="s">
        <v>11352</v>
      </c>
    </row>
    <row r="892" spans="1:35" hidden="1">
      <c r="A892" t="s">
        <v>55</v>
      </c>
      <c r="B892" t="s">
        <v>56</v>
      </c>
      <c r="C892" t="s">
        <v>3144</v>
      </c>
      <c r="D892" t="s">
        <v>58</v>
      </c>
      <c r="E892" t="s">
        <v>3145</v>
      </c>
      <c r="F892" t="s">
        <v>60</v>
      </c>
      <c r="G892" t="s">
        <v>3146</v>
      </c>
      <c r="H892">
        <v>20</v>
      </c>
      <c r="I892">
        <v>0</v>
      </c>
      <c r="J892">
        <v>0.1</v>
      </c>
      <c r="K892">
        <v>0</v>
      </c>
      <c r="L892">
        <v>1</v>
      </c>
      <c r="M892" t="s">
        <v>19</v>
      </c>
      <c r="N892" t="s">
        <v>62</v>
      </c>
      <c r="O892">
        <v>6.8</v>
      </c>
      <c r="P892" t="s">
        <v>24</v>
      </c>
      <c r="Q892" t="s">
        <v>64</v>
      </c>
      <c r="R892" t="s">
        <v>65</v>
      </c>
      <c r="S892" t="s">
        <v>66</v>
      </c>
      <c r="T892" t="s">
        <v>71</v>
      </c>
      <c r="U892" t="s">
        <v>67</v>
      </c>
      <c r="V892" t="s">
        <v>21</v>
      </c>
      <c r="W892">
        <v>805</v>
      </c>
      <c r="X892" t="s">
        <v>22</v>
      </c>
      <c r="Y892" t="s">
        <v>39</v>
      </c>
      <c r="Z892">
        <v>2</v>
      </c>
      <c r="AC892" t="str">
        <f>IF(Table1[[#This Row],[In Adafruit Kit]]+Table1[[#This Row],[Common part]]&gt;0,1,"")</f>
        <v/>
      </c>
      <c r="AE892">
        <v>1</v>
      </c>
      <c r="AF892" t="str">
        <f>IF(Table1[[#This Row],[Stock Part]]=1,"STOCK",IF(Table1[[#This Row],[5% Rohs Part]]+Table1[[#This Row],[1% Rohs Part]],"",""))</f>
        <v/>
      </c>
      <c r="AG892" t="str">
        <f>CONCATENATE(Table1[[#This Row],[Resistance (Ohms)]],Table1[[#This Row],[Tolerance]],Table1[[#This Row],[Stock]])</f>
        <v>6.8Â±1%</v>
      </c>
      <c r="AH892" t="s">
        <v>11344</v>
      </c>
      <c r="AI892" s="6" t="s">
        <v>11352</v>
      </c>
    </row>
    <row r="893" spans="1:35" hidden="1">
      <c r="A893" t="s">
        <v>55</v>
      </c>
      <c r="B893" t="s">
        <v>56</v>
      </c>
      <c r="C893" t="s">
        <v>3147</v>
      </c>
      <c r="D893" t="s">
        <v>58</v>
      </c>
      <c r="E893" t="s">
        <v>3148</v>
      </c>
      <c r="F893" t="s">
        <v>60</v>
      </c>
      <c r="G893" t="s">
        <v>3149</v>
      </c>
      <c r="H893">
        <v>33714</v>
      </c>
      <c r="I893">
        <v>0</v>
      </c>
      <c r="J893">
        <v>0.1</v>
      </c>
      <c r="K893">
        <v>0</v>
      </c>
      <c r="L893">
        <v>1</v>
      </c>
      <c r="M893" t="s">
        <v>19</v>
      </c>
      <c r="N893" t="s">
        <v>62</v>
      </c>
      <c r="O893" t="s">
        <v>2920</v>
      </c>
      <c r="P893" t="s">
        <v>23</v>
      </c>
      <c r="Q893" t="s">
        <v>64</v>
      </c>
      <c r="R893" t="s">
        <v>65</v>
      </c>
      <c r="S893" t="s">
        <v>66</v>
      </c>
      <c r="T893" t="s">
        <v>105</v>
      </c>
      <c r="U893" t="s">
        <v>67</v>
      </c>
      <c r="V893" t="s">
        <v>21</v>
      </c>
      <c r="W893">
        <v>805</v>
      </c>
      <c r="X893" t="s">
        <v>22</v>
      </c>
      <c r="Y893" t="s">
        <v>39</v>
      </c>
      <c r="Z893">
        <v>2</v>
      </c>
      <c r="AC893" t="str">
        <f>IF(Table1[[#This Row],[In Adafruit Kit]]+Table1[[#This Row],[Common part]]&gt;0,1,"")</f>
        <v/>
      </c>
      <c r="AD893">
        <v>1</v>
      </c>
      <c r="AF893" t="str">
        <f>IF(Table1[[#This Row],[Stock Part]]=1,"STOCK",IF(Table1[[#This Row],[5% Rohs Part]]+Table1[[#This Row],[1% Rohs Part]],"",""))</f>
        <v/>
      </c>
      <c r="AG893" t="str">
        <f>CONCATENATE(Table1[[#This Row],[Resistance (Ohms)]],Table1[[#This Row],[Tolerance]],Table1[[#This Row],[Stock]])</f>
        <v>91kÂ±5%</v>
      </c>
      <c r="AH893" t="s">
        <v>11344</v>
      </c>
      <c r="AI893" s="6" t="s">
        <v>11352</v>
      </c>
    </row>
    <row r="894" spans="1:35" hidden="1">
      <c r="A894" t="s">
        <v>55</v>
      </c>
      <c r="B894" t="s">
        <v>56</v>
      </c>
      <c r="C894" t="s">
        <v>3150</v>
      </c>
      <c r="D894" t="s">
        <v>58</v>
      </c>
      <c r="E894" t="s">
        <v>3151</v>
      </c>
      <c r="F894" t="s">
        <v>60</v>
      </c>
      <c r="G894" t="s">
        <v>3152</v>
      </c>
      <c r="H894">
        <v>0</v>
      </c>
      <c r="I894">
        <v>0</v>
      </c>
      <c r="J894" t="s">
        <v>25</v>
      </c>
      <c r="K894">
        <v>0</v>
      </c>
      <c r="L894">
        <v>1</v>
      </c>
      <c r="M894" t="s">
        <v>19</v>
      </c>
      <c r="N894" t="s">
        <v>62</v>
      </c>
      <c r="O894" t="s">
        <v>3068</v>
      </c>
      <c r="P894" t="s">
        <v>23</v>
      </c>
      <c r="Q894" t="s">
        <v>64</v>
      </c>
      <c r="R894" t="s">
        <v>65</v>
      </c>
      <c r="S894" t="s">
        <v>66</v>
      </c>
      <c r="T894" t="s">
        <v>105</v>
      </c>
      <c r="U894" t="s">
        <v>67</v>
      </c>
      <c r="V894" t="s">
        <v>21</v>
      </c>
      <c r="W894">
        <v>805</v>
      </c>
      <c r="X894" t="s">
        <v>22</v>
      </c>
      <c r="Y894" t="s">
        <v>39</v>
      </c>
      <c r="Z894">
        <v>2</v>
      </c>
      <c r="AC894" t="str">
        <f>IF(Table1[[#This Row],[In Adafruit Kit]]+Table1[[#This Row],[Common part]]&gt;0,1,"")</f>
        <v/>
      </c>
      <c r="AF894" t="str">
        <f>IF(Table1[[#This Row],[Stock Part]]=1,"STOCK",IF(Table1[[#This Row],[5% Rohs Part]]+Table1[[#This Row],[1% Rohs Part]],"",""))</f>
        <v/>
      </c>
      <c r="AG894" t="str">
        <f>CONCATENATE(Table1[[#This Row],[Resistance (Ohms)]],Table1[[#This Row],[Tolerance]],Table1[[#This Row],[Stock]])</f>
        <v>1.2MÂ±5%</v>
      </c>
      <c r="AH894" t="s">
        <v>11344</v>
      </c>
      <c r="AI894" s="6" t="s">
        <v>11352</v>
      </c>
    </row>
    <row r="895" spans="1:35" hidden="1">
      <c r="A895" t="s">
        <v>55</v>
      </c>
      <c r="B895" t="s">
        <v>56</v>
      </c>
      <c r="C895" t="s">
        <v>3153</v>
      </c>
      <c r="D895" t="s">
        <v>58</v>
      </c>
      <c r="E895" t="s">
        <v>3154</v>
      </c>
      <c r="F895" t="s">
        <v>60</v>
      </c>
      <c r="G895" t="s">
        <v>3155</v>
      </c>
      <c r="H895">
        <v>0</v>
      </c>
      <c r="I895">
        <v>0</v>
      </c>
      <c r="J895" t="s">
        <v>25</v>
      </c>
      <c r="K895">
        <v>0</v>
      </c>
      <c r="L895">
        <v>1</v>
      </c>
      <c r="M895" t="s">
        <v>19</v>
      </c>
      <c r="N895" t="s">
        <v>62</v>
      </c>
      <c r="O895">
        <v>1.3</v>
      </c>
      <c r="P895" t="s">
        <v>23</v>
      </c>
      <c r="Q895" t="s">
        <v>64</v>
      </c>
      <c r="R895" t="s">
        <v>65</v>
      </c>
      <c r="S895" t="s">
        <v>66</v>
      </c>
      <c r="T895" t="s">
        <v>71</v>
      </c>
      <c r="U895" t="s">
        <v>67</v>
      </c>
      <c r="V895" t="s">
        <v>21</v>
      </c>
      <c r="W895">
        <v>805</v>
      </c>
      <c r="X895" t="s">
        <v>22</v>
      </c>
      <c r="Y895" t="s">
        <v>39</v>
      </c>
      <c r="Z895">
        <v>2</v>
      </c>
      <c r="AC895" t="str">
        <f>IF(Table1[[#This Row],[In Adafruit Kit]]+Table1[[#This Row],[Common part]]&gt;0,1,"")</f>
        <v/>
      </c>
      <c r="AF895" t="str">
        <f>IF(Table1[[#This Row],[Stock Part]]=1,"STOCK",IF(Table1[[#This Row],[5% Rohs Part]]+Table1[[#This Row],[1% Rohs Part]],"",""))</f>
        <v/>
      </c>
      <c r="AG895" t="str">
        <f>CONCATENATE(Table1[[#This Row],[Resistance (Ohms)]],Table1[[#This Row],[Tolerance]],Table1[[#This Row],[Stock]])</f>
        <v>1.3Â±5%</v>
      </c>
      <c r="AH895" t="s">
        <v>11344</v>
      </c>
      <c r="AI895" s="6" t="s">
        <v>11352</v>
      </c>
    </row>
    <row r="896" spans="1:35" hidden="1">
      <c r="A896" t="s">
        <v>55</v>
      </c>
      <c r="B896" t="s">
        <v>56</v>
      </c>
      <c r="C896" t="s">
        <v>3156</v>
      </c>
      <c r="D896" t="s">
        <v>58</v>
      </c>
      <c r="E896" t="s">
        <v>3157</v>
      </c>
      <c r="F896" t="s">
        <v>60</v>
      </c>
      <c r="G896" t="s">
        <v>3158</v>
      </c>
      <c r="H896">
        <v>0</v>
      </c>
      <c r="I896">
        <v>0</v>
      </c>
      <c r="J896" t="s">
        <v>25</v>
      </c>
      <c r="K896">
        <v>0</v>
      </c>
      <c r="L896">
        <v>1</v>
      </c>
      <c r="M896" t="s">
        <v>19</v>
      </c>
      <c r="N896" t="s">
        <v>62</v>
      </c>
      <c r="O896" t="s">
        <v>2023</v>
      </c>
      <c r="P896" t="s">
        <v>23</v>
      </c>
      <c r="Q896" t="s">
        <v>64</v>
      </c>
      <c r="R896" t="s">
        <v>65</v>
      </c>
      <c r="S896" t="s">
        <v>66</v>
      </c>
      <c r="T896" t="s">
        <v>105</v>
      </c>
      <c r="U896" t="s">
        <v>67</v>
      </c>
      <c r="V896" t="s">
        <v>21</v>
      </c>
      <c r="W896">
        <v>805</v>
      </c>
      <c r="X896" t="s">
        <v>22</v>
      </c>
      <c r="Y896" t="s">
        <v>39</v>
      </c>
      <c r="Z896">
        <v>2</v>
      </c>
      <c r="AC896" t="str">
        <f>IF(Table1[[#This Row],[In Adafruit Kit]]+Table1[[#This Row],[Common part]]&gt;0,1,"")</f>
        <v/>
      </c>
      <c r="AF896" t="str">
        <f>IF(Table1[[#This Row],[Stock Part]]=1,"STOCK",IF(Table1[[#This Row],[5% Rohs Part]]+Table1[[#This Row],[1% Rohs Part]],"",""))</f>
        <v/>
      </c>
      <c r="AG896" t="str">
        <f>CONCATENATE(Table1[[#This Row],[Resistance (Ohms)]],Table1[[#This Row],[Tolerance]],Table1[[#This Row],[Stock]])</f>
        <v>1.3MÂ±5%</v>
      </c>
      <c r="AH896" t="s">
        <v>11344</v>
      </c>
      <c r="AI896" s="6" t="s">
        <v>11352</v>
      </c>
    </row>
    <row r="897" spans="1:35" hidden="1">
      <c r="A897" t="s">
        <v>55</v>
      </c>
      <c r="B897" t="s">
        <v>56</v>
      </c>
      <c r="C897" t="s">
        <v>3159</v>
      </c>
      <c r="D897" t="s">
        <v>58</v>
      </c>
      <c r="E897" t="s">
        <v>3160</v>
      </c>
      <c r="F897" t="s">
        <v>60</v>
      </c>
      <c r="G897" t="s">
        <v>3161</v>
      </c>
      <c r="H897">
        <v>0</v>
      </c>
      <c r="I897">
        <v>0</v>
      </c>
      <c r="J897" t="s">
        <v>25</v>
      </c>
      <c r="K897">
        <v>0</v>
      </c>
      <c r="L897">
        <v>1</v>
      </c>
      <c r="M897" t="s">
        <v>19</v>
      </c>
      <c r="N897" t="s">
        <v>62</v>
      </c>
      <c r="O897">
        <v>1.6</v>
      </c>
      <c r="P897" t="s">
        <v>23</v>
      </c>
      <c r="Q897" t="s">
        <v>64</v>
      </c>
      <c r="R897" t="s">
        <v>65</v>
      </c>
      <c r="S897" t="s">
        <v>66</v>
      </c>
      <c r="T897" t="s">
        <v>71</v>
      </c>
      <c r="U897" t="s">
        <v>67</v>
      </c>
      <c r="V897" t="s">
        <v>21</v>
      </c>
      <c r="W897">
        <v>805</v>
      </c>
      <c r="X897" t="s">
        <v>22</v>
      </c>
      <c r="Y897" t="s">
        <v>39</v>
      </c>
      <c r="Z897">
        <v>2</v>
      </c>
      <c r="AC897" t="str">
        <f>IF(Table1[[#This Row],[In Adafruit Kit]]+Table1[[#This Row],[Common part]]&gt;0,1,"")</f>
        <v/>
      </c>
      <c r="AF897" t="str">
        <f>IF(Table1[[#This Row],[Stock Part]]=1,"STOCK",IF(Table1[[#This Row],[5% Rohs Part]]+Table1[[#This Row],[1% Rohs Part]],"",""))</f>
        <v/>
      </c>
      <c r="AG897" t="str">
        <f>CONCATENATE(Table1[[#This Row],[Resistance (Ohms)]],Table1[[#This Row],[Tolerance]],Table1[[#This Row],[Stock]])</f>
        <v>1.6Â±5%</v>
      </c>
      <c r="AH897" t="s">
        <v>11344</v>
      </c>
      <c r="AI897" s="6" t="s">
        <v>11352</v>
      </c>
    </row>
    <row r="898" spans="1:35" hidden="1">
      <c r="A898" t="s">
        <v>55</v>
      </c>
      <c r="B898" t="s">
        <v>56</v>
      </c>
      <c r="C898" t="s">
        <v>3162</v>
      </c>
      <c r="D898" t="s">
        <v>58</v>
      </c>
      <c r="E898" t="s">
        <v>3163</v>
      </c>
      <c r="F898" t="s">
        <v>60</v>
      </c>
      <c r="G898" t="s">
        <v>3164</v>
      </c>
      <c r="H898">
        <v>0</v>
      </c>
      <c r="I898">
        <v>0</v>
      </c>
      <c r="J898" t="s">
        <v>25</v>
      </c>
      <c r="K898">
        <v>0</v>
      </c>
      <c r="L898">
        <v>1</v>
      </c>
      <c r="M898" t="s">
        <v>19</v>
      </c>
      <c r="N898" t="s">
        <v>62</v>
      </c>
      <c r="O898">
        <v>1.8</v>
      </c>
      <c r="P898" t="s">
        <v>23</v>
      </c>
      <c r="Q898" t="s">
        <v>64</v>
      </c>
      <c r="R898" t="s">
        <v>65</v>
      </c>
      <c r="S898" t="s">
        <v>66</v>
      </c>
      <c r="T898" t="s">
        <v>71</v>
      </c>
      <c r="U898" t="s">
        <v>67</v>
      </c>
      <c r="V898" t="s">
        <v>21</v>
      </c>
      <c r="W898">
        <v>805</v>
      </c>
      <c r="X898" t="s">
        <v>22</v>
      </c>
      <c r="Y898" t="s">
        <v>39</v>
      </c>
      <c r="Z898">
        <v>2</v>
      </c>
      <c r="AC898" t="str">
        <f>IF(Table1[[#This Row],[In Adafruit Kit]]+Table1[[#This Row],[Common part]]&gt;0,1,"")</f>
        <v/>
      </c>
      <c r="AF898" t="str">
        <f>IF(Table1[[#This Row],[Stock Part]]=1,"STOCK",IF(Table1[[#This Row],[5% Rohs Part]]+Table1[[#This Row],[1% Rohs Part]],"",""))</f>
        <v/>
      </c>
      <c r="AG898" t="str">
        <f>CONCATENATE(Table1[[#This Row],[Resistance (Ohms)]],Table1[[#This Row],[Tolerance]],Table1[[#This Row],[Stock]])</f>
        <v>1.8Â±5%</v>
      </c>
      <c r="AH898" t="s">
        <v>11344</v>
      </c>
      <c r="AI898" s="6" t="s">
        <v>11352</v>
      </c>
    </row>
    <row r="899" spans="1:35" hidden="1">
      <c r="A899" t="s">
        <v>55</v>
      </c>
      <c r="B899" t="s">
        <v>56</v>
      </c>
      <c r="C899" t="s">
        <v>3165</v>
      </c>
      <c r="D899" t="s">
        <v>58</v>
      </c>
      <c r="E899" t="s">
        <v>3166</v>
      </c>
      <c r="F899" t="s">
        <v>60</v>
      </c>
      <c r="G899" t="s">
        <v>3167</v>
      </c>
      <c r="H899">
        <v>0</v>
      </c>
      <c r="I899">
        <v>0</v>
      </c>
      <c r="J899" t="s">
        <v>25</v>
      </c>
      <c r="K899">
        <v>0</v>
      </c>
      <c r="L899">
        <v>1</v>
      </c>
      <c r="M899" t="s">
        <v>19</v>
      </c>
      <c r="N899" t="s">
        <v>62</v>
      </c>
      <c r="O899">
        <v>13</v>
      </c>
      <c r="P899" t="s">
        <v>23</v>
      </c>
      <c r="Q899" t="s">
        <v>64</v>
      </c>
      <c r="R899" t="s">
        <v>65</v>
      </c>
      <c r="S899" t="s">
        <v>66</v>
      </c>
      <c r="T899" t="s">
        <v>105</v>
      </c>
      <c r="U899" t="s">
        <v>67</v>
      </c>
      <c r="V899" t="s">
        <v>21</v>
      </c>
      <c r="W899">
        <v>805</v>
      </c>
      <c r="X899" t="s">
        <v>22</v>
      </c>
      <c r="Y899" t="s">
        <v>39</v>
      </c>
      <c r="Z899">
        <v>2</v>
      </c>
      <c r="AC899" t="str">
        <f>IF(Table1[[#This Row],[In Adafruit Kit]]+Table1[[#This Row],[Common part]]&gt;0,1,"")</f>
        <v/>
      </c>
      <c r="AF899" t="str">
        <f>IF(Table1[[#This Row],[Stock Part]]=1,"STOCK",IF(Table1[[#This Row],[5% Rohs Part]]+Table1[[#This Row],[1% Rohs Part]],"",""))</f>
        <v/>
      </c>
      <c r="AG899" t="str">
        <f>CONCATENATE(Table1[[#This Row],[Resistance (Ohms)]],Table1[[#This Row],[Tolerance]],Table1[[#This Row],[Stock]])</f>
        <v>13Â±5%</v>
      </c>
      <c r="AH899" t="s">
        <v>11344</v>
      </c>
      <c r="AI899" s="6" t="s">
        <v>11352</v>
      </c>
    </row>
    <row r="900" spans="1:35" hidden="1">
      <c r="A900" t="s">
        <v>55</v>
      </c>
      <c r="B900" t="s">
        <v>56</v>
      </c>
      <c r="C900" t="s">
        <v>3168</v>
      </c>
      <c r="D900" t="s">
        <v>58</v>
      </c>
      <c r="E900" t="s">
        <v>3169</v>
      </c>
      <c r="F900" t="s">
        <v>60</v>
      </c>
      <c r="G900" t="s">
        <v>3170</v>
      </c>
      <c r="H900">
        <v>0</v>
      </c>
      <c r="I900">
        <v>0</v>
      </c>
      <c r="J900" t="s">
        <v>25</v>
      </c>
      <c r="K900">
        <v>0</v>
      </c>
      <c r="L900">
        <v>1</v>
      </c>
      <c r="M900" t="s">
        <v>19</v>
      </c>
      <c r="N900" t="s">
        <v>62</v>
      </c>
      <c r="O900" t="s">
        <v>3171</v>
      </c>
      <c r="P900" t="s">
        <v>23</v>
      </c>
      <c r="Q900" t="s">
        <v>64</v>
      </c>
      <c r="R900" t="s">
        <v>65</v>
      </c>
      <c r="S900" t="s">
        <v>66</v>
      </c>
      <c r="T900" t="s">
        <v>105</v>
      </c>
      <c r="U900" t="s">
        <v>67</v>
      </c>
      <c r="V900" t="s">
        <v>21</v>
      </c>
      <c r="W900">
        <v>805</v>
      </c>
      <c r="X900" t="s">
        <v>22</v>
      </c>
      <c r="Y900" t="s">
        <v>39</v>
      </c>
      <c r="Z900">
        <v>2</v>
      </c>
      <c r="AC900" t="str">
        <f>IF(Table1[[#This Row],[In Adafruit Kit]]+Table1[[#This Row],[Common part]]&gt;0,1,"")</f>
        <v/>
      </c>
      <c r="AF900" t="str">
        <f>IF(Table1[[#This Row],[Stock Part]]=1,"STOCK",IF(Table1[[#This Row],[5% Rohs Part]]+Table1[[#This Row],[1% Rohs Part]],"",""))</f>
        <v/>
      </c>
      <c r="AG900" t="str">
        <f>CONCATENATE(Table1[[#This Row],[Resistance (Ohms)]],Table1[[#This Row],[Tolerance]],Table1[[#This Row],[Stock]])</f>
        <v>3.6MÂ±5%</v>
      </c>
      <c r="AH900" t="s">
        <v>11344</v>
      </c>
      <c r="AI900" s="6" t="s">
        <v>11352</v>
      </c>
    </row>
    <row r="901" spans="1:35" hidden="1">
      <c r="A901" t="s">
        <v>55</v>
      </c>
      <c r="B901" t="s">
        <v>56</v>
      </c>
      <c r="C901" t="s">
        <v>3172</v>
      </c>
      <c r="D901" t="s">
        <v>58</v>
      </c>
      <c r="E901" t="s">
        <v>3173</v>
      </c>
      <c r="F901" t="s">
        <v>60</v>
      </c>
      <c r="G901" t="s">
        <v>3174</v>
      </c>
      <c r="H901">
        <v>0</v>
      </c>
      <c r="I901">
        <v>0</v>
      </c>
      <c r="J901" t="s">
        <v>25</v>
      </c>
      <c r="K901">
        <v>0</v>
      </c>
      <c r="L901">
        <v>1</v>
      </c>
      <c r="M901" t="s">
        <v>19</v>
      </c>
      <c r="N901" t="s">
        <v>62</v>
      </c>
      <c r="O901" t="s">
        <v>3129</v>
      </c>
      <c r="P901" t="s">
        <v>23</v>
      </c>
      <c r="Q901" t="s">
        <v>64</v>
      </c>
      <c r="R901" t="s">
        <v>65</v>
      </c>
      <c r="S901" t="s">
        <v>66</v>
      </c>
      <c r="T901" t="s">
        <v>105</v>
      </c>
      <c r="U901" t="s">
        <v>67</v>
      </c>
      <c r="V901" t="s">
        <v>21</v>
      </c>
      <c r="W901">
        <v>805</v>
      </c>
      <c r="X901" t="s">
        <v>22</v>
      </c>
      <c r="Y901" t="s">
        <v>39</v>
      </c>
      <c r="Z901">
        <v>2</v>
      </c>
      <c r="AC901" t="str">
        <f>IF(Table1[[#This Row],[In Adafruit Kit]]+Table1[[#This Row],[Common part]]&gt;0,1,"")</f>
        <v/>
      </c>
      <c r="AF901" t="str">
        <f>IF(Table1[[#This Row],[Stock Part]]=1,"STOCK",IF(Table1[[#This Row],[5% Rohs Part]]+Table1[[#This Row],[1% Rohs Part]],"",""))</f>
        <v/>
      </c>
      <c r="AG901" t="str">
        <f>CONCATENATE(Table1[[#This Row],[Resistance (Ohms)]],Table1[[#This Row],[Tolerance]],Table1[[#This Row],[Stock]])</f>
        <v>360kÂ±5%</v>
      </c>
      <c r="AH901" t="s">
        <v>11344</v>
      </c>
      <c r="AI901" s="6" t="s">
        <v>11352</v>
      </c>
    </row>
    <row r="902" spans="1:35" hidden="1">
      <c r="A902" t="s">
        <v>55</v>
      </c>
      <c r="B902" t="s">
        <v>56</v>
      </c>
      <c r="C902" t="s">
        <v>3175</v>
      </c>
      <c r="D902" t="s">
        <v>58</v>
      </c>
      <c r="E902" t="s">
        <v>3176</v>
      </c>
      <c r="F902" t="s">
        <v>60</v>
      </c>
      <c r="G902" t="s">
        <v>3177</v>
      </c>
      <c r="H902">
        <v>0</v>
      </c>
      <c r="I902">
        <v>0</v>
      </c>
      <c r="J902" t="s">
        <v>25</v>
      </c>
      <c r="K902">
        <v>0</v>
      </c>
      <c r="L902">
        <v>1</v>
      </c>
      <c r="M902" t="s">
        <v>19</v>
      </c>
      <c r="N902" t="s">
        <v>62</v>
      </c>
      <c r="O902" t="s">
        <v>1796</v>
      </c>
      <c r="P902" t="s">
        <v>23</v>
      </c>
      <c r="Q902" t="s">
        <v>64</v>
      </c>
      <c r="R902" t="s">
        <v>65</v>
      </c>
      <c r="S902" t="s">
        <v>66</v>
      </c>
      <c r="T902" t="s">
        <v>105</v>
      </c>
      <c r="U902" t="s">
        <v>67</v>
      </c>
      <c r="V902" t="s">
        <v>21</v>
      </c>
      <c r="W902">
        <v>805</v>
      </c>
      <c r="X902" t="s">
        <v>22</v>
      </c>
      <c r="Y902" t="s">
        <v>39</v>
      </c>
      <c r="Z902">
        <v>2</v>
      </c>
      <c r="AC902" t="str">
        <f>IF(Table1[[#This Row],[In Adafruit Kit]]+Table1[[#This Row],[Common part]]&gt;0,1,"")</f>
        <v/>
      </c>
      <c r="AF902" t="str">
        <f>IF(Table1[[#This Row],[Stock Part]]=1,"STOCK",IF(Table1[[#This Row],[5% Rohs Part]]+Table1[[#This Row],[1% Rohs Part]],"",""))</f>
        <v/>
      </c>
      <c r="AG902" t="str">
        <f>CONCATENATE(Table1[[#This Row],[Resistance (Ohms)]],Table1[[#This Row],[Tolerance]],Table1[[#This Row],[Stock]])</f>
        <v>430kÂ±5%</v>
      </c>
      <c r="AH902" t="s">
        <v>11344</v>
      </c>
      <c r="AI902" s="6" t="s">
        <v>11352</v>
      </c>
    </row>
    <row r="903" spans="1:35" hidden="1">
      <c r="A903" t="s">
        <v>55</v>
      </c>
      <c r="B903" t="s">
        <v>56</v>
      </c>
      <c r="C903" t="s">
        <v>3178</v>
      </c>
      <c r="D903" t="s">
        <v>58</v>
      </c>
      <c r="E903" t="s">
        <v>3179</v>
      </c>
      <c r="F903" t="s">
        <v>60</v>
      </c>
      <c r="G903" t="s">
        <v>3180</v>
      </c>
      <c r="H903">
        <v>0</v>
      </c>
      <c r="I903">
        <v>0</v>
      </c>
      <c r="J903" t="s">
        <v>25</v>
      </c>
      <c r="K903">
        <v>0</v>
      </c>
      <c r="L903">
        <v>1</v>
      </c>
      <c r="M903" t="s">
        <v>19</v>
      </c>
      <c r="N903" t="s">
        <v>62</v>
      </c>
      <c r="O903" t="s">
        <v>3181</v>
      </c>
      <c r="P903" t="s">
        <v>23</v>
      </c>
      <c r="Q903" t="s">
        <v>64</v>
      </c>
      <c r="R903" t="s">
        <v>65</v>
      </c>
      <c r="S903" t="s">
        <v>66</v>
      </c>
      <c r="T903" t="s">
        <v>105</v>
      </c>
      <c r="U903" t="s">
        <v>67</v>
      </c>
      <c r="V903" t="s">
        <v>21</v>
      </c>
      <c r="W903">
        <v>805</v>
      </c>
      <c r="X903" t="s">
        <v>22</v>
      </c>
      <c r="Y903" t="s">
        <v>39</v>
      </c>
      <c r="Z903">
        <v>2</v>
      </c>
      <c r="AC903" t="str">
        <f>IF(Table1[[#This Row],[In Adafruit Kit]]+Table1[[#This Row],[Common part]]&gt;0,1,"")</f>
        <v/>
      </c>
      <c r="AF903" t="str">
        <f>IF(Table1[[#This Row],[Stock Part]]=1,"STOCK",IF(Table1[[#This Row],[5% Rohs Part]]+Table1[[#This Row],[1% Rohs Part]],"",""))</f>
        <v/>
      </c>
      <c r="AG903" t="str">
        <f>CONCATENATE(Table1[[#This Row],[Resistance (Ohms)]],Table1[[#This Row],[Tolerance]],Table1[[#This Row],[Stock]])</f>
        <v>5.6MÂ±5%</v>
      </c>
      <c r="AH903" t="s">
        <v>11344</v>
      </c>
      <c r="AI903" s="6" t="s">
        <v>11352</v>
      </c>
    </row>
    <row r="904" spans="1:35" hidden="1">
      <c r="A904" t="s">
        <v>55</v>
      </c>
      <c r="B904" t="s">
        <v>56</v>
      </c>
      <c r="C904" t="s">
        <v>3182</v>
      </c>
      <c r="D904" t="s">
        <v>58</v>
      </c>
      <c r="E904" t="s">
        <v>3183</v>
      </c>
      <c r="F904" t="s">
        <v>60</v>
      </c>
      <c r="G904" t="s">
        <v>3184</v>
      </c>
      <c r="H904">
        <v>0</v>
      </c>
      <c r="I904">
        <v>0</v>
      </c>
      <c r="J904" t="s">
        <v>25</v>
      </c>
      <c r="K904">
        <v>0</v>
      </c>
      <c r="L904">
        <v>1</v>
      </c>
      <c r="M904" t="s">
        <v>19</v>
      </c>
      <c r="N904" t="s">
        <v>62</v>
      </c>
      <c r="O904">
        <v>6.2</v>
      </c>
      <c r="P904" t="s">
        <v>23</v>
      </c>
      <c r="Q904" t="s">
        <v>64</v>
      </c>
      <c r="R904" t="s">
        <v>65</v>
      </c>
      <c r="S904" t="s">
        <v>66</v>
      </c>
      <c r="T904" t="s">
        <v>71</v>
      </c>
      <c r="U904" t="s">
        <v>67</v>
      </c>
      <c r="V904" t="s">
        <v>21</v>
      </c>
      <c r="W904">
        <v>805</v>
      </c>
      <c r="X904" t="s">
        <v>22</v>
      </c>
      <c r="Y904" t="s">
        <v>39</v>
      </c>
      <c r="Z904">
        <v>2</v>
      </c>
      <c r="AC904" t="str">
        <f>IF(Table1[[#This Row],[In Adafruit Kit]]+Table1[[#This Row],[Common part]]&gt;0,1,"")</f>
        <v/>
      </c>
      <c r="AF904" t="str">
        <f>IF(Table1[[#This Row],[Stock Part]]=1,"STOCK",IF(Table1[[#This Row],[5% Rohs Part]]+Table1[[#This Row],[1% Rohs Part]],"",""))</f>
        <v/>
      </c>
      <c r="AG904" t="str">
        <f>CONCATENATE(Table1[[#This Row],[Resistance (Ohms)]],Table1[[#This Row],[Tolerance]],Table1[[#This Row],[Stock]])</f>
        <v>6.2Â±5%</v>
      </c>
      <c r="AH904" t="s">
        <v>11344</v>
      </c>
      <c r="AI904" s="6" t="s">
        <v>11352</v>
      </c>
    </row>
    <row r="905" spans="1:35" hidden="1">
      <c r="A905" t="s">
        <v>55</v>
      </c>
      <c r="B905" t="s">
        <v>56</v>
      </c>
      <c r="C905" t="s">
        <v>3185</v>
      </c>
      <c r="D905" t="s">
        <v>58</v>
      </c>
      <c r="E905" t="s">
        <v>3186</v>
      </c>
      <c r="F905" t="s">
        <v>60</v>
      </c>
      <c r="G905" t="s">
        <v>3187</v>
      </c>
      <c r="H905">
        <v>0</v>
      </c>
      <c r="I905">
        <v>0</v>
      </c>
      <c r="J905" t="s">
        <v>25</v>
      </c>
      <c r="K905">
        <v>0</v>
      </c>
      <c r="L905">
        <v>1</v>
      </c>
      <c r="M905" t="s">
        <v>19</v>
      </c>
      <c r="N905" t="s">
        <v>62</v>
      </c>
      <c r="O905" t="s">
        <v>3188</v>
      </c>
      <c r="P905" t="s">
        <v>23</v>
      </c>
      <c r="Q905" t="s">
        <v>64</v>
      </c>
      <c r="R905" t="s">
        <v>65</v>
      </c>
      <c r="S905" t="s">
        <v>66</v>
      </c>
      <c r="T905" t="s">
        <v>105</v>
      </c>
      <c r="U905" t="s">
        <v>67</v>
      </c>
      <c r="V905" t="s">
        <v>21</v>
      </c>
      <c r="W905">
        <v>805</v>
      </c>
      <c r="X905" t="s">
        <v>22</v>
      </c>
      <c r="Y905" t="s">
        <v>39</v>
      </c>
      <c r="Z905">
        <v>2</v>
      </c>
      <c r="AC905" t="str">
        <f>IF(Table1[[#This Row],[In Adafruit Kit]]+Table1[[#This Row],[Common part]]&gt;0,1,"")</f>
        <v/>
      </c>
      <c r="AF905" t="str">
        <f>IF(Table1[[#This Row],[Stock Part]]=1,"STOCK",IF(Table1[[#This Row],[5% Rohs Part]]+Table1[[#This Row],[1% Rohs Part]],"",""))</f>
        <v/>
      </c>
      <c r="AG905" t="str">
        <f>CONCATENATE(Table1[[#This Row],[Resistance (Ohms)]],Table1[[#This Row],[Tolerance]],Table1[[#This Row],[Stock]])</f>
        <v>6.2MÂ±5%</v>
      </c>
      <c r="AH905" t="s">
        <v>11344</v>
      </c>
      <c r="AI905" s="6" t="s">
        <v>11352</v>
      </c>
    </row>
    <row r="906" spans="1:35" hidden="1">
      <c r="A906" t="s">
        <v>55</v>
      </c>
      <c r="B906" t="s">
        <v>56</v>
      </c>
      <c r="C906" t="s">
        <v>3189</v>
      </c>
      <c r="D906" t="s">
        <v>58</v>
      </c>
      <c r="E906" t="s">
        <v>3190</v>
      </c>
      <c r="F906" t="s">
        <v>60</v>
      </c>
      <c r="G906" t="s">
        <v>3191</v>
      </c>
      <c r="H906">
        <v>0</v>
      </c>
      <c r="I906">
        <v>0</v>
      </c>
      <c r="J906" t="s">
        <v>25</v>
      </c>
      <c r="K906">
        <v>0</v>
      </c>
      <c r="L906">
        <v>1</v>
      </c>
      <c r="M906" t="s">
        <v>19</v>
      </c>
      <c r="N906" t="s">
        <v>62</v>
      </c>
      <c r="O906" t="s">
        <v>3192</v>
      </c>
      <c r="P906" t="s">
        <v>23</v>
      </c>
      <c r="Q906" t="s">
        <v>64</v>
      </c>
      <c r="R906" t="s">
        <v>65</v>
      </c>
      <c r="S906" t="s">
        <v>66</v>
      </c>
      <c r="T906" t="s">
        <v>105</v>
      </c>
      <c r="U906" t="s">
        <v>67</v>
      </c>
      <c r="V906" t="s">
        <v>21</v>
      </c>
      <c r="W906">
        <v>805</v>
      </c>
      <c r="X906" t="s">
        <v>22</v>
      </c>
      <c r="Y906" t="s">
        <v>39</v>
      </c>
      <c r="Z906">
        <v>2</v>
      </c>
      <c r="AC906" t="str">
        <f>IF(Table1[[#This Row],[In Adafruit Kit]]+Table1[[#This Row],[Common part]]&gt;0,1,"")</f>
        <v/>
      </c>
      <c r="AF906" t="str">
        <f>IF(Table1[[#This Row],[Stock Part]]=1,"STOCK",IF(Table1[[#This Row],[5% Rohs Part]]+Table1[[#This Row],[1% Rohs Part]],"",""))</f>
        <v/>
      </c>
      <c r="AG906" t="str">
        <f>CONCATENATE(Table1[[#This Row],[Resistance (Ohms)]],Table1[[#This Row],[Tolerance]],Table1[[#This Row],[Stock]])</f>
        <v>6.8MÂ±5%</v>
      </c>
      <c r="AH906" t="s">
        <v>11344</v>
      </c>
      <c r="AI906" s="6" t="s">
        <v>11352</v>
      </c>
    </row>
    <row r="907" spans="1:35" hidden="1">
      <c r="A907" t="s">
        <v>55</v>
      </c>
      <c r="B907" t="s">
        <v>56</v>
      </c>
      <c r="C907" t="s">
        <v>3193</v>
      </c>
      <c r="D907" t="s">
        <v>58</v>
      </c>
      <c r="E907" t="s">
        <v>3194</v>
      </c>
      <c r="F907" t="s">
        <v>60</v>
      </c>
      <c r="G907" t="s">
        <v>3195</v>
      </c>
      <c r="H907">
        <v>0</v>
      </c>
      <c r="I907">
        <v>0</v>
      </c>
      <c r="J907" t="s">
        <v>25</v>
      </c>
      <c r="K907">
        <v>0</v>
      </c>
      <c r="L907">
        <v>1</v>
      </c>
      <c r="M907" t="s">
        <v>19</v>
      </c>
      <c r="N907" t="s">
        <v>62</v>
      </c>
      <c r="O907" t="s">
        <v>3196</v>
      </c>
      <c r="P907" t="s">
        <v>23</v>
      </c>
      <c r="Q907" t="s">
        <v>64</v>
      </c>
      <c r="R907" t="s">
        <v>65</v>
      </c>
      <c r="S907" t="s">
        <v>66</v>
      </c>
      <c r="T907" t="s">
        <v>105</v>
      </c>
      <c r="U907" t="s">
        <v>67</v>
      </c>
      <c r="V907" t="s">
        <v>21</v>
      </c>
      <c r="W907">
        <v>805</v>
      </c>
      <c r="X907" t="s">
        <v>22</v>
      </c>
      <c r="Y907" t="s">
        <v>39</v>
      </c>
      <c r="Z907">
        <v>2</v>
      </c>
      <c r="AC907" t="str">
        <f>IF(Table1[[#This Row],[In Adafruit Kit]]+Table1[[#This Row],[Common part]]&gt;0,1,"")</f>
        <v/>
      </c>
      <c r="AF907" t="str">
        <f>IF(Table1[[#This Row],[Stock Part]]=1,"STOCK",IF(Table1[[#This Row],[5% Rohs Part]]+Table1[[#This Row],[1% Rohs Part]],"",""))</f>
        <v/>
      </c>
      <c r="AG907" t="str">
        <f>CONCATENATE(Table1[[#This Row],[Resistance (Ohms)]],Table1[[#This Row],[Tolerance]],Table1[[#This Row],[Stock]])</f>
        <v>9.1MÂ±5%</v>
      </c>
      <c r="AH907" t="s">
        <v>11344</v>
      </c>
      <c r="AI907" s="6" t="s">
        <v>11352</v>
      </c>
    </row>
    <row r="908" spans="1:35" hidden="1">
      <c r="A908" t="s">
        <v>55</v>
      </c>
      <c r="B908" t="s">
        <v>56</v>
      </c>
      <c r="C908" t="s">
        <v>3197</v>
      </c>
      <c r="D908" t="s">
        <v>58</v>
      </c>
      <c r="E908" t="s">
        <v>3198</v>
      </c>
      <c r="F908" t="s">
        <v>60</v>
      </c>
      <c r="G908" t="s">
        <v>3199</v>
      </c>
      <c r="H908">
        <v>0</v>
      </c>
      <c r="I908">
        <v>0</v>
      </c>
      <c r="J908" t="s">
        <v>25</v>
      </c>
      <c r="K908">
        <v>0</v>
      </c>
      <c r="L908">
        <v>1</v>
      </c>
      <c r="M908" t="s">
        <v>19</v>
      </c>
      <c r="N908" t="s">
        <v>62</v>
      </c>
      <c r="O908">
        <v>10.199999999999999</v>
      </c>
      <c r="P908" t="s">
        <v>24</v>
      </c>
      <c r="Q908" t="s">
        <v>64</v>
      </c>
      <c r="R908" t="s">
        <v>65</v>
      </c>
      <c r="S908" t="s">
        <v>66</v>
      </c>
      <c r="T908" t="s">
        <v>105</v>
      </c>
      <c r="U908" t="s">
        <v>67</v>
      </c>
      <c r="V908" t="s">
        <v>21</v>
      </c>
      <c r="W908">
        <v>805</v>
      </c>
      <c r="X908" t="s">
        <v>22</v>
      </c>
      <c r="Y908" t="s">
        <v>39</v>
      </c>
      <c r="Z908">
        <v>2</v>
      </c>
      <c r="AC908" t="str">
        <f>IF(Table1[[#This Row],[In Adafruit Kit]]+Table1[[#This Row],[Common part]]&gt;0,1,"")</f>
        <v/>
      </c>
      <c r="AF908" t="str">
        <f>IF(Table1[[#This Row],[Stock Part]]=1,"STOCK",IF(Table1[[#This Row],[5% Rohs Part]]+Table1[[#This Row],[1% Rohs Part]],"",""))</f>
        <v/>
      </c>
      <c r="AG908" t="str">
        <f>CONCATENATE(Table1[[#This Row],[Resistance (Ohms)]],Table1[[#This Row],[Tolerance]],Table1[[#This Row],[Stock]])</f>
        <v>10.2Â±1%</v>
      </c>
      <c r="AH908" t="s">
        <v>11344</v>
      </c>
      <c r="AI908" s="6" t="s">
        <v>11352</v>
      </c>
    </row>
    <row r="909" spans="1:35" hidden="1">
      <c r="A909" t="s">
        <v>55</v>
      </c>
      <c r="B909" t="s">
        <v>56</v>
      </c>
      <c r="C909" t="s">
        <v>3200</v>
      </c>
      <c r="D909" t="s">
        <v>58</v>
      </c>
      <c r="E909" t="s">
        <v>3201</v>
      </c>
      <c r="F909" t="s">
        <v>60</v>
      </c>
      <c r="G909" t="s">
        <v>3202</v>
      </c>
      <c r="H909">
        <v>0</v>
      </c>
      <c r="I909">
        <v>0</v>
      </c>
      <c r="J909" t="s">
        <v>25</v>
      </c>
      <c r="K909">
        <v>0</v>
      </c>
      <c r="L909">
        <v>1</v>
      </c>
      <c r="M909" t="s">
        <v>19</v>
      </c>
      <c r="N909" t="s">
        <v>62</v>
      </c>
      <c r="O909">
        <v>10.7</v>
      </c>
      <c r="P909" t="s">
        <v>24</v>
      </c>
      <c r="Q909" t="s">
        <v>64</v>
      </c>
      <c r="R909" t="s">
        <v>65</v>
      </c>
      <c r="S909" t="s">
        <v>66</v>
      </c>
      <c r="T909" t="s">
        <v>105</v>
      </c>
      <c r="U909" t="s">
        <v>67</v>
      </c>
      <c r="V909" t="s">
        <v>21</v>
      </c>
      <c r="W909">
        <v>805</v>
      </c>
      <c r="X909" t="s">
        <v>22</v>
      </c>
      <c r="Y909" t="s">
        <v>39</v>
      </c>
      <c r="Z909">
        <v>2</v>
      </c>
      <c r="AC909" t="str">
        <f>IF(Table1[[#This Row],[In Adafruit Kit]]+Table1[[#This Row],[Common part]]&gt;0,1,"")</f>
        <v/>
      </c>
      <c r="AF909" t="str">
        <f>IF(Table1[[#This Row],[Stock Part]]=1,"STOCK",IF(Table1[[#This Row],[5% Rohs Part]]+Table1[[#This Row],[1% Rohs Part]],"",""))</f>
        <v/>
      </c>
      <c r="AG909" t="str">
        <f>CONCATENATE(Table1[[#This Row],[Resistance (Ohms)]],Table1[[#This Row],[Tolerance]],Table1[[#This Row],[Stock]])</f>
        <v>10.7Â±1%</v>
      </c>
      <c r="AH909" t="s">
        <v>11344</v>
      </c>
      <c r="AI909" s="6" t="s">
        <v>11352</v>
      </c>
    </row>
    <row r="910" spans="1:35" hidden="1">
      <c r="A910" t="s">
        <v>55</v>
      </c>
      <c r="B910" t="s">
        <v>56</v>
      </c>
      <c r="C910" t="s">
        <v>3203</v>
      </c>
      <c r="D910" t="s">
        <v>58</v>
      </c>
      <c r="E910" t="s">
        <v>3204</v>
      </c>
      <c r="F910" t="s">
        <v>60</v>
      </c>
      <c r="G910" t="s">
        <v>3205</v>
      </c>
      <c r="H910">
        <v>0</v>
      </c>
      <c r="I910">
        <v>0</v>
      </c>
      <c r="J910" t="s">
        <v>25</v>
      </c>
      <c r="K910">
        <v>0</v>
      </c>
      <c r="L910">
        <v>1</v>
      </c>
      <c r="M910" t="s">
        <v>19</v>
      </c>
      <c r="N910" t="s">
        <v>62</v>
      </c>
      <c r="O910">
        <v>11.3</v>
      </c>
      <c r="P910" t="s">
        <v>24</v>
      </c>
      <c r="Q910" t="s">
        <v>64</v>
      </c>
      <c r="R910" t="s">
        <v>65</v>
      </c>
      <c r="S910" t="s">
        <v>66</v>
      </c>
      <c r="T910" t="s">
        <v>105</v>
      </c>
      <c r="U910" t="s">
        <v>67</v>
      </c>
      <c r="V910" t="s">
        <v>21</v>
      </c>
      <c r="W910">
        <v>805</v>
      </c>
      <c r="X910" t="s">
        <v>22</v>
      </c>
      <c r="Y910" t="s">
        <v>39</v>
      </c>
      <c r="Z910">
        <v>2</v>
      </c>
      <c r="AC910" t="str">
        <f>IF(Table1[[#This Row],[In Adafruit Kit]]+Table1[[#This Row],[Common part]]&gt;0,1,"")</f>
        <v/>
      </c>
      <c r="AF910" t="str">
        <f>IF(Table1[[#This Row],[Stock Part]]=1,"STOCK",IF(Table1[[#This Row],[5% Rohs Part]]+Table1[[#This Row],[1% Rohs Part]],"",""))</f>
        <v/>
      </c>
      <c r="AG910" t="str">
        <f>CONCATENATE(Table1[[#This Row],[Resistance (Ohms)]],Table1[[#This Row],[Tolerance]],Table1[[#This Row],[Stock]])</f>
        <v>11.3Â±1%</v>
      </c>
      <c r="AH910" t="s">
        <v>11344</v>
      </c>
      <c r="AI910" s="6" t="s">
        <v>11352</v>
      </c>
    </row>
    <row r="911" spans="1:35" hidden="1">
      <c r="A911" t="s">
        <v>55</v>
      </c>
      <c r="B911" t="s">
        <v>56</v>
      </c>
      <c r="C911" t="s">
        <v>3206</v>
      </c>
      <c r="D911" t="s">
        <v>58</v>
      </c>
      <c r="E911" t="s">
        <v>3207</v>
      </c>
      <c r="F911" t="s">
        <v>60</v>
      </c>
      <c r="G911" t="s">
        <v>3208</v>
      </c>
      <c r="H911">
        <v>0</v>
      </c>
      <c r="I911">
        <v>0</v>
      </c>
      <c r="J911" t="s">
        <v>25</v>
      </c>
      <c r="K911">
        <v>0</v>
      </c>
      <c r="L911">
        <v>1</v>
      </c>
      <c r="M911" t="s">
        <v>19</v>
      </c>
      <c r="N911" t="s">
        <v>62</v>
      </c>
      <c r="O911">
        <v>12.4</v>
      </c>
      <c r="P911" t="s">
        <v>24</v>
      </c>
      <c r="Q911" t="s">
        <v>64</v>
      </c>
      <c r="R911" t="s">
        <v>65</v>
      </c>
      <c r="S911" t="s">
        <v>66</v>
      </c>
      <c r="T911" t="s">
        <v>105</v>
      </c>
      <c r="U911" t="s">
        <v>67</v>
      </c>
      <c r="V911" t="s">
        <v>21</v>
      </c>
      <c r="W911">
        <v>805</v>
      </c>
      <c r="X911" t="s">
        <v>22</v>
      </c>
      <c r="Y911" t="s">
        <v>39</v>
      </c>
      <c r="Z911">
        <v>2</v>
      </c>
      <c r="AC911" t="str">
        <f>IF(Table1[[#This Row],[In Adafruit Kit]]+Table1[[#This Row],[Common part]]&gt;0,1,"")</f>
        <v/>
      </c>
      <c r="AF911" t="str">
        <f>IF(Table1[[#This Row],[Stock Part]]=1,"STOCK",IF(Table1[[#This Row],[5% Rohs Part]]+Table1[[#This Row],[1% Rohs Part]],"",""))</f>
        <v/>
      </c>
      <c r="AG911" t="str">
        <f>CONCATENATE(Table1[[#This Row],[Resistance (Ohms)]],Table1[[#This Row],[Tolerance]],Table1[[#This Row],[Stock]])</f>
        <v>12.4Â±1%</v>
      </c>
      <c r="AH911" t="s">
        <v>11344</v>
      </c>
      <c r="AI911" s="6" t="s">
        <v>11352</v>
      </c>
    </row>
    <row r="912" spans="1:35" hidden="1">
      <c r="A912" t="s">
        <v>55</v>
      </c>
      <c r="B912" t="s">
        <v>56</v>
      </c>
      <c r="C912" t="s">
        <v>3209</v>
      </c>
      <c r="D912" t="s">
        <v>58</v>
      </c>
      <c r="E912" t="s">
        <v>3210</v>
      </c>
      <c r="F912" t="s">
        <v>60</v>
      </c>
      <c r="G912" t="s">
        <v>3211</v>
      </c>
      <c r="H912">
        <v>0</v>
      </c>
      <c r="I912">
        <v>0</v>
      </c>
      <c r="J912" t="s">
        <v>25</v>
      </c>
      <c r="K912">
        <v>0</v>
      </c>
      <c r="L912">
        <v>1</v>
      </c>
      <c r="M912" t="s">
        <v>19</v>
      </c>
      <c r="N912" t="s">
        <v>62</v>
      </c>
      <c r="O912">
        <v>13.3</v>
      </c>
      <c r="P912" t="s">
        <v>24</v>
      </c>
      <c r="Q912" t="s">
        <v>64</v>
      </c>
      <c r="R912" t="s">
        <v>65</v>
      </c>
      <c r="S912" t="s">
        <v>66</v>
      </c>
      <c r="T912" t="s">
        <v>105</v>
      </c>
      <c r="U912" t="s">
        <v>67</v>
      </c>
      <c r="V912" t="s">
        <v>21</v>
      </c>
      <c r="W912">
        <v>805</v>
      </c>
      <c r="X912" t="s">
        <v>22</v>
      </c>
      <c r="Y912" t="s">
        <v>39</v>
      </c>
      <c r="Z912">
        <v>2</v>
      </c>
      <c r="AC912" t="str">
        <f>IF(Table1[[#This Row],[In Adafruit Kit]]+Table1[[#This Row],[Common part]]&gt;0,1,"")</f>
        <v/>
      </c>
      <c r="AF912" t="str">
        <f>IF(Table1[[#This Row],[Stock Part]]=1,"STOCK",IF(Table1[[#This Row],[5% Rohs Part]]+Table1[[#This Row],[1% Rohs Part]],"",""))</f>
        <v/>
      </c>
      <c r="AG912" t="str">
        <f>CONCATENATE(Table1[[#This Row],[Resistance (Ohms)]],Table1[[#This Row],[Tolerance]],Table1[[#This Row],[Stock]])</f>
        <v>13.3Â±1%</v>
      </c>
      <c r="AH912" t="s">
        <v>11344</v>
      </c>
      <c r="AI912" s="6" t="s">
        <v>11352</v>
      </c>
    </row>
    <row r="913" spans="1:35" hidden="1">
      <c r="A913" t="s">
        <v>55</v>
      </c>
      <c r="B913" t="s">
        <v>56</v>
      </c>
      <c r="C913" t="s">
        <v>3212</v>
      </c>
      <c r="D913" t="s">
        <v>58</v>
      </c>
      <c r="E913" t="s">
        <v>3213</v>
      </c>
      <c r="F913" t="s">
        <v>60</v>
      </c>
      <c r="G913" t="s">
        <v>3214</v>
      </c>
      <c r="H913">
        <v>0</v>
      </c>
      <c r="I913">
        <v>0</v>
      </c>
      <c r="J913" t="s">
        <v>25</v>
      </c>
      <c r="K913">
        <v>0</v>
      </c>
      <c r="L913">
        <v>1</v>
      </c>
      <c r="M913" t="s">
        <v>19</v>
      </c>
      <c r="N913" t="s">
        <v>62</v>
      </c>
      <c r="O913">
        <v>13.7</v>
      </c>
      <c r="P913" t="s">
        <v>24</v>
      </c>
      <c r="Q913" t="s">
        <v>64</v>
      </c>
      <c r="R913" t="s">
        <v>65</v>
      </c>
      <c r="S913" t="s">
        <v>66</v>
      </c>
      <c r="T913" t="s">
        <v>105</v>
      </c>
      <c r="U913" t="s">
        <v>67</v>
      </c>
      <c r="V913" t="s">
        <v>21</v>
      </c>
      <c r="W913">
        <v>805</v>
      </c>
      <c r="X913" t="s">
        <v>22</v>
      </c>
      <c r="Y913" t="s">
        <v>39</v>
      </c>
      <c r="Z913">
        <v>2</v>
      </c>
      <c r="AC913" t="str">
        <f>IF(Table1[[#This Row],[In Adafruit Kit]]+Table1[[#This Row],[Common part]]&gt;0,1,"")</f>
        <v/>
      </c>
      <c r="AF913" t="str">
        <f>IF(Table1[[#This Row],[Stock Part]]=1,"STOCK",IF(Table1[[#This Row],[5% Rohs Part]]+Table1[[#This Row],[1% Rohs Part]],"",""))</f>
        <v/>
      </c>
      <c r="AG913" t="str">
        <f>CONCATENATE(Table1[[#This Row],[Resistance (Ohms)]],Table1[[#This Row],[Tolerance]],Table1[[#This Row],[Stock]])</f>
        <v>13.7Â±1%</v>
      </c>
      <c r="AH913" t="s">
        <v>11344</v>
      </c>
      <c r="AI913" s="6" t="s">
        <v>11352</v>
      </c>
    </row>
    <row r="914" spans="1:35" hidden="1">
      <c r="A914" t="s">
        <v>55</v>
      </c>
      <c r="B914" t="s">
        <v>56</v>
      </c>
      <c r="C914" t="s">
        <v>3215</v>
      </c>
      <c r="D914" t="s">
        <v>58</v>
      </c>
      <c r="E914" t="s">
        <v>3216</v>
      </c>
      <c r="F914" t="s">
        <v>60</v>
      </c>
      <c r="G914" t="s">
        <v>3217</v>
      </c>
      <c r="H914">
        <v>0</v>
      </c>
      <c r="I914">
        <v>0</v>
      </c>
      <c r="J914" t="s">
        <v>25</v>
      </c>
      <c r="K914">
        <v>0</v>
      </c>
      <c r="L914">
        <v>1</v>
      </c>
      <c r="M914" t="s">
        <v>19</v>
      </c>
      <c r="N914" t="s">
        <v>62</v>
      </c>
      <c r="O914">
        <v>15.4</v>
      </c>
      <c r="P914" t="s">
        <v>24</v>
      </c>
      <c r="Q914" t="s">
        <v>64</v>
      </c>
      <c r="R914" t="s">
        <v>65</v>
      </c>
      <c r="S914" t="s">
        <v>66</v>
      </c>
      <c r="T914" t="s">
        <v>105</v>
      </c>
      <c r="U914" t="s">
        <v>67</v>
      </c>
      <c r="V914" t="s">
        <v>21</v>
      </c>
      <c r="W914">
        <v>805</v>
      </c>
      <c r="X914" t="s">
        <v>22</v>
      </c>
      <c r="Y914" t="s">
        <v>39</v>
      </c>
      <c r="Z914">
        <v>2</v>
      </c>
      <c r="AC914" t="str">
        <f>IF(Table1[[#This Row],[In Adafruit Kit]]+Table1[[#This Row],[Common part]]&gt;0,1,"")</f>
        <v/>
      </c>
      <c r="AF914" t="str">
        <f>IF(Table1[[#This Row],[Stock Part]]=1,"STOCK",IF(Table1[[#This Row],[5% Rohs Part]]+Table1[[#This Row],[1% Rohs Part]],"",""))</f>
        <v/>
      </c>
      <c r="AG914" t="str">
        <f>CONCATENATE(Table1[[#This Row],[Resistance (Ohms)]],Table1[[#This Row],[Tolerance]],Table1[[#This Row],[Stock]])</f>
        <v>15.4Â±1%</v>
      </c>
      <c r="AH914" t="s">
        <v>11344</v>
      </c>
      <c r="AI914" s="6" t="s">
        <v>11352</v>
      </c>
    </row>
    <row r="915" spans="1:35" hidden="1">
      <c r="A915" t="s">
        <v>55</v>
      </c>
      <c r="B915" t="s">
        <v>56</v>
      </c>
      <c r="C915" t="s">
        <v>3218</v>
      </c>
      <c r="D915" t="s">
        <v>58</v>
      </c>
      <c r="E915" t="s">
        <v>3219</v>
      </c>
      <c r="F915" t="s">
        <v>60</v>
      </c>
      <c r="G915" t="s">
        <v>3220</v>
      </c>
      <c r="H915">
        <v>0</v>
      </c>
      <c r="I915">
        <v>0</v>
      </c>
      <c r="J915" t="s">
        <v>25</v>
      </c>
      <c r="K915">
        <v>0</v>
      </c>
      <c r="L915">
        <v>1</v>
      </c>
      <c r="M915" t="s">
        <v>19</v>
      </c>
      <c r="N915" t="s">
        <v>62</v>
      </c>
      <c r="O915">
        <v>19.100000000000001</v>
      </c>
      <c r="P915" t="s">
        <v>24</v>
      </c>
      <c r="Q915" t="s">
        <v>64</v>
      </c>
      <c r="R915" t="s">
        <v>65</v>
      </c>
      <c r="S915" t="s">
        <v>66</v>
      </c>
      <c r="T915" t="s">
        <v>105</v>
      </c>
      <c r="U915" t="s">
        <v>67</v>
      </c>
      <c r="V915" t="s">
        <v>21</v>
      </c>
      <c r="W915">
        <v>805</v>
      </c>
      <c r="X915" t="s">
        <v>22</v>
      </c>
      <c r="Y915" t="s">
        <v>39</v>
      </c>
      <c r="Z915">
        <v>2</v>
      </c>
      <c r="AC915" t="str">
        <f>IF(Table1[[#This Row],[In Adafruit Kit]]+Table1[[#This Row],[Common part]]&gt;0,1,"")</f>
        <v/>
      </c>
      <c r="AF915" t="str">
        <f>IF(Table1[[#This Row],[Stock Part]]=1,"STOCK",IF(Table1[[#This Row],[5% Rohs Part]]+Table1[[#This Row],[1% Rohs Part]],"",""))</f>
        <v/>
      </c>
      <c r="AG915" t="str">
        <f>CONCATENATE(Table1[[#This Row],[Resistance (Ohms)]],Table1[[#This Row],[Tolerance]],Table1[[#This Row],[Stock]])</f>
        <v>19.1Â±1%</v>
      </c>
      <c r="AH915" t="s">
        <v>11344</v>
      </c>
      <c r="AI915" s="6" t="s">
        <v>11352</v>
      </c>
    </row>
    <row r="916" spans="1:35" hidden="1">
      <c r="A916" t="s">
        <v>55</v>
      </c>
      <c r="B916" t="s">
        <v>56</v>
      </c>
      <c r="C916" t="s">
        <v>3221</v>
      </c>
      <c r="D916" t="s">
        <v>58</v>
      </c>
      <c r="E916" t="s">
        <v>3222</v>
      </c>
      <c r="F916" t="s">
        <v>60</v>
      </c>
      <c r="G916" t="s">
        <v>3223</v>
      </c>
      <c r="H916">
        <v>0</v>
      </c>
      <c r="I916">
        <v>0</v>
      </c>
      <c r="J916" t="s">
        <v>25</v>
      </c>
      <c r="K916">
        <v>0</v>
      </c>
      <c r="L916">
        <v>1</v>
      </c>
      <c r="M916" t="s">
        <v>19</v>
      </c>
      <c r="N916" t="s">
        <v>62</v>
      </c>
      <c r="O916">
        <v>21</v>
      </c>
      <c r="P916" t="s">
        <v>24</v>
      </c>
      <c r="Q916" t="s">
        <v>64</v>
      </c>
      <c r="R916" t="s">
        <v>65</v>
      </c>
      <c r="S916" t="s">
        <v>66</v>
      </c>
      <c r="T916" t="s">
        <v>105</v>
      </c>
      <c r="U916" t="s">
        <v>67</v>
      </c>
      <c r="V916" t="s">
        <v>21</v>
      </c>
      <c r="W916">
        <v>805</v>
      </c>
      <c r="X916" t="s">
        <v>22</v>
      </c>
      <c r="Y916" t="s">
        <v>39</v>
      </c>
      <c r="Z916">
        <v>2</v>
      </c>
      <c r="AC916" t="str">
        <f>IF(Table1[[#This Row],[In Adafruit Kit]]+Table1[[#This Row],[Common part]]&gt;0,1,"")</f>
        <v/>
      </c>
      <c r="AF916" t="str">
        <f>IF(Table1[[#This Row],[Stock Part]]=1,"STOCK",IF(Table1[[#This Row],[5% Rohs Part]]+Table1[[#This Row],[1% Rohs Part]],"",""))</f>
        <v/>
      </c>
      <c r="AG916" t="str">
        <f>CONCATENATE(Table1[[#This Row],[Resistance (Ohms)]],Table1[[#This Row],[Tolerance]],Table1[[#This Row],[Stock]])</f>
        <v>21Â±1%</v>
      </c>
      <c r="AH916" t="s">
        <v>11344</v>
      </c>
      <c r="AI916" s="6" t="s">
        <v>11352</v>
      </c>
    </row>
    <row r="917" spans="1:35" hidden="1">
      <c r="A917" t="s">
        <v>55</v>
      </c>
      <c r="B917" t="s">
        <v>56</v>
      </c>
      <c r="C917" t="s">
        <v>3224</v>
      </c>
      <c r="D917" t="s">
        <v>58</v>
      </c>
      <c r="E917" t="s">
        <v>3225</v>
      </c>
      <c r="F917" t="s">
        <v>60</v>
      </c>
      <c r="G917" t="s">
        <v>3226</v>
      </c>
      <c r="H917">
        <v>0</v>
      </c>
      <c r="I917">
        <v>0</v>
      </c>
      <c r="J917" t="s">
        <v>25</v>
      </c>
      <c r="K917">
        <v>0</v>
      </c>
      <c r="L917">
        <v>1</v>
      </c>
      <c r="M917" t="s">
        <v>19</v>
      </c>
      <c r="N917" t="s">
        <v>62</v>
      </c>
      <c r="O917">
        <v>21.5</v>
      </c>
      <c r="P917" t="s">
        <v>24</v>
      </c>
      <c r="Q917" t="s">
        <v>64</v>
      </c>
      <c r="R917" t="s">
        <v>65</v>
      </c>
      <c r="S917" t="s">
        <v>66</v>
      </c>
      <c r="T917" t="s">
        <v>105</v>
      </c>
      <c r="U917" t="s">
        <v>67</v>
      </c>
      <c r="V917" t="s">
        <v>21</v>
      </c>
      <c r="W917">
        <v>805</v>
      </c>
      <c r="X917" t="s">
        <v>22</v>
      </c>
      <c r="Y917" t="s">
        <v>39</v>
      </c>
      <c r="Z917">
        <v>2</v>
      </c>
      <c r="AC917" t="str">
        <f>IF(Table1[[#This Row],[In Adafruit Kit]]+Table1[[#This Row],[Common part]]&gt;0,1,"")</f>
        <v/>
      </c>
      <c r="AF917" t="str">
        <f>IF(Table1[[#This Row],[Stock Part]]=1,"STOCK",IF(Table1[[#This Row],[5% Rohs Part]]+Table1[[#This Row],[1% Rohs Part]],"",""))</f>
        <v/>
      </c>
      <c r="AG917" t="str">
        <f>CONCATENATE(Table1[[#This Row],[Resistance (Ohms)]],Table1[[#This Row],[Tolerance]],Table1[[#This Row],[Stock]])</f>
        <v>21.5Â±1%</v>
      </c>
      <c r="AH917" t="s">
        <v>11344</v>
      </c>
      <c r="AI917" s="6" t="s">
        <v>11352</v>
      </c>
    </row>
    <row r="918" spans="1:35" hidden="1">
      <c r="A918" t="s">
        <v>55</v>
      </c>
      <c r="B918" t="s">
        <v>56</v>
      </c>
      <c r="C918" t="s">
        <v>3227</v>
      </c>
      <c r="D918" t="s">
        <v>58</v>
      </c>
      <c r="E918" t="s">
        <v>3228</v>
      </c>
      <c r="F918" t="s">
        <v>60</v>
      </c>
      <c r="G918" t="s">
        <v>3229</v>
      </c>
      <c r="H918">
        <v>0</v>
      </c>
      <c r="I918">
        <v>0</v>
      </c>
      <c r="J918" t="s">
        <v>25</v>
      </c>
      <c r="K918">
        <v>0</v>
      </c>
      <c r="L918">
        <v>1</v>
      </c>
      <c r="M918" t="s">
        <v>19</v>
      </c>
      <c r="N918" t="s">
        <v>62</v>
      </c>
      <c r="O918">
        <v>41.2</v>
      </c>
      <c r="P918" t="s">
        <v>24</v>
      </c>
      <c r="Q918" t="s">
        <v>64</v>
      </c>
      <c r="R918" t="s">
        <v>65</v>
      </c>
      <c r="S918" t="s">
        <v>66</v>
      </c>
      <c r="T918" t="s">
        <v>105</v>
      </c>
      <c r="U918" t="s">
        <v>67</v>
      </c>
      <c r="V918" t="s">
        <v>21</v>
      </c>
      <c r="W918">
        <v>805</v>
      </c>
      <c r="X918" t="s">
        <v>22</v>
      </c>
      <c r="Y918" t="s">
        <v>39</v>
      </c>
      <c r="Z918">
        <v>2</v>
      </c>
      <c r="AC918" t="str">
        <f>IF(Table1[[#This Row],[In Adafruit Kit]]+Table1[[#This Row],[Common part]]&gt;0,1,"")</f>
        <v/>
      </c>
      <c r="AF918" t="str">
        <f>IF(Table1[[#This Row],[Stock Part]]=1,"STOCK",IF(Table1[[#This Row],[5% Rohs Part]]+Table1[[#This Row],[1% Rohs Part]],"",""))</f>
        <v/>
      </c>
      <c r="AG918" t="str">
        <f>CONCATENATE(Table1[[#This Row],[Resistance (Ohms)]],Table1[[#This Row],[Tolerance]],Table1[[#This Row],[Stock]])</f>
        <v>41.2Â±1%</v>
      </c>
      <c r="AH918" t="s">
        <v>11344</v>
      </c>
      <c r="AI918" s="6" t="s">
        <v>11352</v>
      </c>
    </row>
    <row r="919" spans="1:35" hidden="1">
      <c r="A919" t="s">
        <v>55</v>
      </c>
      <c r="B919" t="s">
        <v>56</v>
      </c>
      <c r="C919" t="s">
        <v>3230</v>
      </c>
      <c r="D919" t="s">
        <v>58</v>
      </c>
      <c r="E919" t="s">
        <v>3231</v>
      </c>
      <c r="F919" t="s">
        <v>60</v>
      </c>
      <c r="G919" t="s">
        <v>3232</v>
      </c>
      <c r="H919">
        <v>0</v>
      </c>
      <c r="I919">
        <v>0</v>
      </c>
      <c r="J919" t="s">
        <v>25</v>
      </c>
      <c r="K919">
        <v>0</v>
      </c>
      <c r="L919">
        <v>1</v>
      </c>
      <c r="M919" t="s">
        <v>19</v>
      </c>
      <c r="N919" t="s">
        <v>62</v>
      </c>
      <c r="O919">
        <v>43.2</v>
      </c>
      <c r="P919" t="s">
        <v>24</v>
      </c>
      <c r="Q919" t="s">
        <v>64</v>
      </c>
      <c r="R919" t="s">
        <v>65</v>
      </c>
      <c r="S919" t="s">
        <v>66</v>
      </c>
      <c r="T919" t="s">
        <v>105</v>
      </c>
      <c r="U919" t="s">
        <v>67</v>
      </c>
      <c r="V919" t="s">
        <v>21</v>
      </c>
      <c r="W919">
        <v>805</v>
      </c>
      <c r="X919" t="s">
        <v>22</v>
      </c>
      <c r="Y919" t="s">
        <v>39</v>
      </c>
      <c r="Z919">
        <v>2</v>
      </c>
      <c r="AC919" t="str">
        <f>IF(Table1[[#This Row],[In Adafruit Kit]]+Table1[[#This Row],[Common part]]&gt;0,1,"")</f>
        <v/>
      </c>
      <c r="AF919" t="str">
        <f>IF(Table1[[#This Row],[Stock Part]]=1,"STOCK",IF(Table1[[#This Row],[5% Rohs Part]]+Table1[[#This Row],[1% Rohs Part]],"",""))</f>
        <v/>
      </c>
      <c r="AG919" t="str">
        <f>CONCATENATE(Table1[[#This Row],[Resistance (Ohms)]],Table1[[#This Row],[Tolerance]],Table1[[#This Row],[Stock]])</f>
        <v>43.2Â±1%</v>
      </c>
      <c r="AH919" t="s">
        <v>11344</v>
      </c>
      <c r="AI919" s="6" t="s">
        <v>11352</v>
      </c>
    </row>
    <row r="920" spans="1:35" hidden="1">
      <c r="A920" t="s">
        <v>55</v>
      </c>
      <c r="B920" t="s">
        <v>56</v>
      </c>
      <c r="C920" t="s">
        <v>3233</v>
      </c>
      <c r="D920" t="s">
        <v>58</v>
      </c>
      <c r="E920" t="s">
        <v>3234</v>
      </c>
      <c r="F920" t="s">
        <v>60</v>
      </c>
      <c r="G920" t="s">
        <v>3235</v>
      </c>
      <c r="H920">
        <v>0</v>
      </c>
      <c r="I920">
        <v>0</v>
      </c>
      <c r="J920" t="s">
        <v>25</v>
      </c>
      <c r="K920">
        <v>0</v>
      </c>
      <c r="L920">
        <v>1</v>
      </c>
      <c r="M920" t="s">
        <v>19</v>
      </c>
      <c r="N920" t="s">
        <v>62</v>
      </c>
      <c r="O920" t="s">
        <v>3236</v>
      </c>
      <c r="P920" t="s">
        <v>24</v>
      </c>
      <c r="Q920" t="s">
        <v>64</v>
      </c>
      <c r="R920" t="s">
        <v>65</v>
      </c>
      <c r="S920" t="s">
        <v>66</v>
      </c>
      <c r="T920" t="s">
        <v>105</v>
      </c>
      <c r="U920" t="s">
        <v>67</v>
      </c>
      <c r="V920" t="s">
        <v>21</v>
      </c>
      <c r="W920">
        <v>805</v>
      </c>
      <c r="X920" t="s">
        <v>22</v>
      </c>
      <c r="Y920" t="s">
        <v>39</v>
      </c>
      <c r="Z920">
        <v>2</v>
      </c>
      <c r="AC920" t="str">
        <f>IF(Table1[[#This Row],[In Adafruit Kit]]+Table1[[#This Row],[Common part]]&gt;0,1,"")</f>
        <v/>
      </c>
      <c r="AF920" t="str">
        <f>IF(Table1[[#This Row],[Stock Part]]=1,"STOCK",IF(Table1[[#This Row],[5% Rohs Part]]+Table1[[#This Row],[1% Rohs Part]],"",""))</f>
        <v/>
      </c>
      <c r="AG920" t="str">
        <f>CONCATENATE(Table1[[#This Row],[Resistance (Ohms)]],Table1[[#This Row],[Tolerance]],Table1[[#This Row],[Stock]])</f>
        <v>523kÂ±1%</v>
      </c>
      <c r="AH920" t="s">
        <v>11344</v>
      </c>
      <c r="AI920" s="6" t="s">
        <v>11352</v>
      </c>
    </row>
    <row r="921" spans="1:35" hidden="1">
      <c r="A921" t="s">
        <v>55</v>
      </c>
      <c r="B921" t="s">
        <v>56</v>
      </c>
      <c r="C921" t="s">
        <v>3237</v>
      </c>
      <c r="D921" t="s">
        <v>58</v>
      </c>
      <c r="E921" t="s">
        <v>3238</v>
      </c>
      <c r="F921" t="s">
        <v>60</v>
      </c>
      <c r="G921" t="s">
        <v>3239</v>
      </c>
      <c r="H921">
        <v>0</v>
      </c>
      <c r="I921">
        <v>0</v>
      </c>
      <c r="J921" t="s">
        <v>25</v>
      </c>
      <c r="K921">
        <v>0</v>
      </c>
      <c r="L921">
        <v>1</v>
      </c>
      <c r="M921" t="s">
        <v>19</v>
      </c>
      <c r="N921" t="s">
        <v>62</v>
      </c>
      <c r="O921">
        <v>53.6</v>
      </c>
      <c r="P921" t="s">
        <v>24</v>
      </c>
      <c r="Q921" t="s">
        <v>64</v>
      </c>
      <c r="R921" t="s">
        <v>65</v>
      </c>
      <c r="S921" t="s">
        <v>66</v>
      </c>
      <c r="T921" t="s">
        <v>105</v>
      </c>
      <c r="U921" t="s">
        <v>67</v>
      </c>
      <c r="V921" t="s">
        <v>21</v>
      </c>
      <c r="W921">
        <v>805</v>
      </c>
      <c r="X921" t="s">
        <v>22</v>
      </c>
      <c r="Y921" t="s">
        <v>39</v>
      </c>
      <c r="Z921">
        <v>2</v>
      </c>
      <c r="AC921" t="str">
        <f>IF(Table1[[#This Row],[In Adafruit Kit]]+Table1[[#This Row],[Common part]]&gt;0,1,"")</f>
        <v/>
      </c>
      <c r="AF921" t="str">
        <f>IF(Table1[[#This Row],[Stock Part]]=1,"STOCK",IF(Table1[[#This Row],[5% Rohs Part]]+Table1[[#This Row],[1% Rohs Part]],"",""))</f>
        <v/>
      </c>
      <c r="AG921" t="str">
        <f>CONCATENATE(Table1[[#This Row],[Resistance (Ohms)]],Table1[[#This Row],[Tolerance]],Table1[[#This Row],[Stock]])</f>
        <v>53.6Â±1%</v>
      </c>
      <c r="AH921" t="s">
        <v>11344</v>
      </c>
      <c r="AI921" s="6" t="s">
        <v>11352</v>
      </c>
    </row>
    <row r="922" spans="1:35" hidden="1">
      <c r="A922" t="s">
        <v>55</v>
      </c>
      <c r="B922" t="s">
        <v>56</v>
      </c>
      <c r="C922" t="s">
        <v>3240</v>
      </c>
      <c r="D922" t="s">
        <v>58</v>
      </c>
      <c r="E922" t="s">
        <v>3241</v>
      </c>
      <c r="F922" t="s">
        <v>60</v>
      </c>
      <c r="G922" t="s">
        <v>3242</v>
      </c>
      <c r="H922">
        <v>0</v>
      </c>
      <c r="I922">
        <v>0</v>
      </c>
      <c r="J922" t="s">
        <v>25</v>
      </c>
      <c r="K922">
        <v>0</v>
      </c>
      <c r="L922">
        <v>1</v>
      </c>
      <c r="M922" t="s">
        <v>19</v>
      </c>
      <c r="N922" t="s">
        <v>62</v>
      </c>
      <c r="O922">
        <v>66.5</v>
      </c>
      <c r="P922" t="s">
        <v>24</v>
      </c>
      <c r="Q922" t="s">
        <v>64</v>
      </c>
      <c r="R922" t="s">
        <v>65</v>
      </c>
      <c r="S922" t="s">
        <v>66</v>
      </c>
      <c r="T922" t="s">
        <v>105</v>
      </c>
      <c r="U922" t="s">
        <v>67</v>
      </c>
      <c r="V922" t="s">
        <v>21</v>
      </c>
      <c r="W922">
        <v>805</v>
      </c>
      <c r="X922" t="s">
        <v>22</v>
      </c>
      <c r="Y922" t="s">
        <v>39</v>
      </c>
      <c r="Z922">
        <v>2</v>
      </c>
      <c r="AC922" t="str">
        <f>IF(Table1[[#This Row],[In Adafruit Kit]]+Table1[[#This Row],[Common part]]&gt;0,1,"")</f>
        <v/>
      </c>
      <c r="AF922" t="str">
        <f>IF(Table1[[#This Row],[Stock Part]]=1,"STOCK",IF(Table1[[#This Row],[5% Rohs Part]]+Table1[[#This Row],[1% Rohs Part]],"",""))</f>
        <v/>
      </c>
      <c r="AG922" t="str">
        <f>CONCATENATE(Table1[[#This Row],[Resistance (Ohms)]],Table1[[#This Row],[Tolerance]],Table1[[#This Row],[Stock]])</f>
        <v>66.5Â±1%</v>
      </c>
      <c r="AH922" t="s">
        <v>11344</v>
      </c>
      <c r="AI922" s="6" t="s">
        <v>11352</v>
      </c>
    </row>
    <row r="923" spans="1:35" hidden="1">
      <c r="A923" t="s">
        <v>55</v>
      </c>
      <c r="B923" t="s">
        <v>56</v>
      </c>
      <c r="C923" t="s">
        <v>3243</v>
      </c>
      <c r="D923" t="s">
        <v>58</v>
      </c>
      <c r="E923" t="s">
        <v>3244</v>
      </c>
      <c r="F923" t="s">
        <v>60</v>
      </c>
      <c r="G923" t="s">
        <v>3245</v>
      </c>
      <c r="H923">
        <v>0</v>
      </c>
      <c r="I923">
        <v>0</v>
      </c>
      <c r="J923" t="s">
        <v>25</v>
      </c>
      <c r="K923">
        <v>0</v>
      </c>
      <c r="L923">
        <v>1</v>
      </c>
      <c r="M923" t="s">
        <v>19</v>
      </c>
      <c r="N923" t="s">
        <v>62</v>
      </c>
      <c r="O923">
        <v>97.6</v>
      </c>
      <c r="P923" t="s">
        <v>24</v>
      </c>
      <c r="Q923" t="s">
        <v>64</v>
      </c>
      <c r="R923" t="s">
        <v>65</v>
      </c>
      <c r="S923" t="s">
        <v>66</v>
      </c>
      <c r="T923" t="s">
        <v>105</v>
      </c>
      <c r="U923" t="s">
        <v>67</v>
      </c>
      <c r="V923" t="s">
        <v>21</v>
      </c>
      <c r="W923">
        <v>805</v>
      </c>
      <c r="X923" t="s">
        <v>22</v>
      </c>
      <c r="Y923" t="s">
        <v>39</v>
      </c>
      <c r="Z923">
        <v>2</v>
      </c>
      <c r="AC923" t="str">
        <f>IF(Table1[[#This Row],[In Adafruit Kit]]+Table1[[#This Row],[Common part]]&gt;0,1,"")</f>
        <v/>
      </c>
      <c r="AF923" t="str">
        <f>IF(Table1[[#This Row],[Stock Part]]=1,"STOCK",IF(Table1[[#This Row],[5% Rohs Part]]+Table1[[#This Row],[1% Rohs Part]],"",""))</f>
        <v/>
      </c>
      <c r="AG923" t="str">
        <f>CONCATENATE(Table1[[#This Row],[Resistance (Ohms)]],Table1[[#This Row],[Tolerance]],Table1[[#This Row],[Stock]])</f>
        <v>97.6Â±1%</v>
      </c>
      <c r="AH923" t="s">
        <v>11344</v>
      </c>
      <c r="AI923" s="6" t="s">
        <v>11352</v>
      </c>
    </row>
    <row r="924" spans="1:35" hidden="1">
      <c r="A924" t="s">
        <v>55</v>
      </c>
      <c r="B924" t="s">
        <v>56</v>
      </c>
      <c r="C924" t="s">
        <v>3246</v>
      </c>
      <c r="D924" t="s">
        <v>58</v>
      </c>
      <c r="E924" t="s">
        <v>3247</v>
      </c>
      <c r="F924" t="s">
        <v>60</v>
      </c>
      <c r="G924" t="s">
        <v>3248</v>
      </c>
      <c r="H924">
        <v>0</v>
      </c>
      <c r="I924">
        <v>0</v>
      </c>
      <c r="J924" t="s">
        <v>25</v>
      </c>
      <c r="K924">
        <v>0</v>
      </c>
      <c r="L924">
        <v>1</v>
      </c>
      <c r="M924" t="s">
        <v>19</v>
      </c>
      <c r="N924" t="s">
        <v>62</v>
      </c>
      <c r="O924" t="s">
        <v>3249</v>
      </c>
      <c r="P924" t="s">
        <v>24</v>
      </c>
      <c r="Q924" t="s">
        <v>64</v>
      </c>
      <c r="R924" t="s">
        <v>65</v>
      </c>
      <c r="S924" t="s">
        <v>66</v>
      </c>
      <c r="T924" t="s">
        <v>105</v>
      </c>
      <c r="U924" t="s">
        <v>67</v>
      </c>
      <c r="V924" t="s">
        <v>21</v>
      </c>
      <c r="W924">
        <v>805</v>
      </c>
      <c r="X924" t="s">
        <v>22</v>
      </c>
      <c r="Y924" t="s">
        <v>39</v>
      </c>
      <c r="Z924">
        <v>2</v>
      </c>
      <c r="AC924" t="str">
        <f>IF(Table1[[#This Row],[In Adafruit Kit]]+Table1[[#This Row],[Common part]]&gt;0,1,"")</f>
        <v/>
      </c>
      <c r="AF924" t="str">
        <f>IF(Table1[[#This Row],[Stock Part]]=1,"STOCK",IF(Table1[[#This Row],[5% Rohs Part]]+Table1[[#This Row],[1% Rohs Part]],"",""))</f>
        <v/>
      </c>
      <c r="AG924" t="str">
        <f>CONCATENATE(Table1[[#This Row],[Resistance (Ohms)]],Table1[[#This Row],[Tolerance]],Table1[[#This Row],[Stock]])</f>
        <v>1.05MÂ±1%</v>
      </c>
      <c r="AH924" t="s">
        <v>11344</v>
      </c>
      <c r="AI924" s="6" t="s">
        <v>11352</v>
      </c>
    </row>
    <row r="925" spans="1:35" hidden="1">
      <c r="A925" t="s">
        <v>55</v>
      </c>
      <c r="B925" t="s">
        <v>56</v>
      </c>
      <c r="C925" t="s">
        <v>3250</v>
      </c>
      <c r="D925" t="s">
        <v>58</v>
      </c>
      <c r="E925" t="s">
        <v>3251</v>
      </c>
      <c r="F925" t="s">
        <v>60</v>
      </c>
      <c r="G925" t="s">
        <v>3252</v>
      </c>
      <c r="H925">
        <v>0</v>
      </c>
      <c r="I925">
        <v>0</v>
      </c>
      <c r="J925" t="s">
        <v>25</v>
      </c>
      <c r="K925">
        <v>0</v>
      </c>
      <c r="L925">
        <v>1</v>
      </c>
      <c r="M925" t="s">
        <v>19</v>
      </c>
      <c r="N925" t="s">
        <v>62</v>
      </c>
      <c r="O925" t="s">
        <v>3253</v>
      </c>
      <c r="P925" t="s">
        <v>24</v>
      </c>
      <c r="Q925" t="s">
        <v>64</v>
      </c>
      <c r="R925" t="s">
        <v>65</v>
      </c>
      <c r="S925" t="s">
        <v>66</v>
      </c>
      <c r="T925" t="s">
        <v>105</v>
      </c>
      <c r="U925" t="s">
        <v>67</v>
      </c>
      <c r="V925" t="s">
        <v>21</v>
      </c>
      <c r="W925">
        <v>805</v>
      </c>
      <c r="X925" t="s">
        <v>22</v>
      </c>
      <c r="Y925" t="s">
        <v>39</v>
      </c>
      <c r="Z925">
        <v>2</v>
      </c>
      <c r="AC925" t="str">
        <f>IF(Table1[[#This Row],[In Adafruit Kit]]+Table1[[#This Row],[Common part]]&gt;0,1,"")</f>
        <v/>
      </c>
      <c r="AF925" t="str">
        <f>IF(Table1[[#This Row],[Stock Part]]=1,"STOCK",IF(Table1[[#This Row],[5% Rohs Part]]+Table1[[#This Row],[1% Rohs Part]],"",""))</f>
        <v/>
      </c>
      <c r="AG925" t="str">
        <f>CONCATENATE(Table1[[#This Row],[Resistance (Ohms)]],Table1[[#This Row],[Tolerance]],Table1[[#This Row],[Stock]])</f>
        <v>1.43MÂ±1%</v>
      </c>
      <c r="AH925" t="s">
        <v>11344</v>
      </c>
      <c r="AI925" s="6" t="s">
        <v>11352</v>
      </c>
    </row>
    <row r="926" spans="1:35" hidden="1">
      <c r="A926" t="s">
        <v>55</v>
      </c>
      <c r="B926" t="s">
        <v>56</v>
      </c>
      <c r="C926" t="s">
        <v>3254</v>
      </c>
      <c r="D926" t="s">
        <v>58</v>
      </c>
      <c r="E926" t="s">
        <v>3255</v>
      </c>
      <c r="F926" t="s">
        <v>60</v>
      </c>
      <c r="G926" t="s">
        <v>3256</v>
      </c>
      <c r="H926">
        <v>10</v>
      </c>
      <c r="I926">
        <v>0</v>
      </c>
      <c r="J926">
        <v>0.1</v>
      </c>
      <c r="K926">
        <v>0</v>
      </c>
      <c r="L926">
        <v>1</v>
      </c>
      <c r="M926" t="s">
        <v>19</v>
      </c>
      <c r="N926" t="s">
        <v>62</v>
      </c>
      <c r="O926" t="s">
        <v>3257</v>
      </c>
      <c r="P926" t="s">
        <v>24</v>
      </c>
      <c r="Q926" t="s">
        <v>64</v>
      </c>
      <c r="R926" t="s">
        <v>65</v>
      </c>
      <c r="S926" t="s">
        <v>66</v>
      </c>
      <c r="T926" t="s">
        <v>105</v>
      </c>
      <c r="U926" t="s">
        <v>67</v>
      </c>
      <c r="V926" t="s">
        <v>21</v>
      </c>
      <c r="W926">
        <v>805</v>
      </c>
      <c r="X926" t="s">
        <v>22</v>
      </c>
      <c r="Y926" t="s">
        <v>39</v>
      </c>
      <c r="Z926">
        <v>2</v>
      </c>
      <c r="AC926" t="str">
        <f>IF(Table1[[#This Row],[In Adafruit Kit]]+Table1[[#This Row],[Common part]]&gt;0,1,"")</f>
        <v/>
      </c>
      <c r="AE926">
        <v>1</v>
      </c>
      <c r="AF926" t="str">
        <f>IF(Table1[[#This Row],[Stock Part]]=1,"STOCK",IF(Table1[[#This Row],[5% Rohs Part]]+Table1[[#This Row],[1% Rohs Part]],"",""))</f>
        <v/>
      </c>
      <c r="AG926" t="str">
        <f>CONCATENATE(Table1[[#This Row],[Resistance (Ohms)]],Table1[[#This Row],[Tolerance]],Table1[[#This Row],[Stock]])</f>
        <v>1.87MÂ±1%</v>
      </c>
      <c r="AH926" t="s">
        <v>11344</v>
      </c>
      <c r="AI926" s="6" t="s">
        <v>11352</v>
      </c>
    </row>
    <row r="927" spans="1:35" hidden="1">
      <c r="A927" t="s">
        <v>55</v>
      </c>
      <c r="B927" t="s">
        <v>56</v>
      </c>
      <c r="C927" t="s">
        <v>3258</v>
      </c>
      <c r="D927" t="s">
        <v>58</v>
      </c>
      <c r="E927" t="s">
        <v>3259</v>
      </c>
      <c r="F927" t="s">
        <v>60</v>
      </c>
      <c r="G927" t="s">
        <v>3260</v>
      </c>
      <c r="H927">
        <v>0</v>
      </c>
      <c r="I927">
        <v>0</v>
      </c>
      <c r="J927" t="s">
        <v>25</v>
      </c>
      <c r="K927">
        <v>0</v>
      </c>
      <c r="L927">
        <v>1</v>
      </c>
      <c r="M927" t="s">
        <v>19</v>
      </c>
      <c r="N927" t="s">
        <v>62</v>
      </c>
      <c r="O927" t="s">
        <v>3261</v>
      </c>
      <c r="P927" t="s">
        <v>24</v>
      </c>
      <c r="Q927" t="s">
        <v>64</v>
      </c>
      <c r="R927" t="s">
        <v>65</v>
      </c>
      <c r="S927" t="s">
        <v>66</v>
      </c>
      <c r="T927" t="s">
        <v>105</v>
      </c>
      <c r="U927" t="s">
        <v>67</v>
      </c>
      <c r="V927" t="s">
        <v>21</v>
      </c>
      <c r="W927">
        <v>805</v>
      </c>
      <c r="X927" t="s">
        <v>22</v>
      </c>
      <c r="Y927" t="s">
        <v>39</v>
      </c>
      <c r="Z927">
        <v>2</v>
      </c>
      <c r="AC927" t="str">
        <f>IF(Table1[[#This Row],[In Adafruit Kit]]+Table1[[#This Row],[Common part]]&gt;0,1,"")</f>
        <v/>
      </c>
      <c r="AF927" t="str">
        <f>IF(Table1[[#This Row],[Stock Part]]=1,"STOCK",IF(Table1[[#This Row],[5% Rohs Part]]+Table1[[#This Row],[1% Rohs Part]],"",""))</f>
        <v/>
      </c>
      <c r="AG927" t="str">
        <f>CONCATENATE(Table1[[#This Row],[Resistance (Ohms)]],Table1[[#This Row],[Tolerance]],Table1[[#This Row],[Stock]])</f>
        <v>2.87MÂ±1%</v>
      </c>
      <c r="AH927" t="s">
        <v>11344</v>
      </c>
      <c r="AI927" s="6" t="s">
        <v>11352</v>
      </c>
    </row>
    <row r="928" spans="1:35" hidden="1">
      <c r="A928" t="s">
        <v>55</v>
      </c>
      <c r="B928" t="s">
        <v>56</v>
      </c>
      <c r="C928" t="s">
        <v>3262</v>
      </c>
      <c r="D928" t="s">
        <v>58</v>
      </c>
      <c r="E928" t="s">
        <v>3263</v>
      </c>
      <c r="F928" t="s">
        <v>60</v>
      </c>
      <c r="G928" t="s">
        <v>3264</v>
      </c>
      <c r="H928">
        <v>0</v>
      </c>
      <c r="I928">
        <v>0</v>
      </c>
      <c r="J928" t="s">
        <v>25</v>
      </c>
      <c r="K928">
        <v>0</v>
      </c>
      <c r="L928">
        <v>1</v>
      </c>
      <c r="M928" t="s">
        <v>19</v>
      </c>
      <c r="N928" t="s">
        <v>62</v>
      </c>
      <c r="O928" t="s">
        <v>3265</v>
      </c>
      <c r="P928" t="s">
        <v>24</v>
      </c>
      <c r="Q928" t="s">
        <v>64</v>
      </c>
      <c r="R928" t="s">
        <v>65</v>
      </c>
      <c r="S928" t="s">
        <v>66</v>
      </c>
      <c r="T928" t="s">
        <v>105</v>
      </c>
      <c r="U928" t="s">
        <v>67</v>
      </c>
      <c r="V928" t="s">
        <v>21</v>
      </c>
      <c r="W928">
        <v>805</v>
      </c>
      <c r="X928" t="s">
        <v>22</v>
      </c>
      <c r="Y928" t="s">
        <v>39</v>
      </c>
      <c r="Z928">
        <v>2</v>
      </c>
      <c r="AC928" t="str">
        <f>IF(Table1[[#This Row],[In Adafruit Kit]]+Table1[[#This Row],[Common part]]&gt;0,1,"")</f>
        <v/>
      </c>
      <c r="AF928" t="str">
        <f>IF(Table1[[#This Row],[Stock Part]]=1,"STOCK",IF(Table1[[#This Row],[5% Rohs Part]]+Table1[[#This Row],[1% Rohs Part]],"",""))</f>
        <v/>
      </c>
      <c r="AG928" t="str">
        <f>CONCATENATE(Table1[[#This Row],[Resistance (Ohms)]],Table1[[#This Row],[Tolerance]],Table1[[#This Row],[Stock]])</f>
        <v>3.09MÂ±1%</v>
      </c>
      <c r="AH928" t="s">
        <v>11344</v>
      </c>
      <c r="AI928" s="6" t="s">
        <v>11352</v>
      </c>
    </row>
    <row r="929" spans="1:35" hidden="1">
      <c r="A929" t="s">
        <v>55</v>
      </c>
      <c r="B929" t="s">
        <v>56</v>
      </c>
      <c r="C929" t="s">
        <v>3266</v>
      </c>
      <c r="D929" t="s">
        <v>58</v>
      </c>
      <c r="E929" t="s">
        <v>3267</v>
      </c>
      <c r="F929" t="s">
        <v>60</v>
      </c>
      <c r="G929" t="s">
        <v>3268</v>
      </c>
      <c r="H929">
        <v>0</v>
      </c>
      <c r="I929">
        <v>0</v>
      </c>
      <c r="J929" t="s">
        <v>25</v>
      </c>
      <c r="K929">
        <v>0</v>
      </c>
      <c r="L929">
        <v>1</v>
      </c>
      <c r="M929" t="s">
        <v>19</v>
      </c>
      <c r="N929" t="s">
        <v>62</v>
      </c>
      <c r="O929" t="s">
        <v>3269</v>
      </c>
      <c r="P929" t="s">
        <v>24</v>
      </c>
      <c r="Q929" t="s">
        <v>64</v>
      </c>
      <c r="R929" t="s">
        <v>65</v>
      </c>
      <c r="S929" t="s">
        <v>66</v>
      </c>
      <c r="T929" t="s">
        <v>105</v>
      </c>
      <c r="U929" t="s">
        <v>67</v>
      </c>
      <c r="V929" t="s">
        <v>21</v>
      </c>
      <c r="W929">
        <v>805</v>
      </c>
      <c r="X929" t="s">
        <v>22</v>
      </c>
      <c r="Y929" t="s">
        <v>39</v>
      </c>
      <c r="Z929">
        <v>2</v>
      </c>
      <c r="AC929" t="str">
        <f>IF(Table1[[#This Row],[In Adafruit Kit]]+Table1[[#This Row],[Common part]]&gt;0,1,"")</f>
        <v/>
      </c>
      <c r="AF929" t="str">
        <f>IF(Table1[[#This Row],[Stock Part]]=1,"STOCK",IF(Table1[[#This Row],[5% Rohs Part]]+Table1[[#This Row],[1% Rohs Part]],"",""))</f>
        <v/>
      </c>
      <c r="AG929" t="str">
        <f>CONCATENATE(Table1[[#This Row],[Resistance (Ohms)]],Table1[[#This Row],[Tolerance]],Table1[[#This Row],[Stock]])</f>
        <v>3.24MÂ±1%</v>
      </c>
      <c r="AH929" t="s">
        <v>11344</v>
      </c>
      <c r="AI929" s="6" t="s">
        <v>11352</v>
      </c>
    </row>
    <row r="930" spans="1:35" hidden="1">
      <c r="A930" t="s">
        <v>55</v>
      </c>
      <c r="B930" t="s">
        <v>56</v>
      </c>
      <c r="C930" t="s">
        <v>3270</v>
      </c>
      <c r="D930" t="s">
        <v>58</v>
      </c>
      <c r="E930" t="s">
        <v>3271</v>
      </c>
      <c r="F930" t="s">
        <v>60</v>
      </c>
      <c r="G930" t="s">
        <v>3272</v>
      </c>
      <c r="H930">
        <v>0</v>
      </c>
      <c r="I930">
        <v>0</v>
      </c>
      <c r="J930" t="s">
        <v>25</v>
      </c>
      <c r="K930">
        <v>0</v>
      </c>
      <c r="L930">
        <v>1</v>
      </c>
      <c r="M930" t="s">
        <v>19</v>
      </c>
      <c r="N930" t="s">
        <v>62</v>
      </c>
      <c r="O930" t="s">
        <v>3273</v>
      </c>
      <c r="P930" t="s">
        <v>24</v>
      </c>
      <c r="Q930" t="s">
        <v>64</v>
      </c>
      <c r="R930" t="s">
        <v>65</v>
      </c>
      <c r="S930" t="s">
        <v>66</v>
      </c>
      <c r="T930" t="s">
        <v>105</v>
      </c>
      <c r="U930" t="s">
        <v>67</v>
      </c>
      <c r="V930" t="s">
        <v>21</v>
      </c>
      <c r="W930">
        <v>805</v>
      </c>
      <c r="X930" t="s">
        <v>22</v>
      </c>
      <c r="Y930" t="s">
        <v>39</v>
      </c>
      <c r="Z930">
        <v>2</v>
      </c>
      <c r="AC930" t="str">
        <f>IF(Table1[[#This Row],[In Adafruit Kit]]+Table1[[#This Row],[Common part]]&gt;0,1,"")</f>
        <v/>
      </c>
      <c r="AF930" t="str">
        <f>IF(Table1[[#This Row],[Stock Part]]=1,"STOCK",IF(Table1[[#This Row],[5% Rohs Part]]+Table1[[#This Row],[1% Rohs Part]],"",""))</f>
        <v/>
      </c>
      <c r="AG930" t="str">
        <f>CONCATENATE(Table1[[#This Row],[Resistance (Ohms)]],Table1[[#This Row],[Tolerance]],Table1[[#This Row],[Stock]])</f>
        <v>3.48MÂ±1%</v>
      </c>
      <c r="AH930" t="s">
        <v>11344</v>
      </c>
      <c r="AI930" s="6" t="s">
        <v>11352</v>
      </c>
    </row>
    <row r="931" spans="1:35" hidden="1">
      <c r="A931" t="s">
        <v>55</v>
      </c>
      <c r="B931" t="s">
        <v>56</v>
      </c>
      <c r="C931" t="s">
        <v>3274</v>
      </c>
      <c r="D931" t="s">
        <v>58</v>
      </c>
      <c r="E931" t="s">
        <v>3275</v>
      </c>
      <c r="F931" t="s">
        <v>60</v>
      </c>
      <c r="G931" t="s">
        <v>3276</v>
      </c>
      <c r="H931">
        <v>4</v>
      </c>
      <c r="I931">
        <v>0</v>
      </c>
      <c r="J931">
        <v>0.1</v>
      </c>
      <c r="K931">
        <v>0</v>
      </c>
      <c r="L931">
        <v>1</v>
      </c>
      <c r="M931" t="s">
        <v>19</v>
      </c>
      <c r="N931" t="s">
        <v>62</v>
      </c>
      <c r="O931" t="s">
        <v>3277</v>
      </c>
      <c r="P931" t="s">
        <v>24</v>
      </c>
      <c r="Q931" t="s">
        <v>64</v>
      </c>
      <c r="R931" t="s">
        <v>65</v>
      </c>
      <c r="S931" t="s">
        <v>66</v>
      </c>
      <c r="T931" t="s">
        <v>105</v>
      </c>
      <c r="U931" t="s">
        <v>67</v>
      </c>
      <c r="V931" t="s">
        <v>21</v>
      </c>
      <c r="W931">
        <v>805</v>
      </c>
      <c r="X931" t="s">
        <v>22</v>
      </c>
      <c r="Y931" t="s">
        <v>39</v>
      </c>
      <c r="Z931">
        <v>2</v>
      </c>
      <c r="AC931" t="str">
        <f>IF(Table1[[#This Row],[In Adafruit Kit]]+Table1[[#This Row],[Common part]]&gt;0,1,"")</f>
        <v/>
      </c>
      <c r="AE931">
        <v>1</v>
      </c>
      <c r="AF931" t="str">
        <f>IF(Table1[[#This Row],[Stock Part]]=1,"STOCK",IF(Table1[[#This Row],[5% Rohs Part]]+Table1[[#This Row],[1% Rohs Part]],"",""))</f>
        <v/>
      </c>
      <c r="AG931" t="str">
        <f>CONCATENATE(Table1[[#This Row],[Resistance (Ohms)]],Table1[[#This Row],[Tolerance]],Table1[[#This Row],[Stock]])</f>
        <v>3.74MÂ±1%</v>
      </c>
      <c r="AH931" t="s">
        <v>11344</v>
      </c>
      <c r="AI931" s="6" t="s">
        <v>11352</v>
      </c>
    </row>
    <row r="932" spans="1:35" hidden="1">
      <c r="A932" t="s">
        <v>55</v>
      </c>
      <c r="B932" t="s">
        <v>56</v>
      </c>
      <c r="C932" t="s">
        <v>3278</v>
      </c>
      <c r="D932" t="s">
        <v>58</v>
      </c>
      <c r="E932" t="s">
        <v>3279</v>
      </c>
      <c r="F932" t="s">
        <v>60</v>
      </c>
      <c r="G932" t="s">
        <v>3280</v>
      </c>
      <c r="H932">
        <v>0</v>
      </c>
      <c r="I932">
        <v>0</v>
      </c>
      <c r="J932" t="s">
        <v>25</v>
      </c>
      <c r="K932">
        <v>0</v>
      </c>
      <c r="L932">
        <v>1</v>
      </c>
      <c r="M932" t="s">
        <v>19</v>
      </c>
      <c r="N932" t="s">
        <v>62</v>
      </c>
      <c r="O932" t="s">
        <v>3281</v>
      </c>
      <c r="P932" t="s">
        <v>24</v>
      </c>
      <c r="Q932" t="s">
        <v>64</v>
      </c>
      <c r="R932" t="s">
        <v>65</v>
      </c>
      <c r="S932" t="s">
        <v>66</v>
      </c>
      <c r="T932" t="s">
        <v>105</v>
      </c>
      <c r="U932" t="s">
        <v>67</v>
      </c>
      <c r="V932" t="s">
        <v>21</v>
      </c>
      <c r="W932">
        <v>805</v>
      </c>
      <c r="X932" t="s">
        <v>22</v>
      </c>
      <c r="Y932" t="s">
        <v>39</v>
      </c>
      <c r="Z932">
        <v>2</v>
      </c>
      <c r="AC932" t="str">
        <f>IF(Table1[[#This Row],[In Adafruit Kit]]+Table1[[#This Row],[Common part]]&gt;0,1,"")</f>
        <v/>
      </c>
      <c r="AF932" t="str">
        <f>IF(Table1[[#This Row],[Stock Part]]=1,"STOCK",IF(Table1[[#This Row],[5% Rohs Part]]+Table1[[#This Row],[1% Rohs Part]],"",""))</f>
        <v/>
      </c>
      <c r="AG932" t="str">
        <f>CONCATENATE(Table1[[#This Row],[Resistance (Ohms)]],Table1[[#This Row],[Tolerance]],Table1[[#This Row],[Stock]])</f>
        <v>3.83MÂ±1%</v>
      </c>
      <c r="AH932" t="s">
        <v>11344</v>
      </c>
      <c r="AI932" s="6" t="s">
        <v>11352</v>
      </c>
    </row>
    <row r="933" spans="1:35" hidden="1">
      <c r="A933" t="s">
        <v>55</v>
      </c>
      <c r="B933" t="s">
        <v>56</v>
      </c>
      <c r="C933" t="s">
        <v>3282</v>
      </c>
      <c r="D933" t="s">
        <v>58</v>
      </c>
      <c r="E933" t="s">
        <v>3283</v>
      </c>
      <c r="F933" t="s">
        <v>60</v>
      </c>
      <c r="G933" t="s">
        <v>3284</v>
      </c>
      <c r="H933">
        <v>0</v>
      </c>
      <c r="I933">
        <v>0</v>
      </c>
      <c r="J933" t="s">
        <v>25</v>
      </c>
      <c r="K933">
        <v>0</v>
      </c>
      <c r="L933">
        <v>1</v>
      </c>
      <c r="M933" t="s">
        <v>19</v>
      </c>
      <c r="N933" t="s">
        <v>62</v>
      </c>
      <c r="O933" t="s">
        <v>3285</v>
      </c>
      <c r="P933" t="s">
        <v>24</v>
      </c>
      <c r="Q933" t="s">
        <v>64</v>
      </c>
      <c r="R933" t="s">
        <v>65</v>
      </c>
      <c r="S933" t="s">
        <v>66</v>
      </c>
      <c r="T933" t="s">
        <v>105</v>
      </c>
      <c r="U933" t="s">
        <v>67</v>
      </c>
      <c r="V933" t="s">
        <v>21</v>
      </c>
      <c r="W933">
        <v>805</v>
      </c>
      <c r="X933" t="s">
        <v>22</v>
      </c>
      <c r="Y933" t="s">
        <v>39</v>
      </c>
      <c r="Z933">
        <v>2</v>
      </c>
      <c r="AC933" t="str">
        <f>IF(Table1[[#This Row],[In Adafruit Kit]]+Table1[[#This Row],[Common part]]&gt;0,1,"")</f>
        <v/>
      </c>
      <c r="AF933" t="str">
        <f>IF(Table1[[#This Row],[Stock Part]]=1,"STOCK",IF(Table1[[#This Row],[5% Rohs Part]]+Table1[[#This Row],[1% Rohs Part]],"",""))</f>
        <v/>
      </c>
      <c r="AG933" t="str">
        <f>CONCATENATE(Table1[[#This Row],[Resistance (Ohms)]],Table1[[#This Row],[Tolerance]],Table1[[#This Row],[Stock]])</f>
        <v>4.22MÂ±1%</v>
      </c>
      <c r="AH933" t="s">
        <v>11344</v>
      </c>
      <c r="AI933" s="6" t="s">
        <v>11352</v>
      </c>
    </row>
    <row r="934" spans="1:35" hidden="1">
      <c r="A934" t="s">
        <v>55</v>
      </c>
      <c r="B934" t="s">
        <v>56</v>
      </c>
      <c r="C934" t="s">
        <v>3286</v>
      </c>
      <c r="D934" t="s">
        <v>58</v>
      </c>
      <c r="E934" t="s">
        <v>3287</v>
      </c>
      <c r="F934" t="s">
        <v>60</v>
      </c>
      <c r="G934" t="s">
        <v>3288</v>
      </c>
      <c r="H934">
        <v>0</v>
      </c>
      <c r="I934">
        <v>0</v>
      </c>
      <c r="J934" t="s">
        <v>25</v>
      </c>
      <c r="K934">
        <v>0</v>
      </c>
      <c r="L934">
        <v>1</v>
      </c>
      <c r="M934" t="s">
        <v>19</v>
      </c>
      <c r="N934" t="s">
        <v>62</v>
      </c>
      <c r="O934" t="s">
        <v>3289</v>
      </c>
      <c r="P934" t="s">
        <v>24</v>
      </c>
      <c r="Q934" t="s">
        <v>64</v>
      </c>
      <c r="R934" t="s">
        <v>65</v>
      </c>
      <c r="S934" t="s">
        <v>66</v>
      </c>
      <c r="T934" t="s">
        <v>105</v>
      </c>
      <c r="U934" t="s">
        <v>67</v>
      </c>
      <c r="V934" t="s">
        <v>21</v>
      </c>
      <c r="W934">
        <v>805</v>
      </c>
      <c r="X934" t="s">
        <v>22</v>
      </c>
      <c r="Y934" t="s">
        <v>39</v>
      </c>
      <c r="Z934">
        <v>2</v>
      </c>
      <c r="AC934" t="str">
        <f>IF(Table1[[#This Row],[In Adafruit Kit]]+Table1[[#This Row],[Common part]]&gt;0,1,"")</f>
        <v/>
      </c>
      <c r="AF934" t="str">
        <f>IF(Table1[[#This Row],[Stock Part]]=1,"STOCK",IF(Table1[[#This Row],[5% Rohs Part]]+Table1[[#This Row],[1% Rohs Part]],"",""))</f>
        <v/>
      </c>
      <c r="AG934" t="str">
        <f>CONCATENATE(Table1[[#This Row],[Resistance (Ohms)]],Table1[[#This Row],[Tolerance]],Table1[[#This Row],[Stock]])</f>
        <v>4.42MÂ±1%</v>
      </c>
      <c r="AH934" t="s">
        <v>11344</v>
      </c>
      <c r="AI934" s="6" t="s">
        <v>11352</v>
      </c>
    </row>
    <row r="935" spans="1:35" hidden="1">
      <c r="A935" t="s">
        <v>55</v>
      </c>
      <c r="B935" t="s">
        <v>56</v>
      </c>
      <c r="C935" t="s">
        <v>3290</v>
      </c>
      <c r="D935" t="s">
        <v>58</v>
      </c>
      <c r="E935" t="s">
        <v>3291</v>
      </c>
      <c r="F935" t="s">
        <v>60</v>
      </c>
      <c r="G935" t="s">
        <v>3292</v>
      </c>
      <c r="H935">
        <v>0</v>
      </c>
      <c r="I935">
        <v>0</v>
      </c>
      <c r="J935" t="s">
        <v>25</v>
      </c>
      <c r="K935">
        <v>0</v>
      </c>
      <c r="L935">
        <v>1</v>
      </c>
      <c r="M935" t="s">
        <v>19</v>
      </c>
      <c r="N935" t="s">
        <v>62</v>
      </c>
      <c r="O935" t="s">
        <v>3293</v>
      </c>
      <c r="P935" t="s">
        <v>24</v>
      </c>
      <c r="Q935" t="s">
        <v>64</v>
      </c>
      <c r="R935" t="s">
        <v>65</v>
      </c>
      <c r="S935" t="s">
        <v>66</v>
      </c>
      <c r="T935" t="s">
        <v>105</v>
      </c>
      <c r="U935" t="s">
        <v>67</v>
      </c>
      <c r="V935" t="s">
        <v>21</v>
      </c>
      <c r="W935">
        <v>805</v>
      </c>
      <c r="X935" t="s">
        <v>22</v>
      </c>
      <c r="Y935" t="s">
        <v>39</v>
      </c>
      <c r="Z935">
        <v>2</v>
      </c>
      <c r="AC935" t="str">
        <f>IF(Table1[[#This Row],[In Adafruit Kit]]+Table1[[#This Row],[Common part]]&gt;0,1,"")</f>
        <v/>
      </c>
      <c r="AF935" t="str">
        <f>IF(Table1[[#This Row],[Stock Part]]=1,"STOCK",IF(Table1[[#This Row],[5% Rohs Part]]+Table1[[#This Row],[1% Rohs Part]],"",""))</f>
        <v/>
      </c>
      <c r="AG935" t="str">
        <f>CONCATENATE(Table1[[#This Row],[Resistance (Ohms)]],Table1[[#This Row],[Tolerance]],Table1[[#This Row],[Stock]])</f>
        <v>4.53MÂ±1%</v>
      </c>
      <c r="AH935" t="s">
        <v>11344</v>
      </c>
      <c r="AI935" s="6" t="s">
        <v>11352</v>
      </c>
    </row>
    <row r="936" spans="1:35" hidden="1">
      <c r="A936" t="s">
        <v>55</v>
      </c>
      <c r="B936" t="s">
        <v>56</v>
      </c>
      <c r="C936" t="s">
        <v>3294</v>
      </c>
      <c r="D936" t="s">
        <v>58</v>
      </c>
      <c r="E936" t="s">
        <v>3295</v>
      </c>
      <c r="F936" t="s">
        <v>60</v>
      </c>
      <c r="G936" t="s">
        <v>3296</v>
      </c>
      <c r="H936">
        <v>0</v>
      </c>
      <c r="I936">
        <v>0</v>
      </c>
      <c r="J936" t="s">
        <v>25</v>
      </c>
      <c r="K936">
        <v>0</v>
      </c>
      <c r="L936">
        <v>1</v>
      </c>
      <c r="M936" t="s">
        <v>19</v>
      </c>
      <c r="N936" t="s">
        <v>62</v>
      </c>
      <c r="O936" t="s">
        <v>3297</v>
      </c>
      <c r="P936" t="s">
        <v>24</v>
      </c>
      <c r="Q936" t="s">
        <v>64</v>
      </c>
      <c r="R936" t="s">
        <v>65</v>
      </c>
      <c r="S936" t="s">
        <v>66</v>
      </c>
      <c r="T936" t="s">
        <v>105</v>
      </c>
      <c r="U936" t="s">
        <v>67</v>
      </c>
      <c r="V936" t="s">
        <v>21</v>
      </c>
      <c r="W936">
        <v>805</v>
      </c>
      <c r="X936" t="s">
        <v>22</v>
      </c>
      <c r="Y936" t="s">
        <v>39</v>
      </c>
      <c r="Z936">
        <v>2</v>
      </c>
      <c r="AC936" t="str">
        <f>IF(Table1[[#This Row],[In Adafruit Kit]]+Table1[[#This Row],[Common part]]&gt;0,1,"")</f>
        <v/>
      </c>
      <c r="AF936" t="str">
        <f>IF(Table1[[#This Row],[Stock Part]]=1,"STOCK",IF(Table1[[#This Row],[5% Rohs Part]]+Table1[[#This Row],[1% Rohs Part]],"",""))</f>
        <v/>
      </c>
      <c r="AG936" t="str">
        <f>CONCATENATE(Table1[[#This Row],[Resistance (Ohms)]],Table1[[#This Row],[Tolerance]],Table1[[#This Row],[Stock]])</f>
        <v>4.87MÂ±1%</v>
      </c>
      <c r="AH936" t="s">
        <v>11344</v>
      </c>
      <c r="AI936" s="6" t="s">
        <v>11352</v>
      </c>
    </row>
    <row r="937" spans="1:35" hidden="1">
      <c r="A937" t="s">
        <v>55</v>
      </c>
      <c r="B937" t="s">
        <v>56</v>
      </c>
      <c r="C937" t="s">
        <v>3298</v>
      </c>
      <c r="D937" t="s">
        <v>58</v>
      </c>
      <c r="E937" t="s">
        <v>3299</v>
      </c>
      <c r="F937" t="s">
        <v>60</v>
      </c>
      <c r="G937" t="s">
        <v>3300</v>
      </c>
      <c r="H937">
        <v>0</v>
      </c>
      <c r="I937">
        <v>0</v>
      </c>
      <c r="J937" t="s">
        <v>25</v>
      </c>
      <c r="K937">
        <v>0</v>
      </c>
      <c r="L937">
        <v>1</v>
      </c>
      <c r="M937" t="s">
        <v>19</v>
      </c>
      <c r="N937" t="s">
        <v>62</v>
      </c>
      <c r="O937" t="s">
        <v>3301</v>
      </c>
      <c r="P937" t="s">
        <v>24</v>
      </c>
      <c r="Q937" t="s">
        <v>64</v>
      </c>
      <c r="R937" t="s">
        <v>65</v>
      </c>
      <c r="S937" t="s">
        <v>66</v>
      </c>
      <c r="T937" t="s">
        <v>105</v>
      </c>
      <c r="U937" t="s">
        <v>67</v>
      </c>
      <c r="V937" t="s">
        <v>21</v>
      </c>
      <c r="W937">
        <v>805</v>
      </c>
      <c r="X937" t="s">
        <v>22</v>
      </c>
      <c r="Y937" t="s">
        <v>39</v>
      </c>
      <c r="Z937">
        <v>2</v>
      </c>
      <c r="AC937" t="str">
        <f>IF(Table1[[#This Row],[In Adafruit Kit]]+Table1[[#This Row],[Common part]]&gt;0,1,"")</f>
        <v/>
      </c>
      <c r="AF937" t="str">
        <f>IF(Table1[[#This Row],[Stock Part]]=1,"STOCK",IF(Table1[[#This Row],[5% Rohs Part]]+Table1[[#This Row],[1% Rohs Part]],"",""))</f>
        <v/>
      </c>
      <c r="AG937" t="str">
        <f>CONCATENATE(Table1[[#This Row],[Resistance (Ohms)]],Table1[[#This Row],[Tolerance]],Table1[[#This Row],[Stock]])</f>
        <v>5.23MÂ±1%</v>
      </c>
      <c r="AH937" t="s">
        <v>11344</v>
      </c>
      <c r="AI937" s="6" t="s">
        <v>11352</v>
      </c>
    </row>
    <row r="938" spans="1:35" hidden="1">
      <c r="A938" t="s">
        <v>55</v>
      </c>
      <c r="B938" t="s">
        <v>56</v>
      </c>
      <c r="C938" t="s">
        <v>3302</v>
      </c>
      <c r="D938" t="s">
        <v>58</v>
      </c>
      <c r="E938" t="s">
        <v>3303</v>
      </c>
      <c r="F938" t="s">
        <v>60</v>
      </c>
      <c r="G938" t="s">
        <v>3304</v>
      </c>
      <c r="H938">
        <v>0</v>
      </c>
      <c r="I938">
        <v>0</v>
      </c>
      <c r="J938" t="s">
        <v>25</v>
      </c>
      <c r="K938">
        <v>0</v>
      </c>
      <c r="L938">
        <v>1</v>
      </c>
      <c r="M938" t="s">
        <v>19</v>
      </c>
      <c r="N938" t="s">
        <v>62</v>
      </c>
      <c r="O938" t="s">
        <v>3305</v>
      </c>
      <c r="P938" t="s">
        <v>24</v>
      </c>
      <c r="Q938" t="s">
        <v>64</v>
      </c>
      <c r="R938" t="s">
        <v>65</v>
      </c>
      <c r="S938" t="s">
        <v>66</v>
      </c>
      <c r="T938" t="s">
        <v>105</v>
      </c>
      <c r="U938" t="s">
        <v>67</v>
      </c>
      <c r="V938" t="s">
        <v>21</v>
      </c>
      <c r="W938">
        <v>805</v>
      </c>
      <c r="X938" t="s">
        <v>22</v>
      </c>
      <c r="Y938" t="s">
        <v>39</v>
      </c>
      <c r="Z938">
        <v>2</v>
      </c>
      <c r="AC938" t="str">
        <f>IF(Table1[[#This Row],[In Adafruit Kit]]+Table1[[#This Row],[Common part]]&gt;0,1,"")</f>
        <v/>
      </c>
      <c r="AF938" t="str">
        <f>IF(Table1[[#This Row],[Stock Part]]=1,"STOCK",IF(Table1[[#This Row],[5% Rohs Part]]+Table1[[#This Row],[1% Rohs Part]],"",""))</f>
        <v/>
      </c>
      <c r="AG938" t="str">
        <f>CONCATENATE(Table1[[#This Row],[Resistance (Ohms)]],Table1[[#This Row],[Tolerance]],Table1[[#This Row],[Stock]])</f>
        <v>5.49MÂ±1%</v>
      </c>
      <c r="AH938" t="s">
        <v>11344</v>
      </c>
      <c r="AI938" s="6" t="s">
        <v>11352</v>
      </c>
    </row>
    <row r="939" spans="1:35" hidden="1">
      <c r="A939" t="s">
        <v>55</v>
      </c>
      <c r="B939" t="s">
        <v>56</v>
      </c>
      <c r="C939" t="s">
        <v>3306</v>
      </c>
      <c r="D939" t="s">
        <v>58</v>
      </c>
      <c r="E939" t="s">
        <v>3307</v>
      </c>
      <c r="F939" t="s">
        <v>60</v>
      </c>
      <c r="G939" t="s">
        <v>3308</v>
      </c>
      <c r="H939">
        <v>0</v>
      </c>
      <c r="I939">
        <v>0</v>
      </c>
      <c r="J939" t="s">
        <v>25</v>
      </c>
      <c r="K939">
        <v>0</v>
      </c>
      <c r="L939">
        <v>1</v>
      </c>
      <c r="M939" t="s">
        <v>19</v>
      </c>
      <c r="N939" t="s">
        <v>62</v>
      </c>
      <c r="O939" t="s">
        <v>3309</v>
      </c>
      <c r="P939" t="s">
        <v>24</v>
      </c>
      <c r="Q939" t="s">
        <v>64</v>
      </c>
      <c r="R939" t="s">
        <v>65</v>
      </c>
      <c r="S939" t="s">
        <v>66</v>
      </c>
      <c r="T939" t="s">
        <v>105</v>
      </c>
      <c r="U939" t="s">
        <v>67</v>
      </c>
      <c r="V939" t="s">
        <v>21</v>
      </c>
      <c r="W939">
        <v>805</v>
      </c>
      <c r="X939" t="s">
        <v>22</v>
      </c>
      <c r="Y939" t="s">
        <v>39</v>
      </c>
      <c r="Z939">
        <v>2</v>
      </c>
      <c r="AC939" t="str">
        <f>IF(Table1[[#This Row],[In Adafruit Kit]]+Table1[[#This Row],[Common part]]&gt;0,1,"")</f>
        <v/>
      </c>
      <c r="AF939" t="str">
        <f>IF(Table1[[#This Row],[Stock Part]]=1,"STOCK",IF(Table1[[#This Row],[5% Rohs Part]]+Table1[[#This Row],[1% Rohs Part]],"",""))</f>
        <v/>
      </c>
      <c r="AG939" t="str">
        <f>CONCATENATE(Table1[[#This Row],[Resistance (Ohms)]],Table1[[#This Row],[Tolerance]],Table1[[#This Row],[Stock]])</f>
        <v>6.98MÂ±1%</v>
      </c>
      <c r="AH939" t="s">
        <v>11344</v>
      </c>
      <c r="AI939" s="6" t="s">
        <v>11352</v>
      </c>
    </row>
    <row r="940" spans="1:35" hidden="1">
      <c r="A940" t="s">
        <v>55</v>
      </c>
      <c r="B940" t="s">
        <v>56</v>
      </c>
      <c r="C940" t="s">
        <v>3310</v>
      </c>
      <c r="D940" t="s">
        <v>58</v>
      </c>
      <c r="E940" t="s">
        <v>3311</v>
      </c>
      <c r="F940" t="s">
        <v>60</v>
      </c>
      <c r="G940" t="s">
        <v>3312</v>
      </c>
      <c r="H940">
        <v>0</v>
      </c>
      <c r="I940">
        <v>0</v>
      </c>
      <c r="J940" t="s">
        <v>25</v>
      </c>
      <c r="K940">
        <v>0</v>
      </c>
      <c r="L940">
        <v>1</v>
      </c>
      <c r="M940" t="s">
        <v>19</v>
      </c>
      <c r="N940" t="s">
        <v>62</v>
      </c>
      <c r="O940" t="s">
        <v>3313</v>
      </c>
      <c r="P940" t="s">
        <v>24</v>
      </c>
      <c r="Q940" t="s">
        <v>64</v>
      </c>
      <c r="R940" t="s">
        <v>65</v>
      </c>
      <c r="S940" t="s">
        <v>66</v>
      </c>
      <c r="T940" t="s">
        <v>105</v>
      </c>
      <c r="U940" t="s">
        <v>67</v>
      </c>
      <c r="V940" t="s">
        <v>21</v>
      </c>
      <c r="W940">
        <v>805</v>
      </c>
      <c r="X940" t="s">
        <v>22</v>
      </c>
      <c r="Y940" t="s">
        <v>39</v>
      </c>
      <c r="Z940">
        <v>2</v>
      </c>
      <c r="AC940" t="str">
        <f>IF(Table1[[#This Row],[In Adafruit Kit]]+Table1[[#This Row],[Common part]]&gt;0,1,"")</f>
        <v/>
      </c>
      <c r="AF940" t="str">
        <f>IF(Table1[[#This Row],[Stock Part]]=1,"STOCK",IF(Table1[[#This Row],[5% Rohs Part]]+Table1[[#This Row],[1% Rohs Part]],"",""))</f>
        <v/>
      </c>
      <c r="AG940" t="str">
        <f>CONCATENATE(Table1[[#This Row],[Resistance (Ohms)]],Table1[[#This Row],[Tolerance]],Table1[[#This Row],[Stock]])</f>
        <v>7.15MÂ±1%</v>
      </c>
      <c r="AH940" t="s">
        <v>11344</v>
      </c>
      <c r="AI940" s="6" t="s">
        <v>11352</v>
      </c>
    </row>
    <row r="941" spans="1:35" hidden="1">
      <c r="A941" t="s">
        <v>55</v>
      </c>
      <c r="B941" t="s">
        <v>56</v>
      </c>
      <c r="C941" t="s">
        <v>3314</v>
      </c>
      <c r="D941" t="s">
        <v>58</v>
      </c>
      <c r="E941" t="s">
        <v>3315</v>
      </c>
      <c r="F941" t="s">
        <v>60</v>
      </c>
      <c r="G941" t="s">
        <v>3316</v>
      </c>
      <c r="H941">
        <v>0</v>
      </c>
      <c r="I941">
        <v>0</v>
      </c>
      <c r="J941" t="s">
        <v>25</v>
      </c>
      <c r="K941">
        <v>0</v>
      </c>
      <c r="L941">
        <v>1</v>
      </c>
      <c r="M941" t="s">
        <v>19</v>
      </c>
      <c r="N941" t="s">
        <v>62</v>
      </c>
      <c r="O941" t="s">
        <v>3317</v>
      </c>
      <c r="P941" t="s">
        <v>24</v>
      </c>
      <c r="Q941" t="s">
        <v>64</v>
      </c>
      <c r="R941" t="s">
        <v>65</v>
      </c>
      <c r="S941" t="s">
        <v>66</v>
      </c>
      <c r="T941" t="s">
        <v>105</v>
      </c>
      <c r="U941" t="s">
        <v>67</v>
      </c>
      <c r="V941" t="s">
        <v>21</v>
      </c>
      <c r="W941">
        <v>805</v>
      </c>
      <c r="X941" t="s">
        <v>22</v>
      </c>
      <c r="Y941" t="s">
        <v>39</v>
      </c>
      <c r="Z941">
        <v>2</v>
      </c>
      <c r="AC941" t="str">
        <f>IF(Table1[[#This Row],[In Adafruit Kit]]+Table1[[#This Row],[Common part]]&gt;0,1,"")</f>
        <v/>
      </c>
      <c r="AF941" t="str">
        <f>IF(Table1[[#This Row],[Stock Part]]=1,"STOCK",IF(Table1[[#This Row],[5% Rohs Part]]+Table1[[#This Row],[1% Rohs Part]],"",""))</f>
        <v/>
      </c>
      <c r="AG941" t="str">
        <f>CONCATENATE(Table1[[#This Row],[Resistance (Ohms)]],Table1[[#This Row],[Tolerance]],Table1[[#This Row],[Stock]])</f>
        <v>7.68MÂ±1%</v>
      </c>
      <c r="AH941" t="s">
        <v>11344</v>
      </c>
      <c r="AI941" s="6" t="s">
        <v>11352</v>
      </c>
    </row>
    <row r="942" spans="1:35" hidden="1">
      <c r="A942" t="s">
        <v>55</v>
      </c>
      <c r="B942" t="s">
        <v>56</v>
      </c>
      <c r="C942" t="s">
        <v>3318</v>
      </c>
      <c r="D942" t="s">
        <v>58</v>
      </c>
      <c r="E942" t="s">
        <v>3319</v>
      </c>
      <c r="F942" t="s">
        <v>60</v>
      </c>
      <c r="G942" t="s">
        <v>3320</v>
      </c>
      <c r="H942">
        <v>0</v>
      </c>
      <c r="I942">
        <v>0</v>
      </c>
      <c r="J942" t="s">
        <v>25</v>
      </c>
      <c r="K942">
        <v>0</v>
      </c>
      <c r="L942">
        <v>1</v>
      </c>
      <c r="M942" t="s">
        <v>19</v>
      </c>
      <c r="N942" t="s">
        <v>62</v>
      </c>
      <c r="O942" t="s">
        <v>3321</v>
      </c>
      <c r="P942" t="s">
        <v>24</v>
      </c>
      <c r="Q942" t="s">
        <v>64</v>
      </c>
      <c r="R942" t="s">
        <v>65</v>
      </c>
      <c r="S942" t="s">
        <v>66</v>
      </c>
      <c r="T942" t="s">
        <v>105</v>
      </c>
      <c r="U942" t="s">
        <v>67</v>
      </c>
      <c r="V942" t="s">
        <v>21</v>
      </c>
      <c r="W942">
        <v>805</v>
      </c>
      <c r="X942" t="s">
        <v>22</v>
      </c>
      <c r="Y942" t="s">
        <v>39</v>
      </c>
      <c r="Z942">
        <v>2</v>
      </c>
      <c r="AC942" t="str">
        <f>IF(Table1[[#This Row],[In Adafruit Kit]]+Table1[[#This Row],[Common part]]&gt;0,1,"")</f>
        <v/>
      </c>
      <c r="AF942" t="str">
        <f>IF(Table1[[#This Row],[Stock Part]]=1,"STOCK",IF(Table1[[#This Row],[5% Rohs Part]]+Table1[[#This Row],[1% Rohs Part]],"",""))</f>
        <v/>
      </c>
      <c r="AG942" t="str">
        <f>CONCATENATE(Table1[[#This Row],[Resistance (Ohms)]],Table1[[#This Row],[Tolerance]],Table1[[#This Row],[Stock]])</f>
        <v>7.87MÂ±1%</v>
      </c>
      <c r="AH942" t="s">
        <v>11344</v>
      </c>
      <c r="AI942" s="6" t="s">
        <v>11352</v>
      </c>
    </row>
    <row r="943" spans="1:35" hidden="1">
      <c r="A943" t="s">
        <v>55</v>
      </c>
      <c r="B943" t="s">
        <v>56</v>
      </c>
      <c r="C943" t="s">
        <v>3322</v>
      </c>
      <c r="D943" t="s">
        <v>58</v>
      </c>
      <c r="E943" t="s">
        <v>3323</v>
      </c>
      <c r="F943" t="s">
        <v>60</v>
      </c>
      <c r="G943" t="s">
        <v>3324</v>
      </c>
      <c r="H943">
        <v>0</v>
      </c>
      <c r="I943">
        <v>0</v>
      </c>
      <c r="J943" t="s">
        <v>25</v>
      </c>
      <c r="K943">
        <v>0</v>
      </c>
      <c r="L943">
        <v>1</v>
      </c>
      <c r="M943" t="s">
        <v>19</v>
      </c>
      <c r="N943" t="s">
        <v>62</v>
      </c>
      <c r="O943" t="s">
        <v>3325</v>
      </c>
      <c r="P943" t="s">
        <v>24</v>
      </c>
      <c r="Q943" t="s">
        <v>64</v>
      </c>
      <c r="R943" t="s">
        <v>65</v>
      </c>
      <c r="S943" t="s">
        <v>66</v>
      </c>
      <c r="T943" t="s">
        <v>105</v>
      </c>
      <c r="U943" t="s">
        <v>67</v>
      </c>
      <c r="V943" t="s">
        <v>21</v>
      </c>
      <c r="W943">
        <v>805</v>
      </c>
      <c r="X943" t="s">
        <v>22</v>
      </c>
      <c r="Y943" t="s">
        <v>39</v>
      </c>
      <c r="Z943">
        <v>2</v>
      </c>
      <c r="AC943" t="str">
        <f>IF(Table1[[#This Row],[In Adafruit Kit]]+Table1[[#This Row],[Common part]]&gt;0,1,"")</f>
        <v/>
      </c>
      <c r="AF943" t="str">
        <f>IF(Table1[[#This Row],[Stock Part]]=1,"STOCK",IF(Table1[[#This Row],[5% Rohs Part]]+Table1[[#This Row],[1% Rohs Part]],"",""))</f>
        <v/>
      </c>
      <c r="AG943" t="str">
        <f>CONCATENATE(Table1[[#This Row],[Resistance (Ohms)]],Table1[[#This Row],[Tolerance]],Table1[[#This Row],[Stock]])</f>
        <v>8.45MÂ±1%</v>
      </c>
      <c r="AH943" t="s">
        <v>11344</v>
      </c>
      <c r="AI943" s="6" t="s">
        <v>11352</v>
      </c>
    </row>
    <row r="944" spans="1:35" hidden="1">
      <c r="A944" t="s">
        <v>55</v>
      </c>
      <c r="B944" t="s">
        <v>56</v>
      </c>
      <c r="C944" t="s">
        <v>3326</v>
      </c>
      <c r="D944" t="s">
        <v>58</v>
      </c>
      <c r="E944" t="s">
        <v>3327</v>
      </c>
      <c r="F944" t="s">
        <v>60</v>
      </c>
      <c r="G944" t="s">
        <v>3328</v>
      </c>
      <c r="H944">
        <v>0</v>
      </c>
      <c r="I944">
        <v>0</v>
      </c>
      <c r="J944" t="s">
        <v>25</v>
      </c>
      <c r="K944">
        <v>0</v>
      </c>
      <c r="L944">
        <v>1</v>
      </c>
      <c r="M944" t="s">
        <v>19</v>
      </c>
      <c r="N944" t="s">
        <v>62</v>
      </c>
      <c r="O944" t="s">
        <v>3329</v>
      </c>
      <c r="P944" t="s">
        <v>24</v>
      </c>
      <c r="Q944" t="s">
        <v>64</v>
      </c>
      <c r="R944" t="s">
        <v>65</v>
      </c>
      <c r="S944" t="s">
        <v>66</v>
      </c>
      <c r="T944" t="s">
        <v>105</v>
      </c>
      <c r="U944" t="s">
        <v>67</v>
      </c>
      <c r="V944" t="s">
        <v>21</v>
      </c>
      <c r="W944">
        <v>805</v>
      </c>
      <c r="X944" t="s">
        <v>22</v>
      </c>
      <c r="Y944" t="s">
        <v>39</v>
      </c>
      <c r="Z944">
        <v>2</v>
      </c>
      <c r="AC944" t="str">
        <f>IF(Table1[[#This Row],[In Adafruit Kit]]+Table1[[#This Row],[Common part]]&gt;0,1,"")</f>
        <v/>
      </c>
      <c r="AF944" t="str">
        <f>IF(Table1[[#This Row],[Stock Part]]=1,"STOCK",IF(Table1[[#This Row],[5% Rohs Part]]+Table1[[#This Row],[1% Rohs Part]],"",""))</f>
        <v/>
      </c>
      <c r="AG944" t="str">
        <f>CONCATENATE(Table1[[#This Row],[Resistance (Ohms)]],Table1[[#This Row],[Tolerance]],Table1[[#This Row],[Stock]])</f>
        <v>8.87MÂ±1%</v>
      </c>
      <c r="AH944" t="s">
        <v>11344</v>
      </c>
      <c r="AI944" s="6" t="s">
        <v>11352</v>
      </c>
    </row>
    <row r="945" spans="1:35" hidden="1">
      <c r="A945" t="s">
        <v>55</v>
      </c>
      <c r="B945" t="s">
        <v>56</v>
      </c>
      <c r="C945" t="s">
        <v>3330</v>
      </c>
      <c r="D945" t="s">
        <v>58</v>
      </c>
      <c r="E945" t="s">
        <v>3331</v>
      </c>
      <c r="F945" t="s">
        <v>60</v>
      </c>
      <c r="G945" t="s">
        <v>3332</v>
      </c>
      <c r="H945">
        <v>0</v>
      </c>
      <c r="I945">
        <v>0</v>
      </c>
      <c r="J945" t="s">
        <v>25</v>
      </c>
      <c r="K945">
        <v>0</v>
      </c>
      <c r="L945">
        <v>1</v>
      </c>
      <c r="M945" t="s">
        <v>19</v>
      </c>
      <c r="N945" t="s">
        <v>62</v>
      </c>
      <c r="O945" t="s">
        <v>3333</v>
      </c>
      <c r="P945" t="s">
        <v>24</v>
      </c>
      <c r="Q945" t="s">
        <v>64</v>
      </c>
      <c r="R945" t="s">
        <v>65</v>
      </c>
      <c r="S945" t="s">
        <v>66</v>
      </c>
      <c r="T945" t="s">
        <v>105</v>
      </c>
      <c r="U945" t="s">
        <v>67</v>
      </c>
      <c r="V945" t="s">
        <v>21</v>
      </c>
      <c r="W945">
        <v>805</v>
      </c>
      <c r="X945" t="s">
        <v>22</v>
      </c>
      <c r="Y945" t="s">
        <v>39</v>
      </c>
      <c r="Z945">
        <v>2</v>
      </c>
      <c r="AC945" t="str">
        <f>IF(Table1[[#This Row],[In Adafruit Kit]]+Table1[[#This Row],[Common part]]&gt;0,1,"")</f>
        <v/>
      </c>
      <c r="AF945" t="str">
        <f>IF(Table1[[#This Row],[Stock Part]]=1,"STOCK",IF(Table1[[#This Row],[5% Rohs Part]]+Table1[[#This Row],[1% Rohs Part]],"",""))</f>
        <v/>
      </c>
      <c r="AG945" t="str">
        <f>CONCATENATE(Table1[[#This Row],[Resistance (Ohms)]],Table1[[#This Row],[Tolerance]],Table1[[#This Row],[Stock]])</f>
        <v>9.31MÂ±1%</v>
      </c>
      <c r="AH945" t="s">
        <v>11344</v>
      </c>
      <c r="AI945" s="6" t="s">
        <v>11352</v>
      </c>
    </row>
    <row r="946" spans="1:35" hidden="1">
      <c r="A946" t="s">
        <v>55</v>
      </c>
      <c r="B946" t="s">
        <v>56</v>
      </c>
      <c r="C946" t="s">
        <v>3334</v>
      </c>
      <c r="D946" t="s">
        <v>58</v>
      </c>
      <c r="E946" t="s">
        <v>3335</v>
      </c>
      <c r="F946" t="s">
        <v>60</v>
      </c>
      <c r="G946" t="s">
        <v>3336</v>
      </c>
      <c r="H946">
        <v>0</v>
      </c>
      <c r="I946">
        <v>0</v>
      </c>
      <c r="J946" t="s">
        <v>25</v>
      </c>
      <c r="K946">
        <v>0</v>
      </c>
      <c r="L946">
        <v>1</v>
      </c>
      <c r="M946" t="s">
        <v>19</v>
      </c>
      <c r="N946" t="s">
        <v>62</v>
      </c>
      <c r="O946" t="s">
        <v>3337</v>
      </c>
      <c r="P946" t="s">
        <v>24</v>
      </c>
      <c r="Q946" t="s">
        <v>64</v>
      </c>
      <c r="R946" t="s">
        <v>65</v>
      </c>
      <c r="S946" t="s">
        <v>66</v>
      </c>
      <c r="T946" t="s">
        <v>105</v>
      </c>
      <c r="U946" t="s">
        <v>67</v>
      </c>
      <c r="V946" t="s">
        <v>21</v>
      </c>
      <c r="W946">
        <v>805</v>
      </c>
      <c r="X946" t="s">
        <v>22</v>
      </c>
      <c r="Y946" t="s">
        <v>39</v>
      </c>
      <c r="Z946">
        <v>2</v>
      </c>
      <c r="AC946" t="str">
        <f>IF(Table1[[#This Row],[In Adafruit Kit]]+Table1[[#This Row],[Common part]]&gt;0,1,"")</f>
        <v/>
      </c>
      <c r="AF946" t="str">
        <f>IF(Table1[[#This Row],[Stock Part]]=1,"STOCK",IF(Table1[[#This Row],[5% Rohs Part]]+Table1[[#This Row],[1% Rohs Part]],"",""))</f>
        <v/>
      </c>
      <c r="AG946" t="str">
        <f>CONCATENATE(Table1[[#This Row],[Resistance (Ohms)]],Table1[[#This Row],[Tolerance]],Table1[[#This Row],[Stock]])</f>
        <v>9.53MÂ±1%</v>
      </c>
      <c r="AH946" t="s">
        <v>11344</v>
      </c>
      <c r="AI946" s="6" t="s">
        <v>11352</v>
      </c>
    </row>
    <row r="947" spans="1:35" hidden="1">
      <c r="A947" t="s">
        <v>55</v>
      </c>
      <c r="B947" t="s">
        <v>56</v>
      </c>
      <c r="C947" t="s">
        <v>3338</v>
      </c>
      <c r="D947" t="s">
        <v>58</v>
      </c>
      <c r="E947" t="s">
        <v>3339</v>
      </c>
      <c r="F947" t="s">
        <v>60</v>
      </c>
      <c r="G947" t="s">
        <v>3340</v>
      </c>
      <c r="H947">
        <v>0</v>
      </c>
      <c r="I947">
        <v>0</v>
      </c>
      <c r="J947" t="s">
        <v>25</v>
      </c>
      <c r="K947">
        <v>0</v>
      </c>
      <c r="L947">
        <v>1</v>
      </c>
      <c r="M947" t="s">
        <v>19</v>
      </c>
      <c r="N947" t="s">
        <v>62</v>
      </c>
      <c r="O947" t="s">
        <v>3341</v>
      </c>
      <c r="P947" t="s">
        <v>24</v>
      </c>
      <c r="Q947" t="s">
        <v>64</v>
      </c>
      <c r="R947" t="s">
        <v>65</v>
      </c>
      <c r="S947" t="s">
        <v>66</v>
      </c>
      <c r="T947" t="s">
        <v>105</v>
      </c>
      <c r="U947" t="s">
        <v>67</v>
      </c>
      <c r="V947" t="s">
        <v>21</v>
      </c>
      <c r="W947">
        <v>805</v>
      </c>
      <c r="X947" t="s">
        <v>22</v>
      </c>
      <c r="Y947" t="s">
        <v>39</v>
      </c>
      <c r="Z947">
        <v>2</v>
      </c>
      <c r="AC947" t="str">
        <f>IF(Table1[[#This Row],[In Adafruit Kit]]+Table1[[#This Row],[Common part]]&gt;0,1,"")</f>
        <v/>
      </c>
      <c r="AF947" t="str">
        <f>IF(Table1[[#This Row],[Stock Part]]=1,"STOCK",IF(Table1[[#This Row],[5% Rohs Part]]+Table1[[#This Row],[1% Rohs Part]],"",""))</f>
        <v/>
      </c>
      <c r="AG947" t="str">
        <f>CONCATENATE(Table1[[#This Row],[Resistance (Ohms)]],Table1[[#This Row],[Tolerance]],Table1[[#This Row],[Stock]])</f>
        <v>9.76MÂ±1%</v>
      </c>
      <c r="AH947" t="s">
        <v>11344</v>
      </c>
      <c r="AI947" s="6" t="s">
        <v>11352</v>
      </c>
    </row>
    <row r="948" spans="1:35" hidden="1">
      <c r="A948" t="s">
        <v>55</v>
      </c>
      <c r="B948" t="s">
        <v>56</v>
      </c>
      <c r="C948" t="s">
        <v>3342</v>
      </c>
      <c r="D948" t="s">
        <v>58</v>
      </c>
      <c r="E948" t="s">
        <v>3343</v>
      </c>
      <c r="F948" t="s">
        <v>60</v>
      </c>
      <c r="G948" t="s">
        <v>3344</v>
      </c>
      <c r="H948">
        <v>0</v>
      </c>
      <c r="I948">
        <v>0</v>
      </c>
      <c r="J948" t="s">
        <v>25</v>
      </c>
      <c r="K948">
        <v>0</v>
      </c>
      <c r="L948">
        <v>1</v>
      </c>
      <c r="M948" t="s">
        <v>19</v>
      </c>
      <c r="N948" t="s">
        <v>62</v>
      </c>
      <c r="O948">
        <v>1.07</v>
      </c>
      <c r="P948" t="s">
        <v>24</v>
      </c>
      <c r="Q948" t="s">
        <v>64</v>
      </c>
      <c r="R948" t="s">
        <v>65</v>
      </c>
      <c r="S948" t="s">
        <v>66</v>
      </c>
      <c r="T948" t="s">
        <v>71</v>
      </c>
      <c r="U948" t="s">
        <v>67</v>
      </c>
      <c r="V948" t="s">
        <v>21</v>
      </c>
      <c r="W948">
        <v>805</v>
      </c>
      <c r="X948" t="s">
        <v>22</v>
      </c>
      <c r="Y948" t="s">
        <v>39</v>
      </c>
      <c r="Z948">
        <v>2</v>
      </c>
      <c r="AC948" t="str">
        <f>IF(Table1[[#This Row],[In Adafruit Kit]]+Table1[[#This Row],[Common part]]&gt;0,1,"")</f>
        <v/>
      </c>
      <c r="AF948" t="str">
        <f>IF(Table1[[#This Row],[Stock Part]]=1,"STOCK",IF(Table1[[#This Row],[5% Rohs Part]]+Table1[[#This Row],[1% Rohs Part]],"",""))</f>
        <v/>
      </c>
      <c r="AG948" t="str">
        <f>CONCATENATE(Table1[[#This Row],[Resistance (Ohms)]],Table1[[#This Row],[Tolerance]],Table1[[#This Row],[Stock]])</f>
        <v>1.07Â±1%</v>
      </c>
      <c r="AH948" t="s">
        <v>11344</v>
      </c>
      <c r="AI948" s="6" t="s">
        <v>11352</v>
      </c>
    </row>
    <row r="949" spans="1:35" hidden="1">
      <c r="A949" t="s">
        <v>55</v>
      </c>
      <c r="B949" t="s">
        <v>56</v>
      </c>
      <c r="C949" t="s">
        <v>3345</v>
      </c>
      <c r="D949" t="s">
        <v>58</v>
      </c>
      <c r="E949" t="s">
        <v>3346</v>
      </c>
      <c r="F949" t="s">
        <v>60</v>
      </c>
      <c r="G949" t="s">
        <v>3347</v>
      </c>
      <c r="H949">
        <v>0</v>
      </c>
      <c r="I949">
        <v>0</v>
      </c>
      <c r="J949" t="s">
        <v>25</v>
      </c>
      <c r="K949">
        <v>0</v>
      </c>
      <c r="L949">
        <v>1</v>
      </c>
      <c r="M949" t="s">
        <v>19</v>
      </c>
      <c r="N949" t="s">
        <v>62</v>
      </c>
      <c r="O949">
        <v>1.1299999999999999</v>
      </c>
      <c r="P949" t="s">
        <v>24</v>
      </c>
      <c r="Q949" t="s">
        <v>64</v>
      </c>
      <c r="R949" t="s">
        <v>65</v>
      </c>
      <c r="S949" t="s">
        <v>66</v>
      </c>
      <c r="T949" t="s">
        <v>71</v>
      </c>
      <c r="U949" t="s">
        <v>67</v>
      </c>
      <c r="V949" t="s">
        <v>21</v>
      </c>
      <c r="W949">
        <v>805</v>
      </c>
      <c r="X949" t="s">
        <v>22</v>
      </c>
      <c r="Y949" t="s">
        <v>39</v>
      </c>
      <c r="Z949">
        <v>2</v>
      </c>
      <c r="AC949" t="str">
        <f>IF(Table1[[#This Row],[In Adafruit Kit]]+Table1[[#This Row],[Common part]]&gt;0,1,"")</f>
        <v/>
      </c>
      <c r="AF949" t="str">
        <f>IF(Table1[[#This Row],[Stock Part]]=1,"STOCK",IF(Table1[[#This Row],[5% Rohs Part]]+Table1[[#This Row],[1% Rohs Part]],"",""))</f>
        <v/>
      </c>
      <c r="AG949" t="str">
        <f>CONCATENATE(Table1[[#This Row],[Resistance (Ohms)]],Table1[[#This Row],[Tolerance]],Table1[[#This Row],[Stock]])</f>
        <v>1.13Â±1%</v>
      </c>
      <c r="AH949" t="s">
        <v>11344</v>
      </c>
      <c r="AI949" s="6" t="s">
        <v>11352</v>
      </c>
    </row>
    <row r="950" spans="1:35" hidden="1">
      <c r="A950" t="s">
        <v>55</v>
      </c>
      <c r="B950" t="s">
        <v>56</v>
      </c>
      <c r="C950" t="s">
        <v>3348</v>
      </c>
      <c r="D950" t="s">
        <v>58</v>
      </c>
      <c r="E950" t="s">
        <v>3349</v>
      </c>
      <c r="F950" t="s">
        <v>60</v>
      </c>
      <c r="G950" t="s">
        <v>3350</v>
      </c>
      <c r="H950">
        <v>0</v>
      </c>
      <c r="I950">
        <v>0</v>
      </c>
      <c r="J950" t="s">
        <v>25</v>
      </c>
      <c r="K950">
        <v>0</v>
      </c>
      <c r="L950">
        <v>1</v>
      </c>
      <c r="M950" t="s">
        <v>19</v>
      </c>
      <c r="N950" t="s">
        <v>62</v>
      </c>
      <c r="O950">
        <v>1.18</v>
      </c>
      <c r="P950" t="s">
        <v>24</v>
      </c>
      <c r="Q950" t="s">
        <v>64</v>
      </c>
      <c r="R950" t="s">
        <v>65</v>
      </c>
      <c r="S950" t="s">
        <v>66</v>
      </c>
      <c r="T950" t="s">
        <v>71</v>
      </c>
      <c r="U950" t="s">
        <v>67</v>
      </c>
      <c r="V950" t="s">
        <v>21</v>
      </c>
      <c r="W950">
        <v>805</v>
      </c>
      <c r="X950" t="s">
        <v>22</v>
      </c>
      <c r="Y950" t="s">
        <v>39</v>
      </c>
      <c r="Z950">
        <v>2</v>
      </c>
      <c r="AC950" t="str">
        <f>IF(Table1[[#This Row],[In Adafruit Kit]]+Table1[[#This Row],[Common part]]&gt;0,1,"")</f>
        <v/>
      </c>
      <c r="AF950" t="str">
        <f>IF(Table1[[#This Row],[Stock Part]]=1,"STOCK",IF(Table1[[#This Row],[5% Rohs Part]]+Table1[[#This Row],[1% Rohs Part]],"",""))</f>
        <v/>
      </c>
      <c r="AG950" t="str">
        <f>CONCATENATE(Table1[[#This Row],[Resistance (Ohms)]],Table1[[#This Row],[Tolerance]],Table1[[#This Row],[Stock]])</f>
        <v>1.18Â±1%</v>
      </c>
      <c r="AH950" t="s">
        <v>11344</v>
      </c>
      <c r="AI950" s="6" t="s">
        <v>11352</v>
      </c>
    </row>
    <row r="951" spans="1:35" hidden="1">
      <c r="A951" t="s">
        <v>55</v>
      </c>
      <c r="B951" t="s">
        <v>56</v>
      </c>
      <c r="C951" t="s">
        <v>3351</v>
      </c>
      <c r="D951" t="s">
        <v>58</v>
      </c>
      <c r="E951" t="s">
        <v>3352</v>
      </c>
      <c r="F951" t="s">
        <v>60</v>
      </c>
      <c r="G951" t="s">
        <v>3353</v>
      </c>
      <c r="H951">
        <v>0</v>
      </c>
      <c r="I951">
        <v>0</v>
      </c>
      <c r="J951" t="s">
        <v>25</v>
      </c>
      <c r="K951">
        <v>0</v>
      </c>
      <c r="L951">
        <v>1</v>
      </c>
      <c r="M951" t="s">
        <v>19</v>
      </c>
      <c r="N951" t="s">
        <v>62</v>
      </c>
      <c r="O951">
        <v>1.27</v>
      </c>
      <c r="P951" t="s">
        <v>24</v>
      </c>
      <c r="Q951" t="s">
        <v>64</v>
      </c>
      <c r="R951" t="s">
        <v>65</v>
      </c>
      <c r="S951" t="s">
        <v>66</v>
      </c>
      <c r="T951" t="s">
        <v>71</v>
      </c>
      <c r="U951" t="s">
        <v>67</v>
      </c>
      <c r="V951" t="s">
        <v>21</v>
      </c>
      <c r="W951">
        <v>805</v>
      </c>
      <c r="X951" t="s">
        <v>22</v>
      </c>
      <c r="Y951" t="s">
        <v>39</v>
      </c>
      <c r="Z951">
        <v>2</v>
      </c>
      <c r="AC951" t="str">
        <f>IF(Table1[[#This Row],[In Adafruit Kit]]+Table1[[#This Row],[Common part]]&gt;0,1,"")</f>
        <v/>
      </c>
      <c r="AF951" t="str">
        <f>IF(Table1[[#This Row],[Stock Part]]=1,"STOCK",IF(Table1[[#This Row],[5% Rohs Part]]+Table1[[#This Row],[1% Rohs Part]],"",""))</f>
        <v/>
      </c>
      <c r="AG951" t="str">
        <f>CONCATENATE(Table1[[#This Row],[Resistance (Ohms)]],Table1[[#This Row],[Tolerance]],Table1[[#This Row],[Stock]])</f>
        <v>1.27Â±1%</v>
      </c>
      <c r="AH951" t="s">
        <v>11344</v>
      </c>
      <c r="AI951" s="6" t="s">
        <v>11352</v>
      </c>
    </row>
    <row r="952" spans="1:35" hidden="1">
      <c r="A952" t="s">
        <v>55</v>
      </c>
      <c r="B952" t="s">
        <v>56</v>
      </c>
      <c r="C952" t="s">
        <v>3354</v>
      </c>
      <c r="D952" t="s">
        <v>58</v>
      </c>
      <c r="E952" t="s">
        <v>3355</v>
      </c>
      <c r="F952" t="s">
        <v>60</v>
      </c>
      <c r="G952" t="s">
        <v>3356</v>
      </c>
      <c r="H952">
        <v>0</v>
      </c>
      <c r="I952">
        <v>0</v>
      </c>
      <c r="J952" t="s">
        <v>25</v>
      </c>
      <c r="K952">
        <v>0</v>
      </c>
      <c r="L952">
        <v>1</v>
      </c>
      <c r="M952" t="s">
        <v>19</v>
      </c>
      <c r="N952" t="s">
        <v>62</v>
      </c>
      <c r="O952">
        <v>1.74</v>
      </c>
      <c r="P952" t="s">
        <v>24</v>
      </c>
      <c r="Q952" t="s">
        <v>64</v>
      </c>
      <c r="R952" t="s">
        <v>65</v>
      </c>
      <c r="S952" t="s">
        <v>66</v>
      </c>
      <c r="T952" t="s">
        <v>71</v>
      </c>
      <c r="U952" t="s">
        <v>67</v>
      </c>
      <c r="V952" t="s">
        <v>21</v>
      </c>
      <c r="W952">
        <v>805</v>
      </c>
      <c r="X952" t="s">
        <v>22</v>
      </c>
      <c r="Y952" t="s">
        <v>39</v>
      </c>
      <c r="Z952">
        <v>2</v>
      </c>
      <c r="AC952" t="str">
        <f>IF(Table1[[#This Row],[In Adafruit Kit]]+Table1[[#This Row],[Common part]]&gt;0,1,"")</f>
        <v/>
      </c>
      <c r="AF952" t="str">
        <f>IF(Table1[[#This Row],[Stock Part]]=1,"STOCK",IF(Table1[[#This Row],[5% Rohs Part]]+Table1[[#This Row],[1% Rohs Part]],"",""))</f>
        <v/>
      </c>
      <c r="AG952" t="str">
        <f>CONCATENATE(Table1[[#This Row],[Resistance (Ohms)]],Table1[[#This Row],[Tolerance]],Table1[[#This Row],[Stock]])</f>
        <v>1.74Â±1%</v>
      </c>
      <c r="AH952" t="s">
        <v>11344</v>
      </c>
      <c r="AI952" s="6" t="s">
        <v>11352</v>
      </c>
    </row>
    <row r="953" spans="1:35" hidden="1">
      <c r="A953" t="s">
        <v>55</v>
      </c>
      <c r="B953" t="s">
        <v>56</v>
      </c>
      <c r="C953" t="s">
        <v>3357</v>
      </c>
      <c r="D953" t="s">
        <v>58</v>
      </c>
      <c r="E953" t="s">
        <v>3358</v>
      </c>
      <c r="F953" t="s">
        <v>60</v>
      </c>
      <c r="G953" t="s">
        <v>3359</v>
      </c>
      <c r="H953">
        <v>0</v>
      </c>
      <c r="I953">
        <v>0</v>
      </c>
      <c r="J953" t="s">
        <v>25</v>
      </c>
      <c r="K953">
        <v>0</v>
      </c>
      <c r="L953">
        <v>1</v>
      </c>
      <c r="M953" t="s">
        <v>19</v>
      </c>
      <c r="N953" t="s">
        <v>62</v>
      </c>
      <c r="O953">
        <v>1.78</v>
      </c>
      <c r="P953" t="s">
        <v>24</v>
      </c>
      <c r="Q953" t="s">
        <v>64</v>
      </c>
      <c r="R953" t="s">
        <v>65</v>
      </c>
      <c r="S953" t="s">
        <v>66</v>
      </c>
      <c r="T953" t="s">
        <v>71</v>
      </c>
      <c r="U953" t="s">
        <v>67</v>
      </c>
      <c r="V953" t="s">
        <v>21</v>
      </c>
      <c r="W953">
        <v>805</v>
      </c>
      <c r="X953" t="s">
        <v>22</v>
      </c>
      <c r="Y953" t="s">
        <v>39</v>
      </c>
      <c r="Z953">
        <v>2</v>
      </c>
      <c r="AC953" t="str">
        <f>IF(Table1[[#This Row],[In Adafruit Kit]]+Table1[[#This Row],[Common part]]&gt;0,1,"")</f>
        <v/>
      </c>
      <c r="AF953" t="str">
        <f>IF(Table1[[#This Row],[Stock Part]]=1,"STOCK",IF(Table1[[#This Row],[5% Rohs Part]]+Table1[[#This Row],[1% Rohs Part]],"",""))</f>
        <v/>
      </c>
      <c r="AG953" t="str">
        <f>CONCATENATE(Table1[[#This Row],[Resistance (Ohms)]],Table1[[#This Row],[Tolerance]],Table1[[#This Row],[Stock]])</f>
        <v>1.78Â±1%</v>
      </c>
      <c r="AH953" t="s">
        <v>11344</v>
      </c>
      <c r="AI953" s="6" t="s">
        <v>11352</v>
      </c>
    </row>
    <row r="954" spans="1:35" hidden="1">
      <c r="A954" t="s">
        <v>55</v>
      </c>
      <c r="B954" t="s">
        <v>56</v>
      </c>
      <c r="C954" t="s">
        <v>3360</v>
      </c>
      <c r="D954" t="s">
        <v>58</v>
      </c>
      <c r="E954" t="s">
        <v>3361</v>
      </c>
      <c r="F954" t="s">
        <v>60</v>
      </c>
      <c r="G954" t="s">
        <v>3362</v>
      </c>
      <c r="H954">
        <v>0</v>
      </c>
      <c r="I954">
        <v>0</v>
      </c>
      <c r="J954" t="s">
        <v>25</v>
      </c>
      <c r="K954">
        <v>0</v>
      </c>
      <c r="L954">
        <v>1</v>
      </c>
      <c r="M954" t="s">
        <v>19</v>
      </c>
      <c r="N954" t="s">
        <v>62</v>
      </c>
      <c r="O954">
        <v>1.96</v>
      </c>
      <c r="P954" t="s">
        <v>24</v>
      </c>
      <c r="Q954" t="s">
        <v>64</v>
      </c>
      <c r="R954" t="s">
        <v>65</v>
      </c>
      <c r="S954" t="s">
        <v>66</v>
      </c>
      <c r="T954" t="s">
        <v>71</v>
      </c>
      <c r="U954" t="s">
        <v>67</v>
      </c>
      <c r="V954" t="s">
        <v>21</v>
      </c>
      <c r="W954">
        <v>805</v>
      </c>
      <c r="X954" t="s">
        <v>22</v>
      </c>
      <c r="Y954" t="s">
        <v>39</v>
      </c>
      <c r="Z954">
        <v>2</v>
      </c>
      <c r="AC954" t="str">
        <f>IF(Table1[[#This Row],[In Adafruit Kit]]+Table1[[#This Row],[Common part]]&gt;0,1,"")</f>
        <v/>
      </c>
      <c r="AF954" t="str">
        <f>IF(Table1[[#This Row],[Stock Part]]=1,"STOCK",IF(Table1[[#This Row],[5% Rohs Part]]+Table1[[#This Row],[1% Rohs Part]],"",""))</f>
        <v/>
      </c>
      <c r="AG954" t="str">
        <f>CONCATENATE(Table1[[#This Row],[Resistance (Ohms)]],Table1[[#This Row],[Tolerance]],Table1[[#This Row],[Stock]])</f>
        <v>1.96Â±1%</v>
      </c>
      <c r="AH954" t="s">
        <v>11344</v>
      </c>
      <c r="AI954" s="6" t="s">
        <v>11352</v>
      </c>
    </row>
    <row r="955" spans="1:35" hidden="1">
      <c r="A955" t="s">
        <v>55</v>
      </c>
      <c r="B955" t="s">
        <v>56</v>
      </c>
      <c r="C955" t="s">
        <v>3363</v>
      </c>
      <c r="D955" t="s">
        <v>58</v>
      </c>
      <c r="E955" t="s">
        <v>3364</v>
      </c>
      <c r="F955" t="s">
        <v>60</v>
      </c>
      <c r="G955" t="s">
        <v>3365</v>
      </c>
      <c r="H955">
        <v>0</v>
      </c>
      <c r="I955">
        <v>0</v>
      </c>
      <c r="J955" t="s">
        <v>25</v>
      </c>
      <c r="K955">
        <v>0</v>
      </c>
      <c r="L955">
        <v>1</v>
      </c>
      <c r="M955" t="s">
        <v>19</v>
      </c>
      <c r="N955" t="s">
        <v>62</v>
      </c>
      <c r="O955">
        <v>3.24</v>
      </c>
      <c r="P955" t="s">
        <v>24</v>
      </c>
      <c r="Q955" t="s">
        <v>64</v>
      </c>
      <c r="R955" t="s">
        <v>65</v>
      </c>
      <c r="S955" t="s">
        <v>66</v>
      </c>
      <c r="T955" t="s">
        <v>71</v>
      </c>
      <c r="U955" t="s">
        <v>67</v>
      </c>
      <c r="V955" t="s">
        <v>21</v>
      </c>
      <c r="W955">
        <v>805</v>
      </c>
      <c r="X955" t="s">
        <v>22</v>
      </c>
      <c r="Y955" t="s">
        <v>39</v>
      </c>
      <c r="Z955">
        <v>2</v>
      </c>
      <c r="AC955" t="str">
        <f>IF(Table1[[#This Row],[In Adafruit Kit]]+Table1[[#This Row],[Common part]]&gt;0,1,"")</f>
        <v/>
      </c>
      <c r="AF955" t="str">
        <f>IF(Table1[[#This Row],[Stock Part]]=1,"STOCK",IF(Table1[[#This Row],[5% Rohs Part]]+Table1[[#This Row],[1% Rohs Part]],"",""))</f>
        <v/>
      </c>
      <c r="AG955" t="str">
        <f>CONCATENATE(Table1[[#This Row],[Resistance (Ohms)]],Table1[[#This Row],[Tolerance]],Table1[[#This Row],[Stock]])</f>
        <v>3.24Â±1%</v>
      </c>
      <c r="AH955" t="s">
        <v>11344</v>
      </c>
      <c r="AI955" s="6" t="s">
        <v>11352</v>
      </c>
    </row>
    <row r="956" spans="1:35" hidden="1">
      <c r="A956" t="s">
        <v>55</v>
      </c>
      <c r="B956" t="s">
        <v>56</v>
      </c>
      <c r="C956" t="s">
        <v>3366</v>
      </c>
      <c r="D956" t="s">
        <v>58</v>
      </c>
      <c r="E956" t="s">
        <v>3367</v>
      </c>
      <c r="F956" t="s">
        <v>60</v>
      </c>
      <c r="G956" t="s">
        <v>3368</v>
      </c>
      <c r="H956">
        <v>0</v>
      </c>
      <c r="I956">
        <v>0</v>
      </c>
      <c r="J956" t="s">
        <v>25</v>
      </c>
      <c r="K956">
        <v>0</v>
      </c>
      <c r="L956">
        <v>1</v>
      </c>
      <c r="M956" t="s">
        <v>19</v>
      </c>
      <c r="N956" t="s">
        <v>62</v>
      </c>
      <c r="O956">
        <v>3.4</v>
      </c>
      <c r="P956" t="s">
        <v>24</v>
      </c>
      <c r="Q956" t="s">
        <v>64</v>
      </c>
      <c r="R956" t="s">
        <v>65</v>
      </c>
      <c r="S956" t="s">
        <v>66</v>
      </c>
      <c r="T956" t="s">
        <v>71</v>
      </c>
      <c r="U956" t="s">
        <v>67</v>
      </c>
      <c r="V956" t="s">
        <v>21</v>
      </c>
      <c r="W956">
        <v>805</v>
      </c>
      <c r="X956" t="s">
        <v>22</v>
      </c>
      <c r="Y956" t="s">
        <v>39</v>
      </c>
      <c r="Z956">
        <v>2</v>
      </c>
      <c r="AC956" t="str">
        <f>IF(Table1[[#This Row],[In Adafruit Kit]]+Table1[[#This Row],[Common part]]&gt;0,1,"")</f>
        <v/>
      </c>
      <c r="AF956" t="str">
        <f>IF(Table1[[#This Row],[Stock Part]]=1,"STOCK",IF(Table1[[#This Row],[5% Rohs Part]]+Table1[[#This Row],[1% Rohs Part]],"",""))</f>
        <v/>
      </c>
      <c r="AG956" t="str">
        <f>CONCATENATE(Table1[[#This Row],[Resistance (Ohms)]],Table1[[#This Row],[Tolerance]],Table1[[#This Row],[Stock]])</f>
        <v>3.4Â±1%</v>
      </c>
      <c r="AH956" t="s">
        <v>11344</v>
      </c>
      <c r="AI956" s="6" t="s">
        <v>11352</v>
      </c>
    </row>
    <row r="957" spans="1:35" hidden="1">
      <c r="A957" t="s">
        <v>55</v>
      </c>
      <c r="B957" t="s">
        <v>56</v>
      </c>
      <c r="C957" t="s">
        <v>3369</v>
      </c>
      <c r="D957" t="s">
        <v>58</v>
      </c>
      <c r="E957" t="s">
        <v>3370</v>
      </c>
      <c r="F957" t="s">
        <v>60</v>
      </c>
      <c r="G957" t="s">
        <v>3371</v>
      </c>
      <c r="H957">
        <v>0</v>
      </c>
      <c r="I957">
        <v>0</v>
      </c>
      <c r="J957" t="s">
        <v>25</v>
      </c>
      <c r="K957">
        <v>0</v>
      </c>
      <c r="L957">
        <v>1</v>
      </c>
      <c r="M957" t="s">
        <v>19</v>
      </c>
      <c r="N957" t="s">
        <v>62</v>
      </c>
      <c r="O957">
        <v>3.83</v>
      </c>
      <c r="P957" t="s">
        <v>24</v>
      </c>
      <c r="Q957" t="s">
        <v>64</v>
      </c>
      <c r="R957" t="s">
        <v>65</v>
      </c>
      <c r="S957" t="s">
        <v>66</v>
      </c>
      <c r="T957" t="s">
        <v>71</v>
      </c>
      <c r="U957" t="s">
        <v>67</v>
      </c>
      <c r="V957" t="s">
        <v>21</v>
      </c>
      <c r="W957">
        <v>805</v>
      </c>
      <c r="X957" t="s">
        <v>22</v>
      </c>
      <c r="Y957" t="s">
        <v>39</v>
      </c>
      <c r="Z957">
        <v>2</v>
      </c>
      <c r="AC957" t="str">
        <f>IF(Table1[[#This Row],[In Adafruit Kit]]+Table1[[#This Row],[Common part]]&gt;0,1,"")</f>
        <v/>
      </c>
      <c r="AF957" t="str">
        <f>IF(Table1[[#This Row],[Stock Part]]=1,"STOCK",IF(Table1[[#This Row],[5% Rohs Part]]+Table1[[#This Row],[1% Rohs Part]],"",""))</f>
        <v/>
      </c>
      <c r="AG957" t="str">
        <f>CONCATENATE(Table1[[#This Row],[Resistance (Ohms)]],Table1[[#This Row],[Tolerance]],Table1[[#This Row],[Stock]])</f>
        <v>3.83Â±1%</v>
      </c>
      <c r="AH957" t="s">
        <v>11344</v>
      </c>
      <c r="AI957" s="6" t="s">
        <v>11352</v>
      </c>
    </row>
    <row r="958" spans="1:35" hidden="1">
      <c r="A958" t="s">
        <v>55</v>
      </c>
      <c r="B958" t="s">
        <v>56</v>
      </c>
      <c r="C958" t="s">
        <v>3372</v>
      </c>
      <c r="D958" t="s">
        <v>58</v>
      </c>
      <c r="E958" t="s">
        <v>3373</v>
      </c>
      <c r="F958" t="s">
        <v>60</v>
      </c>
      <c r="G958" t="s">
        <v>3374</v>
      </c>
      <c r="H958">
        <v>0</v>
      </c>
      <c r="I958">
        <v>0</v>
      </c>
      <c r="J958" t="s">
        <v>25</v>
      </c>
      <c r="K958">
        <v>0</v>
      </c>
      <c r="L958">
        <v>1</v>
      </c>
      <c r="M958" t="s">
        <v>19</v>
      </c>
      <c r="N958" t="s">
        <v>62</v>
      </c>
      <c r="O958">
        <v>5.9</v>
      </c>
      <c r="P958" t="s">
        <v>24</v>
      </c>
      <c r="Q958" t="s">
        <v>64</v>
      </c>
      <c r="R958" t="s">
        <v>65</v>
      </c>
      <c r="S958" t="s">
        <v>66</v>
      </c>
      <c r="T958" t="s">
        <v>71</v>
      </c>
      <c r="U958" t="s">
        <v>67</v>
      </c>
      <c r="V958" t="s">
        <v>21</v>
      </c>
      <c r="W958">
        <v>805</v>
      </c>
      <c r="X958" t="s">
        <v>22</v>
      </c>
      <c r="Y958" t="s">
        <v>39</v>
      </c>
      <c r="Z958">
        <v>2</v>
      </c>
      <c r="AC958" t="str">
        <f>IF(Table1[[#This Row],[In Adafruit Kit]]+Table1[[#This Row],[Common part]]&gt;0,1,"")</f>
        <v/>
      </c>
      <c r="AF958" t="str">
        <f>IF(Table1[[#This Row],[Stock Part]]=1,"STOCK",IF(Table1[[#This Row],[5% Rohs Part]]+Table1[[#This Row],[1% Rohs Part]],"",""))</f>
        <v/>
      </c>
      <c r="AG958" t="str">
        <f>CONCATENATE(Table1[[#This Row],[Resistance (Ohms)]],Table1[[#This Row],[Tolerance]],Table1[[#This Row],[Stock]])</f>
        <v>5.9Â±1%</v>
      </c>
      <c r="AH958" t="s">
        <v>11344</v>
      </c>
      <c r="AI958" s="6" t="s">
        <v>11352</v>
      </c>
    </row>
    <row r="959" spans="1:35" hidden="1">
      <c r="A959" t="s">
        <v>55</v>
      </c>
      <c r="B959" t="s">
        <v>56</v>
      </c>
      <c r="C959" t="s">
        <v>3375</v>
      </c>
      <c r="D959" t="s">
        <v>58</v>
      </c>
      <c r="E959" t="s">
        <v>3376</v>
      </c>
      <c r="F959" t="s">
        <v>60</v>
      </c>
      <c r="G959" t="s">
        <v>3377</v>
      </c>
      <c r="H959">
        <v>0</v>
      </c>
      <c r="I959">
        <v>0</v>
      </c>
      <c r="J959" t="s">
        <v>25</v>
      </c>
      <c r="K959">
        <v>0</v>
      </c>
      <c r="L959">
        <v>1</v>
      </c>
      <c r="M959" t="s">
        <v>19</v>
      </c>
      <c r="N959" t="s">
        <v>62</v>
      </c>
      <c r="O959">
        <v>7.32</v>
      </c>
      <c r="P959" t="s">
        <v>24</v>
      </c>
      <c r="Q959" t="s">
        <v>64</v>
      </c>
      <c r="R959" t="s">
        <v>65</v>
      </c>
      <c r="S959" t="s">
        <v>66</v>
      </c>
      <c r="T959" t="s">
        <v>71</v>
      </c>
      <c r="U959" t="s">
        <v>67</v>
      </c>
      <c r="V959" t="s">
        <v>21</v>
      </c>
      <c r="W959">
        <v>805</v>
      </c>
      <c r="X959" t="s">
        <v>22</v>
      </c>
      <c r="Y959" t="s">
        <v>39</v>
      </c>
      <c r="Z959">
        <v>2</v>
      </c>
      <c r="AC959" t="str">
        <f>IF(Table1[[#This Row],[In Adafruit Kit]]+Table1[[#This Row],[Common part]]&gt;0,1,"")</f>
        <v/>
      </c>
      <c r="AF959" t="str">
        <f>IF(Table1[[#This Row],[Stock Part]]=1,"STOCK",IF(Table1[[#This Row],[5% Rohs Part]]+Table1[[#This Row],[1% Rohs Part]],"",""))</f>
        <v/>
      </c>
      <c r="AG959" t="str">
        <f>CONCATENATE(Table1[[#This Row],[Resistance (Ohms)]],Table1[[#This Row],[Tolerance]],Table1[[#This Row],[Stock]])</f>
        <v>7.32Â±1%</v>
      </c>
      <c r="AH959" t="s">
        <v>11344</v>
      </c>
      <c r="AI959" s="6" t="s">
        <v>11352</v>
      </c>
    </row>
    <row r="960" spans="1:35" hidden="1">
      <c r="A960" t="s">
        <v>55</v>
      </c>
      <c r="B960" t="s">
        <v>56</v>
      </c>
      <c r="C960" t="s">
        <v>3378</v>
      </c>
      <c r="D960" t="s">
        <v>58</v>
      </c>
      <c r="E960" t="s">
        <v>3379</v>
      </c>
      <c r="F960" t="s">
        <v>60</v>
      </c>
      <c r="G960" t="s">
        <v>3380</v>
      </c>
      <c r="H960">
        <v>0</v>
      </c>
      <c r="I960">
        <v>0</v>
      </c>
      <c r="J960" t="s">
        <v>25</v>
      </c>
      <c r="K960">
        <v>0</v>
      </c>
      <c r="L960">
        <v>1</v>
      </c>
      <c r="M960" t="s">
        <v>19</v>
      </c>
      <c r="N960" t="s">
        <v>62</v>
      </c>
      <c r="O960">
        <v>7.87</v>
      </c>
      <c r="P960" t="s">
        <v>24</v>
      </c>
      <c r="Q960" t="s">
        <v>64</v>
      </c>
      <c r="R960" t="s">
        <v>65</v>
      </c>
      <c r="S960" t="s">
        <v>66</v>
      </c>
      <c r="T960" t="s">
        <v>71</v>
      </c>
      <c r="U960" t="s">
        <v>67</v>
      </c>
      <c r="V960" t="s">
        <v>21</v>
      </c>
      <c r="W960">
        <v>805</v>
      </c>
      <c r="X960" t="s">
        <v>22</v>
      </c>
      <c r="Y960" t="s">
        <v>39</v>
      </c>
      <c r="Z960">
        <v>2</v>
      </c>
      <c r="AC960" t="str">
        <f>IF(Table1[[#This Row],[In Adafruit Kit]]+Table1[[#This Row],[Common part]]&gt;0,1,"")</f>
        <v/>
      </c>
      <c r="AF960" t="str">
        <f>IF(Table1[[#This Row],[Stock Part]]=1,"STOCK",IF(Table1[[#This Row],[5% Rohs Part]]+Table1[[#This Row],[1% Rohs Part]],"",""))</f>
        <v/>
      </c>
      <c r="AG960" t="str">
        <f>CONCATENATE(Table1[[#This Row],[Resistance (Ohms)]],Table1[[#This Row],[Tolerance]],Table1[[#This Row],[Stock]])</f>
        <v>7.87Â±1%</v>
      </c>
      <c r="AH960" t="s">
        <v>11344</v>
      </c>
      <c r="AI960" s="6" t="s">
        <v>11352</v>
      </c>
    </row>
    <row r="961" spans="1:35" hidden="1">
      <c r="A961" t="s">
        <v>55</v>
      </c>
      <c r="B961" t="s">
        <v>56</v>
      </c>
      <c r="C961" t="s">
        <v>3381</v>
      </c>
      <c r="D961" t="s">
        <v>58</v>
      </c>
      <c r="E961" t="s">
        <v>3382</v>
      </c>
      <c r="F961" t="s">
        <v>60</v>
      </c>
      <c r="G961" t="s">
        <v>3383</v>
      </c>
      <c r="H961">
        <v>0</v>
      </c>
      <c r="I961">
        <v>0</v>
      </c>
      <c r="J961" t="s">
        <v>25</v>
      </c>
      <c r="K961">
        <v>0</v>
      </c>
      <c r="L961">
        <v>1</v>
      </c>
      <c r="M961" t="s">
        <v>19</v>
      </c>
      <c r="N961" t="s">
        <v>62</v>
      </c>
      <c r="O961">
        <v>8.66</v>
      </c>
      <c r="P961" t="s">
        <v>24</v>
      </c>
      <c r="Q961" t="s">
        <v>64</v>
      </c>
      <c r="R961" t="s">
        <v>65</v>
      </c>
      <c r="S961" t="s">
        <v>66</v>
      </c>
      <c r="T961" t="s">
        <v>71</v>
      </c>
      <c r="U961" t="s">
        <v>67</v>
      </c>
      <c r="V961" t="s">
        <v>21</v>
      </c>
      <c r="W961">
        <v>805</v>
      </c>
      <c r="X961" t="s">
        <v>22</v>
      </c>
      <c r="Y961" t="s">
        <v>39</v>
      </c>
      <c r="Z961">
        <v>2</v>
      </c>
      <c r="AC961" t="str">
        <f>IF(Table1[[#This Row],[In Adafruit Kit]]+Table1[[#This Row],[Common part]]&gt;0,1,"")</f>
        <v/>
      </c>
      <c r="AF961" t="str">
        <f>IF(Table1[[#This Row],[Stock Part]]=1,"STOCK",IF(Table1[[#This Row],[5% Rohs Part]]+Table1[[#This Row],[1% Rohs Part]],"",""))</f>
        <v/>
      </c>
      <c r="AG961" t="str">
        <f>CONCATENATE(Table1[[#This Row],[Resistance (Ohms)]],Table1[[#This Row],[Tolerance]],Table1[[#This Row],[Stock]])</f>
        <v>8.66Â±1%</v>
      </c>
      <c r="AH961" t="s">
        <v>11344</v>
      </c>
      <c r="AI961" s="6" t="s">
        <v>11352</v>
      </c>
    </row>
    <row r="962" spans="1:35" hidden="1">
      <c r="A962" t="s">
        <v>55</v>
      </c>
      <c r="B962" t="s">
        <v>56</v>
      </c>
      <c r="C962" t="s">
        <v>3384</v>
      </c>
      <c r="D962" t="s">
        <v>58</v>
      </c>
      <c r="E962" t="s">
        <v>3385</v>
      </c>
      <c r="F962" t="s">
        <v>60</v>
      </c>
      <c r="G962" t="s">
        <v>3386</v>
      </c>
      <c r="H962">
        <v>0</v>
      </c>
      <c r="I962">
        <v>0</v>
      </c>
      <c r="J962" t="s">
        <v>25</v>
      </c>
      <c r="K962">
        <v>0</v>
      </c>
      <c r="L962">
        <v>1</v>
      </c>
      <c r="M962" t="s">
        <v>19</v>
      </c>
      <c r="N962" t="s">
        <v>62</v>
      </c>
      <c r="O962">
        <v>9.31</v>
      </c>
      <c r="P962" t="s">
        <v>24</v>
      </c>
      <c r="Q962" t="s">
        <v>64</v>
      </c>
      <c r="R962" t="s">
        <v>65</v>
      </c>
      <c r="S962" t="s">
        <v>66</v>
      </c>
      <c r="T962" t="s">
        <v>71</v>
      </c>
      <c r="U962" t="s">
        <v>67</v>
      </c>
      <c r="V962" t="s">
        <v>21</v>
      </c>
      <c r="W962">
        <v>805</v>
      </c>
      <c r="X962" t="s">
        <v>22</v>
      </c>
      <c r="Y962" t="s">
        <v>39</v>
      </c>
      <c r="Z962">
        <v>2</v>
      </c>
      <c r="AC962" t="str">
        <f>IF(Table1[[#This Row],[In Adafruit Kit]]+Table1[[#This Row],[Common part]]&gt;0,1,"")</f>
        <v/>
      </c>
      <c r="AF962" t="str">
        <f>IF(Table1[[#This Row],[Stock Part]]=1,"STOCK",IF(Table1[[#This Row],[5% Rohs Part]]+Table1[[#This Row],[1% Rohs Part]],"",""))</f>
        <v/>
      </c>
      <c r="AG962" t="str">
        <f>CONCATENATE(Table1[[#This Row],[Resistance (Ohms)]],Table1[[#This Row],[Tolerance]],Table1[[#This Row],[Stock]])</f>
        <v>9.31Â±1%</v>
      </c>
      <c r="AH962" t="s">
        <v>11344</v>
      </c>
      <c r="AI962" s="6" t="s">
        <v>11352</v>
      </c>
    </row>
    <row r="963" spans="1:35" hidden="1">
      <c r="A963" t="s">
        <v>55</v>
      </c>
      <c r="B963" t="s">
        <v>56</v>
      </c>
      <c r="C963" t="s">
        <v>3387</v>
      </c>
      <c r="D963" t="s">
        <v>58</v>
      </c>
      <c r="E963" t="s">
        <v>3388</v>
      </c>
      <c r="F963" t="s">
        <v>60</v>
      </c>
      <c r="G963" t="s">
        <v>61</v>
      </c>
      <c r="H963">
        <v>0</v>
      </c>
      <c r="I963">
        <v>0</v>
      </c>
      <c r="J963" t="s">
        <v>25</v>
      </c>
      <c r="K963">
        <v>0</v>
      </c>
      <c r="L963">
        <v>10</v>
      </c>
      <c r="M963" t="s">
        <v>19</v>
      </c>
      <c r="N963" t="s">
        <v>62</v>
      </c>
      <c r="O963">
        <v>0</v>
      </c>
      <c r="P963" t="s">
        <v>63</v>
      </c>
      <c r="Q963" t="s">
        <v>64</v>
      </c>
      <c r="R963" t="s">
        <v>65</v>
      </c>
      <c r="S963" t="s">
        <v>20</v>
      </c>
      <c r="T963" t="s">
        <v>20</v>
      </c>
      <c r="U963" t="s">
        <v>67</v>
      </c>
      <c r="V963" t="s">
        <v>21</v>
      </c>
      <c r="W963">
        <v>805</v>
      </c>
      <c r="X963" t="s">
        <v>22</v>
      </c>
      <c r="Y963" t="s">
        <v>39</v>
      </c>
      <c r="Z963">
        <v>2</v>
      </c>
      <c r="AC963" t="str">
        <f>IF(Table1[[#This Row],[In Adafruit Kit]]+Table1[[#This Row],[Common part]]&gt;0,1,"")</f>
        <v/>
      </c>
      <c r="AF963" t="str">
        <f>IF(Table1[[#This Row],[Stock Part]]=1,"STOCK",IF(Table1[[#This Row],[5% Rohs Part]]+Table1[[#This Row],[1% Rohs Part]],"",""))</f>
        <v/>
      </c>
      <c r="AG963" t="str">
        <f>CONCATENATE(Table1[[#This Row],[Resistance (Ohms)]],Table1[[#This Row],[Tolerance]],Table1[[#This Row],[Stock]])</f>
        <v>0Jumper</v>
      </c>
      <c r="AH963" t="s">
        <v>11344</v>
      </c>
      <c r="AI963" s="6" t="s">
        <v>11352</v>
      </c>
    </row>
    <row r="964" spans="1:35" hidden="1">
      <c r="A964" t="s">
        <v>55</v>
      </c>
      <c r="B964" t="s">
        <v>56</v>
      </c>
      <c r="C964" t="s">
        <v>3389</v>
      </c>
      <c r="D964" t="s">
        <v>58</v>
      </c>
      <c r="E964" t="s">
        <v>3390</v>
      </c>
      <c r="F964" t="s">
        <v>60</v>
      </c>
      <c r="G964" t="s">
        <v>135</v>
      </c>
      <c r="H964">
        <v>0</v>
      </c>
      <c r="I964">
        <v>0</v>
      </c>
      <c r="J964" t="s">
        <v>25</v>
      </c>
      <c r="K964">
        <v>0</v>
      </c>
      <c r="L964">
        <v>10</v>
      </c>
      <c r="M964" t="s">
        <v>19</v>
      </c>
      <c r="N964" t="s">
        <v>62</v>
      </c>
      <c r="O964">
        <v>100</v>
      </c>
      <c r="P964" t="s">
        <v>23</v>
      </c>
      <c r="Q964" t="s">
        <v>64</v>
      </c>
      <c r="R964" t="s">
        <v>65</v>
      </c>
      <c r="S964" t="s">
        <v>20</v>
      </c>
      <c r="T964" t="s">
        <v>71</v>
      </c>
      <c r="U964" t="s">
        <v>67</v>
      </c>
      <c r="V964" t="s">
        <v>21</v>
      </c>
      <c r="W964">
        <v>805</v>
      </c>
      <c r="X964" t="s">
        <v>22</v>
      </c>
      <c r="Y964" t="s">
        <v>39</v>
      </c>
      <c r="Z964">
        <v>2</v>
      </c>
      <c r="AC964" t="str">
        <f>IF(Table1[[#This Row],[In Adafruit Kit]]+Table1[[#This Row],[Common part]]&gt;0,1,"")</f>
        <v/>
      </c>
      <c r="AF964" t="str">
        <f>IF(Table1[[#This Row],[Stock Part]]=1,"STOCK",IF(Table1[[#This Row],[5% Rohs Part]]+Table1[[#This Row],[1% Rohs Part]],"",""))</f>
        <v/>
      </c>
      <c r="AG964" t="str">
        <f>CONCATENATE(Table1[[#This Row],[Resistance (Ohms)]],Table1[[#This Row],[Tolerance]],Table1[[#This Row],[Stock]])</f>
        <v>100Â±5%</v>
      </c>
      <c r="AH964" t="s">
        <v>11344</v>
      </c>
      <c r="AI964" s="6" t="s">
        <v>11352</v>
      </c>
    </row>
    <row r="965" spans="1:35" hidden="1">
      <c r="A965" t="s">
        <v>55</v>
      </c>
      <c r="B965" t="s">
        <v>56</v>
      </c>
      <c r="C965" t="s">
        <v>3391</v>
      </c>
      <c r="D965" t="s">
        <v>58</v>
      </c>
      <c r="E965" t="s">
        <v>3392</v>
      </c>
      <c r="F965" t="s">
        <v>60</v>
      </c>
      <c r="G965" t="s">
        <v>223</v>
      </c>
      <c r="H965">
        <v>0</v>
      </c>
      <c r="I965">
        <v>0</v>
      </c>
      <c r="J965" t="s">
        <v>25</v>
      </c>
      <c r="K965">
        <v>0</v>
      </c>
      <c r="L965">
        <v>10</v>
      </c>
      <c r="M965" t="s">
        <v>19</v>
      </c>
      <c r="N965" t="s">
        <v>62</v>
      </c>
      <c r="O965" t="s">
        <v>224</v>
      </c>
      <c r="P965" t="s">
        <v>23</v>
      </c>
      <c r="Q965" t="s">
        <v>64</v>
      </c>
      <c r="R965" t="s">
        <v>65</v>
      </c>
      <c r="S965" t="s">
        <v>20</v>
      </c>
      <c r="T965" t="s">
        <v>71</v>
      </c>
      <c r="U965" t="s">
        <v>67</v>
      </c>
      <c r="V965" t="s">
        <v>21</v>
      </c>
      <c r="W965">
        <v>805</v>
      </c>
      <c r="X965" t="s">
        <v>22</v>
      </c>
      <c r="Y965" t="s">
        <v>39</v>
      </c>
      <c r="Z965">
        <v>2</v>
      </c>
      <c r="AC965" t="str">
        <f>IF(Table1[[#This Row],[In Adafruit Kit]]+Table1[[#This Row],[Common part]]&gt;0,1,"")</f>
        <v/>
      </c>
      <c r="AF965" t="str">
        <f>IF(Table1[[#This Row],[Stock Part]]=1,"STOCK",IF(Table1[[#This Row],[5% Rohs Part]]+Table1[[#This Row],[1% Rohs Part]],"",""))</f>
        <v/>
      </c>
      <c r="AG965" t="str">
        <f>CONCATENATE(Table1[[#This Row],[Resistance (Ohms)]],Table1[[#This Row],[Tolerance]],Table1[[#This Row],[Stock]])</f>
        <v>1kÂ±5%</v>
      </c>
      <c r="AH965" t="s">
        <v>11344</v>
      </c>
      <c r="AI965" s="6" t="s">
        <v>11352</v>
      </c>
    </row>
    <row r="966" spans="1:35" hidden="1">
      <c r="A966" t="s">
        <v>55</v>
      </c>
      <c r="B966" t="s">
        <v>56</v>
      </c>
      <c r="C966" t="s">
        <v>3393</v>
      </c>
      <c r="D966" t="s">
        <v>58</v>
      </c>
      <c r="E966" t="s">
        <v>3394</v>
      </c>
      <c r="F966" t="s">
        <v>60</v>
      </c>
      <c r="G966" t="s">
        <v>195</v>
      </c>
      <c r="H966">
        <v>0</v>
      </c>
      <c r="I966">
        <v>0</v>
      </c>
      <c r="J966" t="s">
        <v>25</v>
      </c>
      <c r="K966">
        <v>0</v>
      </c>
      <c r="L966">
        <v>10</v>
      </c>
      <c r="M966" t="s">
        <v>19</v>
      </c>
      <c r="N966" t="s">
        <v>62</v>
      </c>
      <c r="O966" t="s">
        <v>196</v>
      </c>
      <c r="P966" t="s">
        <v>23</v>
      </c>
      <c r="Q966" t="s">
        <v>64</v>
      </c>
      <c r="R966" t="s">
        <v>65</v>
      </c>
      <c r="S966" t="s">
        <v>20</v>
      </c>
      <c r="T966" t="s">
        <v>71</v>
      </c>
      <c r="U966" t="s">
        <v>67</v>
      </c>
      <c r="V966" t="s">
        <v>21</v>
      </c>
      <c r="W966">
        <v>805</v>
      </c>
      <c r="X966" t="s">
        <v>22</v>
      </c>
      <c r="Y966" t="s">
        <v>39</v>
      </c>
      <c r="Z966">
        <v>2</v>
      </c>
      <c r="AC966" t="str">
        <f>IF(Table1[[#This Row],[In Adafruit Kit]]+Table1[[#This Row],[Common part]]&gt;0,1,"")</f>
        <v/>
      </c>
      <c r="AF966" t="str">
        <f>IF(Table1[[#This Row],[Stock Part]]=1,"STOCK",IF(Table1[[#This Row],[5% Rohs Part]]+Table1[[#This Row],[1% Rohs Part]],"",""))</f>
        <v/>
      </c>
      <c r="AG966" t="str">
        <f>CONCATENATE(Table1[[#This Row],[Resistance (Ohms)]],Table1[[#This Row],[Tolerance]],Table1[[#This Row],[Stock]])</f>
        <v>10kÂ±5%</v>
      </c>
      <c r="AH966" t="s">
        <v>11344</v>
      </c>
      <c r="AI966" s="6" t="s">
        <v>11352</v>
      </c>
    </row>
    <row r="967" spans="1:35" hidden="1">
      <c r="A967" t="s">
        <v>55</v>
      </c>
      <c r="B967" t="s">
        <v>56</v>
      </c>
      <c r="C967" t="s">
        <v>3395</v>
      </c>
      <c r="D967" t="s">
        <v>58</v>
      </c>
      <c r="E967" t="s">
        <v>3396</v>
      </c>
      <c r="F967" t="s">
        <v>60</v>
      </c>
      <c r="G967" t="s">
        <v>191</v>
      </c>
      <c r="H967">
        <v>0</v>
      </c>
      <c r="I967">
        <v>0</v>
      </c>
      <c r="J967" t="s">
        <v>25</v>
      </c>
      <c r="K967">
        <v>0</v>
      </c>
      <c r="L967">
        <v>10</v>
      </c>
      <c r="M967" t="s">
        <v>19</v>
      </c>
      <c r="N967" t="s">
        <v>62</v>
      </c>
      <c r="O967" t="s">
        <v>192</v>
      </c>
      <c r="P967" t="s">
        <v>23</v>
      </c>
      <c r="Q967" t="s">
        <v>64</v>
      </c>
      <c r="R967" t="s">
        <v>65</v>
      </c>
      <c r="S967" t="s">
        <v>20</v>
      </c>
      <c r="T967" t="s">
        <v>71</v>
      </c>
      <c r="U967" t="s">
        <v>67</v>
      </c>
      <c r="V967" t="s">
        <v>21</v>
      </c>
      <c r="W967">
        <v>805</v>
      </c>
      <c r="X967" t="s">
        <v>22</v>
      </c>
      <c r="Y967" t="s">
        <v>39</v>
      </c>
      <c r="Z967">
        <v>2</v>
      </c>
      <c r="AC967" t="str">
        <f>IF(Table1[[#This Row],[In Adafruit Kit]]+Table1[[#This Row],[Common part]]&gt;0,1,"")</f>
        <v/>
      </c>
      <c r="AF967" t="str">
        <f>IF(Table1[[#This Row],[Stock Part]]=1,"STOCK",IF(Table1[[#This Row],[5% Rohs Part]]+Table1[[#This Row],[1% Rohs Part]],"",""))</f>
        <v/>
      </c>
      <c r="AG967" t="str">
        <f>CONCATENATE(Table1[[#This Row],[Resistance (Ohms)]],Table1[[#This Row],[Tolerance]],Table1[[#This Row],[Stock]])</f>
        <v>100kÂ±5%</v>
      </c>
      <c r="AH967" t="s">
        <v>11344</v>
      </c>
      <c r="AI967" s="6" t="s">
        <v>11352</v>
      </c>
    </row>
    <row r="968" spans="1:35" hidden="1">
      <c r="A968" t="s">
        <v>55</v>
      </c>
      <c r="B968" t="s">
        <v>56</v>
      </c>
      <c r="C968" t="s">
        <v>3397</v>
      </c>
      <c r="D968" t="s">
        <v>58</v>
      </c>
      <c r="E968" t="s">
        <v>3398</v>
      </c>
      <c r="F968" t="s">
        <v>60</v>
      </c>
      <c r="G968" t="s">
        <v>227</v>
      </c>
      <c r="H968">
        <v>0</v>
      </c>
      <c r="I968">
        <v>0</v>
      </c>
      <c r="J968" t="s">
        <v>25</v>
      </c>
      <c r="K968">
        <v>0</v>
      </c>
      <c r="L968">
        <v>10</v>
      </c>
      <c r="M968" t="s">
        <v>19</v>
      </c>
      <c r="N968" t="s">
        <v>62</v>
      </c>
      <c r="O968" t="s">
        <v>228</v>
      </c>
      <c r="P968" t="s">
        <v>23</v>
      </c>
      <c r="Q968" t="s">
        <v>64</v>
      </c>
      <c r="R968" t="s">
        <v>65</v>
      </c>
      <c r="S968" t="s">
        <v>20</v>
      </c>
      <c r="T968" t="s">
        <v>71</v>
      </c>
      <c r="U968" t="s">
        <v>67</v>
      </c>
      <c r="V968" t="s">
        <v>21</v>
      </c>
      <c r="W968">
        <v>805</v>
      </c>
      <c r="X968" t="s">
        <v>22</v>
      </c>
      <c r="Y968" t="s">
        <v>39</v>
      </c>
      <c r="Z968">
        <v>2</v>
      </c>
      <c r="AC968" t="str">
        <f>IF(Table1[[#This Row],[In Adafruit Kit]]+Table1[[#This Row],[Common part]]&gt;0,1,"")</f>
        <v/>
      </c>
      <c r="AF968" t="str">
        <f>IF(Table1[[#This Row],[Stock Part]]=1,"STOCK",IF(Table1[[#This Row],[5% Rohs Part]]+Table1[[#This Row],[1% Rohs Part]],"",""))</f>
        <v/>
      </c>
      <c r="AG968" t="str">
        <f>CONCATENATE(Table1[[#This Row],[Resistance (Ohms)]],Table1[[#This Row],[Tolerance]],Table1[[#This Row],[Stock]])</f>
        <v>1MÂ±5%</v>
      </c>
      <c r="AH968" t="s">
        <v>11344</v>
      </c>
      <c r="AI968" s="6" t="s">
        <v>11352</v>
      </c>
    </row>
    <row r="969" spans="1:35" hidden="1">
      <c r="A969" t="s">
        <v>55</v>
      </c>
      <c r="B969" t="s">
        <v>56</v>
      </c>
      <c r="C969" t="s">
        <v>3399</v>
      </c>
      <c r="D969" t="s">
        <v>58</v>
      </c>
      <c r="E969" t="s">
        <v>3400</v>
      </c>
      <c r="F969" t="s">
        <v>60</v>
      </c>
      <c r="G969" t="s">
        <v>199</v>
      </c>
      <c r="H969">
        <v>0</v>
      </c>
      <c r="I969">
        <v>0</v>
      </c>
      <c r="J969" t="s">
        <v>25</v>
      </c>
      <c r="K969">
        <v>0</v>
      </c>
      <c r="L969">
        <v>10</v>
      </c>
      <c r="M969" t="s">
        <v>19</v>
      </c>
      <c r="N969" t="s">
        <v>62</v>
      </c>
      <c r="O969" t="s">
        <v>200</v>
      </c>
      <c r="P969" t="s">
        <v>23</v>
      </c>
      <c r="Q969" t="s">
        <v>64</v>
      </c>
      <c r="R969" t="s">
        <v>65</v>
      </c>
      <c r="S969" t="s">
        <v>20</v>
      </c>
      <c r="T969" t="s">
        <v>71</v>
      </c>
      <c r="U969" t="s">
        <v>67</v>
      </c>
      <c r="V969" t="s">
        <v>21</v>
      </c>
      <c r="W969">
        <v>805</v>
      </c>
      <c r="X969" t="s">
        <v>22</v>
      </c>
      <c r="Y969" t="s">
        <v>39</v>
      </c>
      <c r="Z969">
        <v>2</v>
      </c>
      <c r="AC969" t="str">
        <f>IF(Table1[[#This Row],[In Adafruit Kit]]+Table1[[#This Row],[Common part]]&gt;0,1,"")</f>
        <v/>
      </c>
      <c r="AF969" t="str">
        <f>IF(Table1[[#This Row],[Stock Part]]=1,"STOCK",IF(Table1[[#This Row],[5% Rohs Part]]+Table1[[#This Row],[1% Rohs Part]],"",""))</f>
        <v/>
      </c>
      <c r="AG969" t="str">
        <f>CONCATENATE(Table1[[#This Row],[Resistance (Ohms)]],Table1[[#This Row],[Tolerance]],Table1[[#This Row],[Stock]])</f>
        <v>10MÂ±5%</v>
      </c>
      <c r="AH969" t="s">
        <v>11344</v>
      </c>
      <c r="AI969" s="6" t="s">
        <v>11352</v>
      </c>
    </row>
    <row r="970" spans="1:35" hidden="1">
      <c r="A970" t="s">
        <v>55</v>
      </c>
      <c r="B970" t="s">
        <v>56</v>
      </c>
      <c r="C970" t="s">
        <v>3401</v>
      </c>
      <c r="D970" t="s">
        <v>58</v>
      </c>
      <c r="E970" t="s">
        <v>3402</v>
      </c>
      <c r="F970" t="s">
        <v>60</v>
      </c>
      <c r="G970" t="s">
        <v>101</v>
      </c>
      <c r="H970">
        <v>0</v>
      </c>
      <c r="I970">
        <v>0</v>
      </c>
      <c r="J970" t="s">
        <v>25</v>
      </c>
      <c r="K970">
        <v>0</v>
      </c>
      <c r="L970">
        <v>10</v>
      </c>
      <c r="M970" t="s">
        <v>19</v>
      </c>
      <c r="N970" t="s">
        <v>62</v>
      </c>
      <c r="O970">
        <v>10</v>
      </c>
      <c r="P970" t="s">
        <v>23</v>
      </c>
      <c r="Q970" t="s">
        <v>64</v>
      </c>
      <c r="R970" t="s">
        <v>65</v>
      </c>
      <c r="S970" t="s">
        <v>20</v>
      </c>
      <c r="T970" t="s">
        <v>71</v>
      </c>
      <c r="U970" t="s">
        <v>67</v>
      </c>
      <c r="V970" t="s">
        <v>21</v>
      </c>
      <c r="W970">
        <v>805</v>
      </c>
      <c r="X970" t="s">
        <v>22</v>
      </c>
      <c r="Y970" t="s">
        <v>39</v>
      </c>
      <c r="Z970">
        <v>2</v>
      </c>
      <c r="AC970" t="str">
        <f>IF(Table1[[#This Row],[In Adafruit Kit]]+Table1[[#This Row],[Common part]]&gt;0,1,"")</f>
        <v/>
      </c>
      <c r="AF970" t="str">
        <f>IF(Table1[[#This Row],[Stock Part]]=1,"STOCK",IF(Table1[[#This Row],[5% Rohs Part]]+Table1[[#This Row],[1% Rohs Part]],"",""))</f>
        <v/>
      </c>
      <c r="AG970" t="str">
        <f>CONCATENATE(Table1[[#This Row],[Resistance (Ohms)]],Table1[[#This Row],[Tolerance]],Table1[[#This Row],[Stock]])</f>
        <v>10Â±5%</v>
      </c>
      <c r="AH970" t="s">
        <v>11344</v>
      </c>
      <c r="AI970" s="6" t="s">
        <v>11352</v>
      </c>
    </row>
    <row r="971" spans="1:35" hidden="1">
      <c r="A971" t="s">
        <v>55</v>
      </c>
      <c r="B971" t="s">
        <v>56</v>
      </c>
      <c r="C971" t="s">
        <v>3403</v>
      </c>
      <c r="D971" t="s">
        <v>58</v>
      </c>
      <c r="E971" t="s">
        <v>3404</v>
      </c>
      <c r="F971" t="s">
        <v>60</v>
      </c>
      <c r="G971" t="s">
        <v>440</v>
      </c>
      <c r="H971">
        <v>0</v>
      </c>
      <c r="I971">
        <v>0</v>
      </c>
      <c r="J971" t="s">
        <v>25</v>
      </c>
      <c r="K971">
        <v>0</v>
      </c>
      <c r="L971">
        <v>10</v>
      </c>
      <c r="M971" t="s">
        <v>19</v>
      </c>
      <c r="N971" t="s">
        <v>62</v>
      </c>
      <c r="O971">
        <v>110</v>
      </c>
      <c r="P971" t="s">
        <v>23</v>
      </c>
      <c r="Q971" t="s">
        <v>64</v>
      </c>
      <c r="R971" t="s">
        <v>65</v>
      </c>
      <c r="S971" t="s">
        <v>20</v>
      </c>
      <c r="T971" t="s">
        <v>71</v>
      </c>
      <c r="U971" t="s">
        <v>67</v>
      </c>
      <c r="V971" t="s">
        <v>21</v>
      </c>
      <c r="W971">
        <v>805</v>
      </c>
      <c r="X971" t="s">
        <v>22</v>
      </c>
      <c r="Y971" t="s">
        <v>39</v>
      </c>
      <c r="Z971">
        <v>2</v>
      </c>
      <c r="AC971" t="str">
        <f>IF(Table1[[#This Row],[In Adafruit Kit]]+Table1[[#This Row],[Common part]]&gt;0,1,"")</f>
        <v/>
      </c>
      <c r="AF971" t="str">
        <f>IF(Table1[[#This Row],[Stock Part]]=1,"STOCK",IF(Table1[[#This Row],[5% Rohs Part]]+Table1[[#This Row],[1% Rohs Part]],"",""))</f>
        <v/>
      </c>
      <c r="AG971" t="str">
        <f>CONCATENATE(Table1[[#This Row],[Resistance (Ohms)]],Table1[[#This Row],[Tolerance]],Table1[[#This Row],[Stock]])</f>
        <v>110Â±5%</v>
      </c>
      <c r="AH971" t="s">
        <v>11344</v>
      </c>
      <c r="AI971" s="6" t="s">
        <v>11352</v>
      </c>
    </row>
    <row r="972" spans="1:35" hidden="1">
      <c r="A972" t="s">
        <v>55</v>
      </c>
      <c r="B972" t="s">
        <v>56</v>
      </c>
      <c r="C972" t="s">
        <v>3405</v>
      </c>
      <c r="D972" t="s">
        <v>58</v>
      </c>
      <c r="E972" t="s">
        <v>3406</v>
      </c>
      <c r="F972" t="s">
        <v>60</v>
      </c>
      <c r="G972" t="s">
        <v>466</v>
      </c>
      <c r="H972">
        <v>0</v>
      </c>
      <c r="I972">
        <v>0</v>
      </c>
      <c r="J972" t="s">
        <v>25</v>
      </c>
      <c r="K972">
        <v>0</v>
      </c>
      <c r="L972">
        <v>10</v>
      </c>
      <c r="M972" t="s">
        <v>19</v>
      </c>
      <c r="N972" t="s">
        <v>62</v>
      </c>
      <c r="O972" t="s">
        <v>467</v>
      </c>
      <c r="P972" t="s">
        <v>23</v>
      </c>
      <c r="Q972" t="s">
        <v>64</v>
      </c>
      <c r="R972" t="s">
        <v>65</v>
      </c>
      <c r="S972" t="s">
        <v>20</v>
      </c>
      <c r="T972" t="s">
        <v>71</v>
      </c>
      <c r="U972" t="s">
        <v>67</v>
      </c>
      <c r="V972" t="s">
        <v>21</v>
      </c>
      <c r="W972">
        <v>805</v>
      </c>
      <c r="X972" t="s">
        <v>22</v>
      </c>
      <c r="Y972" t="s">
        <v>39</v>
      </c>
      <c r="Z972">
        <v>2</v>
      </c>
      <c r="AC972" t="str">
        <f>IF(Table1[[#This Row],[In Adafruit Kit]]+Table1[[#This Row],[Common part]]&gt;0,1,"")</f>
        <v/>
      </c>
      <c r="AF972" t="str">
        <f>IF(Table1[[#This Row],[Stock Part]]=1,"STOCK",IF(Table1[[#This Row],[5% Rohs Part]]+Table1[[#This Row],[1% Rohs Part]],"",""))</f>
        <v/>
      </c>
      <c r="AG972" t="str">
        <f>CONCATENATE(Table1[[#This Row],[Resistance (Ohms)]],Table1[[#This Row],[Tolerance]],Table1[[#This Row],[Stock]])</f>
        <v>1.1kÂ±5%</v>
      </c>
      <c r="AH972" t="s">
        <v>11344</v>
      </c>
      <c r="AI972" s="6" t="s">
        <v>11352</v>
      </c>
    </row>
    <row r="973" spans="1:35" hidden="1">
      <c r="A973" t="s">
        <v>55</v>
      </c>
      <c r="B973" t="s">
        <v>56</v>
      </c>
      <c r="C973" t="s">
        <v>3407</v>
      </c>
      <c r="D973" t="s">
        <v>58</v>
      </c>
      <c r="E973" t="s">
        <v>3408</v>
      </c>
      <c r="F973" t="s">
        <v>60</v>
      </c>
      <c r="G973" t="s">
        <v>504</v>
      </c>
      <c r="H973">
        <v>0</v>
      </c>
      <c r="I973">
        <v>0</v>
      </c>
      <c r="J973" t="s">
        <v>25</v>
      </c>
      <c r="K973">
        <v>0</v>
      </c>
      <c r="L973">
        <v>10</v>
      </c>
      <c r="M973" t="s">
        <v>19</v>
      </c>
      <c r="N973" t="s">
        <v>62</v>
      </c>
      <c r="O973" t="s">
        <v>505</v>
      </c>
      <c r="P973" t="s">
        <v>23</v>
      </c>
      <c r="Q973" t="s">
        <v>64</v>
      </c>
      <c r="R973" t="s">
        <v>65</v>
      </c>
      <c r="S973" t="s">
        <v>20</v>
      </c>
      <c r="T973" t="s">
        <v>71</v>
      </c>
      <c r="U973" t="s">
        <v>67</v>
      </c>
      <c r="V973" t="s">
        <v>21</v>
      </c>
      <c r="W973">
        <v>805</v>
      </c>
      <c r="X973" t="s">
        <v>22</v>
      </c>
      <c r="Y973" t="s">
        <v>39</v>
      </c>
      <c r="Z973">
        <v>2</v>
      </c>
      <c r="AC973" t="str">
        <f>IF(Table1[[#This Row],[In Adafruit Kit]]+Table1[[#This Row],[Common part]]&gt;0,1,"")</f>
        <v/>
      </c>
      <c r="AF973" t="str">
        <f>IF(Table1[[#This Row],[Stock Part]]=1,"STOCK",IF(Table1[[#This Row],[5% Rohs Part]]+Table1[[#This Row],[1% Rohs Part]],"",""))</f>
        <v/>
      </c>
      <c r="AG973" t="str">
        <f>CONCATENATE(Table1[[#This Row],[Resistance (Ohms)]],Table1[[#This Row],[Tolerance]],Table1[[#This Row],[Stock]])</f>
        <v>11kÂ±5%</v>
      </c>
      <c r="AH973" t="s">
        <v>11344</v>
      </c>
      <c r="AI973" s="6" t="s">
        <v>11352</v>
      </c>
    </row>
    <row r="974" spans="1:35" hidden="1">
      <c r="A974" t="s">
        <v>55</v>
      </c>
      <c r="B974" t="s">
        <v>56</v>
      </c>
      <c r="C974" t="s">
        <v>3409</v>
      </c>
      <c r="D974" t="s">
        <v>58</v>
      </c>
      <c r="E974" t="s">
        <v>3410</v>
      </c>
      <c r="F974" t="s">
        <v>60</v>
      </c>
      <c r="G974" t="s">
        <v>500</v>
      </c>
      <c r="H974">
        <v>0</v>
      </c>
      <c r="I974">
        <v>0</v>
      </c>
      <c r="J974" t="s">
        <v>25</v>
      </c>
      <c r="K974">
        <v>0</v>
      </c>
      <c r="L974">
        <v>10</v>
      </c>
      <c r="M974" t="s">
        <v>19</v>
      </c>
      <c r="N974" t="s">
        <v>62</v>
      </c>
      <c r="O974" t="s">
        <v>501</v>
      </c>
      <c r="P974" t="s">
        <v>23</v>
      </c>
      <c r="Q974" t="s">
        <v>64</v>
      </c>
      <c r="R974" t="s">
        <v>65</v>
      </c>
      <c r="S974" t="s">
        <v>20</v>
      </c>
      <c r="T974" t="s">
        <v>71</v>
      </c>
      <c r="U974" t="s">
        <v>67</v>
      </c>
      <c r="V974" t="s">
        <v>21</v>
      </c>
      <c r="W974">
        <v>805</v>
      </c>
      <c r="X974" t="s">
        <v>22</v>
      </c>
      <c r="Y974" t="s">
        <v>39</v>
      </c>
      <c r="Z974">
        <v>2</v>
      </c>
      <c r="AC974" t="str">
        <f>IF(Table1[[#This Row],[In Adafruit Kit]]+Table1[[#This Row],[Common part]]&gt;0,1,"")</f>
        <v/>
      </c>
      <c r="AF974" t="str">
        <f>IF(Table1[[#This Row],[Stock Part]]=1,"STOCK",IF(Table1[[#This Row],[5% Rohs Part]]+Table1[[#This Row],[1% Rohs Part]],"",""))</f>
        <v/>
      </c>
      <c r="AG974" t="str">
        <f>CONCATENATE(Table1[[#This Row],[Resistance (Ohms)]],Table1[[#This Row],[Tolerance]],Table1[[#This Row],[Stock]])</f>
        <v>110kÂ±5%</v>
      </c>
      <c r="AH974" t="s">
        <v>11344</v>
      </c>
      <c r="AI974" s="6" t="s">
        <v>11352</v>
      </c>
    </row>
    <row r="975" spans="1:35" hidden="1">
      <c r="A975" t="s">
        <v>55</v>
      </c>
      <c r="B975" t="s">
        <v>56</v>
      </c>
      <c r="C975" t="s">
        <v>3411</v>
      </c>
      <c r="D975" t="s">
        <v>58</v>
      </c>
      <c r="E975" t="s">
        <v>3412</v>
      </c>
      <c r="F975" t="s">
        <v>60</v>
      </c>
      <c r="G975" t="s">
        <v>470</v>
      </c>
      <c r="H975">
        <v>0</v>
      </c>
      <c r="I975">
        <v>0</v>
      </c>
      <c r="J975" t="s">
        <v>25</v>
      </c>
      <c r="K975">
        <v>0</v>
      </c>
      <c r="L975">
        <v>10</v>
      </c>
      <c r="M975" t="s">
        <v>19</v>
      </c>
      <c r="N975" t="s">
        <v>62</v>
      </c>
      <c r="O975" t="s">
        <v>471</v>
      </c>
      <c r="P975" t="s">
        <v>23</v>
      </c>
      <c r="Q975" t="s">
        <v>64</v>
      </c>
      <c r="R975" t="s">
        <v>65</v>
      </c>
      <c r="S975" t="s">
        <v>20</v>
      </c>
      <c r="T975" t="s">
        <v>71</v>
      </c>
      <c r="U975" t="s">
        <v>67</v>
      </c>
      <c r="V975" t="s">
        <v>21</v>
      </c>
      <c r="W975">
        <v>805</v>
      </c>
      <c r="X975" t="s">
        <v>22</v>
      </c>
      <c r="Y975" t="s">
        <v>39</v>
      </c>
      <c r="Z975">
        <v>2</v>
      </c>
      <c r="AC975" t="str">
        <f>IF(Table1[[#This Row],[In Adafruit Kit]]+Table1[[#This Row],[Common part]]&gt;0,1,"")</f>
        <v/>
      </c>
      <c r="AF975" t="str">
        <f>IF(Table1[[#This Row],[Stock Part]]=1,"STOCK",IF(Table1[[#This Row],[5% Rohs Part]]+Table1[[#This Row],[1% Rohs Part]],"",""))</f>
        <v/>
      </c>
      <c r="AG975" t="str">
        <f>CONCATENATE(Table1[[#This Row],[Resistance (Ohms)]],Table1[[#This Row],[Tolerance]],Table1[[#This Row],[Stock]])</f>
        <v>1.1MÂ±5%</v>
      </c>
      <c r="AH975" t="s">
        <v>11344</v>
      </c>
      <c r="AI975" s="6" t="s">
        <v>11352</v>
      </c>
    </row>
    <row r="976" spans="1:35" hidden="1">
      <c r="A976" t="s">
        <v>55</v>
      </c>
      <c r="B976" t="s">
        <v>56</v>
      </c>
      <c r="C976" t="s">
        <v>3413</v>
      </c>
      <c r="D976" t="s">
        <v>58</v>
      </c>
      <c r="E976" t="s">
        <v>3414</v>
      </c>
      <c r="F976" t="s">
        <v>60</v>
      </c>
      <c r="G976" t="s">
        <v>402</v>
      </c>
      <c r="H976">
        <v>0</v>
      </c>
      <c r="I976">
        <v>0</v>
      </c>
      <c r="J976" t="s">
        <v>25</v>
      </c>
      <c r="K976">
        <v>0</v>
      </c>
      <c r="L976">
        <v>10</v>
      </c>
      <c r="M976" t="s">
        <v>19</v>
      </c>
      <c r="N976" t="s">
        <v>62</v>
      </c>
      <c r="O976">
        <v>11</v>
      </c>
      <c r="P976" t="s">
        <v>23</v>
      </c>
      <c r="Q976" t="s">
        <v>64</v>
      </c>
      <c r="R976" t="s">
        <v>65</v>
      </c>
      <c r="S976" t="s">
        <v>20</v>
      </c>
      <c r="T976" t="s">
        <v>71</v>
      </c>
      <c r="U976" t="s">
        <v>67</v>
      </c>
      <c r="V976" t="s">
        <v>21</v>
      </c>
      <c r="W976">
        <v>805</v>
      </c>
      <c r="X976" t="s">
        <v>22</v>
      </c>
      <c r="Y976" t="s">
        <v>39</v>
      </c>
      <c r="Z976">
        <v>2</v>
      </c>
      <c r="AC976" t="str">
        <f>IF(Table1[[#This Row],[In Adafruit Kit]]+Table1[[#This Row],[Common part]]&gt;0,1,"")</f>
        <v/>
      </c>
      <c r="AF976" t="str">
        <f>IF(Table1[[#This Row],[Stock Part]]=1,"STOCK",IF(Table1[[#This Row],[5% Rohs Part]]+Table1[[#This Row],[1% Rohs Part]],"",""))</f>
        <v/>
      </c>
      <c r="AG976" t="str">
        <f>CONCATENATE(Table1[[#This Row],[Resistance (Ohms)]],Table1[[#This Row],[Tolerance]],Table1[[#This Row],[Stock]])</f>
        <v>11Â±5%</v>
      </c>
      <c r="AH976" t="s">
        <v>11344</v>
      </c>
      <c r="AI976" s="6" t="s">
        <v>11352</v>
      </c>
    </row>
    <row r="977" spans="1:35" hidden="1">
      <c r="A977" t="s">
        <v>55</v>
      </c>
      <c r="B977" t="s">
        <v>56</v>
      </c>
      <c r="C977" t="s">
        <v>3415</v>
      </c>
      <c r="D977" t="s">
        <v>58</v>
      </c>
      <c r="E977" t="s">
        <v>3416</v>
      </c>
      <c r="F977" t="s">
        <v>60</v>
      </c>
      <c r="G977" t="s">
        <v>138</v>
      </c>
      <c r="H977">
        <v>0</v>
      </c>
      <c r="I977">
        <v>0</v>
      </c>
      <c r="J977" t="s">
        <v>25</v>
      </c>
      <c r="K977">
        <v>0</v>
      </c>
      <c r="L977">
        <v>10</v>
      </c>
      <c r="M977" t="s">
        <v>19</v>
      </c>
      <c r="N977" t="s">
        <v>62</v>
      </c>
      <c r="O977">
        <v>120</v>
      </c>
      <c r="P977" t="s">
        <v>23</v>
      </c>
      <c r="Q977" t="s">
        <v>64</v>
      </c>
      <c r="R977" t="s">
        <v>65</v>
      </c>
      <c r="S977" t="s">
        <v>20</v>
      </c>
      <c r="T977" t="s">
        <v>71</v>
      </c>
      <c r="U977" t="s">
        <v>67</v>
      </c>
      <c r="V977" t="s">
        <v>21</v>
      </c>
      <c r="W977">
        <v>805</v>
      </c>
      <c r="X977" t="s">
        <v>22</v>
      </c>
      <c r="Y977" t="s">
        <v>39</v>
      </c>
      <c r="Z977">
        <v>2</v>
      </c>
      <c r="AC977" t="str">
        <f>IF(Table1[[#This Row],[In Adafruit Kit]]+Table1[[#This Row],[Common part]]&gt;0,1,"")</f>
        <v/>
      </c>
      <c r="AF977" t="str">
        <f>IF(Table1[[#This Row],[Stock Part]]=1,"STOCK",IF(Table1[[#This Row],[5% Rohs Part]]+Table1[[#This Row],[1% Rohs Part]],"",""))</f>
        <v/>
      </c>
      <c r="AG977" t="str">
        <f>CONCATENATE(Table1[[#This Row],[Resistance (Ohms)]],Table1[[#This Row],[Tolerance]],Table1[[#This Row],[Stock]])</f>
        <v>120Â±5%</v>
      </c>
      <c r="AH977" t="s">
        <v>11344</v>
      </c>
      <c r="AI977" s="6" t="s">
        <v>11352</v>
      </c>
    </row>
    <row r="978" spans="1:35" hidden="1">
      <c r="A978" t="s">
        <v>55</v>
      </c>
      <c r="B978" t="s">
        <v>56</v>
      </c>
      <c r="C978" t="s">
        <v>3417</v>
      </c>
      <c r="D978" t="s">
        <v>58</v>
      </c>
      <c r="E978" t="s">
        <v>3418</v>
      </c>
      <c r="F978" t="s">
        <v>60</v>
      </c>
      <c r="G978" t="s">
        <v>183</v>
      </c>
      <c r="H978">
        <v>0</v>
      </c>
      <c r="I978">
        <v>0</v>
      </c>
      <c r="J978" t="s">
        <v>25</v>
      </c>
      <c r="K978">
        <v>0</v>
      </c>
      <c r="L978">
        <v>10</v>
      </c>
      <c r="M978" t="s">
        <v>19</v>
      </c>
      <c r="N978" t="s">
        <v>62</v>
      </c>
      <c r="O978" t="s">
        <v>184</v>
      </c>
      <c r="P978" t="s">
        <v>23</v>
      </c>
      <c r="Q978" t="s">
        <v>64</v>
      </c>
      <c r="R978" t="s">
        <v>65</v>
      </c>
      <c r="S978" t="s">
        <v>20</v>
      </c>
      <c r="T978" t="s">
        <v>71</v>
      </c>
      <c r="U978" t="s">
        <v>67</v>
      </c>
      <c r="V978" t="s">
        <v>21</v>
      </c>
      <c r="W978">
        <v>805</v>
      </c>
      <c r="X978" t="s">
        <v>22</v>
      </c>
      <c r="Y978" t="s">
        <v>39</v>
      </c>
      <c r="Z978">
        <v>2</v>
      </c>
      <c r="AC978" t="str">
        <f>IF(Table1[[#This Row],[In Adafruit Kit]]+Table1[[#This Row],[Common part]]&gt;0,1,"")</f>
        <v/>
      </c>
      <c r="AF978" t="str">
        <f>IF(Table1[[#This Row],[Stock Part]]=1,"STOCK",IF(Table1[[#This Row],[5% Rohs Part]]+Table1[[#This Row],[1% Rohs Part]],"",""))</f>
        <v/>
      </c>
      <c r="AG978" t="str">
        <f>CONCATENATE(Table1[[#This Row],[Resistance (Ohms)]],Table1[[#This Row],[Tolerance]],Table1[[#This Row],[Stock]])</f>
        <v>1.2kÂ±5%</v>
      </c>
      <c r="AH978" t="s">
        <v>11344</v>
      </c>
      <c r="AI978" s="6" t="s">
        <v>11352</v>
      </c>
    </row>
    <row r="979" spans="1:35" hidden="1">
      <c r="A979" t="s">
        <v>55</v>
      </c>
      <c r="B979" t="s">
        <v>56</v>
      </c>
      <c r="C979" t="s">
        <v>3419</v>
      </c>
      <c r="D979" t="s">
        <v>58</v>
      </c>
      <c r="E979" t="s">
        <v>3420</v>
      </c>
      <c r="F979" t="s">
        <v>60</v>
      </c>
      <c r="G979" t="s">
        <v>207</v>
      </c>
      <c r="H979">
        <v>0</v>
      </c>
      <c r="I979">
        <v>0</v>
      </c>
      <c r="J979" t="s">
        <v>25</v>
      </c>
      <c r="K979">
        <v>0</v>
      </c>
      <c r="L979">
        <v>10</v>
      </c>
      <c r="M979" t="s">
        <v>19</v>
      </c>
      <c r="N979" t="s">
        <v>62</v>
      </c>
      <c r="O979" t="s">
        <v>208</v>
      </c>
      <c r="P979" t="s">
        <v>23</v>
      </c>
      <c r="Q979" t="s">
        <v>64</v>
      </c>
      <c r="R979" t="s">
        <v>65</v>
      </c>
      <c r="S979" t="s">
        <v>20</v>
      </c>
      <c r="T979" t="s">
        <v>71</v>
      </c>
      <c r="U979" t="s">
        <v>67</v>
      </c>
      <c r="V979" t="s">
        <v>21</v>
      </c>
      <c r="W979">
        <v>805</v>
      </c>
      <c r="X979" t="s">
        <v>22</v>
      </c>
      <c r="Y979" t="s">
        <v>39</v>
      </c>
      <c r="Z979">
        <v>2</v>
      </c>
      <c r="AC979" t="str">
        <f>IF(Table1[[#This Row],[In Adafruit Kit]]+Table1[[#This Row],[Common part]]&gt;0,1,"")</f>
        <v/>
      </c>
      <c r="AF979" t="str">
        <f>IF(Table1[[#This Row],[Stock Part]]=1,"STOCK",IF(Table1[[#This Row],[5% Rohs Part]]+Table1[[#This Row],[1% Rohs Part]],"",""))</f>
        <v/>
      </c>
      <c r="AG979" t="str">
        <f>CONCATENATE(Table1[[#This Row],[Resistance (Ohms)]],Table1[[#This Row],[Tolerance]],Table1[[#This Row],[Stock]])</f>
        <v>12kÂ±5%</v>
      </c>
      <c r="AH979" t="s">
        <v>11344</v>
      </c>
      <c r="AI979" s="6" t="s">
        <v>11352</v>
      </c>
    </row>
    <row r="980" spans="1:35" hidden="1">
      <c r="A980" t="s">
        <v>55</v>
      </c>
      <c r="B980" t="s">
        <v>56</v>
      </c>
      <c r="C980" t="s">
        <v>3421</v>
      </c>
      <c r="D980" t="s">
        <v>58</v>
      </c>
      <c r="E980" t="s">
        <v>3422</v>
      </c>
      <c r="F980" t="s">
        <v>60</v>
      </c>
      <c r="G980" t="s">
        <v>203</v>
      </c>
      <c r="H980">
        <v>0</v>
      </c>
      <c r="I980">
        <v>0</v>
      </c>
      <c r="J980" t="s">
        <v>25</v>
      </c>
      <c r="K980">
        <v>0</v>
      </c>
      <c r="L980">
        <v>10</v>
      </c>
      <c r="M980" t="s">
        <v>19</v>
      </c>
      <c r="N980" t="s">
        <v>62</v>
      </c>
      <c r="O980" t="s">
        <v>204</v>
      </c>
      <c r="P980" t="s">
        <v>23</v>
      </c>
      <c r="Q980" t="s">
        <v>64</v>
      </c>
      <c r="R980" t="s">
        <v>65</v>
      </c>
      <c r="S980" t="s">
        <v>20</v>
      </c>
      <c r="T980" t="s">
        <v>71</v>
      </c>
      <c r="U980" t="s">
        <v>67</v>
      </c>
      <c r="V980" t="s">
        <v>21</v>
      </c>
      <c r="W980">
        <v>805</v>
      </c>
      <c r="X980" t="s">
        <v>22</v>
      </c>
      <c r="Y980" t="s">
        <v>39</v>
      </c>
      <c r="Z980">
        <v>2</v>
      </c>
      <c r="AC980" t="str">
        <f>IF(Table1[[#This Row],[In Adafruit Kit]]+Table1[[#This Row],[Common part]]&gt;0,1,"")</f>
        <v/>
      </c>
      <c r="AF980" t="str">
        <f>IF(Table1[[#This Row],[Stock Part]]=1,"STOCK",IF(Table1[[#This Row],[5% Rohs Part]]+Table1[[#This Row],[1% Rohs Part]],"",""))</f>
        <v/>
      </c>
      <c r="AG980" t="str">
        <f>CONCATENATE(Table1[[#This Row],[Resistance (Ohms)]],Table1[[#This Row],[Tolerance]],Table1[[#This Row],[Stock]])</f>
        <v>120kÂ±5%</v>
      </c>
      <c r="AH980" t="s">
        <v>11344</v>
      </c>
      <c r="AI980" s="6" t="s">
        <v>11352</v>
      </c>
    </row>
    <row r="981" spans="1:35" hidden="1">
      <c r="A981" t="s">
        <v>55</v>
      </c>
      <c r="B981" t="s">
        <v>56</v>
      </c>
      <c r="C981" t="s">
        <v>3423</v>
      </c>
      <c r="D981" t="s">
        <v>58</v>
      </c>
      <c r="E981" t="s">
        <v>3424</v>
      </c>
      <c r="F981" t="s">
        <v>60</v>
      </c>
      <c r="G981" t="s">
        <v>3152</v>
      </c>
      <c r="H981">
        <v>0</v>
      </c>
      <c r="I981">
        <v>0</v>
      </c>
      <c r="J981" t="s">
        <v>25</v>
      </c>
      <c r="K981">
        <v>0</v>
      </c>
      <c r="L981">
        <v>10</v>
      </c>
      <c r="M981" t="s">
        <v>19</v>
      </c>
      <c r="N981" t="s">
        <v>62</v>
      </c>
      <c r="O981" t="s">
        <v>3068</v>
      </c>
      <c r="P981" t="s">
        <v>23</v>
      </c>
      <c r="Q981" t="s">
        <v>64</v>
      </c>
      <c r="R981" t="s">
        <v>65</v>
      </c>
      <c r="S981" t="s">
        <v>20</v>
      </c>
      <c r="T981" t="s">
        <v>71</v>
      </c>
      <c r="U981" t="s">
        <v>67</v>
      </c>
      <c r="V981" t="s">
        <v>21</v>
      </c>
      <c r="W981">
        <v>805</v>
      </c>
      <c r="X981" t="s">
        <v>22</v>
      </c>
      <c r="Y981" t="s">
        <v>39</v>
      </c>
      <c r="Z981">
        <v>2</v>
      </c>
      <c r="AC981" t="str">
        <f>IF(Table1[[#This Row],[In Adafruit Kit]]+Table1[[#This Row],[Common part]]&gt;0,1,"")</f>
        <v/>
      </c>
      <c r="AF981" t="str">
        <f>IF(Table1[[#This Row],[Stock Part]]=1,"STOCK",IF(Table1[[#This Row],[5% Rohs Part]]+Table1[[#This Row],[1% Rohs Part]],"",""))</f>
        <v/>
      </c>
      <c r="AG981" t="str">
        <f>CONCATENATE(Table1[[#This Row],[Resistance (Ohms)]],Table1[[#This Row],[Tolerance]],Table1[[#This Row],[Stock]])</f>
        <v>1.2MÂ±5%</v>
      </c>
      <c r="AH981" t="s">
        <v>11344</v>
      </c>
      <c r="AI981" s="6" t="s">
        <v>11352</v>
      </c>
    </row>
    <row r="982" spans="1:35" hidden="1">
      <c r="A982" t="s">
        <v>55</v>
      </c>
      <c r="B982" t="s">
        <v>56</v>
      </c>
      <c r="C982" t="s">
        <v>3425</v>
      </c>
      <c r="D982" t="s">
        <v>58</v>
      </c>
      <c r="E982" t="s">
        <v>3426</v>
      </c>
      <c r="F982" t="s">
        <v>60</v>
      </c>
      <c r="G982" t="s">
        <v>104</v>
      </c>
      <c r="H982">
        <v>0</v>
      </c>
      <c r="I982">
        <v>0</v>
      </c>
      <c r="J982" t="s">
        <v>25</v>
      </c>
      <c r="K982">
        <v>0</v>
      </c>
      <c r="L982">
        <v>10</v>
      </c>
      <c r="M982" t="s">
        <v>19</v>
      </c>
      <c r="N982" t="s">
        <v>62</v>
      </c>
      <c r="O982">
        <v>12</v>
      </c>
      <c r="P982" t="s">
        <v>23</v>
      </c>
      <c r="Q982" t="s">
        <v>64</v>
      </c>
      <c r="R982" t="s">
        <v>65</v>
      </c>
      <c r="S982" t="s">
        <v>20</v>
      </c>
      <c r="T982" t="s">
        <v>71</v>
      </c>
      <c r="U982" t="s">
        <v>67</v>
      </c>
      <c r="V982" t="s">
        <v>21</v>
      </c>
      <c r="W982">
        <v>805</v>
      </c>
      <c r="X982" t="s">
        <v>22</v>
      </c>
      <c r="Y982" t="s">
        <v>39</v>
      </c>
      <c r="Z982">
        <v>2</v>
      </c>
      <c r="AC982" t="str">
        <f>IF(Table1[[#This Row],[In Adafruit Kit]]+Table1[[#This Row],[Common part]]&gt;0,1,"")</f>
        <v/>
      </c>
      <c r="AF982" t="str">
        <f>IF(Table1[[#This Row],[Stock Part]]=1,"STOCK",IF(Table1[[#This Row],[5% Rohs Part]]+Table1[[#This Row],[1% Rohs Part]],"",""))</f>
        <v/>
      </c>
      <c r="AG982" t="str">
        <f>CONCATENATE(Table1[[#This Row],[Resistance (Ohms)]],Table1[[#This Row],[Tolerance]],Table1[[#This Row],[Stock]])</f>
        <v>12Â±5%</v>
      </c>
      <c r="AH982" t="s">
        <v>11344</v>
      </c>
      <c r="AI982" s="6" t="s">
        <v>11352</v>
      </c>
    </row>
    <row r="983" spans="1:35" hidden="1">
      <c r="A983" t="s">
        <v>55</v>
      </c>
      <c r="B983" t="s">
        <v>56</v>
      </c>
      <c r="C983" t="s">
        <v>3427</v>
      </c>
      <c r="D983" t="s">
        <v>58</v>
      </c>
      <c r="E983" t="s">
        <v>3428</v>
      </c>
      <c r="F983" t="s">
        <v>60</v>
      </c>
      <c r="G983" t="s">
        <v>443</v>
      </c>
      <c r="H983">
        <v>0</v>
      </c>
      <c r="I983">
        <v>0</v>
      </c>
      <c r="J983" t="s">
        <v>25</v>
      </c>
      <c r="K983">
        <v>0</v>
      </c>
      <c r="L983">
        <v>10</v>
      </c>
      <c r="M983" t="s">
        <v>19</v>
      </c>
      <c r="N983" t="s">
        <v>62</v>
      </c>
      <c r="O983">
        <v>130</v>
      </c>
      <c r="P983" t="s">
        <v>23</v>
      </c>
      <c r="Q983" t="s">
        <v>64</v>
      </c>
      <c r="R983" t="s">
        <v>65</v>
      </c>
      <c r="S983" t="s">
        <v>20</v>
      </c>
      <c r="T983" t="s">
        <v>71</v>
      </c>
      <c r="U983" t="s">
        <v>67</v>
      </c>
      <c r="V983" t="s">
        <v>21</v>
      </c>
      <c r="W983">
        <v>805</v>
      </c>
      <c r="X983" t="s">
        <v>22</v>
      </c>
      <c r="Y983" t="s">
        <v>39</v>
      </c>
      <c r="Z983">
        <v>2</v>
      </c>
      <c r="AC983" t="str">
        <f>IF(Table1[[#This Row],[In Adafruit Kit]]+Table1[[#This Row],[Common part]]&gt;0,1,"")</f>
        <v/>
      </c>
      <c r="AF983" t="str">
        <f>IF(Table1[[#This Row],[Stock Part]]=1,"STOCK",IF(Table1[[#This Row],[5% Rohs Part]]+Table1[[#This Row],[1% Rohs Part]],"",""))</f>
        <v/>
      </c>
      <c r="AG983" t="str">
        <f>CONCATENATE(Table1[[#This Row],[Resistance (Ohms)]],Table1[[#This Row],[Tolerance]],Table1[[#This Row],[Stock]])</f>
        <v>130Â±5%</v>
      </c>
      <c r="AH983" t="s">
        <v>11344</v>
      </c>
      <c r="AI983" s="6" t="s">
        <v>11352</v>
      </c>
    </row>
    <row r="984" spans="1:35" hidden="1">
      <c r="A984" t="s">
        <v>55</v>
      </c>
      <c r="B984" t="s">
        <v>56</v>
      </c>
      <c r="C984" t="s">
        <v>3429</v>
      </c>
      <c r="D984" t="s">
        <v>58</v>
      </c>
      <c r="E984" t="s">
        <v>3430</v>
      </c>
      <c r="F984" t="s">
        <v>60</v>
      </c>
      <c r="G984" t="s">
        <v>474</v>
      </c>
      <c r="H984">
        <v>0</v>
      </c>
      <c r="I984">
        <v>0</v>
      </c>
      <c r="J984" t="s">
        <v>25</v>
      </c>
      <c r="K984">
        <v>0</v>
      </c>
      <c r="L984">
        <v>10</v>
      </c>
      <c r="M984" t="s">
        <v>19</v>
      </c>
      <c r="N984" t="s">
        <v>62</v>
      </c>
      <c r="O984" t="s">
        <v>475</v>
      </c>
      <c r="P984" t="s">
        <v>23</v>
      </c>
      <c r="Q984" t="s">
        <v>64</v>
      </c>
      <c r="R984" t="s">
        <v>65</v>
      </c>
      <c r="S984" t="s">
        <v>20</v>
      </c>
      <c r="T984" t="s">
        <v>71</v>
      </c>
      <c r="U984" t="s">
        <v>67</v>
      </c>
      <c r="V984" t="s">
        <v>21</v>
      </c>
      <c r="W984">
        <v>805</v>
      </c>
      <c r="X984" t="s">
        <v>22</v>
      </c>
      <c r="Y984" t="s">
        <v>39</v>
      </c>
      <c r="Z984">
        <v>2</v>
      </c>
      <c r="AC984" t="str">
        <f>IF(Table1[[#This Row],[In Adafruit Kit]]+Table1[[#This Row],[Common part]]&gt;0,1,"")</f>
        <v/>
      </c>
      <c r="AF984" t="str">
        <f>IF(Table1[[#This Row],[Stock Part]]=1,"STOCK",IF(Table1[[#This Row],[5% Rohs Part]]+Table1[[#This Row],[1% Rohs Part]],"",""))</f>
        <v/>
      </c>
      <c r="AG984" t="str">
        <f>CONCATENATE(Table1[[#This Row],[Resistance (Ohms)]],Table1[[#This Row],[Tolerance]],Table1[[#This Row],[Stock]])</f>
        <v>1.3kÂ±5%</v>
      </c>
      <c r="AH984" t="s">
        <v>11344</v>
      </c>
      <c r="AI984" s="6" t="s">
        <v>11352</v>
      </c>
    </row>
    <row r="985" spans="1:35" hidden="1">
      <c r="A985" t="s">
        <v>55</v>
      </c>
      <c r="B985" t="s">
        <v>56</v>
      </c>
      <c r="C985" t="s">
        <v>3431</v>
      </c>
      <c r="D985" t="s">
        <v>58</v>
      </c>
      <c r="E985" t="s">
        <v>3432</v>
      </c>
      <c r="F985" t="s">
        <v>60</v>
      </c>
      <c r="G985" t="s">
        <v>512</v>
      </c>
      <c r="H985">
        <v>0</v>
      </c>
      <c r="I985">
        <v>0</v>
      </c>
      <c r="J985" t="s">
        <v>25</v>
      </c>
      <c r="K985">
        <v>0</v>
      </c>
      <c r="L985">
        <v>10</v>
      </c>
      <c r="M985" t="s">
        <v>19</v>
      </c>
      <c r="N985" t="s">
        <v>62</v>
      </c>
      <c r="O985" t="s">
        <v>513</v>
      </c>
      <c r="P985" t="s">
        <v>23</v>
      </c>
      <c r="Q985" t="s">
        <v>64</v>
      </c>
      <c r="R985" t="s">
        <v>65</v>
      </c>
      <c r="S985" t="s">
        <v>20</v>
      </c>
      <c r="T985" t="s">
        <v>71</v>
      </c>
      <c r="U985" t="s">
        <v>67</v>
      </c>
      <c r="V985" t="s">
        <v>21</v>
      </c>
      <c r="W985">
        <v>805</v>
      </c>
      <c r="X985" t="s">
        <v>22</v>
      </c>
      <c r="Y985" t="s">
        <v>39</v>
      </c>
      <c r="Z985">
        <v>2</v>
      </c>
      <c r="AC985" t="str">
        <f>IF(Table1[[#This Row],[In Adafruit Kit]]+Table1[[#This Row],[Common part]]&gt;0,1,"")</f>
        <v/>
      </c>
      <c r="AF985" t="str">
        <f>IF(Table1[[#This Row],[Stock Part]]=1,"STOCK",IF(Table1[[#This Row],[5% Rohs Part]]+Table1[[#This Row],[1% Rohs Part]],"",""))</f>
        <v/>
      </c>
      <c r="AG985" t="str">
        <f>CONCATENATE(Table1[[#This Row],[Resistance (Ohms)]],Table1[[#This Row],[Tolerance]],Table1[[#This Row],[Stock]])</f>
        <v>13kÂ±5%</v>
      </c>
      <c r="AH985" t="s">
        <v>11344</v>
      </c>
      <c r="AI985" s="6" t="s">
        <v>11352</v>
      </c>
    </row>
    <row r="986" spans="1:35" hidden="1">
      <c r="A986" t="s">
        <v>55</v>
      </c>
      <c r="B986" t="s">
        <v>56</v>
      </c>
      <c r="C986" t="s">
        <v>3433</v>
      </c>
      <c r="D986" t="s">
        <v>58</v>
      </c>
      <c r="E986" t="s">
        <v>3434</v>
      </c>
      <c r="F986" t="s">
        <v>60</v>
      </c>
      <c r="G986" t="s">
        <v>508</v>
      </c>
      <c r="H986">
        <v>0</v>
      </c>
      <c r="I986">
        <v>0</v>
      </c>
      <c r="J986" t="s">
        <v>25</v>
      </c>
      <c r="K986">
        <v>0</v>
      </c>
      <c r="L986">
        <v>10</v>
      </c>
      <c r="M986" t="s">
        <v>19</v>
      </c>
      <c r="N986" t="s">
        <v>62</v>
      </c>
      <c r="O986" t="s">
        <v>509</v>
      </c>
      <c r="P986" t="s">
        <v>23</v>
      </c>
      <c r="Q986" t="s">
        <v>64</v>
      </c>
      <c r="R986" t="s">
        <v>65</v>
      </c>
      <c r="S986" t="s">
        <v>20</v>
      </c>
      <c r="T986" t="s">
        <v>71</v>
      </c>
      <c r="U986" t="s">
        <v>67</v>
      </c>
      <c r="V986" t="s">
        <v>21</v>
      </c>
      <c r="W986">
        <v>805</v>
      </c>
      <c r="X986" t="s">
        <v>22</v>
      </c>
      <c r="Y986" t="s">
        <v>39</v>
      </c>
      <c r="Z986">
        <v>2</v>
      </c>
      <c r="AC986" t="str">
        <f>IF(Table1[[#This Row],[In Adafruit Kit]]+Table1[[#This Row],[Common part]]&gt;0,1,"")</f>
        <v/>
      </c>
      <c r="AF986" t="str">
        <f>IF(Table1[[#This Row],[Stock Part]]=1,"STOCK",IF(Table1[[#This Row],[5% Rohs Part]]+Table1[[#This Row],[1% Rohs Part]],"",""))</f>
        <v/>
      </c>
      <c r="AG986" t="str">
        <f>CONCATENATE(Table1[[#This Row],[Resistance (Ohms)]],Table1[[#This Row],[Tolerance]],Table1[[#This Row],[Stock]])</f>
        <v>130kÂ±5%</v>
      </c>
      <c r="AH986" t="s">
        <v>11344</v>
      </c>
      <c r="AI986" s="6" t="s">
        <v>11352</v>
      </c>
    </row>
    <row r="987" spans="1:35" hidden="1">
      <c r="A987" t="s">
        <v>55</v>
      </c>
      <c r="B987" t="s">
        <v>56</v>
      </c>
      <c r="C987" t="s">
        <v>3435</v>
      </c>
      <c r="D987" t="s">
        <v>58</v>
      </c>
      <c r="E987" t="s">
        <v>3436</v>
      </c>
      <c r="F987" t="s">
        <v>60</v>
      </c>
      <c r="G987" t="s">
        <v>3158</v>
      </c>
      <c r="H987">
        <v>0</v>
      </c>
      <c r="I987">
        <v>0</v>
      </c>
      <c r="J987" t="s">
        <v>25</v>
      </c>
      <c r="K987">
        <v>0</v>
      </c>
      <c r="L987">
        <v>10</v>
      </c>
      <c r="M987" t="s">
        <v>19</v>
      </c>
      <c r="N987" t="s">
        <v>62</v>
      </c>
      <c r="O987" t="s">
        <v>2023</v>
      </c>
      <c r="P987" t="s">
        <v>23</v>
      </c>
      <c r="Q987" t="s">
        <v>64</v>
      </c>
      <c r="R987" t="s">
        <v>65</v>
      </c>
      <c r="S987" t="s">
        <v>20</v>
      </c>
      <c r="T987" t="s">
        <v>71</v>
      </c>
      <c r="U987" t="s">
        <v>67</v>
      </c>
      <c r="V987" t="s">
        <v>21</v>
      </c>
      <c r="W987">
        <v>805</v>
      </c>
      <c r="X987" t="s">
        <v>22</v>
      </c>
      <c r="Y987" t="s">
        <v>39</v>
      </c>
      <c r="Z987">
        <v>2</v>
      </c>
      <c r="AC987" t="str">
        <f>IF(Table1[[#This Row],[In Adafruit Kit]]+Table1[[#This Row],[Common part]]&gt;0,1,"")</f>
        <v/>
      </c>
      <c r="AF987" t="str">
        <f>IF(Table1[[#This Row],[Stock Part]]=1,"STOCK",IF(Table1[[#This Row],[5% Rohs Part]]+Table1[[#This Row],[1% Rohs Part]],"",""))</f>
        <v/>
      </c>
      <c r="AG987" t="str">
        <f>CONCATENATE(Table1[[#This Row],[Resistance (Ohms)]],Table1[[#This Row],[Tolerance]],Table1[[#This Row],[Stock]])</f>
        <v>1.3MÂ±5%</v>
      </c>
      <c r="AH987" t="s">
        <v>11344</v>
      </c>
      <c r="AI987" s="6" t="s">
        <v>11352</v>
      </c>
    </row>
    <row r="988" spans="1:35" hidden="1">
      <c r="A988" t="s">
        <v>55</v>
      </c>
      <c r="B988" t="s">
        <v>56</v>
      </c>
      <c r="C988" t="s">
        <v>3437</v>
      </c>
      <c r="D988" t="s">
        <v>58</v>
      </c>
      <c r="E988" t="s">
        <v>3438</v>
      </c>
      <c r="F988" t="s">
        <v>60</v>
      </c>
      <c r="G988" t="s">
        <v>3167</v>
      </c>
      <c r="H988">
        <v>0</v>
      </c>
      <c r="I988">
        <v>0</v>
      </c>
      <c r="J988" t="s">
        <v>25</v>
      </c>
      <c r="K988">
        <v>0</v>
      </c>
      <c r="L988">
        <v>10</v>
      </c>
      <c r="M988" t="s">
        <v>19</v>
      </c>
      <c r="N988" t="s">
        <v>62</v>
      </c>
      <c r="O988">
        <v>13</v>
      </c>
      <c r="P988" t="s">
        <v>23</v>
      </c>
      <c r="Q988" t="s">
        <v>64</v>
      </c>
      <c r="R988" t="s">
        <v>65</v>
      </c>
      <c r="S988" t="s">
        <v>20</v>
      </c>
      <c r="T988" t="s">
        <v>71</v>
      </c>
      <c r="U988" t="s">
        <v>67</v>
      </c>
      <c r="V988" t="s">
        <v>21</v>
      </c>
      <c r="W988">
        <v>805</v>
      </c>
      <c r="X988" t="s">
        <v>22</v>
      </c>
      <c r="Y988" t="s">
        <v>39</v>
      </c>
      <c r="Z988">
        <v>2</v>
      </c>
      <c r="AC988" t="str">
        <f>IF(Table1[[#This Row],[In Adafruit Kit]]+Table1[[#This Row],[Common part]]&gt;0,1,"")</f>
        <v/>
      </c>
      <c r="AF988" t="str">
        <f>IF(Table1[[#This Row],[Stock Part]]=1,"STOCK",IF(Table1[[#This Row],[5% Rohs Part]]+Table1[[#This Row],[1% Rohs Part]],"",""))</f>
        <v/>
      </c>
      <c r="AG988" t="str">
        <f>CONCATENATE(Table1[[#This Row],[Resistance (Ohms)]],Table1[[#This Row],[Tolerance]],Table1[[#This Row],[Stock]])</f>
        <v>13Â±5%</v>
      </c>
      <c r="AH988" t="s">
        <v>11344</v>
      </c>
      <c r="AI988" s="6" t="s">
        <v>11352</v>
      </c>
    </row>
    <row r="989" spans="1:35" hidden="1">
      <c r="A989" t="s">
        <v>55</v>
      </c>
      <c r="B989" t="s">
        <v>56</v>
      </c>
      <c r="C989" t="s">
        <v>3439</v>
      </c>
      <c r="D989" t="s">
        <v>58</v>
      </c>
      <c r="E989" t="s">
        <v>3440</v>
      </c>
      <c r="F989" t="s">
        <v>60</v>
      </c>
      <c r="G989" t="s">
        <v>141</v>
      </c>
      <c r="H989">
        <v>0</v>
      </c>
      <c r="I989">
        <v>0</v>
      </c>
      <c r="J989" t="s">
        <v>25</v>
      </c>
      <c r="K989">
        <v>0</v>
      </c>
      <c r="L989">
        <v>10</v>
      </c>
      <c r="M989" t="s">
        <v>19</v>
      </c>
      <c r="N989" t="s">
        <v>62</v>
      </c>
      <c r="O989">
        <v>150</v>
      </c>
      <c r="P989" t="s">
        <v>23</v>
      </c>
      <c r="Q989" t="s">
        <v>64</v>
      </c>
      <c r="R989" t="s">
        <v>65</v>
      </c>
      <c r="S989" t="s">
        <v>20</v>
      </c>
      <c r="T989" t="s">
        <v>71</v>
      </c>
      <c r="U989" t="s">
        <v>67</v>
      </c>
      <c r="V989" t="s">
        <v>21</v>
      </c>
      <c r="W989">
        <v>805</v>
      </c>
      <c r="X989" t="s">
        <v>22</v>
      </c>
      <c r="Y989" t="s">
        <v>39</v>
      </c>
      <c r="Z989">
        <v>2</v>
      </c>
      <c r="AC989" t="str">
        <f>IF(Table1[[#This Row],[In Adafruit Kit]]+Table1[[#This Row],[Common part]]&gt;0,1,"")</f>
        <v/>
      </c>
      <c r="AF989" t="str">
        <f>IF(Table1[[#This Row],[Stock Part]]=1,"STOCK",IF(Table1[[#This Row],[5% Rohs Part]]+Table1[[#This Row],[1% Rohs Part]],"",""))</f>
        <v/>
      </c>
      <c r="AG989" t="str">
        <f>CONCATENATE(Table1[[#This Row],[Resistance (Ohms)]],Table1[[#This Row],[Tolerance]],Table1[[#This Row],[Stock]])</f>
        <v>150Â±5%</v>
      </c>
      <c r="AH989" t="s">
        <v>11344</v>
      </c>
      <c r="AI989" s="6" t="s">
        <v>11352</v>
      </c>
    </row>
    <row r="990" spans="1:35" hidden="1">
      <c r="A990" t="s">
        <v>55</v>
      </c>
      <c r="B990" t="s">
        <v>56</v>
      </c>
      <c r="C990" t="s">
        <v>3441</v>
      </c>
      <c r="D990" t="s">
        <v>58</v>
      </c>
      <c r="E990" t="s">
        <v>3442</v>
      </c>
      <c r="F990" t="s">
        <v>60</v>
      </c>
      <c r="G990" t="s">
        <v>187</v>
      </c>
      <c r="H990">
        <v>0</v>
      </c>
      <c r="I990">
        <v>0</v>
      </c>
      <c r="J990" t="s">
        <v>25</v>
      </c>
      <c r="K990">
        <v>0</v>
      </c>
      <c r="L990">
        <v>10</v>
      </c>
      <c r="M990" t="s">
        <v>19</v>
      </c>
      <c r="N990" t="s">
        <v>62</v>
      </c>
      <c r="O990" t="s">
        <v>188</v>
      </c>
      <c r="P990" t="s">
        <v>23</v>
      </c>
      <c r="Q990" t="s">
        <v>64</v>
      </c>
      <c r="R990" t="s">
        <v>65</v>
      </c>
      <c r="S990" t="s">
        <v>20</v>
      </c>
      <c r="T990" t="s">
        <v>71</v>
      </c>
      <c r="U990" t="s">
        <v>67</v>
      </c>
      <c r="V990" t="s">
        <v>21</v>
      </c>
      <c r="W990">
        <v>805</v>
      </c>
      <c r="X990" t="s">
        <v>22</v>
      </c>
      <c r="Y990" t="s">
        <v>39</v>
      </c>
      <c r="Z990">
        <v>2</v>
      </c>
      <c r="AC990" t="str">
        <f>IF(Table1[[#This Row],[In Adafruit Kit]]+Table1[[#This Row],[Common part]]&gt;0,1,"")</f>
        <v/>
      </c>
      <c r="AF990" t="str">
        <f>IF(Table1[[#This Row],[Stock Part]]=1,"STOCK",IF(Table1[[#This Row],[5% Rohs Part]]+Table1[[#This Row],[1% Rohs Part]],"",""))</f>
        <v/>
      </c>
      <c r="AG990" t="str">
        <f>CONCATENATE(Table1[[#This Row],[Resistance (Ohms)]],Table1[[#This Row],[Tolerance]],Table1[[#This Row],[Stock]])</f>
        <v>1.5kÂ±5%</v>
      </c>
      <c r="AH990" t="s">
        <v>11344</v>
      </c>
      <c r="AI990" s="6" t="s">
        <v>11352</v>
      </c>
    </row>
    <row r="991" spans="1:35" hidden="1">
      <c r="A991" t="s">
        <v>55</v>
      </c>
      <c r="B991" t="s">
        <v>56</v>
      </c>
      <c r="C991" t="s">
        <v>3443</v>
      </c>
      <c r="D991" t="s">
        <v>58</v>
      </c>
      <c r="E991" t="s">
        <v>3444</v>
      </c>
      <c r="F991" t="s">
        <v>60</v>
      </c>
      <c r="G991" t="s">
        <v>215</v>
      </c>
      <c r="H991">
        <v>0</v>
      </c>
      <c r="I991">
        <v>0</v>
      </c>
      <c r="J991" t="s">
        <v>25</v>
      </c>
      <c r="K991">
        <v>0</v>
      </c>
      <c r="L991">
        <v>10</v>
      </c>
      <c r="M991" t="s">
        <v>19</v>
      </c>
      <c r="N991" t="s">
        <v>62</v>
      </c>
      <c r="O991" t="s">
        <v>216</v>
      </c>
      <c r="P991" t="s">
        <v>23</v>
      </c>
      <c r="Q991" t="s">
        <v>64</v>
      </c>
      <c r="R991" t="s">
        <v>65</v>
      </c>
      <c r="S991" t="s">
        <v>20</v>
      </c>
      <c r="T991" t="s">
        <v>71</v>
      </c>
      <c r="U991" t="s">
        <v>67</v>
      </c>
      <c r="V991" t="s">
        <v>21</v>
      </c>
      <c r="W991">
        <v>805</v>
      </c>
      <c r="X991" t="s">
        <v>22</v>
      </c>
      <c r="Y991" t="s">
        <v>39</v>
      </c>
      <c r="Z991">
        <v>2</v>
      </c>
      <c r="AC991" t="str">
        <f>IF(Table1[[#This Row],[In Adafruit Kit]]+Table1[[#This Row],[Common part]]&gt;0,1,"")</f>
        <v/>
      </c>
      <c r="AF991" t="str">
        <f>IF(Table1[[#This Row],[Stock Part]]=1,"STOCK",IF(Table1[[#This Row],[5% Rohs Part]]+Table1[[#This Row],[1% Rohs Part]],"",""))</f>
        <v/>
      </c>
      <c r="AG991" t="str">
        <f>CONCATENATE(Table1[[#This Row],[Resistance (Ohms)]],Table1[[#This Row],[Tolerance]],Table1[[#This Row],[Stock]])</f>
        <v>15kÂ±5%</v>
      </c>
      <c r="AH991" t="s">
        <v>11344</v>
      </c>
      <c r="AI991" s="6" t="s">
        <v>11352</v>
      </c>
    </row>
    <row r="992" spans="1:35" hidden="1">
      <c r="A992" t="s">
        <v>55</v>
      </c>
      <c r="B992" t="s">
        <v>56</v>
      </c>
      <c r="C992" t="s">
        <v>3445</v>
      </c>
      <c r="D992" t="s">
        <v>58</v>
      </c>
      <c r="E992" t="s">
        <v>3446</v>
      </c>
      <c r="F992" t="s">
        <v>60</v>
      </c>
      <c r="G992" t="s">
        <v>211</v>
      </c>
      <c r="H992">
        <v>0</v>
      </c>
      <c r="I992">
        <v>0</v>
      </c>
      <c r="J992" t="s">
        <v>25</v>
      </c>
      <c r="K992">
        <v>0</v>
      </c>
      <c r="L992">
        <v>10</v>
      </c>
      <c r="M992" t="s">
        <v>19</v>
      </c>
      <c r="N992" t="s">
        <v>62</v>
      </c>
      <c r="O992" t="s">
        <v>212</v>
      </c>
      <c r="P992" t="s">
        <v>23</v>
      </c>
      <c r="Q992" t="s">
        <v>64</v>
      </c>
      <c r="R992" t="s">
        <v>65</v>
      </c>
      <c r="S992" t="s">
        <v>20</v>
      </c>
      <c r="T992" t="s">
        <v>71</v>
      </c>
      <c r="U992" t="s">
        <v>67</v>
      </c>
      <c r="V992" t="s">
        <v>21</v>
      </c>
      <c r="W992">
        <v>805</v>
      </c>
      <c r="X992" t="s">
        <v>22</v>
      </c>
      <c r="Y992" t="s">
        <v>39</v>
      </c>
      <c r="Z992">
        <v>2</v>
      </c>
      <c r="AC992" t="str">
        <f>IF(Table1[[#This Row],[In Adafruit Kit]]+Table1[[#This Row],[Common part]]&gt;0,1,"")</f>
        <v/>
      </c>
      <c r="AF992" t="str">
        <f>IF(Table1[[#This Row],[Stock Part]]=1,"STOCK",IF(Table1[[#This Row],[5% Rohs Part]]+Table1[[#This Row],[1% Rohs Part]],"",""))</f>
        <v/>
      </c>
      <c r="AG992" t="str">
        <f>CONCATENATE(Table1[[#This Row],[Resistance (Ohms)]],Table1[[#This Row],[Tolerance]],Table1[[#This Row],[Stock]])</f>
        <v>150kÂ±5%</v>
      </c>
      <c r="AH992" t="s">
        <v>11344</v>
      </c>
      <c r="AI992" s="6" t="s">
        <v>11352</v>
      </c>
    </row>
    <row r="993" spans="1:35" hidden="1">
      <c r="A993" t="s">
        <v>55</v>
      </c>
      <c r="B993" t="s">
        <v>56</v>
      </c>
      <c r="C993" t="s">
        <v>3447</v>
      </c>
      <c r="D993" t="s">
        <v>58</v>
      </c>
      <c r="E993" t="s">
        <v>3448</v>
      </c>
      <c r="F993" t="s">
        <v>60</v>
      </c>
      <c r="G993" t="s">
        <v>478</v>
      </c>
      <c r="H993">
        <v>0</v>
      </c>
      <c r="I993">
        <v>0</v>
      </c>
      <c r="J993" t="s">
        <v>25</v>
      </c>
      <c r="K993">
        <v>0</v>
      </c>
      <c r="L993">
        <v>10</v>
      </c>
      <c r="M993" t="s">
        <v>19</v>
      </c>
      <c r="N993" t="s">
        <v>62</v>
      </c>
      <c r="O993" t="s">
        <v>479</v>
      </c>
      <c r="P993" t="s">
        <v>23</v>
      </c>
      <c r="Q993" t="s">
        <v>64</v>
      </c>
      <c r="R993" t="s">
        <v>65</v>
      </c>
      <c r="S993" t="s">
        <v>20</v>
      </c>
      <c r="T993" t="s">
        <v>71</v>
      </c>
      <c r="U993" t="s">
        <v>67</v>
      </c>
      <c r="V993" t="s">
        <v>21</v>
      </c>
      <c r="W993">
        <v>805</v>
      </c>
      <c r="X993" t="s">
        <v>22</v>
      </c>
      <c r="Y993" t="s">
        <v>39</v>
      </c>
      <c r="Z993">
        <v>2</v>
      </c>
      <c r="AC993" t="str">
        <f>IF(Table1[[#This Row],[In Adafruit Kit]]+Table1[[#This Row],[Common part]]&gt;0,1,"")</f>
        <v/>
      </c>
      <c r="AF993" t="str">
        <f>IF(Table1[[#This Row],[Stock Part]]=1,"STOCK",IF(Table1[[#This Row],[5% Rohs Part]]+Table1[[#This Row],[1% Rohs Part]],"",""))</f>
        <v/>
      </c>
      <c r="AG993" t="str">
        <f>CONCATENATE(Table1[[#This Row],[Resistance (Ohms)]],Table1[[#This Row],[Tolerance]],Table1[[#This Row],[Stock]])</f>
        <v>1.5MÂ±5%</v>
      </c>
      <c r="AH993" t="s">
        <v>11344</v>
      </c>
      <c r="AI993" s="6" t="s">
        <v>11352</v>
      </c>
    </row>
    <row r="994" spans="1:35" hidden="1">
      <c r="A994" t="s">
        <v>55</v>
      </c>
      <c r="B994" t="s">
        <v>56</v>
      </c>
      <c r="C994" t="s">
        <v>3449</v>
      </c>
      <c r="D994" t="s">
        <v>58</v>
      </c>
      <c r="E994" t="s">
        <v>3450</v>
      </c>
      <c r="F994" t="s">
        <v>60</v>
      </c>
      <c r="G994" t="s">
        <v>108</v>
      </c>
      <c r="H994">
        <v>0</v>
      </c>
      <c r="I994">
        <v>0</v>
      </c>
      <c r="J994" t="s">
        <v>25</v>
      </c>
      <c r="K994">
        <v>0</v>
      </c>
      <c r="L994">
        <v>10</v>
      </c>
      <c r="M994" t="s">
        <v>19</v>
      </c>
      <c r="N994" t="s">
        <v>62</v>
      </c>
      <c r="O994">
        <v>15</v>
      </c>
      <c r="P994" t="s">
        <v>23</v>
      </c>
      <c r="Q994" t="s">
        <v>64</v>
      </c>
      <c r="R994" t="s">
        <v>65</v>
      </c>
      <c r="S994" t="s">
        <v>20</v>
      </c>
      <c r="T994" t="s">
        <v>71</v>
      </c>
      <c r="U994" t="s">
        <v>67</v>
      </c>
      <c r="V994" t="s">
        <v>21</v>
      </c>
      <c r="W994">
        <v>805</v>
      </c>
      <c r="X994" t="s">
        <v>22</v>
      </c>
      <c r="Y994" t="s">
        <v>39</v>
      </c>
      <c r="Z994">
        <v>2</v>
      </c>
      <c r="AC994" t="str">
        <f>IF(Table1[[#This Row],[In Adafruit Kit]]+Table1[[#This Row],[Common part]]&gt;0,1,"")</f>
        <v/>
      </c>
      <c r="AF994" t="str">
        <f>IF(Table1[[#This Row],[Stock Part]]=1,"STOCK",IF(Table1[[#This Row],[5% Rohs Part]]+Table1[[#This Row],[1% Rohs Part]],"",""))</f>
        <v/>
      </c>
      <c r="AG994" t="str">
        <f>CONCATENATE(Table1[[#This Row],[Resistance (Ohms)]],Table1[[#This Row],[Tolerance]],Table1[[#This Row],[Stock]])</f>
        <v>15Â±5%</v>
      </c>
      <c r="AH994" t="s">
        <v>11344</v>
      </c>
      <c r="AI994" s="6" t="s">
        <v>11352</v>
      </c>
    </row>
    <row r="995" spans="1:35" hidden="1">
      <c r="A995" t="s">
        <v>55</v>
      </c>
      <c r="B995" t="s">
        <v>56</v>
      </c>
      <c r="C995" t="s">
        <v>3451</v>
      </c>
      <c r="D995" t="s">
        <v>58</v>
      </c>
      <c r="E995" t="s">
        <v>3452</v>
      </c>
      <c r="F995" t="s">
        <v>60</v>
      </c>
      <c r="G995" t="s">
        <v>446</v>
      </c>
      <c r="H995">
        <v>0</v>
      </c>
      <c r="I995">
        <v>0</v>
      </c>
      <c r="J995" t="s">
        <v>25</v>
      </c>
      <c r="K995">
        <v>0</v>
      </c>
      <c r="L995">
        <v>10</v>
      </c>
      <c r="M995" t="s">
        <v>19</v>
      </c>
      <c r="N995" t="s">
        <v>62</v>
      </c>
      <c r="O995">
        <v>160</v>
      </c>
      <c r="P995" t="s">
        <v>23</v>
      </c>
      <c r="Q995" t="s">
        <v>64</v>
      </c>
      <c r="R995" t="s">
        <v>65</v>
      </c>
      <c r="S995" t="s">
        <v>20</v>
      </c>
      <c r="T995" t="s">
        <v>71</v>
      </c>
      <c r="U995" t="s">
        <v>67</v>
      </c>
      <c r="V995" t="s">
        <v>21</v>
      </c>
      <c r="W995">
        <v>805</v>
      </c>
      <c r="X995" t="s">
        <v>22</v>
      </c>
      <c r="Y995" t="s">
        <v>39</v>
      </c>
      <c r="Z995">
        <v>2</v>
      </c>
      <c r="AC995" t="str">
        <f>IF(Table1[[#This Row],[In Adafruit Kit]]+Table1[[#This Row],[Common part]]&gt;0,1,"")</f>
        <v/>
      </c>
      <c r="AF995" t="str">
        <f>IF(Table1[[#This Row],[Stock Part]]=1,"STOCK",IF(Table1[[#This Row],[5% Rohs Part]]+Table1[[#This Row],[1% Rohs Part]],"",""))</f>
        <v/>
      </c>
      <c r="AG995" t="str">
        <f>CONCATENATE(Table1[[#This Row],[Resistance (Ohms)]],Table1[[#This Row],[Tolerance]],Table1[[#This Row],[Stock]])</f>
        <v>160Â±5%</v>
      </c>
      <c r="AH995" t="s">
        <v>11344</v>
      </c>
      <c r="AI995" s="6" t="s">
        <v>11352</v>
      </c>
    </row>
    <row r="996" spans="1:35" hidden="1">
      <c r="A996" t="s">
        <v>55</v>
      </c>
      <c r="B996" t="s">
        <v>56</v>
      </c>
      <c r="C996" t="s">
        <v>3453</v>
      </c>
      <c r="D996" t="s">
        <v>58</v>
      </c>
      <c r="E996" t="s">
        <v>3454</v>
      </c>
      <c r="F996" t="s">
        <v>60</v>
      </c>
      <c r="G996" t="s">
        <v>482</v>
      </c>
      <c r="H996">
        <v>0</v>
      </c>
      <c r="I996">
        <v>0</v>
      </c>
      <c r="J996" t="s">
        <v>25</v>
      </c>
      <c r="K996">
        <v>0</v>
      </c>
      <c r="L996">
        <v>10</v>
      </c>
      <c r="M996" t="s">
        <v>19</v>
      </c>
      <c r="N996" t="s">
        <v>62</v>
      </c>
      <c r="O996" t="s">
        <v>483</v>
      </c>
      <c r="P996" t="s">
        <v>23</v>
      </c>
      <c r="Q996" t="s">
        <v>64</v>
      </c>
      <c r="R996" t="s">
        <v>65</v>
      </c>
      <c r="S996" t="s">
        <v>20</v>
      </c>
      <c r="T996" t="s">
        <v>71</v>
      </c>
      <c r="U996" t="s">
        <v>67</v>
      </c>
      <c r="V996" t="s">
        <v>21</v>
      </c>
      <c r="W996">
        <v>805</v>
      </c>
      <c r="X996" t="s">
        <v>22</v>
      </c>
      <c r="Y996" t="s">
        <v>39</v>
      </c>
      <c r="Z996">
        <v>2</v>
      </c>
      <c r="AC996" t="str">
        <f>IF(Table1[[#This Row],[In Adafruit Kit]]+Table1[[#This Row],[Common part]]&gt;0,1,"")</f>
        <v/>
      </c>
      <c r="AF996" t="str">
        <f>IF(Table1[[#This Row],[Stock Part]]=1,"STOCK",IF(Table1[[#This Row],[5% Rohs Part]]+Table1[[#This Row],[1% Rohs Part]],"",""))</f>
        <v/>
      </c>
      <c r="AG996" t="str">
        <f>CONCATENATE(Table1[[#This Row],[Resistance (Ohms)]],Table1[[#This Row],[Tolerance]],Table1[[#This Row],[Stock]])</f>
        <v>1.6kÂ±5%</v>
      </c>
      <c r="AH996" t="s">
        <v>11344</v>
      </c>
      <c r="AI996" s="6" t="s">
        <v>11352</v>
      </c>
    </row>
    <row r="997" spans="1:35" hidden="1">
      <c r="A997" t="s">
        <v>55</v>
      </c>
      <c r="B997" t="s">
        <v>56</v>
      </c>
      <c r="C997" t="s">
        <v>3455</v>
      </c>
      <c r="D997" t="s">
        <v>58</v>
      </c>
      <c r="E997" t="s">
        <v>3456</v>
      </c>
      <c r="F997" t="s">
        <v>60</v>
      </c>
      <c r="G997" t="s">
        <v>520</v>
      </c>
      <c r="H997">
        <v>0</v>
      </c>
      <c r="I997">
        <v>0</v>
      </c>
      <c r="J997" t="s">
        <v>25</v>
      </c>
      <c r="K997">
        <v>0</v>
      </c>
      <c r="L997">
        <v>10</v>
      </c>
      <c r="M997" t="s">
        <v>19</v>
      </c>
      <c r="N997" t="s">
        <v>62</v>
      </c>
      <c r="O997" t="s">
        <v>521</v>
      </c>
      <c r="P997" t="s">
        <v>23</v>
      </c>
      <c r="Q997" t="s">
        <v>64</v>
      </c>
      <c r="R997" t="s">
        <v>65</v>
      </c>
      <c r="S997" t="s">
        <v>20</v>
      </c>
      <c r="T997" t="s">
        <v>71</v>
      </c>
      <c r="U997" t="s">
        <v>67</v>
      </c>
      <c r="V997" t="s">
        <v>21</v>
      </c>
      <c r="W997">
        <v>805</v>
      </c>
      <c r="X997" t="s">
        <v>22</v>
      </c>
      <c r="Y997" t="s">
        <v>39</v>
      </c>
      <c r="Z997">
        <v>2</v>
      </c>
      <c r="AC997" t="str">
        <f>IF(Table1[[#This Row],[In Adafruit Kit]]+Table1[[#This Row],[Common part]]&gt;0,1,"")</f>
        <v/>
      </c>
      <c r="AF997" t="str">
        <f>IF(Table1[[#This Row],[Stock Part]]=1,"STOCK",IF(Table1[[#This Row],[5% Rohs Part]]+Table1[[#This Row],[1% Rohs Part]],"",""))</f>
        <v/>
      </c>
      <c r="AG997" t="str">
        <f>CONCATENATE(Table1[[#This Row],[Resistance (Ohms)]],Table1[[#This Row],[Tolerance]],Table1[[#This Row],[Stock]])</f>
        <v>16kÂ±5%</v>
      </c>
      <c r="AH997" t="s">
        <v>11344</v>
      </c>
      <c r="AI997" s="6" t="s">
        <v>11352</v>
      </c>
    </row>
    <row r="998" spans="1:35" hidden="1">
      <c r="A998" t="s">
        <v>55</v>
      </c>
      <c r="B998" t="s">
        <v>56</v>
      </c>
      <c r="C998" t="s">
        <v>3457</v>
      </c>
      <c r="D998" t="s">
        <v>58</v>
      </c>
      <c r="E998" t="s">
        <v>3458</v>
      </c>
      <c r="F998" t="s">
        <v>60</v>
      </c>
      <c r="G998" t="s">
        <v>516</v>
      </c>
      <c r="H998">
        <v>0</v>
      </c>
      <c r="I998">
        <v>0</v>
      </c>
      <c r="J998" t="s">
        <v>25</v>
      </c>
      <c r="K998">
        <v>0</v>
      </c>
      <c r="L998">
        <v>10</v>
      </c>
      <c r="M998" t="s">
        <v>19</v>
      </c>
      <c r="N998" t="s">
        <v>62</v>
      </c>
      <c r="O998" t="s">
        <v>517</v>
      </c>
      <c r="P998" t="s">
        <v>23</v>
      </c>
      <c r="Q998" t="s">
        <v>64</v>
      </c>
      <c r="R998" t="s">
        <v>65</v>
      </c>
      <c r="S998" t="s">
        <v>20</v>
      </c>
      <c r="T998" t="s">
        <v>71</v>
      </c>
      <c r="U998" t="s">
        <v>67</v>
      </c>
      <c r="V998" t="s">
        <v>21</v>
      </c>
      <c r="W998">
        <v>805</v>
      </c>
      <c r="X998" t="s">
        <v>22</v>
      </c>
      <c r="Y998" t="s">
        <v>39</v>
      </c>
      <c r="Z998">
        <v>2</v>
      </c>
      <c r="AC998" t="str">
        <f>IF(Table1[[#This Row],[In Adafruit Kit]]+Table1[[#This Row],[Common part]]&gt;0,1,"")</f>
        <v/>
      </c>
      <c r="AF998" t="str">
        <f>IF(Table1[[#This Row],[Stock Part]]=1,"STOCK",IF(Table1[[#This Row],[5% Rohs Part]]+Table1[[#This Row],[1% Rohs Part]],"",""))</f>
        <v/>
      </c>
      <c r="AG998" t="str">
        <f>CONCATENATE(Table1[[#This Row],[Resistance (Ohms)]],Table1[[#This Row],[Tolerance]],Table1[[#This Row],[Stock]])</f>
        <v>160kÂ±5%</v>
      </c>
      <c r="AH998" t="s">
        <v>11344</v>
      </c>
      <c r="AI998" s="6" t="s">
        <v>11352</v>
      </c>
    </row>
    <row r="999" spans="1:35" hidden="1">
      <c r="A999" t="s">
        <v>55</v>
      </c>
      <c r="B999" t="s">
        <v>56</v>
      </c>
      <c r="C999" t="s">
        <v>3459</v>
      </c>
      <c r="D999" t="s">
        <v>58</v>
      </c>
      <c r="E999" t="s">
        <v>3460</v>
      </c>
      <c r="F999" t="s">
        <v>60</v>
      </c>
      <c r="G999" t="s">
        <v>486</v>
      </c>
      <c r="H999">
        <v>0</v>
      </c>
      <c r="I999">
        <v>0</v>
      </c>
      <c r="J999" t="s">
        <v>25</v>
      </c>
      <c r="K999">
        <v>0</v>
      </c>
      <c r="L999">
        <v>10</v>
      </c>
      <c r="M999" t="s">
        <v>19</v>
      </c>
      <c r="N999" t="s">
        <v>62</v>
      </c>
      <c r="O999" t="s">
        <v>487</v>
      </c>
      <c r="P999" t="s">
        <v>23</v>
      </c>
      <c r="Q999" t="s">
        <v>64</v>
      </c>
      <c r="R999" t="s">
        <v>65</v>
      </c>
      <c r="S999" t="s">
        <v>20</v>
      </c>
      <c r="T999" t="s">
        <v>71</v>
      </c>
      <c r="U999" t="s">
        <v>67</v>
      </c>
      <c r="V999" t="s">
        <v>21</v>
      </c>
      <c r="W999">
        <v>805</v>
      </c>
      <c r="X999" t="s">
        <v>22</v>
      </c>
      <c r="Y999" t="s">
        <v>39</v>
      </c>
      <c r="Z999">
        <v>2</v>
      </c>
      <c r="AC999" t="str">
        <f>IF(Table1[[#This Row],[In Adafruit Kit]]+Table1[[#This Row],[Common part]]&gt;0,1,"")</f>
        <v/>
      </c>
      <c r="AF999" t="str">
        <f>IF(Table1[[#This Row],[Stock Part]]=1,"STOCK",IF(Table1[[#This Row],[5% Rohs Part]]+Table1[[#This Row],[1% Rohs Part]],"",""))</f>
        <v/>
      </c>
      <c r="AG999" t="str">
        <f>CONCATENATE(Table1[[#This Row],[Resistance (Ohms)]],Table1[[#This Row],[Tolerance]],Table1[[#This Row],[Stock]])</f>
        <v>1.6MÂ±5%</v>
      </c>
      <c r="AH999" t="s">
        <v>11344</v>
      </c>
      <c r="AI999" s="6" t="s">
        <v>11352</v>
      </c>
    </row>
    <row r="1000" spans="1:35" hidden="1">
      <c r="A1000" t="s">
        <v>55</v>
      </c>
      <c r="B1000" t="s">
        <v>56</v>
      </c>
      <c r="C1000" t="s">
        <v>3461</v>
      </c>
      <c r="D1000" t="s">
        <v>58</v>
      </c>
      <c r="E1000" t="s">
        <v>3462</v>
      </c>
      <c r="F1000" t="s">
        <v>60</v>
      </c>
      <c r="G1000" t="s">
        <v>405</v>
      </c>
      <c r="H1000">
        <v>0</v>
      </c>
      <c r="I1000">
        <v>0</v>
      </c>
      <c r="J1000" t="s">
        <v>25</v>
      </c>
      <c r="K1000">
        <v>0</v>
      </c>
      <c r="L1000">
        <v>10</v>
      </c>
      <c r="M1000" t="s">
        <v>19</v>
      </c>
      <c r="N1000" t="s">
        <v>62</v>
      </c>
      <c r="O1000">
        <v>16</v>
      </c>
      <c r="P1000" t="s">
        <v>23</v>
      </c>
      <c r="Q1000" t="s">
        <v>64</v>
      </c>
      <c r="R1000" t="s">
        <v>65</v>
      </c>
      <c r="S1000" t="s">
        <v>20</v>
      </c>
      <c r="T1000" t="s">
        <v>71</v>
      </c>
      <c r="U1000" t="s">
        <v>67</v>
      </c>
      <c r="V1000" t="s">
        <v>21</v>
      </c>
      <c r="W1000">
        <v>805</v>
      </c>
      <c r="X1000" t="s">
        <v>22</v>
      </c>
      <c r="Y1000" t="s">
        <v>39</v>
      </c>
      <c r="Z1000">
        <v>2</v>
      </c>
      <c r="AC1000" t="str">
        <f>IF(Table1[[#This Row],[In Adafruit Kit]]+Table1[[#This Row],[Common part]]&gt;0,1,"")</f>
        <v/>
      </c>
      <c r="AF1000" t="str">
        <f>IF(Table1[[#This Row],[Stock Part]]=1,"STOCK",IF(Table1[[#This Row],[5% Rohs Part]]+Table1[[#This Row],[1% Rohs Part]],"",""))</f>
        <v/>
      </c>
      <c r="AG1000" t="str">
        <f>CONCATENATE(Table1[[#This Row],[Resistance (Ohms)]],Table1[[#This Row],[Tolerance]],Table1[[#This Row],[Stock]])</f>
        <v>16Â±5%</v>
      </c>
      <c r="AH1000" t="s">
        <v>11344</v>
      </c>
      <c r="AI1000" s="6" t="s">
        <v>11352</v>
      </c>
    </row>
    <row r="1001" spans="1:35" hidden="1">
      <c r="A1001" t="s">
        <v>55</v>
      </c>
      <c r="B1001" t="s">
        <v>56</v>
      </c>
      <c r="C1001" t="s">
        <v>3463</v>
      </c>
      <c r="D1001" t="s">
        <v>58</v>
      </c>
      <c r="E1001" t="s">
        <v>3464</v>
      </c>
      <c r="F1001" t="s">
        <v>60</v>
      </c>
      <c r="G1001" t="s">
        <v>144</v>
      </c>
      <c r="H1001">
        <v>0</v>
      </c>
      <c r="I1001">
        <v>0</v>
      </c>
      <c r="J1001" t="s">
        <v>25</v>
      </c>
      <c r="K1001">
        <v>0</v>
      </c>
      <c r="L1001">
        <v>10</v>
      </c>
      <c r="M1001" t="s">
        <v>19</v>
      </c>
      <c r="N1001" t="s">
        <v>62</v>
      </c>
      <c r="O1001">
        <v>180</v>
      </c>
      <c r="P1001" t="s">
        <v>23</v>
      </c>
      <c r="Q1001" t="s">
        <v>64</v>
      </c>
      <c r="R1001" t="s">
        <v>65</v>
      </c>
      <c r="S1001" t="s">
        <v>20</v>
      </c>
      <c r="T1001" t="s">
        <v>71</v>
      </c>
      <c r="U1001" t="s">
        <v>67</v>
      </c>
      <c r="V1001" t="s">
        <v>21</v>
      </c>
      <c r="W1001">
        <v>805</v>
      </c>
      <c r="X1001" t="s">
        <v>22</v>
      </c>
      <c r="Y1001" t="s">
        <v>39</v>
      </c>
      <c r="Z1001">
        <v>2</v>
      </c>
      <c r="AC1001" t="str">
        <f>IF(Table1[[#This Row],[In Adafruit Kit]]+Table1[[#This Row],[Common part]]&gt;0,1,"")</f>
        <v/>
      </c>
      <c r="AF1001" t="str">
        <f>IF(Table1[[#This Row],[Stock Part]]=1,"STOCK",IF(Table1[[#This Row],[5% Rohs Part]]+Table1[[#This Row],[1% Rohs Part]],"",""))</f>
        <v/>
      </c>
      <c r="AG1001" t="str">
        <f>CONCATENATE(Table1[[#This Row],[Resistance (Ohms)]],Table1[[#This Row],[Tolerance]],Table1[[#This Row],[Stock]])</f>
        <v>180Â±5%</v>
      </c>
      <c r="AH1001" t="s">
        <v>11344</v>
      </c>
      <c r="AI1001" s="6" t="s">
        <v>11352</v>
      </c>
    </row>
    <row r="1002" spans="1:35" hidden="1">
      <c r="A1002" t="s">
        <v>55</v>
      </c>
      <c r="B1002" t="s">
        <v>56</v>
      </c>
      <c r="C1002" t="s">
        <v>3465</v>
      </c>
      <c r="D1002" t="s">
        <v>58</v>
      </c>
      <c r="E1002" t="s">
        <v>3466</v>
      </c>
      <c r="F1002" t="s">
        <v>60</v>
      </c>
      <c r="G1002" t="s">
        <v>490</v>
      </c>
      <c r="H1002">
        <v>0</v>
      </c>
      <c r="I1002">
        <v>0</v>
      </c>
      <c r="J1002" t="s">
        <v>25</v>
      </c>
      <c r="K1002">
        <v>0</v>
      </c>
      <c r="L1002">
        <v>10</v>
      </c>
      <c r="M1002" t="s">
        <v>19</v>
      </c>
      <c r="N1002" t="s">
        <v>62</v>
      </c>
      <c r="O1002" t="s">
        <v>491</v>
      </c>
      <c r="P1002" t="s">
        <v>23</v>
      </c>
      <c r="Q1002" t="s">
        <v>64</v>
      </c>
      <c r="R1002" t="s">
        <v>65</v>
      </c>
      <c r="S1002" t="s">
        <v>20</v>
      </c>
      <c r="T1002" t="s">
        <v>71</v>
      </c>
      <c r="U1002" t="s">
        <v>67</v>
      </c>
      <c r="V1002" t="s">
        <v>21</v>
      </c>
      <c r="W1002">
        <v>805</v>
      </c>
      <c r="X1002" t="s">
        <v>22</v>
      </c>
      <c r="Y1002" t="s">
        <v>39</v>
      </c>
      <c r="Z1002">
        <v>2</v>
      </c>
      <c r="AC1002" t="str">
        <f>IF(Table1[[#This Row],[In Adafruit Kit]]+Table1[[#This Row],[Common part]]&gt;0,1,"")</f>
        <v/>
      </c>
      <c r="AF1002" t="str">
        <f>IF(Table1[[#This Row],[Stock Part]]=1,"STOCK",IF(Table1[[#This Row],[5% Rohs Part]]+Table1[[#This Row],[1% Rohs Part]],"",""))</f>
        <v/>
      </c>
      <c r="AG1002" t="str">
        <f>CONCATENATE(Table1[[#This Row],[Resistance (Ohms)]],Table1[[#This Row],[Tolerance]],Table1[[#This Row],[Stock]])</f>
        <v>1.8kÂ±5%</v>
      </c>
      <c r="AH1002" t="s">
        <v>11344</v>
      </c>
      <c r="AI1002" s="6" t="s">
        <v>11352</v>
      </c>
    </row>
    <row r="1003" spans="1:35" hidden="1">
      <c r="A1003" t="s">
        <v>55</v>
      </c>
      <c r="B1003" t="s">
        <v>56</v>
      </c>
      <c r="C1003" t="s">
        <v>3467</v>
      </c>
      <c r="D1003" t="s">
        <v>58</v>
      </c>
      <c r="E1003" t="s">
        <v>3468</v>
      </c>
      <c r="F1003" t="s">
        <v>60</v>
      </c>
      <c r="G1003" t="s">
        <v>524</v>
      </c>
      <c r="H1003">
        <v>0</v>
      </c>
      <c r="I1003">
        <v>0</v>
      </c>
      <c r="J1003" t="s">
        <v>25</v>
      </c>
      <c r="K1003">
        <v>0</v>
      </c>
      <c r="L1003">
        <v>10</v>
      </c>
      <c r="M1003" t="s">
        <v>19</v>
      </c>
      <c r="N1003" t="s">
        <v>62</v>
      </c>
      <c r="O1003" t="s">
        <v>525</v>
      </c>
      <c r="P1003" t="s">
        <v>23</v>
      </c>
      <c r="Q1003" t="s">
        <v>64</v>
      </c>
      <c r="R1003" t="s">
        <v>65</v>
      </c>
      <c r="S1003" t="s">
        <v>20</v>
      </c>
      <c r="T1003" t="s">
        <v>71</v>
      </c>
      <c r="U1003" t="s">
        <v>67</v>
      </c>
      <c r="V1003" t="s">
        <v>21</v>
      </c>
      <c r="W1003">
        <v>805</v>
      </c>
      <c r="X1003" t="s">
        <v>22</v>
      </c>
      <c r="Y1003" t="s">
        <v>39</v>
      </c>
      <c r="Z1003">
        <v>2</v>
      </c>
      <c r="AC1003" t="str">
        <f>IF(Table1[[#This Row],[In Adafruit Kit]]+Table1[[#This Row],[Common part]]&gt;0,1,"")</f>
        <v/>
      </c>
      <c r="AF1003" t="str">
        <f>IF(Table1[[#This Row],[Stock Part]]=1,"STOCK",IF(Table1[[#This Row],[5% Rohs Part]]+Table1[[#This Row],[1% Rohs Part]],"",""))</f>
        <v/>
      </c>
      <c r="AG1003" t="str">
        <f>CONCATENATE(Table1[[#This Row],[Resistance (Ohms)]],Table1[[#This Row],[Tolerance]],Table1[[#This Row],[Stock]])</f>
        <v>18kÂ±5%</v>
      </c>
      <c r="AH1003" t="s">
        <v>11344</v>
      </c>
      <c r="AI1003" s="6" t="s">
        <v>11352</v>
      </c>
    </row>
    <row r="1004" spans="1:35" hidden="1">
      <c r="A1004" t="s">
        <v>55</v>
      </c>
      <c r="B1004" t="s">
        <v>56</v>
      </c>
      <c r="C1004" t="s">
        <v>3469</v>
      </c>
      <c r="D1004" t="s">
        <v>58</v>
      </c>
      <c r="E1004" t="s">
        <v>3470</v>
      </c>
      <c r="F1004" t="s">
        <v>60</v>
      </c>
      <c r="G1004" t="s">
        <v>219</v>
      </c>
      <c r="H1004">
        <v>0</v>
      </c>
      <c r="I1004">
        <v>0</v>
      </c>
      <c r="J1004" t="s">
        <v>25</v>
      </c>
      <c r="K1004">
        <v>0</v>
      </c>
      <c r="L1004">
        <v>10</v>
      </c>
      <c r="M1004" t="s">
        <v>19</v>
      </c>
      <c r="N1004" t="s">
        <v>62</v>
      </c>
      <c r="O1004" t="s">
        <v>220</v>
      </c>
      <c r="P1004" t="s">
        <v>23</v>
      </c>
      <c r="Q1004" t="s">
        <v>64</v>
      </c>
      <c r="R1004" t="s">
        <v>65</v>
      </c>
      <c r="S1004" t="s">
        <v>20</v>
      </c>
      <c r="T1004" t="s">
        <v>71</v>
      </c>
      <c r="U1004" t="s">
        <v>67</v>
      </c>
      <c r="V1004" t="s">
        <v>21</v>
      </c>
      <c r="W1004">
        <v>805</v>
      </c>
      <c r="X1004" t="s">
        <v>22</v>
      </c>
      <c r="Y1004" t="s">
        <v>39</v>
      </c>
      <c r="Z1004">
        <v>2</v>
      </c>
      <c r="AC1004" t="str">
        <f>IF(Table1[[#This Row],[In Adafruit Kit]]+Table1[[#This Row],[Common part]]&gt;0,1,"")</f>
        <v/>
      </c>
      <c r="AF1004" t="str">
        <f>IF(Table1[[#This Row],[Stock Part]]=1,"STOCK",IF(Table1[[#This Row],[5% Rohs Part]]+Table1[[#This Row],[1% Rohs Part]],"",""))</f>
        <v/>
      </c>
      <c r="AG1004" t="str">
        <f>CONCATENATE(Table1[[#This Row],[Resistance (Ohms)]],Table1[[#This Row],[Tolerance]],Table1[[#This Row],[Stock]])</f>
        <v>180kÂ±5%</v>
      </c>
      <c r="AH1004" t="s">
        <v>11344</v>
      </c>
      <c r="AI1004" s="6" t="s">
        <v>11352</v>
      </c>
    </row>
    <row r="1005" spans="1:35" hidden="1">
      <c r="A1005" t="s">
        <v>55</v>
      </c>
      <c r="B1005" t="s">
        <v>56</v>
      </c>
      <c r="C1005" t="s">
        <v>3471</v>
      </c>
      <c r="D1005" t="s">
        <v>58</v>
      </c>
      <c r="E1005" t="s">
        <v>3472</v>
      </c>
      <c r="F1005" t="s">
        <v>60</v>
      </c>
      <c r="G1005" t="s">
        <v>494</v>
      </c>
      <c r="H1005">
        <v>0</v>
      </c>
      <c r="I1005">
        <v>0</v>
      </c>
      <c r="J1005" t="s">
        <v>25</v>
      </c>
      <c r="K1005">
        <v>0</v>
      </c>
      <c r="L1005">
        <v>10</v>
      </c>
      <c r="M1005" t="s">
        <v>19</v>
      </c>
      <c r="N1005" t="s">
        <v>62</v>
      </c>
      <c r="O1005" t="s">
        <v>495</v>
      </c>
      <c r="P1005" t="s">
        <v>23</v>
      </c>
      <c r="Q1005" t="s">
        <v>64</v>
      </c>
      <c r="R1005" t="s">
        <v>65</v>
      </c>
      <c r="S1005" t="s">
        <v>20</v>
      </c>
      <c r="T1005" t="s">
        <v>71</v>
      </c>
      <c r="U1005" t="s">
        <v>67</v>
      </c>
      <c r="V1005" t="s">
        <v>21</v>
      </c>
      <c r="W1005">
        <v>805</v>
      </c>
      <c r="X1005" t="s">
        <v>22</v>
      </c>
      <c r="Y1005" t="s">
        <v>39</v>
      </c>
      <c r="Z1005">
        <v>2</v>
      </c>
      <c r="AC1005" t="str">
        <f>IF(Table1[[#This Row],[In Adafruit Kit]]+Table1[[#This Row],[Common part]]&gt;0,1,"")</f>
        <v/>
      </c>
      <c r="AF1005" t="str">
        <f>IF(Table1[[#This Row],[Stock Part]]=1,"STOCK",IF(Table1[[#This Row],[5% Rohs Part]]+Table1[[#This Row],[1% Rohs Part]],"",""))</f>
        <v/>
      </c>
      <c r="AG1005" t="str">
        <f>CONCATENATE(Table1[[#This Row],[Resistance (Ohms)]],Table1[[#This Row],[Tolerance]],Table1[[#This Row],[Stock]])</f>
        <v>1.8MÂ±5%</v>
      </c>
      <c r="AH1005" t="s">
        <v>11344</v>
      </c>
      <c r="AI1005" s="6" t="s">
        <v>11352</v>
      </c>
    </row>
    <row r="1006" spans="1:35" hidden="1">
      <c r="A1006" t="s">
        <v>55</v>
      </c>
      <c r="B1006" t="s">
        <v>56</v>
      </c>
      <c r="C1006" t="s">
        <v>3473</v>
      </c>
      <c r="D1006" t="s">
        <v>58</v>
      </c>
      <c r="E1006" t="s">
        <v>3474</v>
      </c>
      <c r="F1006" t="s">
        <v>60</v>
      </c>
      <c r="G1006" t="s">
        <v>408</v>
      </c>
      <c r="H1006">
        <v>0</v>
      </c>
      <c r="I1006">
        <v>0</v>
      </c>
      <c r="J1006" t="s">
        <v>25</v>
      </c>
      <c r="K1006">
        <v>0</v>
      </c>
      <c r="L1006">
        <v>10</v>
      </c>
      <c r="M1006" t="s">
        <v>19</v>
      </c>
      <c r="N1006" t="s">
        <v>62</v>
      </c>
      <c r="O1006">
        <v>18</v>
      </c>
      <c r="P1006" t="s">
        <v>23</v>
      </c>
      <c r="Q1006" t="s">
        <v>64</v>
      </c>
      <c r="R1006" t="s">
        <v>65</v>
      </c>
      <c r="S1006" t="s">
        <v>20</v>
      </c>
      <c r="T1006" t="s">
        <v>71</v>
      </c>
      <c r="U1006" t="s">
        <v>67</v>
      </c>
      <c r="V1006" t="s">
        <v>21</v>
      </c>
      <c r="W1006">
        <v>805</v>
      </c>
      <c r="X1006" t="s">
        <v>22</v>
      </c>
      <c r="Y1006" t="s">
        <v>39</v>
      </c>
      <c r="Z1006">
        <v>2</v>
      </c>
      <c r="AC1006" t="str">
        <f>IF(Table1[[#This Row],[In Adafruit Kit]]+Table1[[#This Row],[Common part]]&gt;0,1,"")</f>
        <v/>
      </c>
      <c r="AF1006" t="str">
        <f>IF(Table1[[#This Row],[Stock Part]]=1,"STOCK",IF(Table1[[#This Row],[5% Rohs Part]]+Table1[[#This Row],[1% Rohs Part]],"",""))</f>
        <v/>
      </c>
      <c r="AG1006" t="str">
        <f>CONCATENATE(Table1[[#This Row],[Resistance (Ohms)]],Table1[[#This Row],[Tolerance]],Table1[[#This Row],[Stock]])</f>
        <v>18Â±5%</v>
      </c>
      <c r="AH1006" t="s">
        <v>11344</v>
      </c>
      <c r="AI1006" s="6" t="s">
        <v>11352</v>
      </c>
    </row>
    <row r="1007" spans="1:35" hidden="1">
      <c r="A1007" t="s">
        <v>55</v>
      </c>
      <c r="B1007" t="s">
        <v>56</v>
      </c>
      <c r="C1007" t="s">
        <v>3475</v>
      </c>
      <c r="D1007" t="s">
        <v>58</v>
      </c>
      <c r="E1007" t="s">
        <v>3476</v>
      </c>
      <c r="F1007" t="s">
        <v>60</v>
      </c>
      <c r="G1007" t="s">
        <v>70</v>
      </c>
      <c r="H1007">
        <v>0</v>
      </c>
      <c r="I1007">
        <v>0</v>
      </c>
      <c r="J1007" t="s">
        <v>25</v>
      </c>
      <c r="K1007">
        <v>0</v>
      </c>
      <c r="L1007">
        <v>10</v>
      </c>
      <c r="M1007" t="s">
        <v>19</v>
      </c>
      <c r="N1007" t="s">
        <v>62</v>
      </c>
      <c r="O1007">
        <v>1</v>
      </c>
      <c r="P1007" t="s">
        <v>23</v>
      </c>
      <c r="Q1007" t="s">
        <v>64</v>
      </c>
      <c r="R1007" t="s">
        <v>65</v>
      </c>
      <c r="S1007" t="s">
        <v>20</v>
      </c>
      <c r="T1007" t="s">
        <v>3477</v>
      </c>
      <c r="U1007" t="s">
        <v>67</v>
      </c>
      <c r="V1007" t="s">
        <v>21</v>
      </c>
      <c r="W1007">
        <v>805</v>
      </c>
      <c r="X1007" t="s">
        <v>22</v>
      </c>
      <c r="Y1007" t="s">
        <v>39</v>
      </c>
      <c r="Z1007">
        <v>2</v>
      </c>
      <c r="AC1007" t="str">
        <f>IF(Table1[[#This Row],[In Adafruit Kit]]+Table1[[#This Row],[Common part]]&gt;0,1,"")</f>
        <v/>
      </c>
      <c r="AF1007" t="str">
        <f>IF(Table1[[#This Row],[Stock Part]]=1,"STOCK",IF(Table1[[#This Row],[5% Rohs Part]]+Table1[[#This Row],[1% Rohs Part]],"",""))</f>
        <v/>
      </c>
      <c r="AG1007" t="str">
        <f>CONCATENATE(Table1[[#This Row],[Resistance (Ohms)]],Table1[[#This Row],[Tolerance]],Table1[[#This Row],[Stock]])</f>
        <v>1Â±5%</v>
      </c>
      <c r="AH1007" t="s">
        <v>11344</v>
      </c>
      <c r="AI1007" s="6" t="s">
        <v>11352</v>
      </c>
    </row>
    <row r="1008" spans="1:35" hidden="1">
      <c r="A1008" t="s">
        <v>55</v>
      </c>
      <c r="B1008" t="s">
        <v>56</v>
      </c>
      <c r="C1008" t="s">
        <v>3478</v>
      </c>
      <c r="D1008" t="s">
        <v>58</v>
      </c>
      <c r="E1008" t="s">
        <v>3479</v>
      </c>
      <c r="F1008" t="s">
        <v>60</v>
      </c>
      <c r="G1008" t="s">
        <v>370</v>
      </c>
      <c r="H1008">
        <v>0</v>
      </c>
      <c r="I1008">
        <v>0</v>
      </c>
      <c r="J1008" t="s">
        <v>25</v>
      </c>
      <c r="K1008">
        <v>0</v>
      </c>
      <c r="L1008">
        <v>10</v>
      </c>
      <c r="M1008" t="s">
        <v>19</v>
      </c>
      <c r="N1008" t="s">
        <v>62</v>
      </c>
      <c r="O1008">
        <v>1.1000000000000001</v>
      </c>
      <c r="P1008" t="s">
        <v>23</v>
      </c>
      <c r="Q1008" t="s">
        <v>64</v>
      </c>
      <c r="R1008" t="s">
        <v>65</v>
      </c>
      <c r="S1008" t="s">
        <v>20</v>
      </c>
      <c r="T1008" t="s">
        <v>3477</v>
      </c>
      <c r="U1008" t="s">
        <v>67</v>
      </c>
      <c r="V1008" t="s">
        <v>21</v>
      </c>
      <c r="W1008">
        <v>805</v>
      </c>
      <c r="X1008" t="s">
        <v>22</v>
      </c>
      <c r="Y1008" t="s">
        <v>39</v>
      </c>
      <c r="Z1008">
        <v>2</v>
      </c>
      <c r="AC1008" t="str">
        <f>IF(Table1[[#This Row],[In Adafruit Kit]]+Table1[[#This Row],[Common part]]&gt;0,1,"")</f>
        <v/>
      </c>
      <c r="AF1008" t="str">
        <f>IF(Table1[[#This Row],[Stock Part]]=1,"STOCK",IF(Table1[[#This Row],[5% Rohs Part]]+Table1[[#This Row],[1% Rohs Part]],"",""))</f>
        <v/>
      </c>
      <c r="AG1008" t="str">
        <f>CONCATENATE(Table1[[#This Row],[Resistance (Ohms)]],Table1[[#This Row],[Tolerance]],Table1[[#This Row],[Stock]])</f>
        <v>1.1Â±5%</v>
      </c>
      <c r="AH1008" t="s">
        <v>11344</v>
      </c>
      <c r="AI1008" s="6" t="s">
        <v>11352</v>
      </c>
    </row>
    <row r="1009" spans="1:35" hidden="1">
      <c r="A1009" t="s">
        <v>55</v>
      </c>
      <c r="B1009" t="s">
        <v>56</v>
      </c>
      <c r="C1009" t="s">
        <v>3480</v>
      </c>
      <c r="D1009" t="s">
        <v>58</v>
      </c>
      <c r="E1009" t="s">
        <v>3481</v>
      </c>
      <c r="F1009" t="s">
        <v>60</v>
      </c>
      <c r="G1009" t="s">
        <v>74</v>
      </c>
      <c r="H1009">
        <v>0</v>
      </c>
      <c r="I1009">
        <v>0</v>
      </c>
      <c r="J1009" t="s">
        <v>25</v>
      </c>
      <c r="K1009">
        <v>0</v>
      </c>
      <c r="L1009">
        <v>10</v>
      </c>
      <c r="M1009" t="s">
        <v>19</v>
      </c>
      <c r="N1009" t="s">
        <v>62</v>
      </c>
      <c r="O1009">
        <v>1.2</v>
      </c>
      <c r="P1009" t="s">
        <v>23</v>
      </c>
      <c r="Q1009" t="s">
        <v>64</v>
      </c>
      <c r="R1009" t="s">
        <v>65</v>
      </c>
      <c r="S1009" t="s">
        <v>20</v>
      </c>
      <c r="T1009" t="s">
        <v>3477</v>
      </c>
      <c r="U1009" t="s">
        <v>67</v>
      </c>
      <c r="V1009" t="s">
        <v>21</v>
      </c>
      <c r="W1009">
        <v>805</v>
      </c>
      <c r="X1009" t="s">
        <v>22</v>
      </c>
      <c r="Y1009" t="s">
        <v>39</v>
      </c>
      <c r="Z1009">
        <v>2</v>
      </c>
      <c r="AC1009" t="str">
        <f>IF(Table1[[#This Row],[In Adafruit Kit]]+Table1[[#This Row],[Common part]]&gt;0,1,"")</f>
        <v/>
      </c>
      <c r="AF1009" t="str">
        <f>IF(Table1[[#This Row],[Stock Part]]=1,"STOCK",IF(Table1[[#This Row],[5% Rohs Part]]+Table1[[#This Row],[1% Rohs Part]],"",""))</f>
        <v/>
      </c>
      <c r="AG1009" t="str">
        <f>CONCATENATE(Table1[[#This Row],[Resistance (Ohms)]],Table1[[#This Row],[Tolerance]],Table1[[#This Row],[Stock]])</f>
        <v>1.2Â±5%</v>
      </c>
      <c r="AH1009" t="s">
        <v>11344</v>
      </c>
      <c r="AI1009" s="6" t="s">
        <v>11352</v>
      </c>
    </row>
    <row r="1010" spans="1:35" hidden="1">
      <c r="A1010" t="s">
        <v>55</v>
      </c>
      <c r="B1010" t="s">
        <v>56</v>
      </c>
      <c r="C1010" t="s">
        <v>3482</v>
      </c>
      <c r="D1010" t="s">
        <v>58</v>
      </c>
      <c r="E1010" t="s">
        <v>3483</v>
      </c>
      <c r="F1010" t="s">
        <v>60</v>
      </c>
      <c r="G1010" t="s">
        <v>3155</v>
      </c>
      <c r="H1010">
        <v>0</v>
      </c>
      <c r="I1010">
        <v>0</v>
      </c>
      <c r="J1010" t="s">
        <v>25</v>
      </c>
      <c r="K1010">
        <v>0</v>
      </c>
      <c r="L1010">
        <v>10</v>
      </c>
      <c r="M1010" t="s">
        <v>19</v>
      </c>
      <c r="N1010" t="s">
        <v>62</v>
      </c>
      <c r="O1010">
        <v>1.3</v>
      </c>
      <c r="P1010" t="s">
        <v>23</v>
      </c>
      <c r="Q1010" t="s">
        <v>64</v>
      </c>
      <c r="R1010" t="s">
        <v>65</v>
      </c>
      <c r="S1010" t="s">
        <v>20</v>
      </c>
      <c r="T1010" t="s">
        <v>3477</v>
      </c>
      <c r="U1010" t="s">
        <v>67</v>
      </c>
      <c r="V1010" t="s">
        <v>21</v>
      </c>
      <c r="W1010">
        <v>805</v>
      </c>
      <c r="X1010" t="s">
        <v>22</v>
      </c>
      <c r="Y1010" t="s">
        <v>39</v>
      </c>
      <c r="Z1010">
        <v>2</v>
      </c>
      <c r="AC1010" t="str">
        <f>IF(Table1[[#This Row],[In Adafruit Kit]]+Table1[[#This Row],[Common part]]&gt;0,1,"")</f>
        <v/>
      </c>
      <c r="AF1010" t="str">
        <f>IF(Table1[[#This Row],[Stock Part]]=1,"STOCK",IF(Table1[[#This Row],[5% Rohs Part]]+Table1[[#This Row],[1% Rohs Part]],"",""))</f>
        <v/>
      </c>
      <c r="AG1010" t="str">
        <f>CONCATENATE(Table1[[#This Row],[Resistance (Ohms)]],Table1[[#This Row],[Tolerance]],Table1[[#This Row],[Stock]])</f>
        <v>1.3Â±5%</v>
      </c>
      <c r="AH1010" t="s">
        <v>11344</v>
      </c>
      <c r="AI1010" s="6" t="s">
        <v>11352</v>
      </c>
    </row>
    <row r="1011" spans="1:35" hidden="1">
      <c r="A1011" t="s">
        <v>55</v>
      </c>
      <c r="B1011" t="s">
        <v>56</v>
      </c>
      <c r="C1011" t="s">
        <v>3484</v>
      </c>
      <c r="D1011" t="s">
        <v>58</v>
      </c>
      <c r="E1011" t="s">
        <v>3485</v>
      </c>
      <c r="F1011" t="s">
        <v>60</v>
      </c>
      <c r="G1011" t="s">
        <v>77</v>
      </c>
      <c r="H1011">
        <v>0</v>
      </c>
      <c r="I1011">
        <v>0</v>
      </c>
      <c r="J1011" t="s">
        <v>25</v>
      </c>
      <c r="K1011">
        <v>0</v>
      </c>
      <c r="L1011">
        <v>10</v>
      </c>
      <c r="M1011" t="s">
        <v>19</v>
      </c>
      <c r="N1011" t="s">
        <v>62</v>
      </c>
      <c r="O1011">
        <v>1.5</v>
      </c>
      <c r="P1011" t="s">
        <v>23</v>
      </c>
      <c r="Q1011" t="s">
        <v>64</v>
      </c>
      <c r="R1011" t="s">
        <v>65</v>
      </c>
      <c r="S1011" t="s">
        <v>20</v>
      </c>
      <c r="T1011" t="s">
        <v>3477</v>
      </c>
      <c r="U1011" t="s">
        <v>67</v>
      </c>
      <c r="V1011" t="s">
        <v>21</v>
      </c>
      <c r="W1011">
        <v>805</v>
      </c>
      <c r="X1011" t="s">
        <v>22</v>
      </c>
      <c r="Y1011" t="s">
        <v>39</v>
      </c>
      <c r="Z1011">
        <v>2</v>
      </c>
      <c r="AC1011" t="str">
        <f>IF(Table1[[#This Row],[In Adafruit Kit]]+Table1[[#This Row],[Common part]]&gt;0,1,"")</f>
        <v/>
      </c>
      <c r="AF1011" t="str">
        <f>IF(Table1[[#This Row],[Stock Part]]=1,"STOCK",IF(Table1[[#This Row],[5% Rohs Part]]+Table1[[#This Row],[1% Rohs Part]],"",""))</f>
        <v/>
      </c>
      <c r="AG1011" t="str">
        <f>CONCATENATE(Table1[[#This Row],[Resistance (Ohms)]],Table1[[#This Row],[Tolerance]],Table1[[#This Row],[Stock]])</f>
        <v>1.5Â±5%</v>
      </c>
      <c r="AH1011" t="s">
        <v>11344</v>
      </c>
      <c r="AI1011" s="6" t="s">
        <v>11352</v>
      </c>
    </row>
    <row r="1012" spans="1:35" hidden="1">
      <c r="A1012" t="s">
        <v>55</v>
      </c>
      <c r="B1012" t="s">
        <v>56</v>
      </c>
      <c r="C1012" t="s">
        <v>3486</v>
      </c>
      <c r="D1012" t="s">
        <v>58</v>
      </c>
      <c r="E1012" t="s">
        <v>3487</v>
      </c>
      <c r="F1012" t="s">
        <v>60</v>
      </c>
      <c r="G1012" t="s">
        <v>3161</v>
      </c>
      <c r="H1012">
        <v>0</v>
      </c>
      <c r="I1012">
        <v>0</v>
      </c>
      <c r="J1012" t="s">
        <v>25</v>
      </c>
      <c r="K1012">
        <v>0</v>
      </c>
      <c r="L1012">
        <v>10</v>
      </c>
      <c r="M1012" t="s">
        <v>19</v>
      </c>
      <c r="N1012" t="s">
        <v>62</v>
      </c>
      <c r="O1012">
        <v>1.6</v>
      </c>
      <c r="P1012" t="s">
        <v>23</v>
      </c>
      <c r="Q1012" t="s">
        <v>64</v>
      </c>
      <c r="R1012" t="s">
        <v>65</v>
      </c>
      <c r="S1012" t="s">
        <v>20</v>
      </c>
      <c r="T1012" t="s">
        <v>3477</v>
      </c>
      <c r="U1012" t="s">
        <v>67</v>
      </c>
      <c r="V1012" t="s">
        <v>21</v>
      </c>
      <c r="W1012">
        <v>805</v>
      </c>
      <c r="X1012" t="s">
        <v>22</v>
      </c>
      <c r="Y1012" t="s">
        <v>39</v>
      </c>
      <c r="Z1012">
        <v>2</v>
      </c>
      <c r="AC1012" t="str">
        <f>IF(Table1[[#This Row],[In Adafruit Kit]]+Table1[[#This Row],[Common part]]&gt;0,1,"")</f>
        <v/>
      </c>
      <c r="AF1012" t="str">
        <f>IF(Table1[[#This Row],[Stock Part]]=1,"STOCK",IF(Table1[[#This Row],[5% Rohs Part]]+Table1[[#This Row],[1% Rohs Part]],"",""))</f>
        <v/>
      </c>
      <c r="AG1012" t="str">
        <f>CONCATENATE(Table1[[#This Row],[Resistance (Ohms)]],Table1[[#This Row],[Tolerance]],Table1[[#This Row],[Stock]])</f>
        <v>1.6Â±5%</v>
      </c>
      <c r="AH1012" t="s">
        <v>11344</v>
      </c>
      <c r="AI1012" s="6" t="s">
        <v>11352</v>
      </c>
    </row>
    <row r="1013" spans="1:35" hidden="1">
      <c r="A1013" t="s">
        <v>55</v>
      </c>
      <c r="B1013" t="s">
        <v>56</v>
      </c>
      <c r="C1013" t="s">
        <v>3488</v>
      </c>
      <c r="D1013" t="s">
        <v>58</v>
      </c>
      <c r="E1013" t="s">
        <v>3489</v>
      </c>
      <c r="F1013" t="s">
        <v>60</v>
      </c>
      <c r="G1013" t="s">
        <v>3164</v>
      </c>
      <c r="H1013">
        <v>0</v>
      </c>
      <c r="I1013">
        <v>0</v>
      </c>
      <c r="J1013" t="s">
        <v>25</v>
      </c>
      <c r="K1013">
        <v>0</v>
      </c>
      <c r="L1013">
        <v>10</v>
      </c>
      <c r="M1013" t="s">
        <v>19</v>
      </c>
      <c r="N1013" t="s">
        <v>62</v>
      </c>
      <c r="O1013">
        <v>1.8</v>
      </c>
      <c r="P1013" t="s">
        <v>23</v>
      </c>
      <c r="Q1013" t="s">
        <v>64</v>
      </c>
      <c r="R1013" t="s">
        <v>65</v>
      </c>
      <c r="S1013" t="s">
        <v>20</v>
      </c>
      <c r="T1013" t="s">
        <v>3477</v>
      </c>
      <c r="U1013" t="s">
        <v>67</v>
      </c>
      <c r="V1013" t="s">
        <v>21</v>
      </c>
      <c r="W1013">
        <v>805</v>
      </c>
      <c r="X1013" t="s">
        <v>22</v>
      </c>
      <c r="Y1013" t="s">
        <v>39</v>
      </c>
      <c r="Z1013">
        <v>2</v>
      </c>
      <c r="AC1013" t="str">
        <f>IF(Table1[[#This Row],[In Adafruit Kit]]+Table1[[#This Row],[Common part]]&gt;0,1,"")</f>
        <v/>
      </c>
      <c r="AF1013" t="str">
        <f>IF(Table1[[#This Row],[Stock Part]]=1,"STOCK",IF(Table1[[#This Row],[5% Rohs Part]]+Table1[[#This Row],[1% Rohs Part]],"",""))</f>
        <v/>
      </c>
      <c r="AG1013" t="str">
        <f>CONCATENATE(Table1[[#This Row],[Resistance (Ohms)]],Table1[[#This Row],[Tolerance]],Table1[[#This Row],[Stock]])</f>
        <v>1.8Â±5%</v>
      </c>
      <c r="AH1013" t="s">
        <v>11344</v>
      </c>
      <c r="AI1013" s="6" t="s">
        <v>11352</v>
      </c>
    </row>
    <row r="1014" spans="1:35" hidden="1">
      <c r="A1014" t="s">
        <v>55</v>
      </c>
      <c r="B1014" t="s">
        <v>56</v>
      </c>
      <c r="C1014" t="s">
        <v>3490</v>
      </c>
      <c r="D1014" t="s">
        <v>58</v>
      </c>
      <c r="E1014" t="s">
        <v>3491</v>
      </c>
      <c r="F1014" t="s">
        <v>60</v>
      </c>
      <c r="G1014" t="s">
        <v>147</v>
      </c>
      <c r="H1014">
        <v>0</v>
      </c>
      <c r="I1014">
        <v>0</v>
      </c>
      <c r="J1014" t="s">
        <v>25</v>
      </c>
      <c r="K1014">
        <v>0</v>
      </c>
      <c r="L1014">
        <v>10</v>
      </c>
      <c r="M1014" t="s">
        <v>19</v>
      </c>
      <c r="N1014" t="s">
        <v>62</v>
      </c>
      <c r="O1014">
        <v>200</v>
      </c>
      <c r="P1014" t="s">
        <v>23</v>
      </c>
      <c r="Q1014" t="s">
        <v>64</v>
      </c>
      <c r="R1014" t="s">
        <v>65</v>
      </c>
      <c r="S1014" t="s">
        <v>20</v>
      </c>
      <c r="T1014" t="s">
        <v>71</v>
      </c>
      <c r="U1014" t="s">
        <v>67</v>
      </c>
      <c r="V1014" t="s">
        <v>21</v>
      </c>
      <c r="W1014">
        <v>805</v>
      </c>
      <c r="X1014" t="s">
        <v>22</v>
      </c>
      <c r="Y1014" t="s">
        <v>39</v>
      </c>
      <c r="Z1014">
        <v>2</v>
      </c>
      <c r="AC1014" t="str">
        <f>IF(Table1[[#This Row],[In Adafruit Kit]]+Table1[[#This Row],[Common part]]&gt;0,1,"")</f>
        <v/>
      </c>
      <c r="AF1014" t="str">
        <f>IF(Table1[[#This Row],[Stock Part]]=1,"STOCK",IF(Table1[[#This Row],[5% Rohs Part]]+Table1[[#This Row],[1% Rohs Part]],"",""))</f>
        <v/>
      </c>
      <c r="AG1014" t="str">
        <f>CONCATENATE(Table1[[#This Row],[Resistance (Ohms)]],Table1[[#This Row],[Tolerance]],Table1[[#This Row],[Stock]])</f>
        <v>200Â±5%</v>
      </c>
      <c r="AH1014" t="s">
        <v>11344</v>
      </c>
      <c r="AI1014" s="6" t="s">
        <v>11352</v>
      </c>
    </row>
    <row r="1015" spans="1:35" hidden="1">
      <c r="A1015" t="s">
        <v>55</v>
      </c>
      <c r="B1015" t="s">
        <v>56</v>
      </c>
      <c r="C1015" t="s">
        <v>3492</v>
      </c>
      <c r="D1015" t="s">
        <v>58</v>
      </c>
      <c r="E1015" t="s">
        <v>3493</v>
      </c>
      <c r="F1015" t="s">
        <v>60</v>
      </c>
      <c r="G1015" t="s">
        <v>263</v>
      </c>
      <c r="H1015">
        <v>0</v>
      </c>
      <c r="I1015">
        <v>0</v>
      </c>
      <c r="J1015" t="s">
        <v>25</v>
      </c>
      <c r="K1015">
        <v>0</v>
      </c>
      <c r="L1015">
        <v>10</v>
      </c>
      <c r="M1015" t="s">
        <v>19</v>
      </c>
      <c r="N1015" t="s">
        <v>62</v>
      </c>
      <c r="O1015" t="s">
        <v>264</v>
      </c>
      <c r="P1015" t="s">
        <v>23</v>
      </c>
      <c r="Q1015" t="s">
        <v>64</v>
      </c>
      <c r="R1015" t="s">
        <v>65</v>
      </c>
      <c r="S1015" t="s">
        <v>20</v>
      </c>
      <c r="T1015" t="s">
        <v>71</v>
      </c>
      <c r="U1015" t="s">
        <v>67</v>
      </c>
      <c r="V1015" t="s">
        <v>21</v>
      </c>
      <c r="W1015">
        <v>805</v>
      </c>
      <c r="X1015" t="s">
        <v>22</v>
      </c>
      <c r="Y1015" t="s">
        <v>39</v>
      </c>
      <c r="Z1015">
        <v>2</v>
      </c>
      <c r="AC1015" t="str">
        <f>IF(Table1[[#This Row],[In Adafruit Kit]]+Table1[[#This Row],[Common part]]&gt;0,1,"")</f>
        <v/>
      </c>
      <c r="AF1015" t="str">
        <f>IF(Table1[[#This Row],[Stock Part]]=1,"STOCK",IF(Table1[[#This Row],[5% Rohs Part]]+Table1[[#This Row],[1% Rohs Part]],"",""))</f>
        <v/>
      </c>
      <c r="AG1015" t="str">
        <f>CONCATENATE(Table1[[#This Row],[Resistance (Ohms)]],Table1[[#This Row],[Tolerance]],Table1[[#This Row],[Stock]])</f>
        <v>2kÂ±5%</v>
      </c>
      <c r="AH1015" t="s">
        <v>11344</v>
      </c>
      <c r="AI1015" s="6" t="s">
        <v>11352</v>
      </c>
    </row>
    <row r="1016" spans="1:35" hidden="1">
      <c r="A1016" t="s">
        <v>55</v>
      </c>
      <c r="B1016" t="s">
        <v>56</v>
      </c>
      <c r="C1016" t="s">
        <v>3494</v>
      </c>
      <c r="D1016" t="s">
        <v>58</v>
      </c>
      <c r="E1016" t="s">
        <v>3495</v>
      </c>
      <c r="F1016" t="s">
        <v>60</v>
      </c>
      <c r="G1016" t="s">
        <v>243</v>
      </c>
      <c r="H1016">
        <v>0</v>
      </c>
      <c r="I1016">
        <v>0</v>
      </c>
      <c r="J1016" t="s">
        <v>25</v>
      </c>
      <c r="K1016">
        <v>0</v>
      </c>
      <c r="L1016">
        <v>10</v>
      </c>
      <c r="M1016" t="s">
        <v>19</v>
      </c>
      <c r="N1016" t="s">
        <v>62</v>
      </c>
      <c r="O1016" t="s">
        <v>244</v>
      </c>
      <c r="P1016" t="s">
        <v>23</v>
      </c>
      <c r="Q1016" t="s">
        <v>64</v>
      </c>
      <c r="R1016" t="s">
        <v>65</v>
      </c>
      <c r="S1016" t="s">
        <v>20</v>
      </c>
      <c r="T1016" t="s">
        <v>71</v>
      </c>
      <c r="U1016" t="s">
        <v>67</v>
      </c>
      <c r="V1016" t="s">
        <v>21</v>
      </c>
      <c r="W1016">
        <v>805</v>
      </c>
      <c r="X1016" t="s">
        <v>22</v>
      </c>
      <c r="Y1016" t="s">
        <v>39</v>
      </c>
      <c r="Z1016">
        <v>2</v>
      </c>
      <c r="AC1016" t="str">
        <f>IF(Table1[[#This Row],[In Adafruit Kit]]+Table1[[#This Row],[Common part]]&gt;0,1,"")</f>
        <v/>
      </c>
      <c r="AF1016" t="str">
        <f>IF(Table1[[#This Row],[Stock Part]]=1,"STOCK",IF(Table1[[#This Row],[5% Rohs Part]]+Table1[[#This Row],[1% Rohs Part]],"",""))</f>
        <v/>
      </c>
      <c r="AG1016" t="str">
        <f>CONCATENATE(Table1[[#This Row],[Resistance (Ohms)]],Table1[[#This Row],[Tolerance]],Table1[[#This Row],[Stock]])</f>
        <v>20kÂ±5%</v>
      </c>
      <c r="AH1016" t="s">
        <v>11344</v>
      </c>
      <c r="AI1016" s="6" t="s">
        <v>11352</v>
      </c>
    </row>
    <row r="1017" spans="1:35" hidden="1">
      <c r="A1017" t="s">
        <v>55</v>
      </c>
      <c r="B1017" t="s">
        <v>56</v>
      </c>
      <c r="C1017" t="s">
        <v>3496</v>
      </c>
      <c r="D1017" t="s">
        <v>58</v>
      </c>
      <c r="E1017" t="s">
        <v>3497</v>
      </c>
      <c r="F1017" t="s">
        <v>60</v>
      </c>
      <c r="G1017" t="s">
        <v>239</v>
      </c>
      <c r="H1017">
        <v>0</v>
      </c>
      <c r="I1017">
        <v>0</v>
      </c>
      <c r="J1017" t="s">
        <v>25</v>
      </c>
      <c r="K1017">
        <v>0</v>
      </c>
      <c r="L1017">
        <v>10</v>
      </c>
      <c r="M1017" t="s">
        <v>19</v>
      </c>
      <c r="N1017" t="s">
        <v>62</v>
      </c>
      <c r="O1017" t="s">
        <v>240</v>
      </c>
      <c r="P1017" t="s">
        <v>23</v>
      </c>
      <c r="Q1017" t="s">
        <v>64</v>
      </c>
      <c r="R1017" t="s">
        <v>65</v>
      </c>
      <c r="S1017" t="s">
        <v>20</v>
      </c>
      <c r="T1017" t="s">
        <v>71</v>
      </c>
      <c r="U1017" t="s">
        <v>67</v>
      </c>
      <c r="V1017" t="s">
        <v>21</v>
      </c>
      <c r="W1017">
        <v>805</v>
      </c>
      <c r="X1017" t="s">
        <v>22</v>
      </c>
      <c r="Y1017" t="s">
        <v>39</v>
      </c>
      <c r="Z1017">
        <v>2</v>
      </c>
      <c r="AC1017" t="str">
        <f>IF(Table1[[#This Row],[In Adafruit Kit]]+Table1[[#This Row],[Common part]]&gt;0,1,"")</f>
        <v/>
      </c>
      <c r="AF1017" t="str">
        <f>IF(Table1[[#This Row],[Stock Part]]=1,"STOCK",IF(Table1[[#This Row],[5% Rohs Part]]+Table1[[#This Row],[1% Rohs Part]],"",""))</f>
        <v/>
      </c>
      <c r="AG1017" t="str">
        <f>CONCATENATE(Table1[[#This Row],[Resistance (Ohms)]],Table1[[#This Row],[Tolerance]],Table1[[#This Row],[Stock]])</f>
        <v>200kÂ±5%</v>
      </c>
      <c r="AH1017" t="s">
        <v>11344</v>
      </c>
      <c r="AI1017" s="6" t="s">
        <v>11352</v>
      </c>
    </row>
    <row r="1018" spans="1:35" hidden="1">
      <c r="A1018" t="s">
        <v>55</v>
      </c>
      <c r="B1018" t="s">
        <v>56</v>
      </c>
      <c r="C1018" t="s">
        <v>3498</v>
      </c>
      <c r="D1018" t="s">
        <v>58</v>
      </c>
      <c r="E1018" t="s">
        <v>3499</v>
      </c>
      <c r="F1018" t="s">
        <v>60</v>
      </c>
      <c r="G1018" t="s">
        <v>267</v>
      </c>
      <c r="H1018">
        <v>0</v>
      </c>
      <c r="I1018">
        <v>0</v>
      </c>
      <c r="J1018" t="s">
        <v>25</v>
      </c>
      <c r="K1018">
        <v>0</v>
      </c>
      <c r="L1018">
        <v>10</v>
      </c>
      <c r="M1018" t="s">
        <v>19</v>
      </c>
      <c r="N1018" t="s">
        <v>62</v>
      </c>
      <c r="O1018" t="s">
        <v>268</v>
      </c>
      <c r="P1018" t="s">
        <v>23</v>
      </c>
      <c r="Q1018" t="s">
        <v>64</v>
      </c>
      <c r="R1018" t="s">
        <v>65</v>
      </c>
      <c r="S1018" t="s">
        <v>20</v>
      </c>
      <c r="T1018" t="s">
        <v>71</v>
      </c>
      <c r="U1018" t="s">
        <v>67</v>
      </c>
      <c r="V1018" t="s">
        <v>21</v>
      </c>
      <c r="W1018">
        <v>805</v>
      </c>
      <c r="X1018" t="s">
        <v>22</v>
      </c>
      <c r="Y1018" t="s">
        <v>39</v>
      </c>
      <c r="Z1018">
        <v>2</v>
      </c>
      <c r="AC1018" t="str">
        <f>IF(Table1[[#This Row],[In Adafruit Kit]]+Table1[[#This Row],[Common part]]&gt;0,1,"")</f>
        <v/>
      </c>
      <c r="AF1018" t="str">
        <f>IF(Table1[[#This Row],[Stock Part]]=1,"STOCK",IF(Table1[[#This Row],[5% Rohs Part]]+Table1[[#This Row],[1% Rohs Part]],"",""))</f>
        <v/>
      </c>
      <c r="AG1018" t="str">
        <f>CONCATENATE(Table1[[#This Row],[Resistance (Ohms)]],Table1[[#This Row],[Tolerance]],Table1[[#This Row],[Stock]])</f>
        <v>2MÂ±5%</v>
      </c>
      <c r="AH1018" t="s">
        <v>11344</v>
      </c>
      <c r="AI1018" s="6" t="s">
        <v>11352</v>
      </c>
    </row>
    <row r="1019" spans="1:35" hidden="1">
      <c r="A1019" t="s">
        <v>55</v>
      </c>
      <c r="B1019" t="s">
        <v>56</v>
      </c>
      <c r="C1019" t="s">
        <v>3500</v>
      </c>
      <c r="D1019" t="s">
        <v>58</v>
      </c>
      <c r="E1019" t="s">
        <v>3501</v>
      </c>
      <c r="F1019" t="s">
        <v>60</v>
      </c>
      <c r="G1019" t="s">
        <v>111</v>
      </c>
      <c r="H1019">
        <v>0</v>
      </c>
      <c r="I1019">
        <v>0</v>
      </c>
      <c r="J1019" t="s">
        <v>25</v>
      </c>
      <c r="K1019">
        <v>0</v>
      </c>
      <c r="L1019">
        <v>10</v>
      </c>
      <c r="M1019" t="s">
        <v>19</v>
      </c>
      <c r="N1019" t="s">
        <v>62</v>
      </c>
      <c r="O1019">
        <v>20</v>
      </c>
      <c r="P1019" t="s">
        <v>23</v>
      </c>
      <c r="Q1019" t="s">
        <v>64</v>
      </c>
      <c r="R1019" t="s">
        <v>65</v>
      </c>
      <c r="S1019" t="s">
        <v>20</v>
      </c>
      <c r="T1019" t="s">
        <v>71</v>
      </c>
      <c r="U1019" t="s">
        <v>67</v>
      </c>
      <c r="V1019" t="s">
        <v>21</v>
      </c>
      <c r="W1019">
        <v>805</v>
      </c>
      <c r="X1019" t="s">
        <v>22</v>
      </c>
      <c r="Y1019" t="s">
        <v>39</v>
      </c>
      <c r="Z1019">
        <v>2</v>
      </c>
      <c r="AC1019" t="str">
        <f>IF(Table1[[#This Row],[In Adafruit Kit]]+Table1[[#This Row],[Common part]]&gt;0,1,"")</f>
        <v/>
      </c>
      <c r="AF1019" t="str">
        <f>IF(Table1[[#This Row],[Stock Part]]=1,"STOCK",IF(Table1[[#This Row],[5% Rohs Part]]+Table1[[#This Row],[1% Rohs Part]],"",""))</f>
        <v/>
      </c>
      <c r="AG1019" t="str">
        <f>CONCATENATE(Table1[[#This Row],[Resistance (Ohms)]],Table1[[#This Row],[Tolerance]],Table1[[#This Row],[Stock]])</f>
        <v>20Â±5%</v>
      </c>
      <c r="AH1019" t="s">
        <v>11344</v>
      </c>
      <c r="AI1019" s="6" t="s">
        <v>11352</v>
      </c>
    </row>
    <row r="1020" spans="1:35" hidden="1">
      <c r="A1020" t="s">
        <v>55</v>
      </c>
      <c r="B1020" t="s">
        <v>56</v>
      </c>
      <c r="C1020" t="s">
        <v>3502</v>
      </c>
      <c r="D1020" t="s">
        <v>58</v>
      </c>
      <c r="E1020" t="s">
        <v>3503</v>
      </c>
      <c r="F1020" t="s">
        <v>60</v>
      </c>
      <c r="G1020" t="s">
        <v>150</v>
      </c>
      <c r="H1020">
        <v>0</v>
      </c>
      <c r="I1020">
        <v>0</v>
      </c>
      <c r="J1020" t="s">
        <v>25</v>
      </c>
      <c r="K1020">
        <v>0</v>
      </c>
      <c r="L1020">
        <v>10</v>
      </c>
      <c r="M1020" t="s">
        <v>19</v>
      </c>
      <c r="N1020" t="s">
        <v>62</v>
      </c>
      <c r="O1020">
        <v>220</v>
      </c>
      <c r="P1020" t="s">
        <v>23</v>
      </c>
      <c r="Q1020" t="s">
        <v>64</v>
      </c>
      <c r="R1020" t="s">
        <v>65</v>
      </c>
      <c r="S1020" t="s">
        <v>20</v>
      </c>
      <c r="T1020" t="s">
        <v>71</v>
      </c>
      <c r="U1020" t="s">
        <v>67</v>
      </c>
      <c r="V1020" t="s">
        <v>21</v>
      </c>
      <c r="W1020">
        <v>805</v>
      </c>
      <c r="X1020" t="s">
        <v>22</v>
      </c>
      <c r="Y1020" t="s">
        <v>39</v>
      </c>
      <c r="Z1020">
        <v>2</v>
      </c>
      <c r="AC1020" t="str">
        <f>IF(Table1[[#This Row],[In Adafruit Kit]]+Table1[[#This Row],[Common part]]&gt;0,1,"")</f>
        <v/>
      </c>
      <c r="AF1020" t="str">
        <f>IF(Table1[[#This Row],[Stock Part]]=1,"STOCK",IF(Table1[[#This Row],[5% Rohs Part]]+Table1[[#This Row],[1% Rohs Part]],"",""))</f>
        <v/>
      </c>
      <c r="AG1020" t="str">
        <f>CONCATENATE(Table1[[#This Row],[Resistance (Ohms)]],Table1[[#This Row],[Tolerance]],Table1[[#This Row],[Stock]])</f>
        <v>220Â±5%</v>
      </c>
      <c r="AH1020" t="s">
        <v>11344</v>
      </c>
      <c r="AI1020" s="6" t="s">
        <v>11352</v>
      </c>
    </row>
    <row r="1021" spans="1:35" hidden="1">
      <c r="A1021" t="s">
        <v>55</v>
      </c>
      <c r="B1021" t="s">
        <v>56</v>
      </c>
      <c r="C1021" t="s">
        <v>3504</v>
      </c>
      <c r="D1021" t="s">
        <v>58</v>
      </c>
      <c r="E1021" t="s">
        <v>3505</v>
      </c>
      <c r="F1021" t="s">
        <v>60</v>
      </c>
      <c r="G1021" t="s">
        <v>231</v>
      </c>
      <c r="H1021">
        <v>0</v>
      </c>
      <c r="I1021">
        <v>0</v>
      </c>
      <c r="J1021" t="s">
        <v>25</v>
      </c>
      <c r="K1021">
        <v>0</v>
      </c>
      <c r="L1021">
        <v>10</v>
      </c>
      <c r="M1021" t="s">
        <v>19</v>
      </c>
      <c r="N1021" t="s">
        <v>62</v>
      </c>
      <c r="O1021" t="s">
        <v>232</v>
      </c>
      <c r="P1021" t="s">
        <v>23</v>
      </c>
      <c r="Q1021" t="s">
        <v>64</v>
      </c>
      <c r="R1021" t="s">
        <v>65</v>
      </c>
      <c r="S1021" t="s">
        <v>20</v>
      </c>
      <c r="T1021" t="s">
        <v>71</v>
      </c>
      <c r="U1021" t="s">
        <v>67</v>
      </c>
      <c r="V1021" t="s">
        <v>21</v>
      </c>
      <c r="W1021">
        <v>805</v>
      </c>
      <c r="X1021" t="s">
        <v>22</v>
      </c>
      <c r="Y1021" t="s">
        <v>39</v>
      </c>
      <c r="Z1021">
        <v>2</v>
      </c>
      <c r="AC1021" t="str">
        <f>IF(Table1[[#This Row],[In Adafruit Kit]]+Table1[[#This Row],[Common part]]&gt;0,1,"")</f>
        <v/>
      </c>
      <c r="AF1021" t="str">
        <f>IF(Table1[[#This Row],[Stock Part]]=1,"STOCK",IF(Table1[[#This Row],[5% Rohs Part]]+Table1[[#This Row],[1% Rohs Part]],"",""))</f>
        <v/>
      </c>
      <c r="AG1021" t="str">
        <f>CONCATENATE(Table1[[#This Row],[Resistance (Ohms)]],Table1[[#This Row],[Tolerance]],Table1[[#This Row],[Stock]])</f>
        <v>2.2kÂ±5%</v>
      </c>
      <c r="AH1021" t="s">
        <v>11344</v>
      </c>
      <c r="AI1021" s="6" t="s">
        <v>11352</v>
      </c>
    </row>
    <row r="1022" spans="1:35" hidden="1">
      <c r="A1022" t="s">
        <v>55</v>
      </c>
      <c r="B1022" t="s">
        <v>56</v>
      </c>
      <c r="C1022" t="s">
        <v>3506</v>
      </c>
      <c r="D1022" t="s">
        <v>58</v>
      </c>
      <c r="E1022" t="s">
        <v>3507</v>
      </c>
      <c r="F1022" t="s">
        <v>60</v>
      </c>
      <c r="G1022" t="s">
        <v>251</v>
      </c>
      <c r="H1022">
        <v>0</v>
      </c>
      <c r="I1022">
        <v>0</v>
      </c>
      <c r="J1022" t="s">
        <v>25</v>
      </c>
      <c r="K1022">
        <v>0</v>
      </c>
      <c r="L1022">
        <v>10</v>
      </c>
      <c r="M1022" t="s">
        <v>19</v>
      </c>
      <c r="N1022" t="s">
        <v>62</v>
      </c>
      <c r="O1022" t="s">
        <v>252</v>
      </c>
      <c r="P1022" t="s">
        <v>23</v>
      </c>
      <c r="Q1022" t="s">
        <v>64</v>
      </c>
      <c r="R1022" t="s">
        <v>65</v>
      </c>
      <c r="S1022" t="s">
        <v>20</v>
      </c>
      <c r="T1022" t="s">
        <v>71</v>
      </c>
      <c r="U1022" t="s">
        <v>67</v>
      </c>
      <c r="V1022" t="s">
        <v>21</v>
      </c>
      <c r="W1022">
        <v>805</v>
      </c>
      <c r="X1022" t="s">
        <v>22</v>
      </c>
      <c r="Y1022" t="s">
        <v>39</v>
      </c>
      <c r="Z1022">
        <v>2</v>
      </c>
      <c r="AC1022" t="str">
        <f>IF(Table1[[#This Row],[In Adafruit Kit]]+Table1[[#This Row],[Common part]]&gt;0,1,"")</f>
        <v/>
      </c>
      <c r="AF1022" t="str">
        <f>IF(Table1[[#This Row],[Stock Part]]=1,"STOCK",IF(Table1[[#This Row],[5% Rohs Part]]+Table1[[#This Row],[1% Rohs Part]],"",""))</f>
        <v/>
      </c>
      <c r="AG1022" t="str">
        <f>CONCATENATE(Table1[[#This Row],[Resistance (Ohms)]],Table1[[#This Row],[Tolerance]],Table1[[#This Row],[Stock]])</f>
        <v>22kÂ±5%</v>
      </c>
      <c r="AH1022" t="s">
        <v>11344</v>
      </c>
      <c r="AI1022" s="6" t="s">
        <v>11352</v>
      </c>
    </row>
    <row r="1023" spans="1:35" hidden="1">
      <c r="A1023" t="s">
        <v>55</v>
      </c>
      <c r="B1023" t="s">
        <v>56</v>
      </c>
      <c r="C1023" t="s">
        <v>3508</v>
      </c>
      <c r="D1023" t="s">
        <v>58</v>
      </c>
      <c r="E1023" t="s">
        <v>3509</v>
      </c>
      <c r="F1023" t="s">
        <v>60</v>
      </c>
      <c r="G1023" t="s">
        <v>247</v>
      </c>
      <c r="H1023">
        <v>0</v>
      </c>
      <c r="I1023">
        <v>0</v>
      </c>
      <c r="J1023" t="s">
        <v>25</v>
      </c>
      <c r="K1023">
        <v>0</v>
      </c>
      <c r="L1023">
        <v>10</v>
      </c>
      <c r="M1023" t="s">
        <v>19</v>
      </c>
      <c r="N1023" t="s">
        <v>62</v>
      </c>
      <c r="O1023" t="s">
        <v>248</v>
      </c>
      <c r="P1023" t="s">
        <v>23</v>
      </c>
      <c r="Q1023" t="s">
        <v>64</v>
      </c>
      <c r="R1023" t="s">
        <v>65</v>
      </c>
      <c r="S1023" t="s">
        <v>20</v>
      </c>
      <c r="T1023" t="s">
        <v>71</v>
      </c>
      <c r="U1023" t="s">
        <v>67</v>
      </c>
      <c r="V1023" t="s">
        <v>21</v>
      </c>
      <c r="W1023">
        <v>805</v>
      </c>
      <c r="X1023" t="s">
        <v>22</v>
      </c>
      <c r="Y1023" t="s">
        <v>39</v>
      </c>
      <c r="Z1023">
        <v>2</v>
      </c>
      <c r="AC1023" t="str">
        <f>IF(Table1[[#This Row],[In Adafruit Kit]]+Table1[[#This Row],[Common part]]&gt;0,1,"")</f>
        <v/>
      </c>
      <c r="AF1023" t="str">
        <f>IF(Table1[[#This Row],[Stock Part]]=1,"STOCK",IF(Table1[[#This Row],[5% Rohs Part]]+Table1[[#This Row],[1% Rohs Part]],"",""))</f>
        <v/>
      </c>
      <c r="AG1023" t="str">
        <f>CONCATENATE(Table1[[#This Row],[Resistance (Ohms)]],Table1[[#This Row],[Tolerance]],Table1[[#This Row],[Stock]])</f>
        <v>220kÂ±5%</v>
      </c>
      <c r="AH1023" t="s">
        <v>11344</v>
      </c>
      <c r="AI1023" s="6" t="s">
        <v>11352</v>
      </c>
    </row>
    <row r="1024" spans="1:35" hidden="1">
      <c r="A1024" t="s">
        <v>55</v>
      </c>
      <c r="B1024" t="s">
        <v>56</v>
      </c>
      <c r="C1024" t="s">
        <v>3510</v>
      </c>
      <c r="D1024" t="s">
        <v>58</v>
      </c>
      <c r="E1024" t="s">
        <v>3511</v>
      </c>
      <c r="F1024" t="s">
        <v>60</v>
      </c>
      <c r="G1024" t="s">
        <v>532</v>
      </c>
      <c r="H1024">
        <v>0</v>
      </c>
      <c r="I1024">
        <v>0</v>
      </c>
      <c r="J1024" t="s">
        <v>25</v>
      </c>
      <c r="K1024">
        <v>0</v>
      </c>
      <c r="L1024">
        <v>10</v>
      </c>
      <c r="M1024" t="s">
        <v>19</v>
      </c>
      <c r="N1024" t="s">
        <v>62</v>
      </c>
      <c r="O1024" t="s">
        <v>533</v>
      </c>
      <c r="P1024" t="s">
        <v>23</v>
      </c>
      <c r="Q1024" t="s">
        <v>64</v>
      </c>
      <c r="R1024" t="s">
        <v>65</v>
      </c>
      <c r="S1024" t="s">
        <v>20</v>
      </c>
      <c r="T1024" t="s">
        <v>71</v>
      </c>
      <c r="U1024" t="s">
        <v>67</v>
      </c>
      <c r="V1024" t="s">
        <v>21</v>
      </c>
      <c r="W1024">
        <v>805</v>
      </c>
      <c r="X1024" t="s">
        <v>22</v>
      </c>
      <c r="Y1024" t="s">
        <v>39</v>
      </c>
      <c r="Z1024">
        <v>2</v>
      </c>
      <c r="AC1024" t="str">
        <f>IF(Table1[[#This Row],[In Adafruit Kit]]+Table1[[#This Row],[Common part]]&gt;0,1,"")</f>
        <v/>
      </c>
      <c r="AF1024" t="str">
        <f>IF(Table1[[#This Row],[Stock Part]]=1,"STOCK",IF(Table1[[#This Row],[5% Rohs Part]]+Table1[[#This Row],[1% Rohs Part]],"",""))</f>
        <v/>
      </c>
      <c r="AG1024" t="str">
        <f>CONCATENATE(Table1[[#This Row],[Resistance (Ohms)]],Table1[[#This Row],[Tolerance]],Table1[[#This Row],[Stock]])</f>
        <v>2.2MÂ±5%</v>
      </c>
      <c r="AH1024" t="s">
        <v>11344</v>
      </c>
      <c r="AI1024" s="6" t="s">
        <v>11352</v>
      </c>
    </row>
    <row r="1025" spans="1:35" hidden="1">
      <c r="A1025" t="s">
        <v>55</v>
      </c>
      <c r="B1025" t="s">
        <v>56</v>
      </c>
      <c r="C1025" t="s">
        <v>3512</v>
      </c>
      <c r="D1025" t="s">
        <v>58</v>
      </c>
      <c r="E1025" t="s">
        <v>3513</v>
      </c>
      <c r="F1025" t="s">
        <v>60</v>
      </c>
      <c r="G1025" t="s">
        <v>114</v>
      </c>
      <c r="H1025">
        <v>0</v>
      </c>
      <c r="I1025">
        <v>0</v>
      </c>
      <c r="J1025" t="s">
        <v>25</v>
      </c>
      <c r="K1025">
        <v>0</v>
      </c>
      <c r="L1025">
        <v>10</v>
      </c>
      <c r="M1025" t="s">
        <v>19</v>
      </c>
      <c r="N1025" t="s">
        <v>62</v>
      </c>
      <c r="O1025">
        <v>22</v>
      </c>
      <c r="P1025" t="s">
        <v>23</v>
      </c>
      <c r="Q1025" t="s">
        <v>64</v>
      </c>
      <c r="R1025" t="s">
        <v>65</v>
      </c>
      <c r="S1025" t="s">
        <v>20</v>
      </c>
      <c r="T1025" t="s">
        <v>71</v>
      </c>
      <c r="U1025" t="s">
        <v>67</v>
      </c>
      <c r="V1025" t="s">
        <v>21</v>
      </c>
      <c r="W1025">
        <v>805</v>
      </c>
      <c r="X1025" t="s">
        <v>22</v>
      </c>
      <c r="Y1025" t="s">
        <v>39</v>
      </c>
      <c r="Z1025">
        <v>2</v>
      </c>
      <c r="AC1025" t="str">
        <f>IF(Table1[[#This Row],[In Adafruit Kit]]+Table1[[#This Row],[Common part]]&gt;0,1,"")</f>
        <v/>
      </c>
      <c r="AF1025" t="str">
        <f>IF(Table1[[#This Row],[Stock Part]]=1,"STOCK",IF(Table1[[#This Row],[5% Rohs Part]]+Table1[[#This Row],[1% Rohs Part]],"",""))</f>
        <v/>
      </c>
      <c r="AG1025" t="str">
        <f>CONCATENATE(Table1[[#This Row],[Resistance (Ohms)]],Table1[[#This Row],[Tolerance]],Table1[[#This Row],[Stock]])</f>
        <v>22Â±5%</v>
      </c>
      <c r="AH1025" t="s">
        <v>11344</v>
      </c>
      <c r="AI1025" s="6" t="s">
        <v>11352</v>
      </c>
    </row>
    <row r="1026" spans="1:35" hidden="1">
      <c r="A1026" t="s">
        <v>55</v>
      </c>
      <c r="B1026" t="s">
        <v>56</v>
      </c>
      <c r="C1026" t="s">
        <v>3514</v>
      </c>
      <c r="D1026" t="s">
        <v>58</v>
      </c>
      <c r="E1026" t="s">
        <v>3515</v>
      </c>
      <c r="F1026" t="s">
        <v>60</v>
      </c>
      <c r="G1026" t="s">
        <v>153</v>
      </c>
      <c r="H1026">
        <v>0</v>
      </c>
      <c r="I1026">
        <v>0</v>
      </c>
      <c r="J1026" t="s">
        <v>25</v>
      </c>
      <c r="K1026">
        <v>0</v>
      </c>
      <c r="L1026">
        <v>10</v>
      </c>
      <c r="M1026" t="s">
        <v>19</v>
      </c>
      <c r="N1026" t="s">
        <v>62</v>
      </c>
      <c r="O1026">
        <v>240</v>
      </c>
      <c r="P1026" t="s">
        <v>23</v>
      </c>
      <c r="Q1026" t="s">
        <v>64</v>
      </c>
      <c r="R1026" t="s">
        <v>65</v>
      </c>
      <c r="S1026" t="s">
        <v>20</v>
      </c>
      <c r="T1026" t="s">
        <v>71</v>
      </c>
      <c r="U1026" t="s">
        <v>67</v>
      </c>
      <c r="V1026" t="s">
        <v>21</v>
      </c>
      <c r="W1026">
        <v>805</v>
      </c>
      <c r="X1026" t="s">
        <v>22</v>
      </c>
      <c r="Y1026" t="s">
        <v>39</v>
      </c>
      <c r="Z1026">
        <v>2</v>
      </c>
      <c r="AC1026" t="str">
        <f>IF(Table1[[#This Row],[In Adafruit Kit]]+Table1[[#This Row],[Common part]]&gt;0,1,"")</f>
        <v/>
      </c>
      <c r="AF1026" t="str">
        <f>IF(Table1[[#This Row],[Stock Part]]=1,"STOCK",IF(Table1[[#This Row],[5% Rohs Part]]+Table1[[#This Row],[1% Rohs Part]],"",""))</f>
        <v/>
      </c>
      <c r="AG1026" t="str">
        <f>CONCATENATE(Table1[[#This Row],[Resistance (Ohms)]],Table1[[#This Row],[Tolerance]],Table1[[#This Row],[Stock]])</f>
        <v>240Â±5%</v>
      </c>
      <c r="AH1026" t="s">
        <v>11344</v>
      </c>
      <c r="AI1026" s="6" t="s">
        <v>11352</v>
      </c>
    </row>
    <row r="1027" spans="1:35" hidden="1">
      <c r="A1027" t="s">
        <v>55</v>
      </c>
      <c r="B1027" t="s">
        <v>56</v>
      </c>
      <c r="C1027" t="s">
        <v>3516</v>
      </c>
      <c r="D1027" t="s">
        <v>58</v>
      </c>
      <c r="E1027" t="s">
        <v>3517</v>
      </c>
      <c r="F1027" t="s">
        <v>60</v>
      </c>
      <c r="G1027" t="s">
        <v>536</v>
      </c>
      <c r="H1027">
        <v>0</v>
      </c>
      <c r="I1027">
        <v>0</v>
      </c>
      <c r="J1027" t="s">
        <v>25</v>
      </c>
      <c r="K1027">
        <v>0</v>
      </c>
      <c r="L1027">
        <v>10</v>
      </c>
      <c r="M1027" t="s">
        <v>19</v>
      </c>
      <c r="N1027" t="s">
        <v>62</v>
      </c>
      <c r="O1027" t="s">
        <v>537</v>
      </c>
      <c r="P1027" t="s">
        <v>23</v>
      </c>
      <c r="Q1027" t="s">
        <v>64</v>
      </c>
      <c r="R1027" t="s">
        <v>65</v>
      </c>
      <c r="S1027" t="s">
        <v>20</v>
      </c>
      <c r="T1027" t="s">
        <v>71</v>
      </c>
      <c r="U1027" t="s">
        <v>67</v>
      </c>
      <c r="V1027" t="s">
        <v>21</v>
      </c>
      <c r="W1027">
        <v>805</v>
      </c>
      <c r="X1027" t="s">
        <v>22</v>
      </c>
      <c r="Y1027" t="s">
        <v>39</v>
      </c>
      <c r="Z1027">
        <v>2</v>
      </c>
      <c r="AC1027" t="str">
        <f>IF(Table1[[#This Row],[In Adafruit Kit]]+Table1[[#This Row],[Common part]]&gt;0,1,"")</f>
        <v/>
      </c>
      <c r="AF1027" t="str">
        <f>IF(Table1[[#This Row],[Stock Part]]=1,"STOCK",IF(Table1[[#This Row],[5% Rohs Part]]+Table1[[#This Row],[1% Rohs Part]],"",""))</f>
        <v/>
      </c>
      <c r="AG1027" t="str">
        <f>CONCATENATE(Table1[[#This Row],[Resistance (Ohms)]],Table1[[#This Row],[Tolerance]],Table1[[#This Row],[Stock]])</f>
        <v>2.4kÂ±5%</v>
      </c>
      <c r="AH1027" t="s">
        <v>11344</v>
      </c>
      <c r="AI1027" s="6" t="s">
        <v>11352</v>
      </c>
    </row>
    <row r="1028" spans="1:35" hidden="1">
      <c r="A1028" t="s">
        <v>55</v>
      </c>
      <c r="B1028" t="s">
        <v>56</v>
      </c>
      <c r="C1028" t="s">
        <v>3518</v>
      </c>
      <c r="D1028" t="s">
        <v>58</v>
      </c>
      <c r="E1028" t="s">
        <v>3519</v>
      </c>
      <c r="F1028" t="s">
        <v>60</v>
      </c>
      <c r="G1028" t="s">
        <v>2141</v>
      </c>
      <c r="H1028">
        <v>0</v>
      </c>
      <c r="I1028">
        <v>0</v>
      </c>
      <c r="J1028" t="s">
        <v>25</v>
      </c>
      <c r="K1028">
        <v>0</v>
      </c>
      <c r="L1028">
        <v>10</v>
      </c>
      <c r="M1028" t="s">
        <v>19</v>
      </c>
      <c r="N1028" t="s">
        <v>62</v>
      </c>
      <c r="O1028" t="s">
        <v>858</v>
      </c>
      <c r="P1028" t="s">
        <v>23</v>
      </c>
      <c r="Q1028" t="s">
        <v>64</v>
      </c>
      <c r="R1028" t="s">
        <v>65</v>
      </c>
      <c r="S1028" t="s">
        <v>20</v>
      </c>
      <c r="T1028" t="s">
        <v>71</v>
      </c>
      <c r="U1028" t="s">
        <v>67</v>
      </c>
      <c r="V1028" t="s">
        <v>21</v>
      </c>
      <c r="W1028">
        <v>805</v>
      </c>
      <c r="X1028" t="s">
        <v>22</v>
      </c>
      <c r="Y1028" t="s">
        <v>39</v>
      </c>
      <c r="Z1028">
        <v>2</v>
      </c>
      <c r="AC1028" t="str">
        <f>IF(Table1[[#This Row],[In Adafruit Kit]]+Table1[[#This Row],[Common part]]&gt;0,1,"")</f>
        <v/>
      </c>
      <c r="AF1028" t="str">
        <f>IF(Table1[[#This Row],[Stock Part]]=1,"STOCK",IF(Table1[[#This Row],[5% Rohs Part]]+Table1[[#This Row],[1% Rohs Part]],"",""))</f>
        <v/>
      </c>
      <c r="AG1028" t="str">
        <f>CONCATENATE(Table1[[#This Row],[Resistance (Ohms)]],Table1[[#This Row],[Tolerance]],Table1[[#This Row],[Stock]])</f>
        <v>24kÂ±5%</v>
      </c>
      <c r="AH1028" t="s">
        <v>11344</v>
      </c>
      <c r="AI1028" s="6" t="s">
        <v>11352</v>
      </c>
    </row>
    <row r="1029" spans="1:35" hidden="1">
      <c r="A1029" t="s">
        <v>55</v>
      </c>
      <c r="B1029" t="s">
        <v>56</v>
      </c>
      <c r="C1029" t="s">
        <v>3520</v>
      </c>
      <c r="D1029" t="s">
        <v>58</v>
      </c>
      <c r="E1029" t="s">
        <v>3521</v>
      </c>
      <c r="F1029" t="s">
        <v>60</v>
      </c>
      <c r="G1029" t="s">
        <v>2137</v>
      </c>
      <c r="H1029">
        <v>0</v>
      </c>
      <c r="I1029">
        <v>0</v>
      </c>
      <c r="J1029" t="s">
        <v>25</v>
      </c>
      <c r="K1029">
        <v>0</v>
      </c>
      <c r="L1029">
        <v>10</v>
      </c>
      <c r="M1029" t="s">
        <v>19</v>
      </c>
      <c r="N1029" t="s">
        <v>62</v>
      </c>
      <c r="O1029" t="s">
        <v>2138</v>
      </c>
      <c r="P1029" t="s">
        <v>23</v>
      </c>
      <c r="Q1029" t="s">
        <v>64</v>
      </c>
      <c r="R1029" t="s">
        <v>65</v>
      </c>
      <c r="S1029" t="s">
        <v>20</v>
      </c>
      <c r="T1029" t="s">
        <v>71</v>
      </c>
      <c r="U1029" t="s">
        <v>67</v>
      </c>
      <c r="V1029" t="s">
        <v>21</v>
      </c>
      <c r="W1029">
        <v>805</v>
      </c>
      <c r="X1029" t="s">
        <v>22</v>
      </c>
      <c r="Y1029" t="s">
        <v>39</v>
      </c>
      <c r="Z1029">
        <v>2</v>
      </c>
      <c r="AC1029" t="str">
        <f>IF(Table1[[#This Row],[In Adafruit Kit]]+Table1[[#This Row],[Common part]]&gt;0,1,"")</f>
        <v/>
      </c>
      <c r="AF1029" t="str">
        <f>IF(Table1[[#This Row],[Stock Part]]=1,"STOCK",IF(Table1[[#This Row],[5% Rohs Part]]+Table1[[#This Row],[1% Rohs Part]],"",""))</f>
        <v/>
      </c>
      <c r="AG1029" t="str">
        <f>CONCATENATE(Table1[[#This Row],[Resistance (Ohms)]],Table1[[#This Row],[Tolerance]],Table1[[#This Row],[Stock]])</f>
        <v>240kÂ±5%</v>
      </c>
      <c r="AH1029" t="s">
        <v>11344</v>
      </c>
      <c r="AI1029" s="6" t="s">
        <v>11352</v>
      </c>
    </row>
    <row r="1030" spans="1:35" hidden="1">
      <c r="A1030" t="s">
        <v>55</v>
      </c>
      <c r="B1030" t="s">
        <v>56</v>
      </c>
      <c r="C1030" t="s">
        <v>3522</v>
      </c>
      <c r="D1030" t="s">
        <v>58</v>
      </c>
      <c r="E1030" t="s">
        <v>3523</v>
      </c>
      <c r="F1030" t="s">
        <v>60</v>
      </c>
      <c r="G1030" t="s">
        <v>540</v>
      </c>
      <c r="H1030">
        <v>0</v>
      </c>
      <c r="I1030">
        <v>0</v>
      </c>
      <c r="J1030" t="s">
        <v>25</v>
      </c>
      <c r="K1030">
        <v>0</v>
      </c>
      <c r="L1030">
        <v>10</v>
      </c>
      <c r="M1030" t="s">
        <v>19</v>
      </c>
      <c r="N1030" t="s">
        <v>62</v>
      </c>
      <c r="O1030" t="s">
        <v>541</v>
      </c>
      <c r="P1030" t="s">
        <v>23</v>
      </c>
      <c r="Q1030" t="s">
        <v>64</v>
      </c>
      <c r="R1030" t="s">
        <v>65</v>
      </c>
      <c r="S1030" t="s">
        <v>20</v>
      </c>
      <c r="T1030" t="s">
        <v>71</v>
      </c>
      <c r="U1030" t="s">
        <v>67</v>
      </c>
      <c r="V1030" t="s">
        <v>21</v>
      </c>
      <c r="W1030">
        <v>805</v>
      </c>
      <c r="X1030" t="s">
        <v>22</v>
      </c>
      <c r="Y1030" t="s">
        <v>39</v>
      </c>
      <c r="Z1030">
        <v>2</v>
      </c>
      <c r="AC1030" t="str">
        <f>IF(Table1[[#This Row],[In Adafruit Kit]]+Table1[[#This Row],[Common part]]&gt;0,1,"")</f>
        <v/>
      </c>
      <c r="AF1030" t="str">
        <f>IF(Table1[[#This Row],[Stock Part]]=1,"STOCK",IF(Table1[[#This Row],[5% Rohs Part]]+Table1[[#This Row],[1% Rohs Part]],"",""))</f>
        <v/>
      </c>
      <c r="AG1030" t="str">
        <f>CONCATENATE(Table1[[#This Row],[Resistance (Ohms)]],Table1[[#This Row],[Tolerance]],Table1[[#This Row],[Stock]])</f>
        <v>2.4MÂ±5%</v>
      </c>
      <c r="AH1030" t="s">
        <v>11344</v>
      </c>
      <c r="AI1030" s="6" t="s">
        <v>11352</v>
      </c>
    </row>
    <row r="1031" spans="1:35" hidden="1">
      <c r="A1031" t="s">
        <v>55</v>
      </c>
      <c r="B1031" t="s">
        <v>56</v>
      </c>
      <c r="C1031" t="s">
        <v>3524</v>
      </c>
      <c r="D1031" t="s">
        <v>58</v>
      </c>
      <c r="E1031" t="s">
        <v>3525</v>
      </c>
      <c r="F1031" t="s">
        <v>60</v>
      </c>
      <c r="G1031" t="s">
        <v>411</v>
      </c>
      <c r="H1031">
        <v>0</v>
      </c>
      <c r="I1031">
        <v>0</v>
      </c>
      <c r="J1031" t="s">
        <v>25</v>
      </c>
      <c r="K1031">
        <v>0</v>
      </c>
      <c r="L1031">
        <v>10</v>
      </c>
      <c r="M1031" t="s">
        <v>19</v>
      </c>
      <c r="N1031" t="s">
        <v>62</v>
      </c>
      <c r="O1031">
        <v>24</v>
      </c>
      <c r="P1031" t="s">
        <v>23</v>
      </c>
      <c r="Q1031" t="s">
        <v>64</v>
      </c>
      <c r="R1031" t="s">
        <v>65</v>
      </c>
      <c r="S1031" t="s">
        <v>20</v>
      </c>
      <c r="T1031" t="s">
        <v>71</v>
      </c>
      <c r="U1031" t="s">
        <v>67</v>
      </c>
      <c r="V1031" t="s">
        <v>21</v>
      </c>
      <c r="W1031">
        <v>805</v>
      </c>
      <c r="X1031" t="s">
        <v>22</v>
      </c>
      <c r="Y1031" t="s">
        <v>39</v>
      </c>
      <c r="Z1031">
        <v>2</v>
      </c>
      <c r="AC1031" t="str">
        <f>IF(Table1[[#This Row],[In Adafruit Kit]]+Table1[[#This Row],[Common part]]&gt;0,1,"")</f>
        <v/>
      </c>
      <c r="AF1031" t="str">
        <f>IF(Table1[[#This Row],[Stock Part]]=1,"STOCK",IF(Table1[[#This Row],[5% Rohs Part]]+Table1[[#This Row],[1% Rohs Part]],"",""))</f>
        <v/>
      </c>
      <c r="AG1031" t="str">
        <f>CONCATENATE(Table1[[#This Row],[Resistance (Ohms)]],Table1[[#This Row],[Tolerance]],Table1[[#This Row],[Stock]])</f>
        <v>24Â±5%</v>
      </c>
      <c r="AH1031" t="s">
        <v>11344</v>
      </c>
      <c r="AI1031" s="6" t="s">
        <v>11352</v>
      </c>
    </row>
    <row r="1032" spans="1:35" hidden="1">
      <c r="A1032" t="s">
        <v>55</v>
      </c>
      <c r="B1032" t="s">
        <v>56</v>
      </c>
      <c r="C1032" t="s">
        <v>3526</v>
      </c>
      <c r="D1032" t="s">
        <v>58</v>
      </c>
      <c r="E1032" t="s">
        <v>3527</v>
      </c>
      <c r="F1032" t="s">
        <v>60</v>
      </c>
      <c r="G1032" t="s">
        <v>156</v>
      </c>
      <c r="H1032">
        <v>0</v>
      </c>
      <c r="I1032">
        <v>0</v>
      </c>
      <c r="J1032" t="s">
        <v>25</v>
      </c>
      <c r="K1032">
        <v>0</v>
      </c>
      <c r="L1032">
        <v>10</v>
      </c>
      <c r="M1032" t="s">
        <v>19</v>
      </c>
      <c r="N1032" t="s">
        <v>62</v>
      </c>
      <c r="O1032">
        <v>270</v>
      </c>
      <c r="P1032" t="s">
        <v>23</v>
      </c>
      <c r="Q1032" t="s">
        <v>64</v>
      </c>
      <c r="R1032" t="s">
        <v>65</v>
      </c>
      <c r="S1032" t="s">
        <v>20</v>
      </c>
      <c r="T1032" t="s">
        <v>71</v>
      </c>
      <c r="U1032" t="s">
        <v>67</v>
      </c>
      <c r="V1032" t="s">
        <v>21</v>
      </c>
      <c r="W1032">
        <v>805</v>
      </c>
      <c r="X1032" t="s">
        <v>22</v>
      </c>
      <c r="Y1032" t="s">
        <v>39</v>
      </c>
      <c r="Z1032">
        <v>2</v>
      </c>
      <c r="AC1032" t="str">
        <f>IF(Table1[[#This Row],[In Adafruit Kit]]+Table1[[#This Row],[Common part]]&gt;0,1,"")</f>
        <v/>
      </c>
      <c r="AF1032" t="str">
        <f>IF(Table1[[#This Row],[Stock Part]]=1,"STOCK",IF(Table1[[#This Row],[5% Rohs Part]]+Table1[[#This Row],[1% Rohs Part]],"",""))</f>
        <v/>
      </c>
      <c r="AG1032" t="str">
        <f>CONCATENATE(Table1[[#This Row],[Resistance (Ohms)]],Table1[[#This Row],[Tolerance]],Table1[[#This Row],[Stock]])</f>
        <v>270Â±5%</v>
      </c>
      <c r="AH1032" t="s">
        <v>11344</v>
      </c>
      <c r="AI1032" s="6" t="s">
        <v>11352</v>
      </c>
    </row>
    <row r="1033" spans="1:35" hidden="1">
      <c r="A1033" t="s">
        <v>55</v>
      </c>
      <c r="B1033" t="s">
        <v>56</v>
      </c>
      <c r="C1033" t="s">
        <v>3528</v>
      </c>
      <c r="D1033" t="s">
        <v>58</v>
      </c>
      <c r="E1033" t="s">
        <v>3529</v>
      </c>
      <c r="F1033" t="s">
        <v>60</v>
      </c>
      <c r="G1033" t="s">
        <v>235</v>
      </c>
      <c r="H1033">
        <v>0</v>
      </c>
      <c r="I1033">
        <v>0</v>
      </c>
      <c r="J1033" t="s">
        <v>25</v>
      </c>
      <c r="K1033">
        <v>0</v>
      </c>
      <c r="L1033">
        <v>10</v>
      </c>
      <c r="M1033" t="s">
        <v>19</v>
      </c>
      <c r="N1033" t="s">
        <v>62</v>
      </c>
      <c r="O1033" t="s">
        <v>236</v>
      </c>
      <c r="P1033" t="s">
        <v>23</v>
      </c>
      <c r="Q1033" t="s">
        <v>64</v>
      </c>
      <c r="R1033" t="s">
        <v>65</v>
      </c>
      <c r="S1033" t="s">
        <v>20</v>
      </c>
      <c r="T1033" t="s">
        <v>71</v>
      </c>
      <c r="U1033" t="s">
        <v>67</v>
      </c>
      <c r="V1033" t="s">
        <v>21</v>
      </c>
      <c r="W1033">
        <v>805</v>
      </c>
      <c r="X1033" t="s">
        <v>22</v>
      </c>
      <c r="Y1033" t="s">
        <v>39</v>
      </c>
      <c r="Z1033">
        <v>2</v>
      </c>
      <c r="AC1033" t="str">
        <f>IF(Table1[[#This Row],[In Adafruit Kit]]+Table1[[#This Row],[Common part]]&gt;0,1,"")</f>
        <v/>
      </c>
      <c r="AF1033" t="str">
        <f>IF(Table1[[#This Row],[Stock Part]]=1,"STOCK",IF(Table1[[#This Row],[5% Rohs Part]]+Table1[[#This Row],[1% Rohs Part]],"",""))</f>
        <v/>
      </c>
      <c r="AG1033" t="str">
        <f>CONCATENATE(Table1[[#This Row],[Resistance (Ohms)]],Table1[[#This Row],[Tolerance]],Table1[[#This Row],[Stock]])</f>
        <v>2.7kÂ±5%</v>
      </c>
      <c r="AH1033" t="s">
        <v>11344</v>
      </c>
      <c r="AI1033" s="6" t="s">
        <v>11352</v>
      </c>
    </row>
    <row r="1034" spans="1:35" hidden="1">
      <c r="A1034" t="s">
        <v>55</v>
      </c>
      <c r="B1034" t="s">
        <v>56</v>
      </c>
      <c r="C1034" t="s">
        <v>3530</v>
      </c>
      <c r="D1034" t="s">
        <v>58</v>
      </c>
      <c r="E1034" t="s">
        <v>3531</v>
      </c>
      <c r="F1034" t="s">
        <v>60</v>
      </c>
      <c r="G1034" t="s">
        <v>259</v>
      </c>
      <c r="H1034">
        <v>0</v>
      </c>
      <c r="I1034">
        <v>0</v>
      </c>
      <c r="J1034" t="s">
        <v>25</v>
      </c>
      <c r="K1034">
        <v>0</v>
      </c>
      <c r="L1034">
        <v>10</v>
      </c>
      <c r="M1034" t="s">
        <v>19</v>
      </c>
      <c r="N1034" t="s">
        <v>62</v>
      </c>
      <c r="O1034" t="s">
        <v>260</v>
      </c>
      <c r="P1034" t="s">
        <v>23</v>
      </c>
      <c r="Q1034" t="s">
        <v>64</v>
      </c>
      <c r="R1034" t="s">
        <v>65</v>
      </c>
      <c r="S1034" t="s">
        <v>20</v>
      </c>
      <c r="T1034" t="s">
        <v>71</v>
      </c>
      <c r="U1034" t="s">
        <v>67</v>
      </c>
      <c r="V1034" t="s">
        <v>21</v>
      </c>
      <c r="W1034">
        <v>805</v>
      </c>
      <c r="X1034" t="s">
        <v>22</v>
      </c>
      <c r="Y1034" t="s">
        <v>39</v>
      </c>
      <c r="Z1034">
        <v>2</v>
      </c>
      <c r="AC1034" t="str">
        <f>IF(Table1[[#This Row],[In Adafruit Kit]]+Table1[[#This Row],[Common part]]&gt;0,1,"")</f>
        <v/>
      </c>
      <c r="AF1034" t="str">
        <f>IF(Table1[[#This Row],[Stock Part]]=1,"STOCK",IF(Table1[[#This Row],[5% Rohs Part]]+Table1[[#This Row],[1% Rohs Part]],"",""))</f>
        <v/>
      </c>
      <c r="AG1034" t="str">
        <f>CONCATENATE(Table1[[#This Row],[Resistance (Ohms)]],Table1[[#This Row],[Tolerance]],Table1[[#This Row],[Stock]])</f>
        <v>27kÂ±5%</v>
      </c>
      <c r="AH1034" t="s">
        <v>11344</v>
      </c>
      <c r="AI1034" s="6" t="s">
        <v>11352</v>
      </c>
    </row>
    <row r="1035" spans="1:35" hidden="1">
      <c r="A1035" t="s">
        <v>55</v>
      </c>
      <c r="B1035" t="s">
        <v>56</v>
      </c>
      <c r="C1035" t="s">
        <v>3532</v>
      </c>
      <c r="D1035" t="s">
        <v>58</v>
      </c>
      <c r="E1035" t="s">
        <v>3533</v>
      </c>
      <c r="F1035" t="s">
        <v>60</v>
      </c>
      <c r="G1035" t="s">
        <v>255</v>
      </c>
      <c r="H1035">
        <v>0</v>
      </c>
      <c r="I1035">
        <v>0</v>
      </c>
      <c r="J1035" t="s">
        <v>25</v>
      </c>
      <c r="K1035">
        <v>0</v>
      </c>
      <c r="L1035">
        <v>10</v>
      </c>
      <c r="M1035" t="s">
        <v>19</v>
      </c>
      <c r="N1035" t="s">
        <v>62</v>
      </c>
      <c r="O1035" t="s">
        <v>256</v>
      </c>
      <c r="P1035" t="s">
        <v>23</v>
      </c>
      <c r="Q1035" t="s">
        <v>64</v>
      </c>
      <c r="R1035" t="s">
        <v>65</v>
      </c>
      <c r="S1035" t="s">
        <v>20</v>
      </c>
      <c r="T1035" t="s">
        <v>71</v>
      </c>
      <c r="U1035" t="s">
        <v>67</v>
      </c>
      <c r="V1035" t="s">
        <v>21</v>
      </c>
      <c r="W1035">
        <v>805</v>
      </c>
      <c r="X1035" t="s">
        <v>22</v>
      </c>
      <c r="Y1035" t="s">
        <v>39</v>
      </c>
      <c r="Z1035">
        <v>2</v>
      </c>
      <c r="AC1035" t="str">
        <f>IF(Table1[[#This Row],[In Adafruit Kit]]+Table1[[#This Row],[Common part]]&gt;0,1,"")</f>
        <v/>
      </c>
      <c r="AF1035" t="str">
        <f>IF(Table1[[#This Row],[Stock Part]]=1,"STOCK",IF(Table1[[#This Row],[5% Rohs Part]]+Table1[[#This Row],[1% Rohs Part]],"",""))</f>
        <v/>
      </c>
      <c r="AG1035" t="str">
        <f>CONCATENATE(Table1[[#This Row],[Resistance (Ohms)]],Table1[[#This Row],[Tolerance]],Table1[[#This Row],[Stock]])</f>
        <v>270kÂ±5%</v>
      </c>
      <c r="AH1035" t="s">
        <v>11344</v>
      </c>
      <c r="AI1035" s="6" t="s">
        <v>11352</v>
      </c>
    </row>
    <row r="1036" spans="1:35" hidden="1">
      <c r="A1036" t="s">
        <v>55</v>
      </c>
      <c r="B1036" t="s">
        <v>56</v>
      </c>
      <c r="C1036" t="s">
        <v>3534</v>
      </c>
      <c r="D1036" t="s">
        <v>58</v>
      </c>
      <c r="E1036" t="s">
        <v>3535</v>
      </c>
      <c r="F1036" t="s">
        <v>60</v>
      </c>
      <c r="G1036" t="s">
        <v>1970</v>
      </c>
      <c r="H1036">
        <v>0</v>
      </c>
      <c r="I1036">
        <v>0</v>
      </c>
      <c r="J1036" t="s">
        <v>25</v>
      </c>
      <c r="K1036">
        <v>0</v>
      </c>
      <c r="L1036">
        <v>10</v>
      </c>
      <c r="M1036" t="s">
        <v>19</v>
      </c>
      <c r="N1036" t="s">
        <v>62</v>
      </c>
      <c r="O1036" t="s">
        <v>1971</v>
      </c>
      <c r="P1036" t="s">
        <v>23</v>
      </c>
      <c r="Q1036" t="s">
        <v>64</v>
      </c>
      <c r="R1036" t="s">
        <v>65</v>
      </c>
      <c r="S1036" t="s">
        <v>20</v>
      </c>
      <c r="T1036" t="s">
        <v>71</v>
      </c>
      <c r="U1036" t="s">
        <v>67</v>
      </c>
      <c r="V1036" t="s">
        <v>21</v>
      </c>
      <c r="W1036">
        <v>805</v>
      </c>
      <c r="X1036" t="s">
        <v>22</v>
      </c>
      <c r="Y1036" t="s">
        <v>39</v>
      </c>
      <c r="Z1036">
        <v>2</v>
      </c>
      <c r="AC1036" t="str">
        <f>IF(Table1[[#This Row],[In Adafruit Kit]]+Table1[[#This Row],[Common part]]&gt;0,1,"")</f>
        <v/>
      </c>
      <c r="AF1036" t="str">
        <f>IF(Table1[[#This Row],[Stock Part]]=1,"STOCK",IF(Table1[[#This Row],[5% Rohs Part]]+Table1[[#This Row],[1% Rohs Part]],"",""))</f>
        <v/>
      </c>
      <c r="AG1036" t="str">
        <f>CONCATENATE(Table1[[#This Row],[Resistance (Ohms)]],Table1[[#This Row],[Tolerance]],Table1[[#This Row],[Stock]])</f>
        <v>2.7MÂ±5%</v>
      </c>
      <c r="AH1036" t="s">
        <v>11344</v>
      </c>
      <c r="AI1036" s="6" t="s">
        <v>11352</v>
      </c>
    </row>
    <row r="1037" spans="1:35" hidden="1">
      <c r="A1037" t="s">
        <v>55</v>
      </c>
      <c r="B1037" t="s">
        <v>56</v>
      </c>
      <c r="C1037" t="s">
        <v>3536</v>
      </c>
      <c r="D1037" t="s">
        <v>58</v>
      </c>
      <c r="E1037" t="s">
        <v>3537</v>
      </c>
      <c r="F1037" t="s">
        <v>60</v>
      </c>
      <c r="G1037" t="s">
        <v>117</v>
      </c>
      <c r="H1037">
        <v>0</v>
      </c>
      <c r="I1037">
        <v>0</v>
      </c>
      <c r="J1037" t="s">
        <v>25</v>
      </c>
      <c r="K1037">
        <v>0</v>
      </c>
      <c r="L1037">
        <v>10</v>
      </c>
      <c r="M1037" t="s">
        <v>19</v>
      </c>
      <c r="N1037" t="s">
        <v>62</v>
      </c>
      <c r="O1037">
        <v>27</v>
      </c>
      <c r="P1037" t="s">
        <v>23</v>
      </c>
      <c r="Q1037" t="s">
        <v>64</v>
      </c>
      <c r="R1037" t="s">
        <v>65</v>
      </c>
      <c r="S1037" t="s">
        <v>20</v>
      </c>
      <c r="T1037" t="s">
        <v>71</v>
      </c>
      <c r="U1037" t="s">
        <v>67</v>
      </c>
      <c r="V1037" t="s">
        <v>21</v>
      </c>
      <c r="W1037">
        <v>805</v>
      </c>
      <c r="X1037" t="s">
        <v>22</v>
      </c>
      <c r="Y1037" t="s">
        <v>39</v>
      </c>
      <c r="Z1037">
        <v>2</v>
      </c>
      <c r="AC1037" t="str">
        <f>IF(Table1[[#This Row],[In Adafruit Kit]]+Table1[[#This Row],[Common part]]&gt;0,1,"")</f>
        <v/>
      </c>
      <c r="AF1037" t="str">
        <f>IF(Table1[[#This Row],[Stock Part]]=1,"STOCK",IF(Table1[[#This Row],[5% Rohs Part]]+Table1[[#This Row],[1% Rohs Part]],"",""))</f>
        <v/>
      </c>
      <c r="AG1037" t="str">
        <f>CONCATENATE(Table1[[#This Row],[Resistance (Ohms)]],Table1[[#This Row],[Tolerance]],Table1[[#This Row],[Stock]])</f>
        <v>27Â±5%</v>
      </c>
      <c r="AH1037" t="s">
        <v>11344</v>
      </c>
      <c r="AI1037" s="6" t="s">
        <v>11352</v>
      </c>
    </row>
    <row r="1038" spans="1:35" hidden="1">
      <c r="A1038" t="s">
        <v>55</v>
      </c>
      <c r="B1038" t="s">
        <v>56</v>
      </c>
      <c r="C1038" t="s">
        <v>3538</v>
      </c>
      <c r="D1038" t="s">
        <v>58</v>
      </c>
      <c r="E1038" t="s">
        <v>3539</v>
      </c>
      <c r="F1038" t="s">
        <v>60</v>
      </c>
      <c r="G1038" t="s">
        <v>80</v>
      </c>
      <c r="H1038">
        <v>0</v>
      </c>
      <c r="I1038">
        <v>0</v>
      </c>
      <c r="J1038" t="s">
        <v>25</v>
      </c>
      <c r="K1038">
        <v>0</v>
      </c>
      <c r="L1038">
        <v>10</v>
      </c>
      <c r="M1038" t="s">
        <v>19</v>
      </c>
      <c r="N1038" t="s">
        <v>62</v>
      </c>
      <c r="O1038">
        <v>2</v>
      </c>
      <c r="P1038" t="s">
        <v>23</v>
      </c>
      <c r="Q1038" t="s">
        <v>64</v>
      </c>
      <c r="R1038" t="s">
        <v>65</v>
      </c>
      <c r="S1038" t="s">
        <v>20</v>
      </c>
      <c r="T1038" t="s">
        <v>3477</v>
      </c>
      <c r="U1038" t="s">
        <v>67</v>
      </c>
      <c r="V1038" t="s">
        <v>21</v>
      </c>
      <c r="W1038">
        <v>805</v>
      </c>
      <c r="X1038" t="s">
        <v>22</v>
      </c>
      <c r="Y1038" t="s">
        <v>39</v>
      </c>
      <c r="Z1038">
        <v>2</v>
      </c>
      <c r="AC1038" t="str">
        <f>IF(Table1[[#This Row],[In Adafruit Kit]]+Table1[[#This Row],[Common part]]&gt;0,1,"")</f>
        <v/>
      </c>
      <c r="AF1038" t="str">
        <f>IF(Table1[[#This Row],[Stock Part]]=1,"STOCK",IF(Table1[[#This Row],[5% Rohs Part]]+Table1[[#This Row],[1% Rohs Part]],"",""))</f>
        <v/>
      </c>
      <c r="AG1038" t="str">
        <f>CONCATENATE(Table1[[#This Row],[Resistance (Ohms)]],Table1[[#This Row],[Tolerance]],Table1[[#This Row],[Stock]])</f>
        <v>2Â±5%</v>
      </c>
      <c r="AH1038" t="s">
        <v>11344</v>
      </c>
      <c r="AI1038" s="6" t="s">
        <v>11352</v>
      </c>
    </row>
    <row r="1039" spans="1:35" hidden="1">
      <c r="A1039" t="s">
        <v>55</v>
      </c>
      <c r="B1039" t="s">
        <v>56</v>
      </c>
      <c r="C1039" t="s">
        <v>3540</v>
      </c>
      <c r="D1039" t="s">
        <v>58</v>
      </c>
      <c r="E1039" t="s">
        <v>3541</v>
      </c>
      <c r="F1039" t="s">
        <v>60</v>
      </c>
      <c r="G1039" t="s">
        <v>373</v>
      </c>
      <c r="H1039">
        <v>0</v>
      </c>
      <c r="I1039">
        <v>0</v>
      </c>
      <c r="J1039" t="s">
        <v>25</v>
      </c>
      <c r="K1039">
        <v>0</v>
      </c>
      <c r="L1039">
        <v>10</v>
      </c>
      <c r="M1039" t="s">
        <v>19</v>
      </c>
      <c r="N1039" t="s">
        <v>62</v>
      </c>
      <c r="O1039">
        <v>2.2000000000000002</v>
      </c>
      <c r="P1039" t="s">
        <v>23</v>
      </c>
      <c r="Q1039" t="s">
        <v>64</v>
      </c>
      <c r="R1039" t="s">
        <v>65</v>
      </c>
      <c r="S1039" t="s">
        <v>20</v>
      </c>
      <c r="T1039" t="s">
        <v>3477</v>
      </c>
      <c r="U1039" t="s">
        <v>67</v>
      </c>
      <c r="V1039" t="s">
        <v>21</v>
      </c>
      <c r="W1039">
        <v>805</v>
      </c>
      <c r="X1039" t="s">
        <v>22</v>
      </c>
      <c r="Y1039" t="s">
        <v>39</v>
      </c>
      <c r="Z1039">
        <v>2</v>
      </c>
      <c r="AC1039" t="str">
        <f>IF(Table1[[#This Row],[In Adafruit Kit]]+Table1[[#This Row],[Common part]]&gt;0,1,"")</f>
        <v/>
      </c>
      <c r="AF1039" t="str">
        <f>IF(Table1[[#This Row],[Stock Part]]=1,"STOCK",IF(Table1[[#This Row],[5% Rohs Part]]+Table1[[#This Row],[1% Rohs Part]],"",""))</f>
        <v/>
      </c>
      <c r="AG1039" t="str">
        <f>CONCATENATE(Table1[[#This Row],[Resistance (Ohms)]],Table1[[#This Row],[Tolerance]],Table1[[#This Row],[Stock]])</f>
        <v>2.2Â±5%</v>
      </c>
      <c r="AH1039" t="s">
        <v>11344</v>
      </c>
      <c r="AI1039" s="6" t="s">
        <v>11352</v>
      </c>
    </row>
    <row r="1040" spans="1:35" hidden="1">
      <c r="A1040" t="s">
        <v>55</v>
      </c>
      <c r="B1040" t="s">
        <v>56</v>
      </c>
      <c r="C1040" t="s">
        <v>3542</v>
      </c>
      <c r="D1040" t="s">
        <v>58</v>
      </c>
      <c r="E1040" t="s">
        <v>3543</v>
      </c>
      <c r="F1040" t="s">
        <v>60</v>
      </c>
      <c r="G1040" t="s">
        <v>376</v>
      </c>
      <c r="H1040">
        <v>0</v>
      </c>
      <c r="I1040">
        <v>0</v>
      </c>
      <c r="J1040" t="s">
        <v>25</v>
      </c>
      <c r="K1040">
        <v>0</v>
      </c>
      <c r="L1040">
        <v>10</v>
      </c>
      <c r="M1040" t="s">
        <v>19</v>
      </c>
      <c r="N1040" t="s">
        <v>62</v>
      </c>
      <c r="O1040">
        <v>2.4</v>
      </c>
      <c r="P1040" t="s">
        <v>23</v>
      </c>
      <c r="Q1040" t="s">
        <v>64</v>
      </c>
      <c r="R1040" t="s">
        <v>65</v>
      </c>
      <c r="S1040" t="s">
        <v>20</v>
      </c>
      <c r="T1040" t="s">
        <v>3477</v>
      </c>
      <c r="U1040" t="s">
        <v>67</v>
      </c>
      <c r="V1040" t="s">
        <v>21</v>
      </c>
      <c r="W1040">
        <v>805</v>
      </c>
      <c r="X1040" t="s">
        <v>22</v>
      </c>
      <c r="Y1040" t="s">
        <v>39</v>
      </c>
      <c r="Z1040">
        <v>2</v>
      </c>
      <c r="AC1040" t="str">
        <f>IF(Table1[[#This Row],[In Adafruit Kit]]+Table1[[#This Row],[Common part]]&gt;0,1,"")</f>
        <v/>
      </c>
      <c r="AF1040" t="str">
        <f>IF(Table1[[#This Row],[Stock Part]]=1,"STOCK",IF(Table1[[#This Row],[5% Rohs Part]]+Table1[[#This Row],[1% Rohs Part]],"",""))</f>
        <v/>
      </c>
      <c r="AG1040" t="str">
        <f>CONCATENATE(Table1[[#This Row],[Resistance (Ohms)]],Table1[[#This Row],[Tolerance]],Table1[[#This Row],[Stock]])</f>
        <v>2.4Â±5%</v>
      </c>
      <c r="AH1040" t="s">
        <v>11344</v>
      </c>
      <c r="AI1040" s="6" t="s">
        <v>11352</v>
      </c>
    </row>
    <row r="1041" spans="1:35" hidden="1">
      <c r="A1041" t="s">
        <v>55</v>
      </c>
      <c r="B1041" t="s">
        <v>56</v>
      </c>
      <c r="C1041" t="s">
        <v>3544</v>
      </c>
      <c r="D1041" t="s">
        <v>58</v>
      </c>
      <c r="E1041" t="s">
        <v>3545</v>
      </c>
      <c r="F1041" t="s">
        <v>60</v>
      </c>
      <c r="G1041" t="s">
        <v>83</v>
      </c>
      <c r="H1041">
        <v>0</v>
      </c>
      <c r="I1041">
        <v>0</v>
      </c>
      <c r="J1041" t="s">
        <v>25</v>
      </c>
      <c r="K1041">
        <v>0</v>
      </c>
      <c r="L1041">
        <v>10</v>
      </c>
      <c r="M1041" t="s">
        <v>19</v>
      </c>
      <c r="N1041" t="s">
        <v>62</v>
      </c>
      <c r="O1041">
        <v>2.7</v>
      </c>
      <c r="P1041" t="s">
        <v>23</v>
      </c>
      <c r="Q1041" t="s">
        <v>64</v>
      </c>
      <c r="R1041" t="s">
        <v>65</v>
      </c>
      <c r="S1041" t="s">
        <v>20</v>
      </c>
      <c r="T1041" t="s">
        <v>3477</v>
      </c>
      <c r="U1041" t="s">
        <v>67</v>
      </c>
      <c r="V1041" t="s">
        <v>21</v>
      </c>
      <c r="W1041">
        <v>805</v>
      </c>
      <c r="X1041" t="s">
        <v>22</v>
      </c>
      <c r="Y1041" t="s">
        <v>39</v>
      </c>
      <c r="Z1041">
        <v>2</v>
      </c>
      <c r="AC1041" t="str">
        <f>IF(Table1[[#This Row],[In Adafruit Kit]]+Table1[[#This Row],[Common part]]&gt;0,1,"")</f>
        <v/>
      </c>
      <c r="AF1041" t="str">
        <f>IF(Table1[[#This Row],[Stock Part]]=1,"STOCK",IF(Table1[[#This Row],[5% Rohs Part]]+Table1[[#This Row],[1% Rohs Part]],"",""))</f>
        <v/>
      </c>
      <c r="AG1041" t="str">
        <f>CONCATENATE(Table1[[#This Row],[Resistance (Ohms)]],Table1[[#This Row],[Tolerance]],Table1[[#This Row],[Stock]])</f>
        <v>2.7Â±5%</v>
      </c>
      <c r="AH1041" t="s">
        <v>11344</v>
      </c>
      <c r="AI1041" s="6" t="s">
        <v>11352</v>
      </c>
    </row>
    <row r="1042" spans="1:35" hidden="1">
      <c r="A1042" t="s">
        <v>55</v>
      </c>
      <c r="B1042" t="s">
        <v>56</v>
      </c>
      <c r="C1042" t="s">
        <v>3546</v>
      </c>
      <c r="D1042" t="s">
        <v>58</v>
      </c>
      <c r="E1042" t="s">
        <v>3547</v>
      </c>
      <c r="F1042" t="s">
        <v>60</v>
      </c>
      <c r="G1042" t="s">
        <v>159</v>
      </c>
      <c r="H1042">
        <v>0</v>
      </c>
      <c r="I1042">
        <v>0</v>
      </c>
      <c r="J1042" t="s">
        <v>25</v>
      </c>
      <c r="K1042">
        <v>0</v>
      </c>
      <c r="L1042">
        <v>10</v>
      </c>
      <c r="M1042" t="s">
        <v>19</v>
      </c>
      <c r="N1042" t="s">
        <v>62</v>
      </c>
      <c r="O1042">
        <v>300</v>
      </c>
      <c r="P1042" t="s">
        <v>23</v>
      </c>
      <c r="Q1042" t="s">
        <v>64</v>
      </c>
      <c r="R1042" t="s">
        <v>65</v>
      </c>
      <c r="S1042" t="s">
        <v>20</v>
      </c>
      <c r="T1042" t="s">
        <v>71</v>
      </c>
      <c r="U1042" t="s">
        <v>67</v>
      </c>
      <c r="V1042" t="s">
        <v>21</v>
      </c>
      <c r="W1042">
        <v>805</v>
      </c>
      <c r="X1042" t="s">
        <v>22</v>
      </c>
      <c r="Y1042" t="s">
        <v>39</v>
      </c>
      <c r="Z1042">
        <v>2</v>
      </c>
      <c r="AC1042" t="str">
        <f>IF(Table1[[#This Row],[In Adafruit Kit]]+Table1[[#This Row],[Common part]]&gt;0,1,"")</f>
        <v/>
      </c>
      <c r="AF1042" t="str">
        <f>IF(Table1[[#This Row],[Stock Part]]=1,"STOCK",IF(Table1[[#This Row],[5% Rohs Part]]+Table1[[#This Row],[1% Rohs Part]],"",""))</f>
        <v/>
      </c>
      <c r="AG1042" t="str">
        <f>CONCATENATE(Table1[[#This Row],[Resistance (Ohms)]],Table1[[#This Row],[Tolerance]],Table1[[#This Row],[Stock]])</f>
        <v>300Â±5%</v>
      </c>
      <c r="AH1042" t="s">
        <v>11344</v>
      </c>
      <c r="AI1042" s="6" t="s">
        <v>11352</v>
      </c>
    </row>
    <row r="1043" spans="1:35" hidden="1">
      <c r="A1043" t="s">
        <v>55</v>
      </c>
      <c r="B1043" t="s">
        <v>56</v>
      </c>
      <c r="C1043" t="s">
        <v>3548</v>
      </c>
      <c r="D1043" t="s">
        <v>58</v>
      </c>
      <c r="E1043" t="s">
        <v>3549</v>
      </c>
      <c r="F1043" t="s">
        <v>60</v>
      </c>
      <c r="G1043" t="s">
        <v>2473</v>
      </c>
      <c r="H1043">
        <v>0</v>
      </c>
      <c r="I1043">
        <v>0</v>
      </c>
      <c r="J1043" t="s">
        <v>25</v>
      </c>
      <c r="K1043">
        <v>0</v>
      </c>
      <c r="L1043">
        <v>10</v>
      </c>
      <c r="M1043" t="s">
        <v>19</v>
      </c>
      <c r="N1043" t="s">
        <v>62</v>
      </c>
      <c r="O1043" t="s">
        <v>2474</v>
      </c>
      <c r="P1043" t="s">
        <v>23</v>
      </c>
      <c r="Q1043" t="s">
        <v>64</v>
      </c>
      <c r="R1043" t="s">
        <v>65</v>
      </c>
      <c r="S1043" t="s">
        <v>20</v>
      </c>
      <c r="T1043" t="s">
        <v>71</v>
      </c>
      <c r="U1043" t="s">
        <v>67</v>
      </c>
      <c r="V1043" t="s">
        <v>21</v>
      </c>
      <c r="W1043">
        <v>805</v>
      </c>
      <c r="X1043" t="s">
        <v>22</v>
      </c>
      <c r="Y1043" t="s">
        <v>39</v>
      </c>
      <c r="Z1043">
        <v>2</v>
      </c>
      <c r="AC1043" t="str">
        <f>IF(Table1[[#This Row],[In Adafruit Kit]]+Table1[[#This Row],[Common part]]&gt;0,1,"")</f>
        <v/>
      </c>
      <c r="AF1043" t="str">
        <f>IF(Table1[[#This Row],[Stock Part]]=1,"STOCK",IF(Table1[[#This Row],[5% Rohs Part]]+Table1[[#This Row],[1% Rohs Part]],"",""))</f>
        <v/>
      </c>
      <c r="AG1043" t="str">
        <f>CONCATENATE(Table1[[#This Row],[Resistance (Ohms)]],Table1[[#This Row],[Tolerance]],Table1[[#This Row],[Stock]])</f>
        <v>3kÂ±5%</v>
      </c>
      <c r="AH1043" t="s">
        <v>11344</v>
      </c>
      <c r="AI1043" s="6" t="s">
        <v>11352</v>
      </c>
    </row>
    <row r="1044" spans="1:35" hidden="1">
      <c r="A1044" t="s">
        <v>55</v>
      </c>
      <c r="B1044" t="s">
        <v>56</v>
      </c>
      <c r="C1044" t="s">
        <v>3550</v>
      </c>
      <c r="D1044" t="s">
        <v>58</v>
      </c>
      <c r="E1044" t="s">
        <v>3551</v>
      </c>
      <c r="F1044" t="s">
        <v>60</v>
      </c>
      <c r="G1044" t="s">
        <v>2441</v>
      </c>
      <c r="H1044">
        <v>0</v>
      </c>
      <c r="I1044">
        <v>0</v>
      </c>
      <c r="J1044" t="s">
        <v>25</v>
      </c>
      <c r="K1044">
        <v>0</v>
      </c>
      <c r="L1044">
        <v>10</v>
      </c>
      <c r="M1044" t="s">
        <v>19</v>
      </c>
      <c r="N1044" t="s">
        <v>62</v>
      </c>
      <c r="O1044" t="s">
        <v>737</v>
      </c>
      <c r="P1044" t="s">
        <v>23</v>
      </c>
      <c r="Q1044" t="s">
        <v>64</v>
      </c>
      <c r="R1044" t="s">
        <v>65</v>
      </c>
      <c r="S1044" t="s">
        <v>20</v>
      </c>
      <c r="T1044" t="s">
        <v>71</v>
      </c>
      <c r="U1044" t="s">
        <v>67</v>
      </c>
      <c r="V1044" t="s">
        <v>21</v>
      </c>
      <c r="W1044">
        <v>805</v>
      </c>
      <c r="X1044" t="s">
        <v>22</v>
      </c>
      <c r="Y1044" t="s">
        <v>39</v>
      </c>
      <c r="Z1044">
        <v>2</v>
      </c>
      <c r="AC1044" t="str">
        <f>IF(Table1[[#This Row],[In Adafruit Kit]]+Table1[[#This Row],[Common part]]&gt;0,1,"")</f>
        <v/>
      </c>
      <c r="AF1044" t="str">
        <f>IF(Table1[[#This Row],[Stock Part]]=1,"STOCK",IF(Table1[[#This Row],[5% Rohs Part]]+Table1[[#This Row],[1% Rohs Part]],"",""))</f>
        <v/>
      </c>
      <c r="AG1044" t="str">
        <f>CONCATENATE(Table1[[#This Row],[Resistance (Ohms)]],Table1[[#This Row],[Tolerance]],Table1[[#This Row],[Stock]])</f>
        <v>30kÂ±5%</v>
      </c>
      <c r="AH1044" t="s">
        <v>11344</v>
      </c>
      <c r="AI1044" s="6" t="s">
        <v>11352</v>
      </c>
    </row>
    <row r="1045" spans="1:35" hidden="1">
      <c r="A1045" t="s">
        <v>55</v>
      </c>
      <c r="B1045" t="s">
        <v>56</v>
      </c>
      <c r="C1045" t="s">
        <v>3552</v>
      </c>
      <c r="D1045" t="s">
        <v>58</v>
      </c>
      <c r="E1045" t="s">
        <v>3553</v>
      </c>
      <c r="F1045" t="s">
        <v>60</v>
      </c>
      <c r="G1045" t="s">
        <v>2438</v>
      </c>
      <c r="H1045">
        <v>0</v>
      </c>
      <c r="I1045">
        <v>0</v>
      </c>
      <c r="J1045" t="s">
        <v>25</v>
      </c>
      <c r="K1045">
        <v>0</v>
      </c>
      <c r="L1045">
        <v>10</v>
      </c>
      <c r="M1045" t="s">
        <v>19</v>
      </c>
      <c r="N1045" t="s">
        <v>62</v>
      </c>
      <c r="O1045" t="s">
        <v>1209</v>
      </c>
      <c r="P1045" t="s">
        <v>23</v>
      </c>
      <c r="Q1045" t="s">
        <v>64</v>
      </c>
      <c r="R1045" t="s">
        <v>65</v>
      </c>
      <c r="S1045" t="s">
        <v>20</v>
      </c>
      <c r="T1045" t="s">
        <v>71</v>
      </c>
      <c r="U1045" t="s">
        <v>67</v>
      </c>
      <c r="V1045" t="s">
        <v>21</v>
      </c>
      <c r="W1045">
        <v>805</v>
      </c>
      <c r="X1045" t="s">
        <v>22</v>
      </c>
      <c r="Y1045" t="s">
        <v>39</v>
      </c>
      <c r="Z1045">
        <v>2</v>
      </c>
      <c r="AC1045" t="str">
        <f>IF(Table1[[#This Row],[In Adafruit Kit]]+Table1[[#This Row],[Common part]]&gt;0,1,"")</f>
        <v/>
      </c>
      <c r="AF1045" t="str">
        <f>IF(Table1[[#This Row],[Stock Part]]=1,"STOCK",IF(Table1[[#This Row],[5% Rohs Part]]+Table1[[#This Row],[1% Rohs Part]],"",""))</f>
        <v/>
      </c>
      <c r="AG1045" t="str">
        <f>CONCATENATE(Table1[[#This Row],[Resistance (Ohms)]],Table1[[#This Row],[Tolerance]],Table1[[#This Row],[Stock]])</f>
        <v>300kÂ±5%</v>
      </c>
      <c r="AH1045" t="s">
        <v>11344</v>
      </c>
      <c r="AI1045" s="6" t="s">
        <v>11352</v>
      </c>
    </row>
    <row r="1046" spans="1:35" hidden="1">
      <c r="A1046" t="s">
        <v>55</v>
      </c>
      <c r="B1046" t="s">
        <v>56</v>
      </c>
      <c r="C1046" t="s">
        <v>3554</v>
      </c>
      <c r="D1046" t="s">
        <v>58</v>
      </c>
      <c r="E1046" t="s">
        <v>3555</v>
      </c>
      <c r="F1046" t="s">
        <v>60</v>
      </c>
      <c r="G1046" t="s">
        <v>2477</v>
      </c>
      <c r="H1046">
        <v>0</v>
      </c>
      <c r="I1046">
        <v>0</v>
      </c>
      <c r="J1046" t="s">
        <v>25</v>
      </c>
      <c r="K1046">
        <v>0</v>
      </c>
      <c r="L1046">
        <v>10</v>
      </c>
      <c r="M1046" t="s">
        <v>19</v>
      </c>
      <c r="N1046" t="s">
        <v>62</v>
      </c>
      <c r="O1046" t="s">
        <v>2478</v>
      </c>
      <c r="P1046" t="s">
        <v>23</v>
      </c>
      <c r="Q1046" t="s">
        <v>64</v>
      </c>
      <c r="R1046" t="s">
        <v>65</v>
      </c>
      <c r="S1046" t="s">
        <v>20</v>
      </c>
      <c r="T1046" t="s">
        <v>71</v>
      </c>
      <c r="U1046" t="s">
        <v>67</v>
      </c>
      <c r="V1046" t="s">
        <v>21</v>
      </c>
      <c r="W1046">
        <v>805</v>
      </c>
      <c r="X1046" t="s">
        <v>22</v>
      </c>
      <c r="Y1046" t="s">
        <v>39</v>
      </c>
      <c r="Z1046">
        <v>2</v>
      </c>
      <c r="AC1046" t="str">
        <f>IF(Table1[[#This Row],[In Adafruit Kit]]+Table1[[#This Row],[Common part]]&gt;0,1,"")</f>
        <v/>
      </c>
      <c r="AF1046" t="str">
        <f>IF(Table1[[#This Row],[Stock Part]]=1,"STOCK",IF(Table1[[#This Row],[5% Rohs Part]]+Table1[[#This Row],[1% Rohs Part]],"",""))</f>
        <v/>
      </c>
      <c r="AG1046" t="str">
        <f>CONCATENATE(Table1[[#This Row],[Resistance (Ohms)]],Table1[[#This Row],[Tolerance]],Table1[[#This Row],[Stock]])</f>
        <v>3MÂ±5%</v>
      </c>
      <c r="AH1046" t="s">
        <v>11344</v>
      </c>
      <c r="AI1046" s="6" t="s">
        <v>11352</v>
      </c>
    </row>
    <row r="1047" spans="1:35" hidden="1">
      <c r="A1047" t="s">
        <v>55</v>
      </c>
      <c r="B1047" t="s">
        <v>56</v>
      </c>
      <c r="C1047" t="s">
        <v>3556</v>
      </c>
      <c r="D1047" t="s">
        <v>58</v>
      </c>
      <c r="E1047" t="s">
        <v>3557</v>
      </c>
      <c r="F1047" t="s">
        <v>60</v>
      </c>
      <c r="G1047" t="s">
        <v>414</v>
      </c>
      <c r="H1047">
        <v>0</v>
      </c>
      <c r="I1047">
        <v>0</v>
      </c>
      <c r="J1047" t="s">
        <v>25</v>
      </c>
      <c r="K1047">
        <v>0</v>
      </c>
      <c r="L1047">
        <v>10</v>
      </c>
      <c r="M1047" t="s">
        <v>19</v>
      </c>
      <c r="N1047" t="s">
        <v>62</v>
      </c>
      <c r="O1047">
        <v>30</v>
      </c>
      <c r="P1047" t="s">
        <v>23</v>
      </c>
      <c r="Q1047" t="s">
        <v>64</v>
      </c>
      <c r="R1047" t="s">
        <v>65</v>
      </c>
      <c r="S1047" t="s">
        <v>20</v>
      </c>
      <c r="T1047" t="s">
        <v>71</v>
      </c>
      <c r="U1047" t="s">
        <v>67</v>
      </c>
      <c r="V1047" t="s">
        <v>21</v>
      </c>
      <c r="W1047">
        <v>805</v>
      </c>
      <c r="X1047" t="s">
        <v>22</v>
      </c>
      <c r="Y1047" t="s">
        <v>39</v>
      </c>
      <c r="Z1047">
        <v>2</v>
      </c>
      <c r="AC1047" t="str">
        <f>IF(Table1[[#This Row],[In Adafruit Kit]]+Table1[[#This Row],[Common part]]&gt;0,1,"")</f>
        <v/>
      </c>
      <c r="AF1047" t="str">
        <f>IF(Table1[[#This Row],[Stock Part]]=1,"STOCK",IF(Table1[[#This Row],[5% Rohs Part]]+Table1[[#This Row],[1% Rohs Part]],"",""))</f>
        <v/>
      </c>
      <c r="AG1047" t="str">
        <f>CONCATENATE(Table1[[#This Row],[Resistance (Ohms)]],Table1[[#This Row],[Tolerance]],Table1[[#This Row],[Stock]])</f>
        <v>30Â±5%</v>
      </c>
      <c r="AH1047" t="s">
        <v>11344</v>
      </c>
      <c r="AI1047" s="6" t="s">
        <v>11352</v>
      </c>
    </row>
    <row r="1048" spans="1:35" hidden="1">
      <c r="A1048" t="s">
        <v>55</v>
      </c>
      <c r="B1048" t="s">
        <v>56</v>
      </c>
      <c r="C1048" t="s">
        <v>3558</v>
      </c>
      <c r="D1048" t="s">
        <v>58</v>
      </c>
      <c r="E1048" t="s">
        <v>3559</v>
      </c>
      <c r="F1048" t="s">
        <v>60</v>
      </c>
      <c r="G1048" t="s">
        <v>162</v>
      </c>
      <c r="H1048">
        <v>0</v>
      </c>
      <c r="I1048">
        <v>0</v>
      </c>
      <c r="J1048" t="s">
        <v>25</v>
      </c>
      <c r="K1048">
        <v>0</v>
      </c>
      <c r="L1048">
        <v>10</v>
      </c>
      <c r="M1048" t="s">
        <v>19</v>
      </c>
      <c r="N1048" t="s">
        <v>62</v>
      </c>
      <c r="O1048">
        <v>330</v>
      </c>
      <c r="P1048" t="s">
        <v>23</v>
      </c>
      <c r="Q1048" t="s">
        <v>64</v>
      </c>
      <c r="R1048" t="s">
        <v>65</v>
      </c>
      <c r="S1048" t="s">
        <v>20</v>
      </c>
      <c r="T1048" t="s">
        <v>71</v>
      </c>
      <c r="U1048" t="s">
        <v>67</v>
      </c>
      <c r="V1048" t="s">
        <v>21</v>
      </c>
      <c r="W1048">
        <v>805</v>
      </c>
      <c r="X1048" t="s">
        <v>22</v>
      </c>
      <c r="Y1048" t="s">
        <v>39</v>
      </c>
      <c r="Z1048">
        <v>2</v>
      </c>
      <c r="AC1048" t="str">
        <f>IF(Table1[[#This Row],[In Adafruit Kit]]+Table1[[#This Row],[Common part]]&gt;0,1,"")</f>
        <v/>
      </c>
      <c r="AF1048" t="str">
        <f>IF(Table1[[#This Row],[Stock Part]]=1,"STOCK",IF(Table1[[#This Row],[5% Rohs Part]]+Table1[[#This Row],[1% Rohs Part]],"",""))</f>
        <v/>
      </c>
      <c r="AG1048" t="str">
        <f>CONCATENATE(Table1[[#This Row],[Resistance (Ohms)]],Table1[[#This Row],[Tolerance]],Table1[[#This Row],[Stock]])</f>
        <v>330Â±5%</v>
      </c>
      <c r="AH1048" t="s">
        <v>11344</v>
      </c>
      <c r="AI1048" s="6" t="s">
        <v>11352</v>
      </c>
    </row>
    <row r="1049" spans="1:35" hidden="1">
      <c r="A1049" t="s">
        <v>55</v>
      </c>
      <c r="B1049" t="s">
        <v>56</v>
      </c>
      <c r="C1049" t="s">
        <v>3560</v>
      </c>
      <c r="D1049" t="s">
        <v>58</v>
      </c>
      <c r="E1049" t="s">
        <v>3561</v>
      </c>
      <c r="F1049" t="s">
        <v>60</v>
      </c>
      <c r="G1049" t="s">
        <v>271</v>
      </c>
      <c r="H1049">
        <v>0</v>
      </c>
      <c r="I1049">
        <v>0</v>
      </c>
      <c r="J1049" t="s">
        <v>25</v>
      </c>
      <c r="K1049">
        <v>0</v>
      </c>
      <c r="L1049">
        <v>10</v>
      </c>
      <c r="M1049" t="s">
        <v>19</v>
      </c>
      <c r="N1049" t="s">
        <v>62</v>
      </c>
      <c r="O1049" t="s">
        <v>272</v>
      </c>
      <c r="P1049" t="s">
        <v>23</v>
      </c>
      <c r="Q1049" t="s">
        <v>64</v>
      </c>
      <c r="R1049" t="s">
        <v>65</v>
      </c>
      <c r="S1049" t="s">
        <v>20</v>
      </c>
      <c r="T1049" t="s">
        <v>71</v>
      </c>
      <c r="U1049" t="s">
        <v>67</v>
      </c>
      <c r="V1049" t="s">
        <v>21</v>
      </c>
      <c r="W1049">
        <v>805</v>
      </c>
      <c r="X1049" t="s">
        <v>22</v>
      </c>
      <c r="Y1049" t="s">
        <v>39</v>
      </c>
      <c r="Z1049">
        <v>2</v>
      </c>
      <c r="AC1049" t="str">
        <f>IF(Table1[[#This Row],[In Adafruit Kit]]+Table1[[#This Row],[Common part]]&gt;0,1,"")</f>
        <v/>
      </c>
      <c r="AF1049" t="str">
        <f>IF(Table1[[#This Row],[Stock Part]]=1,"STOCK",IF(Table1[[#This Row],[5% Rohs Part]]+Table1[[#This Row],[1% Rohs Part]],"",""))</f>
        <v/>
      </c>
      <c r="AG1049" t="str">
        <f>CONCATENATE(Table1[[#This Row],[Resistance (Ohms)]],Table1[[#This Row],[Tolerance]],Table1[[#This Row],[Stock]])</f>
        <v>3.3kÂ±5%</v>
      </c>
      <c r="AH1049" t="s">
        <v>11344</v>
      </c>
      <c r="AI1049" s="6" t="s">
        <v>11352</v>
      </c>
    </row>
    <row r="1050" spans="1:35" hidden="1">
      <c r="A1050" t="s">
        <v>55</v>
      </c>
      <c r="B1050" t="s">
        <v>56</v>
      </c>
      <c r="C1050" t="s">
        <v>3562</v>
      </c>
      <c r="D1050" t="s">
        <v>58</v>
      </c>
      <c r="E1050" t="s">
        <v>3563</v>
      </c>
      <c r="F1050" t="s">
        <v>60</v>
      </c>
      <c r="G1050" t="s">
        <v>279</v>
      </c>
      <c r="H1050">
        <v>0</v>
      </c>
      <c r="I1050">
        <v>0</v>
      </c>
      <c r="J1050" t="s">
        <v>25</v>
      </c>
      <c r="K1050">
        <v>0</v>
      </c>
      <c r="L1050">
        <v>10</v>
      </c>
      <c r="M1050" t="s">
        <v>19</v>
      </c>
      <c r="N1050" t="s">
        <v>62</v>
      </c>
      <c r="O1050" t="s">
        <v>280</v>
      </c>
      <c r="P1050" t="s">
        <v>23</v>
      </c>
      <c r="Q1050" t="s">
        <v>64</v>
      </c>
      <c r="R1050" t="s">
        <v>65</v>
      </c>
      <c r="S1050" t="s">
        <v>20</v>
      </c>
      <c r="T1050" t="s">
        <v>71</v>
      </c>
      <c r="U1050" t="s">
        <v>67</v>
      </c>
      <c r="V1050" t="s">
        <v>21</v>
      </c>
      <c r="W1050">
        <v>805</v>
      </c>
      <c r="X1050" t="s">
        <v>22</v>
      </c>
      <c r="Y1050" t="s">
        <v>39</v>
      </c>
      <c r="Z1050">
        <v>2</v>
      </c>
      <c r="AC1050" t="str">
        <f>IF(Table1[[#This Row],[In Adafruit Kit]]+Table1[[#This Row],[Common part]]&gt;0,1,"")</f>
        <v/>
      </c>
      <c r="AF1050" t="str">
        <f>IF(Table1[[#This Row],[Stock Part]]=1,"STOCK",IF(Table1[[#This Row],[5% Rohs Part]]+Table1[[#This Row],[1% Rohs Part]],"",""))</f>
        <v/>
      </c>
      <c r="AG1050" t="str">
        <f>CONCATENATE(Table1[[#This Row],[Resistance (Ohms)]],Table1[[#This Row],[Tolerance]],Table1[[#This Row],[Stock]])</f>
        <v>33kÂ±5%</v>
      </c>
      <c r="AH1050" t="s">
        <v>11344</v>
      </c>
      <c r="AI1050" s="6" t="s">
        <v>11352</v>
      </c>
    </row>
    <row r="1051" spans="1:35" hidden="1">
      <c r="A1051" t="s">
        <v>55</v>
      </c>
      <c r="B1051" t="s">
        <v>56</v>
      </c>
      <c r="C1051" t="s">
        <v>3564</v>
      </c>
      <c r="D1051" t="s">
        <v>58</v>
      </c>
      <c r="E1051" t="s">
        <v>3565</v>
      </c>
      <c r="F1051" t="s">
        <v>60</v>
      </c>
      <c r="G1051" t="s">
        <v>275</v>
      </c>
      <c r="H1051">
        <v>0</v>
      </c>
      <c r="I1051">
        <v>0</v>
      </c>
      <c r="J1051" t="s">
        <v>25</v>
      </c>
      <c r="K1051">
        <v>0</v>
      </c>
      <c r="L1051">
        <v>10</v>
      </c>
      <c r="M1051" t="s">
        <v>19</v>
      </c>
      <c r="N1051" t="s">
        <v>62</v>
      </c>
      <c r="O1051" t="s">
        <v>276</v>
      </c>
      <c r="P1051" t="s">
        <v>23</v>
      </c>
      <c r="Q1051" t="s">
        <v>64</v>
      </c>
      <c r="R1051" t="s">
        <v>65</v>
      </c>
      <c r="S1051" t="s">
        <v>20</v>
      </c>
      <c r="T1051" t="s">
        <v>71</v>
      </c>
      <c r="U1051" t="s">
        <v>67</v>
      </c>
      <c r="V1051" t="s">
        <v>21</v>
      </c>
      <c r="W1051">
        <v>805</v>
      </c>
      <c r="X1051" t="s">
        <v>22</v>
      </c>
      <c r="Y1051" t="s">
        <v>39</v>
      </c>
      <c r="Z1051">
        <v>2</v>
      </c>
      <c r="AC1051" t="str">
        <f>IF(Table1[[#This Row],[In Adafruit Kit]]+Table1[[#This Row],[Common part]]&gt;0,1,"")</f>
        <v/>
      </c>
      <c r="AF1051" t="str">
        <f>IF(Table1[[#This Row],[Stock Part]]=1,"STOCK",IF(Table1[[#This Row],[5% Rohs Part]]+Table1[[#This Row],[1% Rohs Part]],"",""))</f>
        <v/>
      </c>
      <c r="AG1051" t="str">
        <f>CONCATENATE(Table1[[#This Row],[Resistance (Ohms)]],Table1[[#This Row],[Tolerance]],Table1[[#This Row],[Stock]])</f>
        <v>330kÂ±5%</v>
      </c>
      <c r="AH1051" t="s">
        <v>11344</v>
      </c>
      <c r="AI1051" s="6" t="s">
        <v>11352</v>
      </c>
    </row>
    <row r="1052" spans="1:35" hidden="1">
      <c r="A1052" t="s">
        <v>55</v>
      </c>
      <c r="B1052" t="s">
        <v>56</v>
      </c>
      <c r="C1052" t="s">
        <v>3566</v>
      </c>
      <c r="D1052" t="s">
        <v>58</v>
      </c>
      <c r="E1052" t="s">
        <v>3567</v>
      </c>
      <c r="F1052" t="s">
        <v>60</v>
      </c>
      <c r="G1052" t="s">
        <v>2144</v>
      </c>
      <c r="H1052">
        <v>0</v>
      </c>
      <c r="I1052">
        <v>0</v>
      </c>
      <c r="J1052" t="s">
        <v>25</v>
      </c>
      <c r="K1052">
        <v>0</v>
      </c>
      <c r="L1052">
        <v>10</v>
      </c>
      <c r="M1052" t="s">
        <v>19</v>
      </c>
      <c r="N1052" t="s">
        <v>62</v>
      </c>
      <c r="O1052" t="s">
        <v>2012</v>
      </c>
      <c r="P1052" t="s">
        <v>23</v>
      </c>
      <c r="Q1052" t="s">
        <v>64</v>
      </c>
      <c r="R1052" t="s">
        <v>65</v>
      </c>
      <c r="S1052" t="s">
        <v>20</v>
      </c>
      <c r="T1052" t="s">
        <v>71</v>
      </c>
      <c r="U1052" t="s">
        <v>67</v>
      </c>
      <c r="V1052" t="s">
        <v>21</v>
      </c>
      <c r="W1052">
        <v>805</v>
      </c>
      <c r="X1052" t="s">
        <v>22</v>
      </c>
      <c r="Y1052" t="s">
        <v>39</v>
      </c>
      <c r="Z1052">
        <v>2</v>
      </c>
      <c r="AC1052" t="str">
        <f>IF(Table1[[#This Row],[In Adafruit Kit]]+Table1[[#This Row],[Common part]]&gt;0,1,"")</f>
        <v/>
      </c>
      <c r="AF1052" t="str">
        <f>IF(Table1[[#This Row],[Stock Part]]=1,"STOCK",IF(Table1[[#This Row],[5% Rohs Part]]+Table1[[#This Row],[1% Rohs Part]],"",""))</f>
        <v/>
      </c>
      <c r="AG1052" t="str">
        <f>CONCATENATE(Table1[[#This Row],[Resistance (Ohms)]],Table1[[#This Row],[Tolerance]],Table1[[#This Row],[Stock]])</f>
        <v>3.3MÂ±5%</v>
      </c>
      <c r="AH1052" t="s">
        <v>11344</v>
      </c>
      <c r="AI1052" s="6" t="s">
        <v>11352</v>
      </c>
    </row>
    <row r="1053" spans="1:35" hidden="1">
      <c r="A1053" t="s">
        <v>55</v>
      </c>
      <c r="B1053" t="s">
        <v>56</v>
      </c>
      <c r="C1053" t="s">
        <v>3568</v>
      </c>
      <c r="D1053" t="s">
        <v>58</v>
      </c>
      <c r="E1053" t="s">
        <v>3569</v>
      </c>
      <c r="F1053" t="s">
        <v>60</v>
      </c>
      <c r="G1053" t="s">
        <v>120</v>
      </c>
      <c r="H1053">
        <v>0</v>
      </c>
      <c r="I1053">
        <v>0</v>
      </c>
      <c r="J1053" t="s">
        <v>25</v>
      </c>
      <c r="K1053">
        <v>0</v>
      </c>
      <c r="L1053">
        <v>10</v>
      </c>
      <c r="M1053" t="s">
        <v>19</v>
      </c>
      <c r="N1053" t="s">
        <v>62</v>
      </c>
      <c r="O1053">
        <v>33</v>
      </c>
      <c r="P1053" t="s">
        <v>23</v>
      </c>
      <c r="Q1053" t="s">
        <v>64</v>
      </c>
      <c r="R1053" t="s">
        <v>65</v>
      </c>
      <c r="S1053" t="s">
        <v>20</v>
      </c>
      <c r="T1053" t="s">
        <v>71</v>
      </c>
      <c r="U1053" t="s">
        <v>67</v>
      </c>
      <c r="V1053" t="s">
        <v>21</v>
      </c>
      <c r="W1053">
        <v>805</v>
      </c>
      <c r="X1053" t="s">
        <v>22</v>
      </c>
      <c r="Y1053" t="s">
        <v>39</v>
      </c>
      <c r="Z1053">
        <v>2</v>
      </c>
      <c r="AC1053" t="str">
        <f>IF(Table1[[#This Row],[In Adafruit Kit]]+Table1[[#This Row],[Common part]]&gt;0,1,"")</f>
        <v/>
      </c>
      <c r="AF1053" t="str">
        <f>IF(Table1[[#This Row],[Stock Part]]=1,"STOCK",IF(Table1[[#This Row],[5% Rohs Part]]+Table1[[#This Row],[1% Rohs Part]],"",""))</f>
        <v/>
      </c>
      <c r="AG1053" t="str">
        <f>CONCATENATE(Table1[[#This Row],[Resistance (Ohms)]],Table1[[#This Row],[Tolerance]],Table1[[#This Row],[Stock]])</f>
        <v>33Â±5%</v>
      </c>
      <c r="AH1053" t="s">
        <v>11344</v>
      </c>
      <c r="AI1053" s="6" t="s">
        <v>11352</v>
      </c>
    </row>
    <row r="1054" spans="1:35" hidden="1">
      <c r="A1054" t="s">
        <v>55</v>
      </c>
      <c r="B1054" t="s">
        <v>56</v>
      </c>
      <c r="C1054" t="s">
        <v>3570</v>
      </c>
      <c r="D1054" t="s">
        <v>58</v>
      </c>
      <c r="E1054" t="s">
        <v>3571</v>
      </c>
      <c r="F1054" t="s">
        <v>60</v>
      </c>
      <c r="G1054" t="s">
        <v>449</v>
      </c>
      <c r="H1054">
        <v>0</v>
      </c>
      <c r="I1054">
        <v>0</v>
      </c>
      <c r="J1054" t="s">
        <v>25</v>
      </c>
      <c r="K1054">
        <v>0</v>
      </c>
      <c r="L1054">
        <v>10</v>
      </c>
      <c r="M1054" t="s">
        <v>19</v>
      </c>
      <c r="N1054" t="s">
        <v>62</v>
      </c>
      <c r="O1054">
        <v>360</v>
      </c>
      <c r="P1054" t="s">
        <v>23</v>
      </c>
      <c r="Q1054" t="s">
        <v>64</v>
      </c>
      <c r="R1054" t="s">
        <v>65</v>
      </c>
      <c r="S1054" t="s">
        <v>20</v>
      </c>
      <c r="T1054" t="s">
        <v>71</v>
      </c>
      <c r="U1054" t="s">
        <v>67</v>
      </c>
      <c r="V1054" t="s">
        <v>21</v>
      </c>
      <c r="W1054">
        <v>805</v>
      </c>
      <c r="X1054" t="s">
        <v>22</v>
      </c>
      <c r="Y1054" t="s">
        <v>39</v>
      </c>
      <c r="Z1054">
        <v>2</v>
      </c>
      <c r="AC1054" t="str">
        <f>IF(Table1[[#This Row],[In Adafruit Kit]]+Table1[[#This Row],[Common part]]&gt;0,1,"")</f>
        <v/>
      </c>
      <c r="AF1054" t="str">
        <f>IF(Table1[[#This Row],[Stock Part]]=1,"STOCK",IF(Table1[[#This Row],[5% Rohs Part]]+Table1[[#This Row],[1% Rohs Part]],"",""))</f>
        <v/>
      </c>
      <c r="AG1054" t="str">
        <f>CONCATENATE(Table1[[#This Row],[Resistance (Ohms)]],Table1[[#This Row],[Tolerance]],Table1[[#This Row],[Stock]])</f>
        <v>360Â±5%</v>
      </c>
      <c r="AH1054" t="s">
        <v>11344</v>
      </c>
      <c r="AI1054" s="6" t="s">
        <v>11352</v>
      </c>
    </row>
    <row r="1055" spans="1:35" hidden="1">
      <c r="A1055" t="s">
        <v>55</v>
      </c>
      <c r="B1055" t="s">
        <v>56</v>
      </c>
      <c r="C1055" t="s">
        <v>3572</v>
      </c>
      <c r="D1055" t="s">
        <v>58</v>
      </c>
      <c r="E1055" t="s">
        <v>3573</v>
      </c>
      <c r="F1055" t="s">
        <v>60</v>
      </c>
      <c r="G1055" t="s">
        <v>2147</v>
      </c>
      <c r="H1055">
        <v>0</v>
      </c>
      <c r="I1055">
        <v>0</v>
      </c>
      <c r="J1055" t="s">
        <v>25</v>
      </c>
      <c r="K1055">
        <v>0</v>
      </c>
      <c r="L1055">
        <v>10</v>
      </c>
      <c r="M1055" t="s">
        <v>19</v>
      </c>
      <c r="N1055" t="s">
        <v>62</v>
      </c>
      <c r="O1055" t="s">
        <v>1205</v>
      </c>
      <c r="P1055" t="s">
        <v>23</v>
      </c>
      <c r="Q1055" t="s">
        <v>64</v>
      </c>
      <c r="R1055" t="s">
        <v>65</v>
      </c>
      <c r="S1055" t="s">
        <v>20</v>
      </c>
      <c r="T1055" t="s">
        <v>71</v>
      </c>
      <c r="U1055" t="s">
        <v>67</v>
      </c>
      <c r="V1055" t="s">
        <v>21</v>
      </c>
      <c r="W1055">
        <v>805</v>
      </c>
      <c r="X1055" t="s">
        <v>22</v>
      </c>
      <c r="Y1055" t="s">
        <v>39</v>
      </c>
      <c r="Z1055">
        <v>2</v>
      </c>
      <c r="AC1055" t="str">
        <f>IF(Table1[[#This Row],[In Adafruit Kit]]+Table1[[#This Row],[Common part]]&gt;0,1,"")</f>
        <v/>
      </c>
      <c r="AF1055" t="str">
        <f>IF(Table1[[#This Row],[Stock Part]]=1,"STOCK",IF(Table1[[#This Row],[5% Rohs Part]]+Table1[[#This Row],[1% Rohs Part]],"",""))</f>
        <v/>
      </c>
      <c r="AG1055" t="str">
        <f>CONCATENATE(Table1[[#This Row],[Resistance (Ohms)]],Table1[[#This Row],[Tolerance]],Table1[[#This Row],[Stock]])</f>
        <v>3.6kÂ±5%</v>
      </c>
      <c r="AH1055" t="s">
        <v>11344</v>
      </c>
      <c r="AI1055" s="6" t="s">
        <v>11352</v>
      </c>
    </row>
    <row r="1056" spans="1:35" hidden="1">
      <c r="A1056" t="s">
        <v>55</v>
      </c>
      <c r="B1056" t="s">
        <v>56</v>
      </c>
      <c r="C1056" t="s">
        <v>3574</v>
      </c>
      <c r="D1056" t="s">
        <v>58</v>
      </c>
      <c r="E1056" t="s">
        <v>3575</v>
      </c>
      <c r="F1056" t="s">
        <v>60</v>
      </c>
      <c r="G1056" t="s">
        <v>2461</v>
      </c>
      <c r="H1056">
        <v>0</v>
      </c>
      <c r="I1056">
        <v>0</v>
      </c>
      <c r="J1056" t="s">
        <v>25</v>
      </c>
      <c r="K1056">
        <v>0</v>
      </c>
      <c r="L1056">
        <v>10</v>
      </c>
      <c r="M1056" t="s">
        <v>19</v>
      </c>
      <c r="N1056" t="s">
        <v>62</v>
      </c>
      <c r="O1056" t="s">
        <v>2462</v>
      </c>
      <c r="P1056" t="s">
        <v>23</v>
      </c>
      <c r="Q1056" t="s">
        <v>64</v>
      </c>
      <c r="R1056" t="s">
        <v>65</v>
      </c>
      <c r="S1056" t="s">
        <v>20</v>
      </c>
      <c r="T1056" t="s">
        <v>71</v>
      </c>
      <c r="U1056" t="s">
        <v>67</v>
      </c>
      <c r="V1056" t="s">
        <v>21</v>
      </c>
      <c r="W1056">
        <v>805</v>
      </c>
      <c r="X1056" t="s">
        <v>22</v>
      </c>
      <c r="Y1056" t="s">
        <v>39</v>
      </c>
      <c r="Z1056">
        <v>2</v>
      </c>
      <c r="AC1056" t="str">
        <f>IF(Table1[[#This Row],[In Adafruit Kit]]+Table1[[#This Row],[Common part]]&gt;0,1,"")</f>
        <v/>
      </c>
      <c r="AF1056" t="str">
        <f>IF(Table1[[#This Row],[Stock Part]]=1,"STOCK",IF(Table1[[#This Row],[5% Rohs Part]]+Table1[[#This Row],[1% Rohs Part]],"",""))</f>
        <v/>
      </c>
      <c r="AG1056" t="str">
        <f>CONCATENATE(Table1[[#This Row],[Resistance (Ohms)]],Table1[[#This Row],[Tolerance]],Table1[[#This Row],[Stock]])</f>
        <v>36kÂ±5%</v>
      </c>
      <c r="AH1056" t="s">
        <v>11344</v>
      </c>
      <c r="AI1056" s="6" t="s">
        <v>11352</v>
      </c>
    </row>
    <row r="1057" spans="1:35" hidden="1">
      <c r="A1057" t="s">
        <v>55</v>
      </c>
      <c r="B1057" t="s">
        <v>56</v>
      </c>
      <c r="C1057" t="s">
        <v>3576</v>
      </c>
      <c r="D1057" t="s">
        <v>58</v>
      </c>
      <c r="E1057" t="s">
        <v>3577</v>
      </c>
      <c r="F1057" t="s">
        <v>60</v>
      </c>
      <c r="G1057" t="s">
        <v>3174</v>
      </c>
      <c r="H1057">
        <v>0</v>
      </c>
      <c r="I1057">
        <v>0</v>
      </c>
      <c r="J1057" t="s">
        <v>25</v>
      </c>
      <c r="K1057">
        <v>0</v>
      </c>
      <c r="L1057">
        <v>10</v>
      </c>
      <c r="M1057" t="s">
        <v>19</v>
      </c>
      <c r="N1057" t="s">
        <v>62</v>
      </c>
      <c r="O1057" t="s">
        <v>3129</v>
      </c>
      <c r="P1057" t="s">
        <v>23</v>
      </c>
      <c r="Q1057" t="s">
        <v>64</v>
      </c>
      <c r="R1057" t="s">
        <v>65</v>
      </c>
      <c r="S1057" t="s">
        <v>20</v>
      </c>
      <c r="T1057" t="s">
        <v>71</v>
      </c>
      <c r="U1057" t="s">
        <v>67</v>
      </c>
      <c r="V1057" t="s">
        <v>21</v>
      </c>
      <c r="W1057">
        <v>805</v>
      </c>
      <c r="X1057" t="s">
        <v>22</v>
      </c>
      <c r="Y1057" t="s">
        <v>39</v>
      </c>
      <c r="Z1057">
        <v>2</v>
      </c>
      <c r="AC1057" t="str">
        <f>IF(Table1[[#This Row],[In Adafruit Kit]]+Table1[[#This Row],[Common part]]&gt;0,1,"")</f>
        <v/>
      </c>
      <c r="AF1057" t="str">
        <f>IF(Table1[[#This Row],[Stock Part]]=1,"STOCK",IF(Table1[[#This Row],[5% Rohs Part]]+Table1[[#This Row],[1% Rohs Part]],"",""))</f>
        <v/>
      </c>
      <c r="AG1057" t="str">
        <f>CONCATENATE(Table1[[#This Row],[Resistance (Ohms)]],Table1[[#This Row],[Tolerance]],Table1[[#This Row],[Stock]])</f>
        <v>360kÂ±5%</v>
      </c>
      <c r="AH1057" t="s">
        <v>11344</v>
      </c>
      <c r="AI1057" s="6" t="s">
        <v>11352</v>
      </c>
    </row>
    <row r="1058" spans="1:35" hidden="1">
      <c r="A1058" t="s">
        <v>55</v>
      </c>
      <c r="B1058" t="s">
        <v>56</v>
      </c>
      <c r="C1058" t="s">
        <v>3578</v>
      </c>
      <c r="D1058" t="s">
        <v>58</v>
      </c>
      <c r="E1058" t="s">
        <v>3579</v>
      </c>
      <c r="F1058" t="s">
        <v>60</v>
      </c>
      <c r="G1058" t="s">
        <v>3170</v>
      </c>
      <c r="H1058">
        <v>0</v>
      </c>
      <c r="I1058">
        <v>0</v>
      </c>
      <c r="J1058" t="s">
        <v>25</v>
      </c>
      <c r="K1058">
        <v>0</v>
      </c>
      <c r="L1058">
        <v>10</v>
      </c>
      <c r="M1058" t="s">
        <v>19</v>
      </c>
      <c r="N1058" t="s">
        <v>62</v>
      </c>
      <c r="O1058" t="s">
        <v>3171</v>
      </c>
      <c r="P1058" t="s">
        <v>23</v>
      </c>
      <c r="Q1058" t="s">
        <v>64</v>
      </c>
      <c r="R1058" t="s">
        <v>65</v>
      </c>
      <c r="S1058" t="s">
        <v>20</v>
      </c>
      <c r="T1058" t="s">
        <v>71</v>
      </c>
      <c r="U1058" t="s">
        <v>67</v>
      </c>
      <c r="V1058" t="s">
        <v>21</v>
      </c>
      <c r="W1058">
        <v>805</v>
      </c>
      <c r="X1058" t="s">
        <v>22</v>
      </c>
      <c r="Y1058" t="s">
        <v>39</v>
      </c>
      <c r="Z1058">
        <v>2</v>
      </c>
      <c r="AC1058" t="str">
        <f>IF(Table1[[#This Row],[In Adafruit Kit]]+Table1[[#This Row],[Common part]]&gt;0,1,"")</f>
        <v/>
      </c>
      <c r="AF1058" t="str">
        <f>IF(Table1[[#This Row],[Stock Part]]=1,"STOCK",IF(Table1[[#This Row],[5% Rohs Part]]+Table1[[#This Row],[1% Rohs Part]],"",""))</f>
        <v/>
      </c>
      <c r="AG1058" t="str">
        <f>CONCATENATE(Table1[[#This Row],[Resistance (Ohms)]],Table1[[#This Row],[Tolerance]],Table1[[#This Row],[Stock]])</f>
        <v>3.6MÂ±5%</v>
      </c>
      <c r="AH1058" t="s">
        <v>11344</v>
      </c>
      <c r="AI1058" s="6" t="s">
        <v>11352</v>
      </c>
    </row>
    <row r="1059" spans="1:35" hidden="1">
      <c r="A1059" t="s">
        <v>55</v>
      </c>
      <c r="B1059" t="s">
        <v>56</v>
      </c>
      <c r="C1059" t="s">
        <v>3580</v>
      </c>
      <c r="D1059" t="s">
        <v>58</v>
      </c>
      <c r="E1059" t="s">
        <v>3581</v>
      </c>
      <c r="F1059" t="s">
        <v>60</v>
      </c>
      <c r="G1059" t="s">
        <v>417</v>
      </c>
      <c r="H1059">
        <v>0</v>
      </c>
      <c r="I1059">
        <v>0</v>
      </c>
      <c r="J1059" t="s">
        <v>25</v>
      </c>
      <c r="K1059">
        <v>0</v>
      </c>
      <c r="L1059">
        <v>10</v>
      </c>
      <c r="M1059" t="s">
        <v>19</v>
      </c>
      <c r="N1059" t="s">
        <v>62</v>
      </c>
      <c r="O1059">
        <v>36</v>
      </c>
      <c r="P1059" t="s">
        <v>23</v>
      </c>
      <c r="Q1059" t="s">
        <v>64</v>
      </c>
      <c r="R1059" t="s">
        <v>65</v>
      </c>
      <c r="S1059" t="s">
        <v>20</v>
      </c>
      <c r="T1059" t="s">
        <v>71</v>
      </c>
      <c r="U1059" t="s">
        <v>67</v>
      </c>
      <c r="V1059" t="s">
        <v>21</v>
      </c>
      <c r="W1059">
        <v>805</v>
      </c>
      <c r="X1059" t="s">
        <v>22</v>
      </c>
      <c r="Y1059" t="s">
        <v>39</v>
      </c>
      <c r="Z1059">
        <v>2</v>
      </c>
      <c r="AC1059" t="str">
        <f>IF(Table1[[#This Row],[In Adafruit Kit]]+Table1[[#This Row],[Common part]]&gt;0,1,"")</f>
        <v/>
      </c>
      <c r="AF1059" t="str">
        <f>IF(Table1[[#This Row],[Stock Part]]=1,"STOCK",IF(Table1[[#This Row],[5% Rohs Part]]+Table1[[#This Row],[1% Rohs Part]],"",""))</f>
        <v/>
      </c>
      <c r="AG1059" t="str">
        <f>CONCATENATE(Table1[[#This Row],[Resistance (Ohms)]],Table1[[#This Row],[Tolerance]],Table1[[#This Row],[Stock]])</f>
        <v>36Â±5%</v>
      </c>
      <c r="AH1059" t="s">
        <v>11344</v>
      </c>
      <c r="AI1059" s="6" t="s">
        <v>11352</v>
      </c>
    </row>
    <row r="1060" spans="1:35" hidden="1">
      <c r="A1060" t="s">
        <v>55</v>
      </c>
      <c r="B1060" t="s">
        <v>56</v>
      </c>
      <c r="C1060" t="s">
        <v>3582</v>
      </c>
      <c r="D1060" t="s">
        <v>58</v>
      </c>
      <c r="E1060" t="s">
        <v>3583</v>
      </c>
      <c r="F1060" t="s">
        <v>60</v>
      </c>
      <c r="G1060" t="s">
        <v>165</v>
      </c>
      <c r="H1060">
        <v>0</v>
      </c>
      <c r="I1060">
        <v>0</v>
      </c>
      <c r="J1060" t="s">
        <v>25</v>
      </c>
      <c r="K1060">
        <v>0</v>
      </c>
      <c r="L1060">
        <v>10</v>
      </c>
      <c r="M1060" t="s">
        <v>19</v>
      </c>
      <c r="N1060" t="s">
        <v>62</v>
      </c>
      <c r="O1060">
        <v>390</v>
      </c>
      <c r="P1060" t="s">
        <v>23</v>
      </c>
      <c r="Q1060" t="s">
        <v>64</v>
      </c>
      <c r="R1060" t="s">
        <v>65</v>
      </c>
      <c r="S1060" t="s">
        <v>20</v>
      </c>
      <c r="T1060" t="s">
        <v>71</v>
      </c>
      <c r="U1060" t="s">
        <v>67</v>
      </c>
      <c r="V1060" t="s">
        <v>21</v>
      </c>
      <c r="W1060">
        <v>805</v>
      </c>
      <c r="X1060" t="s">
        <v>22</v>
      </c>
      <c r="Y1060" t="s">
        <v>39</v>
      </c>
      <c r="Z1060">
        <v>2</v>
      </c>
      <c r="AC1060" t="str">
        <f>IF(Table1[[#This Row],[In Adafruit Kit]]+Table1[[#This Row],[Common part]]&gt;0,1,"")</f>
        <v/>
      </c>
      <c r="AF1060" t="str">
        <f>IF(Table1[[#This Row],[Stock Part]]=1,"STOCK",IF(Table1[[#This Row],[5% Rohs Part]]+Table1[[#This Row],[1% Rohs Part]],"",""))</f>
        <v/>
      </c>
      <c r="AG1060" t="str">
        <f>CONCATENATE(Table1[[#This Row],[Resistance (Ohms)]],Table1[[#This Row],[Tolerance]],Table1[[#This Row],[Stock]])</f>
        <v>390Â±5%</v>
      </c>
      <c r="AH1060" t="s">
        <v>11344</v>
      </c>
      <c r="AI1060" s="6" t="s">
        <v>11352</v>
      </c>
    </row>
    <row r="1061" spans="1:35" hidden="1">
      <c r="A1061" t="s">
        <v>55</v>
      </c>
      <c r="B1061" t="s">
        <v>56</v>
      </c>
      <c r="C1061" t="s">
        <v>3584</v>
      </c>
      <c r="D1061" t="s">
        <v>58</v>
      </c>
      <c r="E1061" t="s">
        <v>3585</v>
      </c>
      <c r="F1061" t="s">
        <v>60</v>
      </c>
      <c r="G1061" t="s">
        <v>2150</v>
      </c>
      <c r="H1061">
        <v>0</v>
      </c>
      <c r="I1061">
        <v>0</v>
      </c>
      <c r="J1061" t="s">
        <v>25</v>
      </c>
      <c r="K1061">
        <v>0</v>
      </c>
      <c r="L1061">
        <v>10</v>
      </c>
      <c r="M1061" t="s">
        <v>19</v>
      </c>
      <c r="N1061" t="s">
        <v>62</v>
      </c>
      <c r="O1061" t="s">
        <v>2151</v>
      </c>
      <c r="P1061" t="s">
        <v>23</v>
      </c>
      <c r="Q1061" t="s">
        <v>64</v>
      </c>
      <c r="R1061" t="s">
        <v>65</v>
      </c>
      <c r="S1061" t="s">
        <v>20</v>
      </c>
      <c r="T1061" t="s">
        <v>71</v>
      </c>
      <c r="U1061" t="s">
        <v>67</v>
      </c>
      <c r="V1061" t="s">
        <v>21</v>
      </c>
      <c r="W1061">
        <v>805</v>
      </c>
      <c r="X1061" t="s">
        <v>22</v>
      </c>
      <c r="Y1061" t="s">
        <v>39</v>
      </c>
      <c r="Z1061">
        <v>2</v>
      </c>
      <c r="AC1061" t="str">
        <f>IF(Table1[[#This Row],[In Adafruit Kit]]+Table1[[#This Row],[Common part]]&gt;0,1,"")</f>
        <v/>
      </c>
      <c r="AF1061" t="str">
        <f>IF(Table1[[#This Row],[Stock Part]]=1,"STOCK",IF(Table1[[#This Row],[5% Rohs Part]]+Table1[[#This Row],[1% Rohs Part]],"",""))</f>
        <v/>
      </c>
      <c r="AG1061" t="str">
        <f>CONCATENATE(Table1[[#This Row],[Resistance (Ohms)]],Table1[[#This Row],[Tolerance]],Table1[[#This Row],[Stock]])</f>
        <v>3.9kÂ±5%</v>
      </c>
      <c r="AH1061" t="s">
        <v>11344</v>
      </c>
      <c r="AI1061" s="6" t="s">
        <v>11352</v>
      </c>
    </row>
    <row r="1062" spans="1:35" hidden="1">
      <c r="A1062" t="s">
        <v>55</v>
      </c>
      <c r="B1062" t="s">
        <v>56</v>
      </c>
      <c r="C1062" t="s">
        <v>3586</v>
      </c>
      <c r="D1062" t="s">
        <v>58</v>
      </c>
      <c r="E1062" t="s">
        <v>3587</v>
      </c>
      <c r="F1062" t="s">
        <v>60</v>
      </c>
      <c r="G1062" t="s">
        <v>2469</v>
      </c>
      <c r="H1062">
        <v>0</v>
      </c>
      <c r="I1062">
        <v>0</v>
      </c>
      <c r="J1062" t="s">
        <v>25</v>
      </c>
      <c r="K1062">
        <v>0</v>
      </c>
      <c r="L1062">
        <v>10</v>
      </c>
      <c r="M1062" t="s">
        <v>19</v>
      </c>
      <c r="N1062" t="s">
        <v>62</v>
      </c>
      <c r="O1062" t="s">
        <v>2470</v>
      </c>
      <c r="P1062" t="s">
        <v>23</v>
      </c>
      <c r="Q1062" t="s">
        <v>64</v>
      </c>
      <c r="R1062" t="s">
        <v>65</v>
      </c>
      <c r="S1062" t="s">
        <v>20</v>
      </c>
      <c r="T1062" t="s">
        <v>71</v>
      </c>
      <c r="U1062" t="s">
        <v>67</v>
      </c>
      <c r="V1062" t="s">
        <v>21</v>
      </c>
      <c r="W1062">
        <v>805</v>
      </c>
      <c r="X1062" t="s">
        <v>22</v>
      </c>
      <c r="Y1062" t="s">
        <v>39</v>
      </c>
      <c r="Z1062">
        <v>2</v>
      </c>
      <c r="AC1062" t="str">
        <f>IF(Table1[[#This Row],[In Adafruit Kit]]+Table1[[#This Row],[Common part]]&gt;0,1,"")</f>
        <v/>
      </c>
      <c r="AF1062" t="str">
        <f>IF(Table1[[#This Row],[Stock Part]]=1,"STOCK",IF(Table1[[#This Row],[5% Rohs Part]]+Table1[[#This Row],[1% Rohs Part]],"",""))</f>
        <v/>
      </c>
      <c r="AG1062" t="str">
        <f>CONCATENATE(Table1[[#This Row],[Resistance (Ohms)]],Table1[[#This Row],[Tolerance]],Table1[[#This Row],[Stock]])</f>
        <v>39kÂ±5%</v>
      </c>
      <c r="AH1062" t="s">
        <v>11344</v>
      </c>
      <c r="AI1062" s="6" t="s">
        <v>11352</v>
      </c>
    </row>
    <row r="1063" spans="1:35" hidden="1">
      <c r="A1063" t="s">
        <v>55</v>
      </c>
      <c r="B1063" t="s">
        <v>56</v>
      </c>
      <c r="C1063" t="s">
        <v>3588</v>
      </c>
      <c r="D1063" t="s">
        <v>58</v>
      </c>
      <c r="E1063" t="s">
        <v>3589</v>
      </c>
      <c r="F1063" t="s">
        <v>60</v>
      </c>
      <c r="G1063" t="s">
        <v>2465</v>
      </c>
      <c r="H1063">
        <v>0</v>
      </c>
      <c r="I1063">
        <v>0</v>
      </c>
      <c r="J1063" t="s">
        <v>25</v>
      </c>
      <c r="K1063">
        <v>0</v>
      </c>
      <c r="L1063">
        <v>10</v>
      </c>
      <c r="M1063" t="s">
        <v>19</v>
      </c>
      <c r="N1063" t="s">
        <v>62</v>
      </c>
      <c r="O1063" t="s">
        <v>2466</v>
      </c>
      <c r="P1063" t="s">
        <v>23</v>
      </c>
      <c r="Q1063" t="s">
        <v>64</v>
      </c>
      <c r="R1063" t="s">
        <v>65</v>
      </c>
      <c r="S1063" t="s">
        <v>20</v>
      </c>
      <c r="T1063" t="s">
        <v>71</v>
      </c>
      <c r="U1063" t="s">
        <v>67</v>
      </c>
      <c r="V1063" t="s">
        <v>21</v>
      </c>
      <c r="W1063">
        <v>805</v>
      </c>
      <c r="X1063" t="s">
        <v>22</v>
      </c>
      <c r="Y1063" t="s">
        <v>39</v>
      </c>
      <c r="Z1063">
        <v>2</v>
      </c>
      <c r="AC1063" t="str">
        <f>IF(Table1[[#This Row],[In Adafruit Kit]]+Table1[[#This Row],[Common part]]&gt;0,1,"")</f>
        <v/>
      </c>
      <c r="AF1063" t="str">
        <f>IF(Table1[[#This Row],[Stock Part]]=1,"STOCK",IF(Table1[[#This Row],[5% Rohs Part]]+Table1[[#This Row],[1% Rohs Part]],"",""))</f>
        <v/>
      </c>
      <c r="AG1063" t="str">
        <f>CONCATENATE(Table1[[#This Row],[Resistance (Ohms)]],Table1[[#This Row],[Tolerance]],Table1[[#This Row],[Stock]])</f>
        <v>390kÂ±5%</v>
      </c>
      <c r="AH1063" t="s">
        <v>11344</v>
      </c>
      <c r="AI1063" s="6" t="s">
        <v>11352</v>
      </c>
    </row>
    <row r="1064" spans="1:35" hidden="1">
      <c r="A1064" t="s">
        <v>55</v>
      </c>
      <c r="B1064" t="s">
        <v>56</v>
      </c>
      <c r="C1064" t="s">
        <v>3590</v>
      </c>
      <c r="D1064" t="s">
        <v>58</v>
      </c>
      <c r="E1064" t="s">
        <v>3591</v>
      </c>
      <c r="F1064" t="s">
        <v>60</v>
      </c>
      <c r="G1064" t="s">
        <v>2434</v>
      </c>
      <c r="H1064">
        <v>0</v>
      </c>
      <c r="I1064">
        <v>0</v>
      </c>
      <c r="J1064" t="s">
        <v>25</v>
      </c>
      <c r="K1064">
        <v>0</v>
      </c>
      <c r="L1064">
        <v>10</v>
      </c>
      <c r="M1064" t="s">
        <v>19</v>
      </c>
      <c r="N1064" t="s">
        <v>62</v>
      </c>
      <c r="O1064" t="s">
        <v>2435</v>
      </c>
      <c r="P1064" t="s">
        <v>23</v>
      </c>
      <c r="Q1064" t="s">
        <v>64</v>
      </c>
      <c r="R1064" t="s">
        <v>65</v>
      </c>
      <c r="S1064" t="s">
        <v>20</v>
      </c>
      <c r="T1064" t="s">
        <v>71</v>
      </c>
      <c r="U1064" t="s">
        <v>67</v>
      </c>
      <c r="V1064" t="s">
        <v>21</v>
      </c>
      <c r="W1064">
        <v>805</v>
      </c>
      <c r="X1064" t="s">
        <v>22</v>
      </c>
      <c r="Y1064" t="s">
        <v>39</v>
      </c>
      <c r="Z1064">
        <v>2</v>
      </c>
      <c r="AC1064" t="str">
        <f>IF(Table1[[#This Row],[In Adafruit Kit]]+Table1[[#This Row],[Common part]]&gt;0,1,"")</f>
        <v/>
      </c>
      <c r="AF1064" t="str">
        <f>IF(Table1[[#This Row],[Stock Part]]=1,"STOCK",IF(Table1[[#This Row],[5% Rohs Part]]+Table1[[#This Row],[1% Rohs Part]],"",""))</f>
        <v/>
      </c>
      <c r="AG1064" t="str">
        <f>CONCATENATE(Table1[[#This Row],[Resistance (Ohms)]],Table1[[#This Row],[Tolerance]],Table1[[#This Row],[Stock]])</f>
        <v>3.9MÂ±5%</v>
      </c>
      <c r="AH1064" t="s">
        <v>11344</v>
      </c>
      <c r="AI1064" s="6" t="s">
        <v>11352</v>
      </c>
    </row>
    <row r="1065" spans="1:35" hidden="1">
      <c r="A1065" t="s">
        <v>55</v>
      </c>
      <c r="B1065" t="s">
        <v>56</v>
      </c>
      <c r="C1065" t="s">
        <v>3592</v>
      </c>
      <c r="D1065" t="s">
        <v>58</v>
      </c>
      <c r="E1065" t="s">
        <v>3593</v>
      </c>
      <c r="F1065" t="s">
        <v>60</v>
      </c>
      <c r="G1065" t="s">
        <v>420</v>
      </c>
      <c r="H1065">
        <v>0</v>
      </c>
      <c r="I1065">
        <v>0</v>
      </c>
      <c r="J1065" t="s">
        <v>25</v>
      </c>
      <c r="K1065">
        <v>0</v>
      </c>
      <c r="L1065">
        <v>10</v>
      </c>
      <c r="M1065" t="s">
        <v>19</v>
      </c>
      <c r="N1065" t="s">
        <v>62</v>
      </c>
      <c r="O1065">
        <v>39</v>
      </c>
      <c r="P1065" t="s">
        <v>23</v>
      </c>
      <c r="Q1065" t="s">
        <v>64</v>
      </c>
      <c r="R1065" t="s">
        <v>65</v>
      </c>
      <c r="S1065" t="s">
        <v>20</v>
      </c>
      <c r="T1065" t="s">
        <v>71</v>
      </c>
      <c r="U1065" t="s">
        <v>67</v>
      </c>
      <c r="V1065" t="s">
        <v>21</v>
      </c>
      <c r="W1065">
        <v>805</v>
      </c>
      <c r="X1065" t="s">
        <v>22</v>
      </c>
      <c r="Y1065" t="s">
        <v>39</v>
      </c>
      <c r="Z1065">
        <v>2</v>
      </c>
      <c r="AC1065" t="str">
        <f>IF(Table1[[#This Row],[In Adafruit Kit]]+Table1[[#This Row],[Common part]]&gt;0,1,"")</f>
        <v/>
      </c>
      <c r="AF1065" t="str">
        <f>IF(Table1[[#This Row],[Stock Part]]=1,"STOCK",IF(Table1[[#This Row],[5% Rohs Part]]+Table1[[#This Row],[1% Rohs Part]],"",""))</f>
        <v/>
      </c>
      <c r="AG1065" t="str">
        <f>CONCATENATE(Table1[[#This Row],[Resistance (Ohms)]],Table1[[#This Row],[Tolerance]],Table1[[#This Row],[Stock]])</f>
        <v>39Â±5%</v>
      </c>
      <c r="AH1065" t="s">
        <v>11344</v>
      </c>
      <c r="AI1065" s="6" t="s">
        <v>11352</v>
      </c>
    </row>
    <row r="1066" spans="1:35" hidden="1">
      <c r="A1066" t="s">
        <v>55</v>
      </c>
      <c r="B1066" t="s">
        <v>56</v>
      </c>
      <c r="C1066" t="s">
        <v>3594</v>
      </c>
      <c r="D1066" t="s">
        <v>58</v>
      </c>
      <c r="E1066" t="s">
        <v>3595</v>
      </c>
      <c r="F1066" t="s">
        <v>60</v>
      </c>
      <c r="G1066" t="s">
        <v>379</v>
      </c>
      <c r="H1066">
        <v>0</v>
      </c>
      <c r="I1066">
        <v>0</v>
      </c>
      <c r="J1066" t="s">
        <v>25</v>
      </c>
      <c r="K1066">
        <v>0</v>
      </c>
      <c r="L1066">
        <v>10</v>
      </c>
      <c r="M1066" t="s">
        <v>19</v>
      </c>
      <c r="N1066" t="s">
        <v>62</v>
      </c>
      <c r="O1066">
        <v>3</v>
      </c>
      <c r="P1066" t="s">
        <v>23</v>
      </c>
      <c r="Q1066" t="s">
        <v>64</v>
      </c>
      <c r="R1066" t="s">
        <v>65</v>
      </c>
      <c r="S1066" t="s">
        <v>20</v>
      </c>
      <c r="T1066" t="s">
        <v>3477</v>
      </c>
      <c r="U1066" t="s">
        <v>67</v>
      </c>
      <c r="V1066" t="s">
        <v>21</v>
      </c>
      <c r="W1066">
        <v>805</v>
      </c>
      <c r="X1066" t="s">
        <v>22</v>
      </c>
      <c r="Y1066" t="s">
        <v>39</v>
      </c>
      <c r="Z1066">
        <v>2</v>
      </c>
      <c r="AC1066" t="str">
        <f>IF(Table1[[#This Row],[In Adafruit Kit]]+Table1[[#This Row],[Common part]]&gt;0,1,"")</f>
        <v/>
      </c>
      <c r="AF1066" t="str">
        <f>IF(Table1[[#This Row],[Stock Part]]=1,"STOCK",IF(Table1[[#This Row],[5% Rohs Part]]+Table1[[#This Row],[1% Rohs Part]],"",""))</f>
        <v/>
      </c>
      <c r="AG1066" t="str">
        <f>CONCATENATE(Table1[[#This Row],[Resistance (Ohms)]],Table1[[#This Row],[Tolerance]],Table1[[#This Row],[Stock]])</f>
        <v>3Â±5%</v>
      </c>
      <c r="AH1066" t="s">
        <v>11344</v>
      </c>
      <c r="AI1066" s="6" t="s">
        <v>11352</v>
      </c>
    </row>
    <row r="1067" spans="1:35" hidden="1">
      <c r="A1067" t="s">
        <v>55</v>
      </c>
      <c r="B1067" t="s">
        <v>56</v>
      </c>
      <c r="C1067" t="s">
        <v>3596</v>
      </c>
      <c r="D1067" t="s">
        <v>58</v>
      </c>
      <c r="E1067" t="s">
        <v>3597</v>
      </c>
      <c r="F1067" t="s">
        <v>60</v>
      </c>
      <c r="G1067" t="s">
        <v>86</v>
      </c>
      <c r="H1067">
        <v>0</v>
      </c>
      <c r="I1067">
        <v>0</v>
      </c>
      <c r="J1067" t="s">
        <v>25</v>
      </c>
      <c r="K1067">
        <v>0</v>
      </c>
      <c r="L1067">
        <v>10</v>
      </c>
      <c r="M1067" t="s">
        <v>19</v>
      </c>
      <c r="N1067" t="s">
        <v>62</v>
      </c>
      <c r="O1067">
        <v>3.3</v>
      </c>
      <c r="P1067" t="s">
        <v>23</v>
      </c>
      <c r="Q1067" t="s">
        <v>64</v>
      </c>
      <c r="R1067" t="s">
        <v>65</v>
      </c>
      <c r="S1067" t="s">
        <v>20</v>
      </c>
      <c r="T1067" t="s">
        <v>3477</v>
      </c>
      <c r="U1067" t="s">
        <v>67</v>
      </c>
      <c r="V1067" t="s">
        <v>21</v>
      </c>
      <c r="W1067">
        <v>805</v>
      </c>
      <c r="X1067" t="s">
        <v>22</v>
      </c>
      <c r="Y1067" t="s">
        <v>39</v>
      </c>
      <c r="Z1067">
        <v>2</v>
      </c>
      <c r="AC1067" t="str">
        <f>IF(Table1[[#This Row],[In Adafruit Kit]]+Table1[[#This Row],[Common part]]&gt;0,1,"")</f>
        <v/>
      </c>
      <c r="AF1067" t="str">
        <f>IF(Table1[[#This Row],[Stock Part]]=1,"STOCK",IF(Table1[[#This Row],[5% Rohs Part]]+Table1[[#This Row],[1% Rohs Part]],"",""))</f>
        <v/>
      </c>
      <c r="AG1067" t="str">
        <f>CONCATENATE(Table1[[#This Row],[Resistance (Ohms)]],Table1[[#This Row],[Tolerance]],Table1[[#This Row],[Stock]])</f>
        <v>3.3Â±5%</v>
      </c>
      <c r="AH1067" t="s">
        <v>11344</v>
      </c>
      <c r="AI1067" s="6" t="s">
        <v>11352</v>
      </c>
    </row>
    <row r="1068" spans="1:35" hidden="1">
      <c r="A1068" t="s">
        <v>55</v>
      </c>
      <c r="B1068" t="s">
        <v>56</v>
      </c>
      <c r="C1068" t="s">
        <v>3598</v>
      </c>
      <c r="D1068" t="s">
        <v>58</v>
      </c>
      <c r="E1068" t="s">
        <v>3599</v>
      </c>
      <c r="F1068" t="s">
        <v>60</v>
      </c>
      <c r="G1068" t="s">
        <v>382</v>
      </c>
      <c r="H1068">
        <v>0</v>
      </c>
      <c r="I1068">
        <v>0</v>
      </c>
      <c r="J1068" t="s">
        <v>25</v>
      </c>
      <c r="K1068">
        <v>0</v>
      </c>
      <c r="L1068">
        <v>10</v>
      </c>
      <c r="M1068" t="s">
        <v>19</v>
      </c>
      <c r="N1068" t="s">
        <v>62</v>
      </c>
      <c r="O1068">
        <v>3.6</v>
      </c>
      <c r="P1068" t="s">
        <v>23</v>
      </c>
      <c r="Q1068" t="s">
        <v>64</v>
      </c>
      <c r="R1068" t="s">
        <v>65</v>
      </c>
      <c r="S1068" t="s">
        <v>20</v>
      </c>
      <c r="T1068" t="s">
        <v>3477</v>
      </c>
      <c r="U1068" t="s">
        <v>67</v>
      </c>
      <c r="V1068" t="s">
        <v>21</v>
      </c>
      <c r="W1068">
        <v>805</v>
      </c>
      <c r="X1068" t="s">
        <v>22</v>
      </c>
      <c r="Y1068" t="s">
        <v>39</v>
      </c>
      <c r="Z1068">
        <v>2</v>
      </c>
      <c r="AC1068" t="str">
        <f>IF(Table1[[#This Row],[In Adafruit Kit]]+Table1[[#This Row],[Common part]]&gt;0,1,"")</f>
        <v/>
      </c>
      <c r="AF1068" t="str">
        <f>IF(Table1[[#This Row],[Stock Part]]=1,"STOCK",IF(Table1[[#This Row],[5% Rohs Part]]+Table1[[#This Row],[1% Rohs Part]],"",""))</f>
        <v/>
      </c>
      <c r="AG1068" t="str">
        <f>CONCATENATE(Table1[[#This Row],[Resistance (Ohms)]],Table1[[#This Row],[Tolerance]],Table1[[#This Row],[Stock]])</f>
        <v>3.6Â±5%</v>
      </c>
      <c r="AH1068" t="s">
        <v>11344</v>
      </c>
      <c r="AI1068" s="6" t="s">
        <v>11352</v>
      </c>
    </row>
    <row r="1069" spans="1:35" hidden="1">
      <c r="A1069" t="s">
        <v>55</v>
      </c>
      <c r="B1069" t="s">
        <v>56</v>
      </c>
      <c r="C1069" t="s">
        <v>3600</v>
      </c>
      <c r="D1069" t="s">
        <v>58</v>
      </c>
      <c r="E1069" t="s">
        <v>3601</v>
      </c>
      <c r="F1069" t="s">
        <v>60</v>
      </c>
      <c r="G1069" t="s">
        <v>385</v>
      </c>
      <c r="H1069">
        <v>0</v>
      </c>
      <c r="I1069">
        <v>0</v>
      </c>
      <c r="J1069" t="s">
        <v>25</v>
      </c>
      <c r="K1069">
        <v>0</v>
      </c>
      <c r="L1069">
        <v>10</v>
      </c>
      <c r="M1069" t="s">
        <v>19</v>
      </c>
      <c r="N1069" t="s">
        <v>62</v>
      </c>
      <c r="O1069">
        <v>3.9</v>
      </c>
      <c r="P1069" t="s">
        <v>23</v>
      </c>
      <c r="Q1069" t="s">
        <v>64</v>
      </c>
      <c r="R1069" t="s">
        <v>65</v>
      </c>
      <c r="S1069" t="s">
        <v>20</v>
      </c>
      <c r="T1069" t="s">
        <v>3477</v>
      </c>
      <c r="U1069" t="s">
        <v>67</v>
      </c>
      <c r="V1069" t="s">
        <v>21</v>
      </c>
      <c r="W1069">
        <v>805</v>
      </c>
      <c r="X1069" t="s">
        <v>22</v>
      </c>
      <c r="Y1069" t="s">
        <v>39</v>
      </c>
      <c r="Z1069">
        <v>2</v>
      </c>
      <c r="AC1069" t="str">
        <f>IF(Table1[[#This Row],[In Adafruit Kit]]+Table1[[#This Row],[Common part]]&gt;0,1,"")</f>
        <v/>
      </c>
      <c r="AF1069" t="str">
        <f>IF(Table1[[#This Row],[Stock Part]]=1,"STOCK",IF(Table1[[#This Row],[5% Rohs Part]]+Table1[[#This Row],[1% Rohs Part]],"",""))</f>
        <v/>
      </c>
      <c r="AG1069" t="str">
        <f>CONCATENATE(Table1[[#This Row],[Resistance (Ohms)]],Table1[[#This Row],[Tolerance]],Table1[[#This Row],[Stock]])</f>
        <v>3.9Â±5%</v>
      </c>
      <c r="AH1069" t="s">
        <v>11344</v>
      </c>
      <c r="AI1069" s="6" t="s">
        <v>11352</v>
      </c>
    </row>
    <row r="1070" spans="1:35" hidden="1">
      <c r="A1070" t="s">
        <v>55</v>
      </c>
      <c r="B1070" t="s">
        <v>56</v>
      </c>
      <c r="C1070" t="s">
        <v>3602</v>
      </c>
      <c r="D1070" t="s">
        <v>58</v>
      </c>
      <c r="E1070" t="s">
        <v>3603</v>
      </c>
      <c r="F1070" t="s">
        <v>60</v>
      </c>
      <c r="G1070" t="s">
        <v>168</v>
      </c>
      <c r="H1070">
        <v>0</v>
      </c>
      <c r="I1070">
        <v>0</v>
      </c>
      <c r="J1070" t="s">
        <v>25</v>
      </c>
      <c r="K1070">
        <v>0</v>
      </c>
      <c r="L1070">
        <v>10</v>
      </c>
      <c r="M1070" t="s">
        <v>19</v>
      </c>
      <c r="N1070" t="s">
        <v>62</v>
      </c>
      <c r="O1070">
        <v>430</v>
      </c>
      <c r="P1070" t="s">
        <v>23</v>
      </c>
      <c r="Q1070" t="s">
        <v>64</v>
      </c>
      <c r="R1070" t="s">
        <v>65</v>
      </c>
      <c r="S1070" t="s">
        <v>20</v>
      </c>
      <c r="T1070" t="s">
        <v>71</v>
      </c>
      <c r="U1070" t="s">
        <v>67</v>
      </c>
      <c r="V1070" t="s">
        <v>21</v>
      </c>
      <c r="W1070">
        <v>805</v>
      </c>
      <c r="X1070" t="s">
        <v>22</v>
      </c>
      <c r="Y1070" t="s">
        <v>39</v>
      </c>
      <c r="Z1070">
        <v>2</v>
      </c>
      <c r="AC1070" t="str">
        <f>IF(Table1[[#This Row],[In Adafruit Kit]]+Table1[[#This Row],[Common part]]&gt;0,1,"")</f>
        <v/>
      </c>
      <c r="AF1070" t="str">
        <f>IF(Table1[[#This Row],[Stock Part]]=1,"STOCK",IF(Table1[[#This Row],[5% Rohs Part]]+Table1[[#This Row],[1% Rohs Part]],"",""))</f>
        <v/>
      </c>
      <c r="AG1070" t="str">
        <f>CONCATENATE(Table1[[#This Row],[Resistance (Ohms)]],Table1[[#This Row],[Tolerance]],Table1[[#This Row],[Stock]])</f>
        <v>430Â±5%</v>
      </c>
      <c r="AH1070" t="s">
        <v>11344</v>
      </c>
      <c r="AI1070" s="6" t="s">
        <v>11352</v>
      </c>
    </row>
    <row r="1071" spans="1:35" hidden="1">
      <c r="A1071" t="s">
        <v>55</v>
      </c>
      <c r="B1071" t="s">
        <v>56</v>
      </c>
      <c r="C1071" t="s">
        <v>3604</v>
      </c>
      <c r="D1071" t="s">
        <v>58</v>
      </c>
      <c r="E1071" t="s">
        <v>3605</v>
      </c>
      <c r="F1071" t="s">
        <v>60</v>
      </c>
      <c r="G1071" t="s">
        <v>283</v>
      </c>
      <c r="H1071">
        <v>0</v>
      </c>
      <c r="I1071">
        <v>0</v>
      </c>
      <c r="J1071" t="s">
        <v>25</v>
      </c>
      <c r="K1071">
        <v>0</v>
      </c>
      <c r="L1071">
        <v>10</v>
      </c>
      <c r="M1071" t="s">
        <v>19</v>
      </c>
      <c r="N1071" t="s">
        <v>62</v>
      </c>
      <c r="O1071" t="s">
        <v>284</v>
      </c>
      <c r="P1071" t="s">
        <v>23</v>
      </c>
      <c r="Q1071" t="s">
        <v>64</v>
      </c>
      <c r="R1071" t="s">
        <v>65</v>
      </c>
      <c r="S1071" t="s">
        <v>20</v>
      </c>
      <c r="T1071" t="s">
        <v>71</v>
      </c>
      <c r="U1071" t="s">
        <v>67</v>
      </c>
      <c r="V1071" t="s">
        <v>21</v>
      </c>
      <c r="W1071">
        <v>805</v>
      </c>
      <c r="X1071" t="s">
        <v>22</v>
      </c>
      <c r="Y1071" t="s">
        <v>39</v>
      </c>
      <c r="Z1071">
        <v>2</v>
      </c>
      <c r="AC1071" t="str">
        <f>IF(Table1[[#This Row],[In Adafruit Kit]]+Table1[[#This Row],[Common part]]&gt;0,1,"")</f>
        <v/>
      </c>
      <c r="AF1071" t="str">
        <f>IF(Table1[[#This Row],[Stock Part]]=1,"STOCK",IF(Table1[[#This Row],[5% Rohs Part]]+Table1[[#This Row],[1% Rohs Part]],"",""))</f>
        <v/>
      </c>
      <c r="AG1071" t="str">
        <f>CONCATENATE(Table1[[#This Row],[Resistance (Ohms)]],Table1[[#This Row],[Tolerance]],Table1[[#This Row],[Stock]])</f>
        <v>4.3kÂ±5%</v>
      </c>
      <c r="AH1071" t="s">
        <v>11344</v>
      </c>
      <c r="AI1071" s="6" t="s">
        <v>11352</v>
      </c>
    </row>
    <row r="1072" spans="1:35" hidden="1">
      <c r="A1072" t="s">
        <v>55</v>
      </c>
      <c r="B1072" t="s">
        <v>56</v>
      </c>
      <c r="C1072" t="s">
        <v>3606</v>
      </c>
      <c r="D1072" t="s">
        <v>58</v>
      </c>
      <c r="E1072" t="s">
        <v>3607</v>
      </c>
      <c r="F1072" t="s">
        <v>60</v>
      </c>
      <c r="G1072" t="s">
        <v>291</v>
      </c>
      <c r="H1072">
        <v>0</v>
      </c>
      <c r="I1072">
        <v>0</v>
      </c>
      <c r="J1072" t="s">
        <v>25</v>
      </c>
      <c r="K1072">
        <v>0</v>
      </c>
      <c r="L1072">
        <v>10</v>
      </c>
      <c r="M1072" t="s">
        <v>19</v>
      </c>
      <c r="N1072" t="s">
        <v>62</v>
      </c>
      <c r="O1072" t="s">
        <v>292</v>
      </c>
      <c r="P1072" t="s">
        <v>23</v>
      </c>
      <c r="Q1072" t="s">
        <v>64</v>
      </c>
      <c r="R1072" t="s">
        <v>65</v>
      </c>
      <c r="S1072" t="s">
        <v>20</v>
      </c>
      <c r="T1072" t="s">
        <v>71</v>
      </c>
      <c r="U1072" t="s">
        <v>67</v>
      </c>
      <c r="V1072" t="s">
        <v>21</v>
      </c>
      <c r="W1072">
        <v>805</v>
      </c>
      <c r="X1072" t="s">
        <v>22</v>
      </c>
      <c r="Y1072" t="s">
        <v>39</v>
      </c>
      <c r="Z1072">
        <v>2</v>
      </c>
      <c r="AC1072" t="str">
        <f>IF(Table1[[#This Row],[In Adafruit Kit]]+Table1[[#This Row],[Common part]]&gt;0,1,"")</f>
        <v/>
      </c>
      <c r="AF1072" t="str">
        <f>IF(Table1[[#This Row],[Stock Part]]=1,"STOCK",IF(Table1[[#This Row],[5% Rohs Part]]+Table1[[#This Row],[1% Rohs Part]],"",""))</f>
        <v/>
      </c>
      <c r="AG1072" t="str">
        <f>CONCATENATE(Table1[[#This Row],[Resistance (Ohms)]],Table1[[#This Row],[Tolerance]],Table1[[#This Row],[Stock]])</f>
        <v>43kÂ±5%</v>
      </c>
      <c r="AH1072" t="s">
        <v>11344</v>
      </c>
      <c r="AI1072" s="6" t="s">
        <v>11352</v>
      </c>
    </row>
    <row r="1073" spans="1:35" hidden="1">
      <c r="A1073" t="s">
        <v>55</v>
      </c>
      <c r="B1073" t="s">
        <v>56</v>
      </c>
      <c r="C1073" t="s">
        <v>3608</v>
      </c>
      <c r="D1073" t="s">
        <v>58</v>
      </c>
      <c r="E1073" t="s">
        <v>3609</v>
      </c>
      <c r="F1073" t="s">
        <v>60</v>
      </c>
      <c r="G1073" t="s">
        <v>3177</v>
      </c>
      <c r="H1073">
        <v>0</v>
      </c>
      <c r="I1073">
        <v>0</v>
      </c>
      <c r="J1073" t="s">
        <v>25</v>
      </c>
      <c r="K1073">
        <v>0</v>
      </c>
      <c r="L1073">
        <v>10</v>
      </c>
      <c r="M1073" t="s">
        <v>19</v>
      </c>
      <c r="N1073" t="s">
        <v>62</v>
      </c>
      <c r="O1073" t="s">
        <v>1796</v>
      </c>
      <c r="P1073" t="s">
        <v>23</v>
      </c>
      <c r="Q1073" t="s">
        <v>64</v>
      </c>
      <c r="R1073" t="s">
        <v>65</v>
      </c>
      <c r="S1073" t="s">
        <v>20</v>
      </c>
      <c r="T1073" t="s">
        <v>71</v>
      </c>
      <c r="U1073" t="s">
        <v>67</v>
      </c>
      <c r="V1073" t="s">
        <v>21</v>
      </c>
      <c r="W1073">
        <v>805</v>
      </c>
      <c r="X1073" t="s">
        <v>22</v>
      </c>
      <c r="Y1073" t="s">
        <v>39</v>
      </c>
      <c r="Z1073">
        <v>2</v>
      </c>
      <c r="AC1073" t="str">
        <f>IF(Table1[[#This Row],[In Adafruit Kit]]+Table1[[#This Row],[Common part]]&gt;0,1,"")</f>
        <v/>
      </c>
      <c r="AF1073" t="str">
        <f>IF(Table1[[#This Row],[Stock Part]]=1,"STOCK",IF(Table1[[#This Row],[5% Rohs Part]]+Table1[[#This Row],[1% Rohs Part]],"",""))</f>
        <v/>
      </c>
      <c r="AG1073" t="str">
        <f>CONCATENATE(Table1[[#This Row],[Resistance (Ohms)]],Table1[[#This Row],[Tolerance]],Table1[[#This Row],[Stock]])</f>
        <v>430kÂ±5%</v>
      </c>
      <c r="AH1073" t="s">
        <v>11344</v>
      </c>
      <c r="AI1073" s="6" t="s">
        <v>11352</v>
      </c>
    </row>
    <row r="1074" spans="1:35" hidden="1">
      <c r="A1074" t="s">
        <v>55</v>
      </c>
      <c r="B1074" t="s">
        <v>56</v>
      </c>
      <c r="C1074" t="s">
        <v>3610</v>
      </c>
      <c r="D1074" t="s">
        <v>58</v>
      </c>
      <c r="E1074" t="s">
        <v>3611</v>
      </c>
      <c r="F1074" t="s">
        <v>60</v>
      </c>
      <c r="G1074" t="s">
        <v>2523</v>
      </c>
      <c r="H1074">
        <v>0</v>
      </c>
      <c r="I1074">
        <v>0</v>
      </c>
      <c r="J1074" t="s">
        <v>25</v>
      </c>
      <c r="K1074">
        <v>0</v>
      </c>
      <c r="L1074">
        <v>10</v>
      </c>
      <c r="M1074" t="s">
        <v>19</v>
      </c>
      <c r="N1074" t="s">
        <v>62</v>
      </c>
      <c r="O1074" t="s">
        <v>2524</v>
      </c>
      <c r="P1074" t="s">
        <v>23</v>
      </c>
      <c r="Q1074" t="s">
        <v>64</v>
      </c>
      <c r="R1074" t="s">
        <v>65</v>
      </c>
      <c r="S1074" t="s">
        <v>20</v>
      </c>
      <c r="T1074" t="s">
        <v>71</v>
      </c>
      <c r="U1074" t="s">
        <v>67</v>
      </c>
      <c r="V1074" t="s">
        <v>21</v>
      </c>
      <c r="W1074">
        <v>805</v>
      </c>
      <c r="X1074" t="s">
        <v>22</v>
      </c>
      <c r="Y1074" t="s">
        <v>39</v>
      </c>
      <c r="Z1074">
        <v>2</v>
      </c>
      <c r="AC1074" t="str">
        <f>IF(Table1[[#This Row],[In Adafruit Kit]]+Table1[[#This Row],[Common part]]&gt;0,1,"")</f>
        <v/>
      </c>
      <c r="AF1074" t="str">
        <f>IF(Table1[[#This Row],[Stock Part]]=1,"STOCK",IF(Table1[[#This Row],[5% Rohs Part]]+Table1[[#This Row],[1% Rohs Part]],"",""))</f>
        <v/>
      </c>
      <c r="AG1074" t="str">
        <f>CONCATENATE(Table1[[#This Row],[Resistance (Ohms)]],Table1[[#This Row],[Tolerance]],Table1[[#This Row],[Stock]])</f>
        <v>4.3MÂ±5%</v>
      </c>
      <c r="AH1074" t="s">
        <v>11344</v>
      </c>
      <c r="AI1074" s="6" t="s">
        <v>11352</v>
      </c>
    </row>
    <row r="1075" spans="1:35" hidden="1">
      <c r="A1075" t="s">
        <v>55</v>
      </c>
      <c r="B1075" t="s">
        <v>56</v>
      </c>
      <c r="C1075" t="s">
        <v>3612</v>
      </c>
      <c r="D1075" t="s">
        <v>58</v>
      </c>
      <c r="E1075" t="s">
        <v>3613</v>
      </c>
      <c r="F1075" t="s">
        <v>60</v>
      </c>
      <c r="G1075" t="s">
        <v>123</v>
      </c>
      <c r="H1075">
        <v>0</v>
      </c>
      <c r="I1075">
        <v>0</v>
      </c>
      <c r="J1075" t="s">
        <v>25</v>
      </c>
      <c r="K1075">
        <v>0</v>
      </c>
      <c r="L1075">
        <v>10</v>
      </c>
      <c r="M1075" t="s">
        <v>19</v>
      </c>
      <c r="N1075" t="s">
        <v>62</v>
      </c>
      <c r="O1075">
        <v>43</v>
      </c>
      <c r="P1075" t="s">
        <v>23</v>
      </c>
      <c r="Q1075" t="s">
        <v>64</v>
      </c>
      <c r="R1075" t="s">
        <v>65</v>
      </c>
      <c r="S1075" t="s">
        <v>20</v>
      </c>
      <c r="T1075" t="s">
        <v>71</v>
      </c>
      <c r="U1075" t="s">
        <v>67</v>
      </c>
      <c r="V1075" t="s">
        <v>21</v>
      </c>
      <c r="W1075">
        <v>805</v>
      </c>
      <c r="X1075" t="s">
        <v>22</v>
      </c>
      <c r="Y1075" t="s">
        <v>39</v>
      </c>
      <c r="Z1075">
        <v>2</v>
      </c>
      <c r="AC1075" t="str">
        <f>IF(Table1[[#This Row],[In Adafruit Kit]]+Table1[[#This Row],[Common part]]&gt;0,1,"")</f>
        <v/>
      </c>
      <c r="AF1075" t="str">
        <f>IF(Table1[[#This Row],[Stock Part]]=1,"STOCK",IF(Table1[[#This Row],[5% Rohs Part]]+Table1[[#This Row],[1% Rohs Part]],"",""))</f>
        <v/>
      </c>
      <c r="AG1075" t="str">
        <f>CONCATENATE(Table1[[#This Row],[Resistance (Ohms)]],Table1[[#This Row],[Tolerance]],Table1[[#This Row],[Stock]])</f>
        <v>43Â±5%</v>
      </c>
      <c r="AH1075" t="s">
        <v>11344</v>
      </c>
      <c r="AI1075" s="6" t="s">
        <v>11352</v>
      </c>
    </row>
    <row r="1076" spans="1:35" hidden="1">
      <c r="A1076" t="s">
        <v>55</v>
      </c>
      <c r="B1076" t="s">
        <v>56</v>
      </c>
      <c r="C1076" t="s">
        <v>3614</v>
      </c>
      <c r="D1076" t="s">
        <v>58</v>
      </c>
      <c r="E1076" t="s">
        <v>3615</v>
      </c>
      <c r="F1076" t="s">
        <v>60</v>
      </c>
      <c r="G1076" t="s">
        <v>171</v>
      </c>
      <c r="H1076">
        <v>0</v>
      </c>
      <c r="I1076">
        <v>0</v>
      </c>
      <c r="J1076" t="s">
        <v>25</v>
      </c>
      <c r="K1076">
        <v>0</v>
      </c>
      <c r="L1076">
        <v>10</v>
      </c>
      <c r="M1076" t="s">
        <v>19</v>
      </c>
      <c r="N1076" t="s">
        <v>62</v>
      </c>
      <c r="O1076">
        <v>470</v>
      </c>
      <c r="P1076" t="s">
        <v>23</v>
      </c>
      <c r="Q1076" t="s">
        <v>64</v>
      </c>
      <c r="R1076" t="s">
        <v>65</v>
      </c>
      <c r="S1076" t="s">
        <v>20</v>
      </c>
      <c r="T1076" t="s">
        <v>71</v>
      </c>
      <c r="U1076" t="s">
        <v>67</v>
      </c>
      <c r="V1076" t="s">
        <v>21</v>
      </c>
      <c r="W1076">
        <v>805</v>
      </c>
      <c r="X1076" t="s">
        <v>22</v>
      </c>
      <c r="Y1076" t="s">
        <v>39</v>
      </c>
      <c r="Z1076">
        <v>2</v>
      </c>
      <c r="AC1076" t="str">
        <f>IF(Table1[[#This Row],[In Adafruit Kit]]+Table1[[#This Row],[Common part]]&gt;0,1,"")</f>
        <v/>
      </c>
      <c r="AF1076" t="str">
        <f>IF(Table1[[#This Row],[Stock Part]]=1,"STOCK",IF(Table1[[#This Row],[5% Rohs Part]]+Table1[[#This Row],[1% Rohs Part]],"",""))</f>
        <v/>
      </c>
      <c r="AG1076" t="str">
        <f>CONCATENATE(Table1[[#This Row],[Resistance (Ohms)]],Table1[[#This Row],[Tolerance]],Table1[[#This Row],[Stock]])</f>
        <v>470Â±5%</v>
      </c>
      <c r="AH1076" t="s">
        <v>11344</v>
      </c>
      <c r="AI1076" s="6" t="s">
        <v>11352</v>
      </c>
    </row>
    <row r="1077" spans="1:35" hidden="1">
      <c r="A1077" t="s">
        <v>55</v>
      </c>
      <c r="B1077" t="s">
        <v>56</v>
      </c>
      <c r="C1077" t="s">
        <v>3616</v>
      </c>
      <c r="D1077" t="s">
        <v>58</v>
      </c>
      <c r="E1077" t="s">
        <v>3617</v>
      </c>
      <c r="F1077" t="s">
        <v>60</v>
      </c>
      <c r="G1077" t="s">
        <v>287</v>
      </c>
      <c r="H1077">
        <v>0</v>
      </c>
      <c r="I1077">
        <v>0</v>
      </c>
      <c r="J1077" t="s">
        <v>25</v>
      </c>
      <c r="K1077">
        <v>0</v>
      </c>
      <c r="L1077">
        <v>10</v>
      </c>
      <c r="M1077" t="s">
        <v>19</v>
      </c>
      <c r="N1077" t="s">
        <v>62</v>
      </c>
      <c r="O1077" t="s">
        <v>288</v>
      </c>
      <c r="P1077" t="s">
        <v>23</v>
      </c>
      <c r="Q1077" t="s">
        <v>64</v>
      </c>
      <c r="R1077" t="s">
        <v>65</v>
      </c>
      <c r="S1077" t="s">
        <v>20</v>
      </c>
      <c r="T1077" t="s">
        <v>71</v>
      </c>
      <c r="U1077" t="s">
        <v>67</v>
      </c>
      <c r="V1077" t="s">
        <v>21</v>
      </c>
      <c r="W1077">
        <v>805</v>
      </c>
      <c r="X1077" t="s">
        <v>22</v>
      </c>
      <c r="Y1077" t="s">
        <v>39</v>
      </c>
      <c r="Z1077">
        <v>2</v>
      </c>
      <c r="AC1077" t="str">
        <f>IF(Table1[[#This Row],[In Adafruit Kit]]+Table1[[#This Row],[Common part]]&gt;0,1,"")</f>
        <v/>
      </c>
      <c r="AF1077" t="str">
        <f>IF(Table1[[#This Row],[Stock Part]]=1,"STOCK",IF(Table1[[#This Row],[5% Rohs Part]]+Table1[[#This Row],[1% Rohs Part]],"",""))</f>
        <v/>
      </c>
      <c r="AG1077" t="str">
        <f>CONCATENATE(Table1[[#This Row],[Resistance (Ohms)]],Table1[[#This Row],[Tolerance]],Table1[[#This Row],[Stock]])</f>
        <v>4.7kÂ±5%</v>
      </c>
      <c r="AH1077" t="s">
        <v>11344</v>
      </c>
      <c r="AI1077" s="6" t="s">
        <v>11352</v>
      </c>
    </row>
    <row r="1078" spans="1:35" hidden="1">
      <c r="A1078" t="s">
        <v>55</v>
      </c>
      <c r="B1078" t="s">
        <v>56</v>
      </c>
      <c r="C1078" t="s">
        <v>3618</v>
      </c>
      <c r="D1078" t="s">
        <v>58</v>
      </c>
      <c r="E1078" t="s">
        <v>3619</v>
      </c>
      <c r="F1078" t="s">
        <v>60</v>
      </c>
      <c r="G1078" t="s">
        <v>295</v>
      </c>
      <c r="H1078">
        <v>0</v>
      </c>
      <c r="I1078">
        <v>0</v>
      </c>
      <c r="J1078" t="s">
        <v>25</v>
      </c>
      <c r="K1078">
        <v>0</v>
      </c>
      <c r="L1078">
        <v>10</v>
      </c>
      <c r="M1078" t="s">
        <v>19</v>
      </c>
      <c r="N1078" t="s">
        <v>62</v>
      </c>
      <c r="O1078" t="s">
        <v>296</v>
      </c>
      <c r="P1078" t="s">
        <v>23</v>
      </c>
      <c r="Q1078" t="s">
        <v>64</v>
      </c>
      <c r="R1078" t="s">
        <v>65</v>
      </c>
      <c r="S1078" t="s">
        <v>20</v>
      </c>
      <c r="T1078" t="s">
        <v>71</v>
      </c>
      <c r="U1078" t="s">
        <v>67</v>
      </c>
      <c r="V1078" t="s">
        <v>21</v>
      </c>
      <c r="W1078">
        <v>805</v>
      </c>
      <c r="X1078" t="s">
        <v>22</v>
      </c>
      <c r="Y1078" t="s">
        <v>39</v>
      </c>
      <c r="Z1078">
        <v>2</v>
      </c>
      <c r="AC1078" t="str">
        <f>IF(Table1[[#This Row],[In Adafruit Kit]]+Table1[[#This Row],[Common part]]&gt;0,1,"")</f>
        <v/>
      </c>
      <c r="AF1078" t="str">
        <f>IF(Table1[[#This Row],[Stock Part]]=1,"STOCK",IF(Table1[[#This Row],[5% Rohs Part]]+Table1[[#This Row],[1% Rohs Part]],"",""))</f>
        <v/>
      </c>
      <c r="AG1078" t="str">
        <f>CONCATENATE(Table1[[#This Row],[Resistance (Ohms)]],Table1[[#This Row],[Tolerance]],Table1[[#This Row],[Stock]])</f>
        <v>47kÂ±5%</v>
      </c>
      <c r="AH1078" t="s">
        <v>11344</v>
      </c>
      <c r="AI1078" s="6" t="s">
        <v>11352</v>
      </c>
    </row>
    <row r="1079" spans="1:35" hidden="1">
      <c r="A1079" t="s">
        <v>55</v>
      </c>
      <c r="B1079" t="s">
        <v>56</v>
      </c>
      <c r="C1079" t="s">
        <v>3620</v>
      </c>
      <c r="D1079" t="s">
        <v>58</v>
      </c>
      <c r="E1079" t="s">
        <v>3621</v>
      </c>
      <c r="F1079" t="s">
        <v>60</v>
      </c>
      <c r="G1079" t="s">
        <v>2640</v>
      </c>
      <c r="H1079">
        <v>0</v>
      </c>
      <c r="I1079">
        <v>0</v>
      </c>
      <c r="J1079" t="s">
        <v>25</v>
      </c>
      <c r="K1079">
        <v>0</v>
      </c>
      <c r="L1079">
        <v>10</v>
      </c>
      <c r="M1079" t="s">
        <v>19</v>
      </c>
      <c r="N1079" t="s">
        <v>62</v>
      </c>
      <c r="O1079" t="s">
        <v>1221</v>
      </c>
      <c r="P1079" t="s">
        <v>23</v>
      </c>
      <c r="Q1079" t="s">
        <v>64</v>
      </c>
      <c r="R1079" t="s">
        <v>65</v>
      </c>
      <c r="S1079" t="s">
        <v>20</v>
      </c>
      <c r="T1079" t="s">
        <v>71</v>
      </c>
      <c r="U1079" t="s">
        <v>67</v>
      </c>
      <c r="V1079" t="s">
        <v>21</v>
      </c>
      <c r="W1079">
        <v>805</v>
      </c>
      <c r="X1079" t="s">
        <v>22</v>
      </c>
      <c r="Y1079" t="s">
        <v>39</v>
      </c>
      <c r="Z1079">
        <v>2</v>
      </c>
      <c r="AC1079" t="str">
        <f>IF(Table1[[#This Row],[In Adafruit Kit]]+Table1[[#This Row],[Common part]]&gt;0,1,"")</f>
        <v/>
      </c>
      <c r="AF1079" t="str">
        <f>IF(Table1[[#This Row],[Stock Part]]=1,"STOCK",IF(Table1[[#This Row],[5% Rohs Part]]+Table1[[#This Row],[1% Rohs Part]],"",""))</f>
        <v/>
      </c>
      <c r="AG1079" t="str">
        <f>CONCATENATE(Table1[[#This Row],[Resistance (Ohms)]],Table1[[#This Row],[Tolerance]],Table1[[#This Row],[Stock]])</f>
        <v>470kÂ±5%</v>
      </c>
      <c r="AH1079" t="s">
        <v>11344</v>
      </c>
      <c r="AI1079" s="6" t="s">
        <v>11352</v>
      </c>
    </row>
    <row r="1080" spans="1:35" hidden="1">
      <c r="A1080" t="s">
        <v>55</v>
      </c>
      <c r="B1080" t="s">
        <v>56</v>
      </c>
      <c r="C1080" t="s">
        <v>3622</v>
      </c>
      <c r="D1080" t="s">
        <v>58</v>
      </c>
      <c r="E1080" t="s">
        <v>3623</v>
      </c>
      <c r="F1080" t="s">
        <v>60</v>
      </c>
      <c r="G1080" t="s">
        <v>2600</v>
      </c>
      <c r="H1080">
        <v>0</v>
      </c>
      <c r="I1080">
        <v>0</v>
      </c>
      <c r="J1080" t="s">
        <v>25</v>
      </c>
      <c r="K1080">
        <v>0</v>
      </c>
      <c r="L1080">
        <v>10</v>
      </c>
      <c r="M1080" t="s">
        <v>19</v>
      </c>
      <c r="N1080" t="s">
        <v>62</v>
      </c>
      <c r="O1080" t="s">
        <v>1975</v>
      </c>
      <c r="P1080" t="s">
        <v>23</v>
      </c>
      <c r="Q1080" t="s">
        <v>64</v>
      </c>
      <c r="R1080" t="s">
        <v>65</v>
      </c>
      <c r="S1080" t="s">
        <v>20</v>
      </c>
      <c r="T1080" t="s">
        <v>71</v>
      </c>
      <c r="U1080" t="s">
        <v>67</v>
      </c>
      <c r="V1080" t="s">
        <v>21</v>
      </c>
      <c r="W1080">
        <v>805</v>
      </c>
      <c r="X1080" t="s">
        <v>22</v>
      </c>
      <c r="Y1080" t="s">
        <v>39</v>
      </c>
      <c r="Z1080">
        <v>2</v>
      </c>
      <c r="AC1080" t="str">
        <f>IF(Table1[[#This Row],[In Adafruit Kit]]+Table1[[#This Row],[Common part]]&gt;0,1,"")</f>
        <v/>
      </c>
      <c r="AF1080" t="str">
        <f>IF(Table1[[#This Row],[Stock Part]]=1,"STOCK",IF(Table1[[#This Row],[5% Rohs Part]]+Table1[[#This Row],[1% Rohs Part]],"",""))</f>
        <v/>
      </c>
      <c r="AG1080" t="str">
        <f>CONCATENATE(Table1[[#This Row],[Resistance (Ohms)]],Table1[[#This Row],[Tolerance]],Table1[[#This Row],[Stock]])</f>
        <v>4.7MÂ±5%</v>
      </c>
      <c r="AH1080" t="s">
        <v>11344</v>
      </c>
      <c r="AI1080" s="6" t="s">
        <v>11352</v>
      </c>
    </row>
    <row r="1081" spans="1:35" hidden="1">
      <c r="A1081" t="s">
        <v>55</v>
      </c>
      <c r="B1081" t="s">
        <v>56</v>
      </c>
      <c r="C1081" t="s">
        <v>3624</v>
      </c>
      <c r="D1081" t="s">
        <v>58</v>
      </c>
      <c r="E1081" t="s">
        <v>3625</v>
      </c>
      <c r="F1081" t="s">
        <v>60</v>
      </c>
      <c r="G1081" t="s">
        <v>423</v>
      </c>
      <c r="H1081">
        <v>0</v>
      </c>
      <c r="I1081">
        <v>0</v>
      </c>
      <c r="J1081" t="s">
        <v>25</v>
      </c>
      <c r="K1081">
        <v>0</v>
      </c>
      <c r="L1081">
        <v>10</v>
      </c>
      <c r="M1081" t="s">
        <v>19</v>
      </c>
      <c r="N1081" t="s">
        <v>62</v>
      </c>
      <c r="O1081">
        <v>47</v>
      </c>
      <c r="P1081" t="s">
        <v>23</v>
      </c>
      <c r="Q1081" t="s">
        <v>64</v>
      </c>
      <c r="R1081" t="s">
        <v>65</v>
      </c>
      <c r="S1081" t="s">
        <v>20</v>
      </c>
      <c r="T1081" t="s">
        <v>71</v>
      </c>
      <c r="U1081" t="s">
        <v>67</v>
      </c>
      <c r="V1081" t="s">
        <v>21</v>
      </c>
      <c r="W1081">
        <v>805</v>
      </c>
      <c r="X1081" t="s">
        <v>22</v>
      </c>
      <c r="Y1081" t="s">
        <v>39</v>
      </c>
      <c r="Z1081">
        <v>2</v>
      </c>
      <c r="AC1081" t="str">
        <f>IF(Table1[[#This Row],[In Adafruit Kit]]+Table1[[#This Row],[Common part]]&gt;0,1,"")</f>
        <v/>
      </c>
      <c r="AF1081" t="str">
        <f>IF(Table1[[#This Row],[Stock Part]]=1,"STOCK",IF(Table1[[#This Row],[5% Rohs Part]]+Table1[[#This Row],[1% Rohs Part]],"",""))</f>
        <v/>
      </c>
      <c r="AG1081" t="str">
        <f>CONCATENATE(Table1[[#This Row],[Resistance (Ohms)]],Table1[[#This Row],[Tolerance]],Table1[[#This Row],[Stock]])</f>
        <v>47Â±5%</v>
      </c>
      <c r="AH1081" t="s">
        <v>11344</v>
      </c>
      <c r="AI1081" s="6" t="s">
        <v>11352</v>
      </c>
    </row>
    <row r="1082" spans="1:35" hidden="1">
      <c r="A1082" t="s">
        <v>55</v>
      </c>
      <c r="B1082" t="s">
        <v>56</v>
      </c>
      <c r="C1082" t="s">
        <v>3626</v>
      </c>
      <c r="D1082" t="s">
        <v>58</v>
      </c>
      <c r="E1082" t="s">
        <v>3627</v>
      </c>
      <c r="F1082" t="s">
        <v>60</v>
      </c>
      <c r="G1082" t="s">
        <v>89</v>
      </c>
      <c r="H1082">
        <v>0</v>
      </c>
      <c r="I1082">
        <v>0</v>
      </c>
      <c r="J1082" t="s">
        <v>25</v>
      </c>
      <c r="K1082">
        <v>0</v>
      </c>
      <c r="L1082">
        <v>10</v>
      </c>
      <c r="M1082" t="s">
        <v>19</v>
      </c>
      <c r="N1082" t="s">
        <v>62</v>
      </c>
      <c r="O1082">
        <v>4.3</v>
      </c>
      <c r="P1082" t="s">
        <v>23</v>
      </c>
      <c r="Q1082" t="s">
        <v>64</v>
      </c>
      <c r="R1082" t="s">
        <v>65</v>
      </c>
      <c r="S1082" t="s">
        <v>20</v>
      </c>
      <c r="T1082" t="s">
        <v>3477</v>
      </c>
      <c r="U1082" t="s">
        <v>67</v>
      </c>
      <c r="V1082" t="s">
        <v>21</v>
      </c>
      <c r="W1082">
        <v>805</v>
      </c>
      <c r="X1082" t="s">
        <v>22</v>
      </c>
      <c r="Y1082" t="s">
        <v>39</v>
      </c>
      <c r="Z1082">
        <v>2</v>
      </c>
      <c r="AC1082" t="str">
        <f>IF(Table1[[#This Row],[In Adafruit Kit]]+Table1[[#This Row],[Common part]]&gt;0,1,"")</f>
        <v/>
      </c>
      <c r="AF1082" t="str">
        <f>IF(Table1[[#This Row],[Stock Part]]=1,"STOCK",IF(Table1[[#This Row],[5% Rohs Part]]+Table1[[#This Row],[1% Rohs Part]],"",""))</f>
        <v/>
      </c>
      <c r="AG1082" t="str">
        <f>CONCATENATE(Table1[[#This Row],[Resistance (Ohms)]],Table1[[#This Row],[Tolerance]],Table1[[#This Row],[Stock]])</f>
        <v>4.3Â±5%</v>
      </c>
      <c r="AH1082" t="s">
        <v>11344</v>
      </c>
      <c r="AI1082" s="6" t="s">
        <v>11352</v>
      </c>
    </row>
    <row r="1083" spans="1:35" hidden="1">
      <c r="A1083" t="s">
        <v>55</v>
      </c>
      <c r="B1083" t="s">
        <v>56</v>
      </c>
      <c r="C1083" t="s">
        <v>3628</v>
      </c>
      <c r="D1083" t="s">
        <v>58</v>
      </c>
      <c r="E1083" t="s">
        <v>3629</v>
      </c>
      <c r="F1083" t="s">
        <v>60</v>
      </c>
      <c r="G1083" t="s">
        <v>388</v>
      </c>
      <c r="H1083">
        <v>0</v>
      </c>
      <c r="I1083">
        <v>0</v>
      </c>
      <c r="J1083" t="s">
        <v>25</v>
      </c>
      <c r="K1083">
        <v>0</v>
      </c>
      <c r="L1083">
        <v>10</v>
      </c>
      <c r="M1083" t="s">
        <v>19</v>
      </c>
      <c r="N1083" t="s">
        <v>62</v>
      </c>
      <c r="O1083">
        <v>4.7</v>
      </c>
      <c r="P1083" t="s">
        <v>23</v>
      </c>
      <c r="Q1083" t="s">
        <v>64</v>
      </c>
      <c r="R1083" t="s">
        <v>65</v>
      </c>
      <c r="S1083" t="s">
        <v>20</v>
      </c>
      <c r="T1083" t="s">
        <v>3477</v>
      </c>
      <c r="U1083" t="s">
        <v>67</v>
      </c>
      <c r="V1083" t="s">
        <v>21</v>
      </c>
      <c r="W1083">
        <v>805</v>
      </c>
      <c r="X1083" t="s">
        <v>22</v>
      </c>
      <c r="Y1083" t="s">
        <v>39</v>
      </c>
      <c r="Z1083">
        <v>2</v>
      </c>
      <c r="AC1083" t="str">
        <f>IF(Table1[[#This Row],[In Adafruit Kit]]+Table1[[#This Row],[Common part]]&gt;0,1,"")</f>
        <v/>
      </c>
      <c r="AF1083" t="str">
        <f>IF(Table1[[#This Row],[Stock Part]]=1,"STOCK",IF(Table1[[#This Row],[5% Rohs Part]]+Table1[[#This Row],[1% Rohs Part]],"",""))</f>
        <v/>
      </c>
      <c r="AG1083" t="str">
        <f>CONCATENATE(Table1[[#This Row],[Resistance (Ohms)]],Table1[[#This Row],[Tolerance]],Table1[[#This Row],[Stock]])</f>
        <v>4.7Â±5%</v>
      </c>
      <c r="AH1083" t="s">
        <v>11344</v>
      </c>
      <c r="AI1083" s="6" t="s">
        <v>11352</v>
      </c>
    </row>
    <row r="1084" spans="1:35" hidden="1">
      <c r="A1084" t="s">
        <v>55</v>
      </c>
      <c r="B1084" t="s">
        <v>56</v>
      </c>
      <c r="C1084" t="s">
        <v>3630</v>
      </c>
      <c r="D1084" t="s">
        <v>58</v>
      </c>
      <c r="E1084" t="s">
        <v>3631</v>
      </c>
      <c r="F1084" t="s">
        <v>60</v>
      </c>
      <c r="G1084" t="s">
        <v>174</v>
      </c>
      <c r="H1084">
        <v>0</v>
      </c>
      <c r="I1084">
        <v>0</v>
      </c>
      <c r="J1084" t="s">
        <v>25</v>
      </c>
      <c r="K1084">
        <v>0</v>
      </c>
      <c r="L1084">
        <v>10</v>
      </c>
      <c r="M1084" t="s">
        <v>19</v>
      </c>
      <c r="N1084" t="s">
        <v>62</v>
      </c>
      <c r="O1084">
        <v>510</v>
      </c>
      <c r="P1084" t="s">
        <v>23</v>
      </c>
      <c r="Q1084" t="s">
        <v>64</v>
      </c>
      <c r="R1084" t="s">
        <v>65</v>
      </c>
      <c r="S1084" t="s">
        <v>20</v>
      </c>
      <c r="T1084" t="s">
        <v>71</v>
      </c>
      <c r="U1084" t="s">
        <v>67</v>
      </c>
      <c r="V1084" t="s">
        <v>21</v>
      </c>
      <c r="W1084">
        <v>805</v>
      </c>
      <c r="X1084" t="s">
        <v>22</v>
      </c>
      <c r="Y1084" t="s">
        <v>39</v>
      </c>
      <c r="Z1084">
        <v>2</v>
      </c>
      <c r="AC1084" t="str">
        <f>IF(Table1[[#This Row],[In Adafruit Kit]]+Table1[[#This Row],[Common part]]&gt;0,1,"")</f>
        <v/>
      </c>
      <c r="AF1084" t="str">
        <f>IF(Table1[[#This Row],[Stock Part]]=1,"STOCK",IF(Table1[[#This Row],[5% Rohs Part]]+Table1[[#This Row],[1% Rohs Part]],"",""))</f>
        <v/>
      </c>
      <c r="AG1084" t="str">
        <f>CONCATENATE(Table1[[#This Row],[Resistance (Ohms)]],Table1[[#This Row],[Tolerance]],Table1[[#This Row],[Stock]])</f>
        <v>510Â±5%</v>
      </c>
      <c r="AH1084" t="s">
        <v>11344</v>
      </c>
      <c r="AI1084" s="6" t="s">
        <v>11352</v>
      </c>
    </row>
    <row r="1085" spans="1:35" hidden="1">
      <c r="A1085" t="s">
        <v>55</v>
      </c>
      <c r="B1085" t="s">
        <v>56</v>
      </c>
      <c r="C1085" t="s">
        <v>3632</v>
      </c>
      <c r="D1085" t="s">
        <v>58</v>
      </c>
      <c r="E1085" t="s">
        <v>3633</v>
      </c>
      <c r="F1085" t="s">
        <v>60</v>
      </c>
      <c r="G1085" t="s">
        <v>299</v>
      </c>
      <c r="H1085">
        <v>0</v>
      </c>
      <c r="I1085">
        <v>0</v>
      </c>
      <c r="J1085" t="s">
        <v>25</v>
      </c>
      <c r="K1085">
        <v>0</v>
      </c>
      <c r="L1085">
        <v>10</v>
      </c>
      <c r="M1085" t="s">
        <v>19</v>
      </c>
      <c r="N1085" t="s">
        <v>62</v>
      </c>
      <c r="O1085" t="s">
        <v>300</v>
      </c>
      <c r="P1085" t="s">
        <v>23</v>
      </c>
      <c r="Q1085" t="s">
        <v>64</v>
      </c>
      <c r="R1085" t="s">
        <v>65</v>
      </c>
      <c r="S1085" t="s">
        <v>20</v>
      </c>
      <c r="T1085" t="s">
        <v>71</v>
      </c>
      <c r="U1085" t="s">
        <v>67</v>
      </c>
      <c r="V1085" t="s">
        <v>21</v>
      </c>
      <c r="W1085">
        <v>805</v>
      </c>
      <c r="X1085" t="s">
        <v>22</v>
      </c>
      <c r="Y1085" t="s">
        <v>39</v>
      </c>
      <c r="Z1085">
        <v>2</v>
      </c>
      <c r="AC1085" t="str">
        <f>IF(Table1[[#This Row],[In Adafruit Kit]]+Table1[[#This Row],[Common part]]&gt;0,1,"")</f>
        <v/>
      </c>
      <c r="AF1085" t="str">
        <f>IF(Table1[[#This Row],[Stock Part]]=1,"STOCK",IF(Table1[[#This Row],[5% Rohs Part]]+Table1[[#This Row],[1% Rohs Part]],"",""))</f>
        <v/>
      </c>
      <c r="AG1085" t="str">
        <f>CONCATENATE(Table1[[#This Row],[Resistance (Ohms)]],Table1[[#This Row],[Tolerance]],Table1[[#This Row],[Stock]])</f>
        <v>5.1kÂ±5%</v>
      </c>
      <c r="AH1085" t="s">
        <v>11344</v>
      </c>
      <c r="AI1085" s="6" t="s">
        <v>11352</v>
      </c>
    </row>
    <row r="1086" spans="1:35" hidden="1">
      <c r="A1086" t="s">
        <v>55</v>
      </c>
      <c r="B1086" t="s">
        <v>56</v>
      </c>
      <c r="C1086" t="s">
        <v>3634</v>
      </c>
      <c r="D1086" t="s">
        <v>58</v>
      </c>
      <c r="E1086" t="s">
        <v>3635</v>
      </c>
      <c r="F1086" t="s">
        <v>60</v>
      </c>
      <c r="G1086" t="s">
        <v>307</v>
      </c>
      <c r="H1086">
        <v>0</v>
      </c>
      <c r="I1086">
        <v>0</v>
      </c>
      <c r="J1086" t="s">
        <v>25</v>
      </c>
      <c r="K1086">
        <v>0</v>
      </c>
      <c r="L1086">
        <v>10</v>
      </c>
      <c r="M1086" t="s">
        <v>19</v>
      </c>
      <c r="N1086" t="s">
        <v>62</v>
      </c>
      <c r="O1086" t="s">
        <v>308</v>
      </c>
      <c r="P1086" t="s">
        <v>23</v>
      </c>
      <c r="Q1086" t="s">
        <v>64</v>
      </c>
      <c r="R1086" t="s">
        <v>65</v>
      </c>
      <c r="S1086" t="s">
        <v>20</v>
      </c>
      <c r="T1086" t="s">
        <v>71</v>
      </c>
      <c r="U1086" t="s">
        <v>67</v>
      </c>
      <c r="V1086" t="s">
        <v>21</v>
      </c>
      <c r="W1086">
        <v>805</v>
      </c>
      <c r="X1086" t="s">
        <v>22</v>
      </c>
      <c r="Y1086" t="s">
        <v>39</v>
      </c>
      <c r="Z1086">
        <v>2</v>
      </c>
      <c r="AC1086" t="str">
        <f>IF(Table1[[#This Row],[In Adafruit Kit]]+Table1[[#This Row],[Common part]]&gt;0,1,"")</f>
        <v/>
      </c>
      <c r="AF1086" t="str">
        <f>IF(Table1[[#This Row],[Stock Part]]=1,"STOCK",IF(Table1[[#This Row],[5% Rohs Part]]+Table1[[#This Row],[1% Rohs Part]],"",""))</f>
        <v/>
      </c>
      <c r="AG1086" t="str">
        <f>CONCATENATE(Table1[[#This Row],[Resistance (Ohms)]],Table1[[#This Row],[Tolerance]],Table1[[#This Row],[Stock]])</f>
        <v>51kÂ±5%</v>
      </c>
      <c r="AH1086" t="s">
        <v>11344</v>
      </c>
      <c r="AI1086" s="6" t="s">
        <v>11352</v>
      </c>
    </row>
    <row r="1087" spans="1:35" hidden="1">
      <c r="A1087" t="s">
        <v>55</v>
      </c>
      <c r="B1087" t="s">
        <v>56</v>
      </c>
      <c r="C1087" t="s">
        <v>3636</v>
      </c>
      <c r="D1087" t="s">
        <v>58</v>
      </c>
      <c r="E1087" t="s">
        <v>3637</v>
      </c>
      <c r="F1087" t="s">
        <v>60</v>
      </c>
      <c r="G1087" t="s">
        <v>303</v>
      </c>
      <c r="H1087">
        <v>0</v>
      </c>
      <c r="I1087">
        <v>0</v>
      </c>
      <c r="J1087" t="s">
        <v>25</v>
      </c>
      <c r="K1087">
        <v>0</v>
      </c>
      <c r="L1087">
        <v>10</v>
      </c>
      <c r="M1087" t="s">
        <v>19</v>
      </c>
      <c r="N1087" t="s">
        <v>62</v>
      </c>
      <c r="O1087" t="s">
        <v>304</v>
      </c>
      <c r="P1087" t="s">
        <v>23</v>
      </c>
      <c r="Q1087" t="s">
        <v>64</v>
      </c>
      <c r="R1087" t="s">
        <v>65</v>
      </c>
      <c r="S1087" t="s">
        <v>20</v>
      </c>
      <c r="T1087" t="s">
        <v>71</v>
      </c>
      <c r="U1087" t="s">
        <v>67</v>
      </c>
      <c r="V1087" t="s">
        <v>21</v>
      </c>
      <c r="W1087">
        <v>805</v>
      </c>
      <c r="X1087" t="s">
        <v>22</v>
      </c>
      <c r="Y1087" t="s">
        <v>39</v>
      </c>
      <c r="Z1087">
        <v>2</v>
      </c>
      <c r="AC1087" t="str">
        <f>IF(Table1[[#This Row],[In Adafruit Kit]]+Table1[[#This Row],[Common part]]&gt;0,1,"")</f>
        <v/>
      </c>
      <c r="AF1087" t="str">
        <f>IF(Table1[[#This Row],[Stock Part]]=1,"STOCK",IF(Table1[[#This Row],[5% Rohs Part]]+Table1[[#This Row],[1% Rohs Part]],"",""))</f>
        <v/>
      </c>
      <c r="AG1087" t="str">
        <f>CONCATENATE(Table1[[#This Row],[Resistance (Ohms)]],Table1[[#This Row],[Tolerance]],Table1[[#This Row],[Stock]])</f>
        <v>510kÂ±5%</v>
      </c>
      <c r="AH1087" t="s">
        <v>11344</v>
      </c>
      <c r="AI1087" s="6" t="s">
        <v>11352</v>
      </c>
    </row>
    <row r="1088" spans="1:35" hidden="1">
      <c r="A1088" t="s">
        <v>55</v>
      </c>
      <c r="B1088" t="s">
        <v>56</v>
      </c>
      <c r="C1088" t="s">
        <v>3638</v>
      </c>
      <c r="D1088" t="s">
        <v>58</v>
      </c>
      <c r="E1088" t="s">
        <v>3639</v>
      </c>
      <c r="F1088" t="s">
        <v>60</v>
      </c>
      <c r="G1088" t="s">
        <v>2660</v>
      </c>
      <c r="H1088">
        <v>0</v>
      </c>
      <c r="I1088">
        <v>0</v>
      </c>
      <c r="J1088" t="s">
        <v>25</v>
      </c>
      <c r="K1088">
        <v>0</v>
      </c>
      <c r="L1088">
        <v>10</v>
      </c>
      <c r="M1088" t="s">
        <v>19</v>
      </c>
      <c r="N1088" t="s">
        <v>62</v>
      </c>
      <c r="O1088" t="s">
        <v>2661</v>
      </c>
      <c r="P1088" t="s">
        <v>23</v>
      </c>
      <c r="Q1088" t="s">
        <v>64</v>
      </c>
      <c r="R1088" t="s">
        <v>65</v>
      </c>
      <c r="S1088" t="s">
        <v>20</v>
      </c>
      <c r="T1088" t="s">
        <v>71</v>
      </c>
      <c r="U1088" t="s">
        <v>67</v>
      </c>
      <c r="V1088" t="s">
        <v>21</v>
      </c>
      <c r="W1088">
        <v>805</v>
      </c>
      <c r="X1088" t="s">
        <v>22</v>
      </c>
      <c r="Y1088" t="s">
        <v>39</v>
      </c>
      <c r="Z1088">
        <v>2</v>
      </c>
      <c r="AC1088" t="str">
        <f>IF(Table1[[#This Row],[In Adafruit Kit]]+Table1[[#This Row],[Common part]]&gt;0,1,"")</f>
        <v/>
      </c>
      <c r="AF1088" t="str">
        <f>IF(Table1[[#This Row],[Stock Part]]=1,"STOCK",IF(Table1[[#This Row],[5% Rohs Part]]+Table1[[#This Row],[1% Rohs Part]],"",""))</f>
        <v/>
      </c>
      <c r="AG1088" t="str">
        <f>CONCATENATE(Table1[[#This Row],[Resistance (Ohms)]],Table1[[#This Row],[Tolerance]],Table1[[#This Row],[Stock]])</f>
        <v>5.1MÂ±5%</v>
      </c>
      <c r="AH1088" t="s">
        <v>11344</v>
      </c>
      <c r="AI1088" s="6" t="s">
        <v>11352</v>
      </c>
    </row>
    <row r="1089" spans="1:35" hidden="1">
      <c r="A1089" t="s">
        <v>55</v>
      </c>
      <c r="B1089" t="s">
        <v>56</v>
      </c>
      <c r="C1089" t="s">
        <v>3640</v>
      </c>
      <c r="D1089" t="s">
        <v>58</v>
      </c>
      <c r="E1089" t="s">
        <v>3641</v>
      </c>
      <c r="F1089" t="s">
        <v>60</v>
      </c>
      <c r="G1089" t="s">
        <v>126</v>
      </c>
      <c r="H1089">
        <v>0</v>
      </c>
      <c r="I1089">
        <v>0</v>
      </c>
      <c r="J1089" t="s">
        <v>25</v>
      </c>
      <c r="K1089">
        <v>0</v>
      </c>
      <c r="L1089">
        <v>10</v>
      </c>
      <c r="M1089" t="s">
        <v>19</v>
      </c>
      <c r="N1089" t="s">
        <v>62</v>
      </c>
      <c r="O1089">
        <v>51</v>
      </c>
      <c r="P1089" t="s">
        <v>23</v>
      </c>
      <c r="Q1089" t="s">
        <v>64</v>
      </c>
      <c r="R1089" t="s">
        <v>65</v>
      </c>
      <c r="S1089" t="s">
        <v>20</v>
      </c>
      <c r="T1089" t="s">
        <v>71</v>
      </c>
      <c r="U1089" t="s">
        <v>67</v>
      </c>
      <c r="V1089" t="s">
        <v>21</v>
      </c>
      <c r="W1089">
        <v>805</v>
      </c>
      <c r="X1089" t="s">
        <v>22</v>
      </c>
      <c r="Y1089" t="s">
        <v>39</v>
      </c>
      <c r="Z1089">
        <v>2</v>
      </c>
      <c r="AC1089" t="str">
        <f>IF(Table1[[#This Row],[In Adafruit Kit]]+Table1[[#This Row],[Common part]]&gt;0,1,"")</f>
        <v/>
      </c>
      <c r="AF1089" t="str">
        <f>IF(Table1[[#This Row],[Stock Part]]=1,"STOCK",IF(Table1[[#This Row],[5% Rohs Part]]+Table1[[#This Row],[1% Rohs Part]],"",""))</f>
        <v/>
      </c>
      <c r="AG1089" t="str">
        <f>CONCATENATE(Table1[[#This Row],[Resistance (Ohms)]],Table1[[#This Row],[Tolerance]],Table1[[#This Row],[Stock]])</f>
        <v>51Â±5%</v>
      </c>
      <c r="AH1089" t="s">
        <v>11344</v>
      </c>
      <c r="AI1089" s="6" t="s">
        <v>11352</v>
      </c>
    </row>
    <row r="1090" spans="1:35" hidden="1">
      <c r="A1090" t="s">
        <v>55</v>
      </c>
      <c r="B1090" t="s">
        <v>56</v>
      </c>
      <c r="C1090" t="s">
        <v>3642</v>
      </c>
      <c r="D1090" t="s">
        <v>58</v>
      </c>
      <c r="E1090" t="s">
        <v>3643</v>
      </c>
      <c r="F1090" t="s">
        <v>60</v>
      </c>
      <c r="G1090" t="s">
        <v>454</v>
      </c>
      <c r="H1090">
        <v>0</v>
      </c>
      <c r="I1090">
        <v>0</v>
      </c>
      <c r="J1090" t="s">
        <v>25</v>
      </c>
      <c r="K1090">
        <v>0</v>
      </c>
      <c r="L1090">
        <v>10</v>
      </c>
      <c r="M1090" t="s">
        <v>19</v>
      </c>
      <c r="N1090" t="s">
        <v>62</v>
      </c>
      <c r="O1090">
        <v>560</v>
      </c>
      <c r="P1090" t="s">
        <v>23</v>
      </c>
      <c r="Q1090" t="s">
        <v>64</v>
      </c>
      <c r="R1090" t="s">
        <v>65</v>
      </c>
      <c r="S1090" t="s">
        <v>20</v>
      </c>
      <c r="T1090" t="s">
        <v>71</v>
      </c>
      <c r="U1090" t="s">
        <v>67</v>
      </c>
      <c r="V1090" t="s">
        <v>21</v>
      </c>
      <c r="W1090">
        <v>805</v>
      </c>
      <c r="X1090" t="s">
        <v>22</v>
      </c>
      <c r="Y1090" t="s">
        <v>39</v>
      </c>
      <c r="Z1090">
        <v>2</v>
      </c>
      <c r="AC1090" t="str">
        <f>IF(Table1[[#This Row],[In Adafruit Kit]]+Table1[[#This Row],[Common part]]&gt;0,1,"")</f>
        <v/>
      </c>
      <c r="AF1090" t="str">
        <f>IF(Table1[[#This Row],[Stock Part]]=1,"STOCK",IF(Table1[[#This Row],[5% Rohs Part]]+Table1[[#This Row],[1% Rohs Part]],"",""))</f>
        <v/>
      </c>
      <c r="AG1090" t="str">
        <f>CONCATENATE(Table1[[#This Row],[Resistance (Ohms)]],Table1[[#This Row],[Tolerance]],Table1[[#This Row],[Stock]])</f>
        <v>560Â±5%</v>
      </c>
      <c r="AH1090" t="s">
        <v>11344</v>
      </c>
      <c r="AI1090" s="6" t="s">
        <v>11352</v>
      </c>
    </row>
    <row r="1091" spans="1:35" hidden="1">
      <c r="A1091" t="s">
        <v>55</v>
      </c>
      <c r="B1091" t="s">
        <v>56</v>
      </c>
      <c r="C1091" t="s">
        <v>3644</v>
      </c>
      <c r="D1091" t="s">
        <v>58</v>
      </c>
      <c r="E1091" t="s">
        <v>3645</v>
      </c>
      <c r="F1091" t="s">
        <v>60</v>
      </c>
      <c r="G1091" t="s">
        <v>2664</v>
      </c>
      <c r="H1091">
        <v>0</v>
      </c>
      <c r="I1091">
        <v>0</v>
      </c>
      <c r="J1091" t="s">
        <v>25</v>
      </c>
      <c r="K1091">
        <v>0</v>
      </c>
      <c r="L1091">
        <v>10</v>
      </c>
      <c r="M1091" t="s">
        <v>19</v>
      </c>
      <c r="N1091" t="s">
        <v>62</v>
      </c>
      <c r="O1091" t="s">
        <v>598</v>
      </c>
      <c r="P1091" t="s">
        <v>23</v>
      </c>
      <c r="Q1091" t="s">
        <v>64</v>
      </c>
      <c r="R1091" t="s">
        <v>65</v>
      </c>
      <c r="S1091" t="s">
        <v>20</v>
      </c>
      <c r="T1091" t="s">
        <v>71</v>
      </c>
      <c r="U1091" t="s">
        <v>67</v>
      </c>
      <c r="V1091" t="s">
        <v>21</v>
      </c>
      <c r="W1091">
        <v>805</v>
      </c>
      <c r="X1091" t="s">
        <v>22</v>
      </c>
      <c r="Y1091" t="s">
        <v>39</v>
      </c>
      <c r="Z1091">
        <v>2</v>
      </c>
      <c r="AC1091" t="str">
        <f>IF(Table1[[#This Row],[In Adafruit Kit]]+Table1[[#This Row],[Common part]]&gt;0,1,"")</f>
        <v/>
      </c>
      <c r="AF1091" t="str">
        <f>IF(Table1[[#This Row],[Stock Part]]=1,"STOCK",IF(Table1[[#This Row],[5% Rohs Part]]+Table1[[#This Row],[1% Rohs Part]],"",""))</f>
        <v/>
      </c>
      <c r="AG1091" t="str">
        <f>CONCATENATE(Table1[[#This Row],[Resistance (Ohms)]],Table1[[#This Row],[Tolerance]],Table1[[#This Row],[Stock]])</f>
        <v>5.6kÂ±5%</v>
      </c>
      <c r="AH1091" t="s">
        <v>11344</v>
      </c>
      <c r="AI1091" s="6" t="s">
        <v>11352</v>
      </c>
    </row>
    <row r="1092" spans="1:35" hidden="1">
      <c r="A1092" t="s">
        <v>55</v>
      </c>
      <c r="B1092" t="s">
        <v>56</v>
      </c>
      <c r="C1092" t="s">
        <v>3646</v>
      </c>
      <c r="D1092" t="s">
        <v>58</v>
      </c>
      <c r="E1092" t="s">
        <v>3647</v>
      </c>
      <c r="F1092" t="s">
        <v>60</v>
      </c>
      <c r="G1092" t="s">
        <v>2824</v>
      </c>
      <c r="H1092">
        <v>0</v>
      </c>
      <c r="I1092">
        <v>0</v>
      </c>
      <c r="J1092" t="s">
        <v>25</v>
      </c>
      <c r="K1092">
        <v>0</v>
      </c>
      <c r="L1092">
        <v>10</v>
      </c>
      <c r="M1092" t="s">
        <v>19</v>
      </c>
      <c r="N1092" t="s">
        <v>62</v>
      </c>
      <c r="O1092" t="s">
        <v>876</v>
      </c>
      <c r="P1092" t="s">
        <v>23</v>
      </c>
      <c r="Q1092" t="s">
        <v>64</v>
      </c>
      <c r="R1092" t="s">
        <v>65</v>
      </c>
      <c r="S1092" t="s">
        <v>20</v>
      </c>
      <c r="T1092" t="s">
        <v>71</v>
      </c>
      <c r="U1092" t="s">
        <v>67</v>
      </c>
      <c r="V1092" t="s">
        <v>21</v>
      </c>
      <c r="W1092">
        <v>805</v>
      </c>
      <c r="X1092" t="s">
        <v>22</v>
      </c>
      <c r="Y1092" t="s">
        <v>39</v>
      </c>
      <c r="Z1092">
        <v>2</v>
      </c>
      <c r="AC1092" t="str">
        <f>IF(Table1[[#This Row],[In Adafruit Kit]]+Table1[[#This Row],[Common part]]&gt;0,1,"")</f>
        <v/>
      </c>
      <c r="AF1092" t="str">
        <f>IF(Table1[[#This Row],[Stock Part]]=1,"STOCK",IF(Table1[[#This Row],[5% Rohs Part]]+Table1[[#This Row],[1% Rohs Part]],"",""))</f>
        <v/>
      </c>
      <c r="AG1092" t="str">
        <f>CONCATENATE(Table1[[#This Row],[Resistance (Ohms)]],Table1[[#This Row],[Tolerance]],Table1[[#This Row],[Stock]])</f>
        <v>56kÂ±5%</v>
      </c>
      <c r="AH1092" t="s">
        <v>11344</v>
      </c>
      <c r="AI1092" s="6" t="s">
        <v>11352</v>
      </c>
    </row>
    <row r="1093" spans="1:35" hidden="1">
      <c r="A1093" t="s">
        <v>55</v>
      </c>
      <c r="B1093" t="s">
        <v>56</v>
      </c>
      <c r="C1093" t="s">
        <v>3648</v>
      </c>
      <c r="D1093" t="s">
        <v>58</v>
      </c>
      <c r="E1093" t="s">
        <v>3649</v>
      </c>
      <c r="F1093" t="s">
        <v>60</v>
      </c>
      <c r="G1093" t="s">
        <v>2805</v>
      </c>
      <c r="H1093">
        <v>0</v>
      </c>
      <c r="I1093">
        <v>0</v>
      </c>
      <c r="J1093" t="s">
        <v>25</v>
      </c>
      <c r="K1093">
        <v>0</v>
      </c>
      <c r="L1093">
        <v>10</v>
      </c>
      <c r="M1093" t="s">
        <v>19</v>
      </c>
      <c r="N1093" t="s">
        <v>62</v>
      </c>
      <c r="O1093" t="s">
        <v>1498</v>
      </c>
      <c r="P1093" t="s">
        <v>23</v>
      </c>
      <c r="Q1093" t="s">
        <v>64</v>
      </c>
      <c r="R1093" t="s">
        <v>65</v>
      </c>
      <c r="S1093" t="s">
        <v>20</v>
      </c>
      <c r="T1093" t="s">
        <v>71</v>
      </c>
      <c r="U1093" t="s">
        <v>67</v>
      </c>
      <c r="V1093" t="s">
        <v>21</v>
      </c>
      <c r="W1093">
        <v>805</v>
      </c>
      <c r="X1093" t="s">
        <v>22</v>
      </c>
      <c r="Y1093" t="s">
        <v>39</v>
      </c>
      <c r="Z1093">
        <v>2</v>
      </c>
      <c r="AC1093" t="str">
        <f>IF(Table1[[#This Row],[In Adafruit Kit]]+Table1[[#This Row],[Common part]]&gt;0,1,"")</f>
        <v/>
      </c>
      <c r="AF1093" t="str">
        <f>IF(Table1[[#This Row],[Stock Part]]=1,"STOCK",IF(Table1[[#This Row],[5% Rohs Part]]+Table1[[#This Row],[1% Rohs Part]],"",""))</f>
        <v/>
      </c>
      <c r="AG1093" t="str">
        <f>CONCATENATE(Table1[[#This Row],[Resistance (Ohms)]],Table1[[#This Row],[Tolerance]],Table1[[#This Row],[Stock]])</f>
        <v>560kÂ±5%</v>
      </c>
      <c r="AH1093" t="s">
        <v>11344</v>
      </c>
      <c r="AI1093" s="6" t="s">
        <v>11352</v>
      </c>
    </row>
    <row r="1094" spans="1:35" hidden="1">
      <c r="A1094" t="s">
        <v>55</v>
      </c>
      <c r="B1094" t="s">
        <v>56</v>
      </c>
      <c r="C1094" t="s">
        <v>3650</v>
      </c>
      <c r="D1094" t="s">
        <v>58</v>
      </c>
      <c r="E1094" t="s">
        <v>3651</v>
      </c>
      <c r="F1094" t="s">
        <v>60</v>
      </c>
      <c r="G1094" t="s">
        <v>3180</v>
      </c>
      <c r="H1094">
        <v>0</v>
      </c>
      <c r="I1094">
        <v>0</v>
      </c>
      <c r="J1094" t="s">
        <v>25</v>
      </c>
      <c r="K1094">
        <v>0</v>
      </c>
      <c r="L1094">
        <v>10</v>
      </c>
      <c r="M1094" t="s">
        <v>19</v>
      </c>
      <c r="N1094" t="s">
        <v>62</v>
      </c>
      <c r="O1094" t="s">
        <v>3181</v>
      </c>
      <c r="P1094" t="s">
        <v>23</v>
      </c>
      <c r="Q1094" t="s">
        <v>64</v>
      </c>
      <c r="R1094" t="s">
        <v>65</v>
      </c>
      <c r="S1094" t="s">
        <v>20</v>
      </c>
      <c r="T1094" t="s">
        <v>71</v>
      </c>
      <c r="U1094" t="s">
        <v>67</v>
      </c>
      <c r="V1094" t="s">
        <v>21</v>
      </c>
      <c r="W1094">
        <v>805</v>
      </c>
      <c r="X1094" t="s">
        <v>22</v>
      </c>
      <c r="Y1094" t="s">
        <v>39</v>
      </c>
      <c r="Z1094">
        <v>2</v>
      </c>
      <c r="AC1094" t="str">
        <f>IF(Table1[[#This Row],[In Adafruit Kit]]+Table1[[#This Row],[Common part]]&gt;0,1,"")</f>
        <v/>
      </c>
      <c r="AF1094" t="str">
        <f>IF(Table1[[#This Row],[Stock Part]]=1,"STOCK",IF(Table1[[#This Row],[5% Rohs Part]]+Table1[[#This Row],[1% Rohs Part]],"",""))</f>
        <v/>
      </c>
      <c r="AG1094" t="str">
        <f>CONCATENATE(Table1[[#This Row],[Resistance (Ohms)]],Table1[[#This Row],[Tolerance]],Table1[[#This Row],[Stock]])</f>
        <v>5.6MÂ±5%</v>
      </c>
      <c r="AH1094" t="s">
        <v>11344</v>
      </c>
      <c r="AI1094" s="6" t="s">
        <v>11352</v>
      </c>
    </row>
    <row r="1095" spans="1:35" hidden="1">
      <c r="A1095" t="s">
        <v>55</v>
      </c>
      <c r="B1095" t="s">
        <v>56</v>
      </c>
      <c r="C1095" t="s">
        <v>3652</v>
      </c>
      <c r="D1095" t="s">
        <v>58</v>
      </c>
      <c r="E1095" t="s">
        <v>3653</v>
      </c>
      <c r="F1095" t="s">
        <v>60</v>
      </c>
      <c r="G1095" t="s">
        <v>426</v>
      </c>
      <c r="H1095">
        <v>0</v>
      </c>
      <c r="I1095">
        <v>0</v>
      </c>
      <c r="J1095" t="s">
        <v>25</v>
      </c>
      <c r="K1095">
        <v>0</v>
      </c>
      <c r="L1095">
        <v>10</v>
      </c>
      <c r="M1095" t="s">
        <v>19</v>
      </c>
      <c r="N1095" t="s">
        <v>62</v>
      </c>
      <c r="O1095">
        <v>56</v>
      </c>
      <c r="P1095" t="s">
        <v>23</v>
      </c>
      <c r="Q1095" t="s">
        <v>64</v>
      </c>
      <c r="R1095" t="s">
        <v>65</v>
      </c>
      <c r="S1095" t="s">
        <v>20</v>
      </c>
      <c r="T1095" t="s">
        <v>71</v>
      </c>
      <c r="U1095" t="s">
        <v>67</v>
      </c>
      <c r="V1095" t="s">
        <v>21</v>
      </c>
      <c r="W1095">
        <v>805</v>
      </c>
      <c r="X1095" t="s">
        <v>22</v>
      </c>
      <c r="Y1095" t="s">
        <v>39</v>
      </c>
      <c r="Z1095">
        <v>2</v>
      </c>
      <c r="AC1095" t="str">
        <f>IF(Table1[[#This Row],[In Adafruit Kit]]+Table1[[#This Row],[Common part]]&gt;0,1,"")</f>
        <v/>
      </c>
      <c r="AF1095" t="str">
        <f>IF(Table1[[#This Row],[Stock Part]]=1,"STOCK",IF(Table1[[#This Row],[5% Rohs Part]]+Table1[[#This Row],[1% Rohs Part]],"",""))</f>
        <v/>
      </c>
      <c r="AG1095" t="str">
        <f>CONCATENATE(Table1[[#This Row],[Resistance (Ohms)]],Table1[[#This Row],[Tolerance]],Table1[[#This Row],[Stock]])</f>
        <v>56Â±5%</v>
      </c>
      <c r="AH1095" t="s">
        <v>11344</v>
      </c>
      <c r="AI1095" s="6" t="s">
        <v>11352</v>
      </c>
    </row>
    <row r="1096" spans="1:35" hidden="1">
      <c r="A1096" t="s">
        <v>55</v>
      </c>
      <c r="B1096" t="s">
        <v>56</v>
      </c>
      <c r="C1096" t="s">
        <v>3654</v>
      </c>
      <c r="D1096" t="s">
        <v>58</v>
      </c>
      <c r="E1096" t="s">
        <v>3655</v>
      </c>
      <c r="F1096" t="s">
        <v>60</v>
      </c>
      <c r="G1096" t="s">
        <v>92</v>
      </c>
      <c r="H1096">
        <v>0</v>
      </c>
      <c r="I1096">
        <v>0</v>
      </c>
      <c r="J1096" t="s">
        <v>25</v>
      </c>
      <c r="K1096">
        <v>0</v>
      </c>
      <c r="L1096">
        <v>10</v>
      </c>
      <c r="M1096" t="s">
        <v>19</v>
      </c>
      <c r="N1096" t="s">
        <v>62</v>
      </c>
      <c r="O1096">
        <v>5.0999999999999996</v>
      </c>
      <c r="P1096" t="s">
        <v>23</v>
      </c>
      <c r="Q1096" t="s">
        <v>64</v>
      </c>
      <c r="R1096" t="s">
        <v>65</v>
      </c>
      <c r="S1096" t="s">
        <v>20</v>
      </c>
      <c r="T1096" t="s">
        <v>3477</v>
      </c>
      <c r="U1096" t="s">
        <v>67</v>
      </c>
      <c r="V1096" t="s">
        <v>21</v>
      </c>
      <c r="W1096">
        <v>805</v>
      </c>
      <c r="X1096" t="s">
        <v>22</v>
      </c>
      <c r="Y1096" t="s">
        <v>39</v>
      </c>
      <c r="Z1096">
        <v>2</v>
      </c>
      <c r="AC1096" t="str">
        <f>IF(Table1[[#This Row],[In Adafruit Kit]]+Table1[[#This Row],[Common part]]&gt;0,1,"")</f>
        <v/>
      </c>
      <c r="AF1096" t="str">
        <f>IF(Table1[[#This Row],[Stock Part]]=1,"STOCK",IF(Table1[[#This Row],[5% Rohs Part]]+Table1[[#This Row],[1% Rohs Part]],"",""))</f>
        <v/>
      </c>
      <c r="AG1096" t="str">
        <f>CONCATENATE(Table1[[#This Row],[Resistance (Ohms)]],Table1[[#This Row],[Tolerance]],Table1[[#This Row],[Stock]])</f>
        <v>5.1Â±5%</v>
      </c>
      <c r="AH1096" t="s">
        <v>11344</v>
      </c>
      <c r="AI1096" s="6" t="s">
        <v>11352</v>
      </c>
    </row>
    <row r="1097" spans="1:35" hidden="1">
      <c r="A1097" t="s">
        <v>55</v>
      </c>
      <c r="B1097" t="s">
        <v>56</v>
      </c>
      <c r="C1097" t="s">
        <v>3656</v>
      </c>
      <c r="D1097" t="s">
        <v>58</v>
      </c>
      <c r="E1097" t="s">
        <v>3657</v>
      </c>
      <c r="F1097" t="s">
        <v>60</v>
      </c>
      <c r="G1097" t="s">
        <v>391</v>
      </c>
      <c r="H1097">
        <v>0</v>
      </c>
      <c r="I1097">
        <v>0</v>
      </c>
      <c r="J1097" t="s">
        <v>25</v>
      </c>
      <c r="K1097">
        <v>0</v>
      </c>
      <c r="L1097">
        <v>10</v>
      </c>
      <c r="M1097" t="s">
        <v>19</v>
      </c>
      <c r="N1097" t="s">
        <v>62</v>
      </c>
      <c r="O1097">
        <v>5.6</v>
      </c>
      <c r="P1097" t="s">
        <v>23</v>
      </c>
      <c r="Q1097" t="s">
        <v>64</v>
      </c>
      <c r="R1097" t="s">
        <v>65</v>
      </c>
      <c r="S1097" t="s">
        <v>20</v>
      </c>
      <c r="T1097" t="s">
        <v>3477</v>
      </c>
      <c r="U1097" t="s">
        <v>67</v>
      </c>
      <c r="V1097" t="s">
        <v>21</v>
      </c>
      <c r="W1097">
        <v>805</v>
      </c>
      <c r="X1097" t="s">
        <v>22</v>
      </c>
      <c r="Y1097" t="s">
        <v>39</v>
      </c>
      <c r="Z1097">
        <v>2</v>
      </c>
      <c r="AC1097" t="str">
        <f>IF(Table1[[#This Row],[In Adafruit Kit]]+Table1[[#This Row],[Common part]]&gt;0,1,"")</f>
        <v/>
      </c>
      <c r="AF1097" t="str">
        <f>IF(Table1[[#This Row],[Stock Part]]=1,"STOCK",IF(Table1[[#This Row],[5% Rohs Part]]+Table1[[#This Row],[1% Rohs Part]],"",""))</f>
        <v/>
      </c>
      <c r="AG1097" t="str">
        <f>CONCATENATE(Table1[[#This Row],[Resistance (Ohms)]],Table1[[#This Row],[Tolerance]],Table1[[#This Row],[Stock]])</f>
        <v>5.6Â±5%</v>
      </c>
      <c r="AH1097" t="s">
        <v>11344</v>
      </c>
      <c r="AI1097" s="6" t="s">
        <v>11352</v>
      </c>
    </row>
    <row r="1098" spans="1:35" hidden="1">
      <c r="A1098" t="s">
        <v>55</v>
      </c>
      <c r="B1098" t="s">
        <v>56</v>
      </c>
      <c r="C1098" t="s">
        <v>3658</v>
      </c>
      <c r="D1098" t="s">
        <v>58</v>
      </c>
      <c r="E1098" t="s">
        <v>3659</v>
      </c>
      <c r="F1098" t="s">
        <v>60</v>
      </c>
      <c r="G1098" t="s">
        <v>457</v>
      </c>
      <c r="H1098">
        <v>0</v>
      </c>
      <c r="I1098">
        <v>0</v>
      </c>
      <c r="J1098" t="s">
        <v>25</v>
      </c>
      <c r="K1098">
        <v>0</v>
      </c>
      <c r="L1098">
        <v>10</v>
      </c>
      <c r="M1098" t="s">
        <v>19</v>
      </c>
      <c r="N1098" t="s">
        <v>62</v>
      </c>
      <c r="O1098">
        <v>620</v>
      </c>
      <c r="P1098" t="s">
        <v>23</v>
      </c>
      <c r="Q1098" t="s">
        <v>64</v>
      </c>
      <c r="R1098" t="s">
        <v>65</v>
      </c>
      <c r="S1098" t="s">
        <v>20</v>
      </c>
      <c r="T1098" t="s">
        <v>71</v>
      </c>
      <c r="U1098" t="s">
        <v>67</v>
      </c>
      <c r="V1098" t="s">
        <v>21</v>
      </c>
      <c r="W1098">
        <v>805</v>
      </c>
      <c r="X1098" t="s">
        <v>22</v>
      </c>
      <c r="Y1098" t="s">
        <v>39</v>
      </c>
      <c r="Z1098">
        <v>2</v>
      </c>
      <c r="AC1098" t="str">
        <f>IF(Table1[[#This Row],[In Adafruit Kit]]+Table1[[#This Row],[Common part]]&gt;0,1,"")</f>
        <v/>
      </c>
      <c r="AF1098" t="str">
        <f>IF(Table1[[#This Row],[Stock Part]]=1,"STOCK",IF(Table1[[#This Row],[5% Rohs Part]]+Table1[[#This Row],[1% Rohs Part]],"",""))</f>
        <v/>
      </c>
      <c r="AG1098" t="str">
        <f>CONCATENATE(Table1[[#This Row],[Resistance (Ohms)]],Table1[[#This Row],[Tolerance]],Table1[[#This Row],[Stock]])</f>
        <v>620Â±5%</v>
      </c>
      <c r="AH1098" t="s">
        <v>11344</v>
      </c>
      <c r="AI1098" s="6" t="s">
        <v>11352</v>
      </c>
    </row>
    <row r="1099" spans="1:35" hidden="1">
      <c r="A1099" t="s">
        <v>55</v>
      </c>
      <c r="B1099" t="s">
        <v>56</v>
      </c>
      <c r="C1099" t="s">
        <v>3660</v>
      </c>
      <c r="D1099" t="s">
        <v>58</v>
      </c>
      <c r="E1099" t="s">
        <v>3661</v>
      </c>
      <c r="F1099" t="s">
        <v>60</v>
      </c>
      <c r="G1099" t="s">
        <v>2827</v>
      </c>
      <c r="H1099">
        <v>0</v>
      </c>
      <c r="I1099">
        <v>0</v>
      </c>
      <c r="J1099" t="s">
        <v>25</v>
      </c>
      <c r="K1099">
        <v>0</v>
      </c>
      <c r="L1099">
        <v>10</v>
      </c>
      <c r="M1099" t="s">
        <v>19</v>
      </c>
      <c r="N1099" t="s">
        <v>62</v>
      </c>
      <c r="O1099" t="s">
        <v>1028</v>
      </c>
      <c r="P1099" t="s">
        <v>23</v>
      </c>
      <c r="Q1099" t="s">
        <v>64</v>
      </c>
      <c r="R1099" t="s">
        <v>65</v>
      </c>
      <c r="S1099" t="s">
        <v>20</v>
      </c>
      <c r="T1099" t="s">
        <v>71</v>
      </c>
      <c r="U1099" t="s">
        <v>67</v>
      </c>
      <c r="V1099" t="s">
        <v>21</v>
      </c>
      <c r="W1099">
        <v>805</v>
      </c>
      <c r="X1099" t="s">
        <v>22</v>
      </c>
      <c r="Y1099" t="s">
        <v>39</v>
      </c>
      <c r="Z1099">
        <v>2</v>
      </c>
      <c r="AC1099" t="str">
        <f>IF(Table1[[#This Row],[In Adafruit Kit]]+Table1[[#This Row],[Common part]]&gt;0,1,"")</f>
        <v/>
      </c>
      <c r="AF1099" t="str">
        <f>IF(Table1[[#This Row],[Stock Part]]=1,"STOCK",IF(Table1[[#This Row],[5% Rohs Part]]+Table1[[#This Row],[1% Rohs Part]],"",""))</f>
        <v/>
      </c>
      <c r="AG1099" t="str">
        <f>CONCATENATE(Table1[[#This Row],[Resistance (Ohms)]],Table1[[#This Row],[Tolerance]],Table1[[#This Row],[Stock]])</f>
        <v>6.2kÂ±5%</v>
      </c>
      <c r="AH1099" t="s">
        <v>11344</v>
      </c>
      <c r="AI1099" s="6" t="s">
        <v>11352</v>
      </c>
    </row>
    <row r="1100" spans="1:35" hidden="1">
      <c r="A1100" t="s">
        <v>55</v>
      </c>
      <c r="B1100" t="s">
        <v>56</v>
      </c>
      <c r="C1100" t="s">
        <v>3662</v>
      </c>
      <c r="D1100" t="s">
        <v>58</v>
      </c>
      <c r="E1100" t="s">
        <v>3663</v>
      </c>
      <c r="F1100" t="s">
        <v>60</v>
      </c>
      <c r="G1100" t="s">
        <v>2947</v>
      </c>
      <c r="H1100">
        <v>0</v>
      </c>
      <c r="I1100">
        <v>0</v>
      </c>
      <c r="J1100" t="s">
        <v>25</v>
      </c>
      <c r="K1100">
        <v>0</v>
      </c>
      <c r="L1100">
        <v>10</v>
      </c>
      <c r="M1100" t="s">
        <v>19</v>
      </c>
      <c r="N1100" t="s">
        <v>62</v>
      </c>
      <c r="O1100" t="s">
        <v>1709</v>
      </c>
      <c r="P1100" t="s">
        <v>23</v>
      </c>
      <c r="Q1100" t="s">
        <v>64</v>
      </c>
      <c r="R1100" t="s">
        <v>65</v>
      </c>
      <c r="S1100" t="s">
        <v>20</v>
      </c>
      <c r="T1100" t="s">
        <v>71</v>
      </c>
      <c r="U1100" t="s">
        <v>67</v>
      </c>
      <c r="V1100" t="s">
        <v>21</v>
      </c>
      <c r="W1100">
        <v>805</v>
      </c>
      <c r="X1100" t="s">
        <v>22</v>
      </c>
      <c r="Y1100" t="s">
        <v>39</v>
      </c>
      <c r="Z1100">
        <v>2</v>
      </c>
      <c r="AC1100" t="str">
        <f>IF(Table1[[#This Row],[In Adafruit Kit]]+Table1[[#This Row],[Common part]]&gt;0,1,"")</f>
        <v/>
      </c>
      <c r="AF1100" t="str">
        <f>IF(Table1[[#This Row],[Stock Part]]=1,"STOCK",IF(Table1[[#This Row],[5% Rohs Part]]+Table1[[#This Row],[1% Rohs Part]],"",""))</f>
        <v/>
      </c>
      <c r="AG1100" t="str">
        <f>CONCATENATE(Table1[[#This Row],[Resistance (Ohms)]],Table1[[#This Row],[Tolerance]],Table1[[#This Row],[Stock]])</f>
        <v>62kÂ±5%</v>
      </c>
      <c r="AH1100" t="s">
        <v>11344</v>
      </c>
      <c r="AI1100" s="6" t="s">
        <v>11352</v>
      </c>
    </row>
    <row r="1101" spans="1:35" hidden="1">
      <c r="A1101" t="s">
        <v>55</v>
      </c>
      <c r="B1101" t="s">
        <v>56</v>
      </c>
      <c r="C1101" t="s">
        <v>3664</v>
      </c>
      <c r="D1101" t="s">
        <v>58</v>
      </c>
      <c r="E1101" t="s">
        <v>3665</v>
      </c>
      <c r="F1101" t="s">
        <v>60</v>
      </c>
      <c r="G1101" t="s">
        <v>2887</v>
      </c>
      <c r="H1101">
        <v>0</v>
      </c>
      <c r="I1101">
        <v>0</v>
      </c>
      <c r="J1101" t="s">
        <v>25</v>
      </c>
      <c r="K1101">
        <v>0</v>
      </c>
      <c r="L1101">
        <v>10</v>
      </c>
      <c r="M1101" t="s">
        <v>19</v>
      </c>
      <c r="N1101" t="s">
        <v>62</v>
      </c>
      <c r="O1101" t="s">
        <v>2888</v>
      </c>
      <c r="P1101" t="s">
        <v>23</v>
      </c>
      <c r="Q1101" t="s">
        <v>64</v>
      </c>
      <c r="R1101" t="s">
        <v>65</v>
      </c>
      <c r="S1101" t="s">
        <v>20</v>
      </c>
      <c r="T1101" t="s">
        <v>71</v>
      </c>
      <c r="U1101" t="s">
        <v>67</v>
      </c>
      <c r="V1101" t="s">
        <v>21</v>
      </c>
      <c r="W1101">
        <v>805</v>
      </c>
      <c r="X1101" t="s">
        <v>22</v>
      </c>
      <c r="Y1101" t="s">
        <v>39</v>
      </c>
      <c r="Z1101">
        <v>2</v>
      </c>
      <c r="AC1101" t="str">
        <f>IF(Table1[[#This Row],[In Adafruit Kit]]+Table1[[#This Row],[Common part]]&gt;0,1,"")</f>
        <v/>
      </c>
      <c r="AF1101" t="str">
        <f>IF(Table1[[#This Row],[Stock Part]]=1,"STOCK",IF(Table1[[#This Row],[5% Rohs Part]]+Table1[[#This Row],[1% Rohs Part]],"",""))</f>
        <v/>
      </c>
      <c r="AG1101" t="str">
        <f>CONCATENATE(Table1[[#This Row],[Resistance (Ohms)]],Table1[[#This Row],[Tolerance]],Table1[[#This Row],[Stock]])</f>
        <v>620kÂ±5%</v>
      </c>
      <c r="AH1101" t="s">
        <v>11344</v>
      </c>
      <c r="AI1101" s="6" t="s">
        <v>11352</v>
      </c>
    </row>
    <row r="1102" spans="1:35" hidden="1">
      <c r="A1102" t="s">
        <v>55</v>
      </c>
      <c r="B1102" t="s">
        <v>56</v>
      </c>
      <c r="C1102" t="s">
        <v>3666</v>
      </c>
      <c r="D1102" t="s">
        <v>58</v>
      </c>
      <c r="E1102" t="s">
        <v>3667</v>
      </c>
      <c r="F1102" t="s">
        <v>60</v>
      </c>
      <c r="G1102" t="s">
        <v>3187</v>
      </c>
      <c r="H1102">
        <v>0</v>
      </c>
      <c r="I1102">
        <v>0</v>
      </c>
      <c r="J1102" t="s">
        <v>25</v>
      </c>
      <c r="K1102">
        <v>0</v>
      </c>
      <c r="L1102">
        <v>10</v>
      </c>
      <c r="M1102" t="s">
        <v>19</v>
      </c>
      <c r="N1102" t="s">
        <v>62</v>
      </c>
      <c r="O1102" t="s">
        <v>3188</v>
      </c>
      <c r="P1102" t="s">
        <v>23</v>
      </c>
      <c r="Q1102" t="s">
        <v>64</v>
      </c>
      <c r="R1102" t="s">
        <v>65</v>
      </c>
      <c r="S1102" t="s">
        <v>20</v>
      </c>
      <c r="T1102" t="s">
        <v>71</v>
      </c>
      <c r="U1102" t="s">
        <v>67</v>
      </c>
      <c r="V1102" t="s">
        <v>21</v>
      </c>
      <c r="W1102">
        <v>805</v>
      </c>
      <c r="X1102" t="s">
        <v>22</v>
      </c>
      <c r="Y1102" t="s">
        <v>39</v>
      </c>
      <c r="Z1102">
        <v>2</v>
      </c>
      <c r="AC1102" t="str">
        <f>IF(Table1[[#This Row],[In Adafruit Kit]]+Table1[[#This Row],[Common part]]&gt;0,1,"")</f>
        <v/>
      </c>
      <c r="AF1102" t="str">
        <f>IF(Table1[[#This Row],[Stock Part]]=1,"STOCK",IF(Table1[[#This Row],[5% Rohs Part]]+Table1[[#This Row],[1% Rohs Part]],"",""))</f>
        <v/>
      </c>
      <c r="AG1102" t="str">
        <f>CONCATENATE(Table1[[#This Row],[Resistance (Ohms)]],Table1[[#This Row],[Tolerance]],Table1[[#This Row],[Stock]])</f>
        <v>6.2MÂ±5%</v>
      </c>
      <c r="AH1102" t="s">
        <v>11344</v>
      </c>
      <c r="AI1102" s="6" t="s">
        <v>11352</v>
      </c>
    </row>
    <row r="1103" spans="1:35" hidden="1">
      <c r="A1103" t="s">
        <v>55</v>
      </c>
      <c r="B1103" t="s">
        <v>56</v>
      </c>
      <c r="C1103" t="s">
        <v>3668</v>
      </c>
      <c r="D1103" t="s">
        <v>58</v>
      </c>
      <c r="E1103" t="s">
        <v>3669</v>
      </c>
      <c r="F1103" t="s">
        <v>60</v>
      </c>
      <c r="G1103" t="s">
        <v>429</v>
      </c>
      <c r="H1103">
        <v>0</v>
      </c>
      <c r="I1103">
        <v>0</v>
      </c>
      <c r="J1103" t="s">
        <v>25</v>
      </c>
      <c r="K1103">
        <v>0</v>
      </c>
      <c r="L1103">
        <v>10</v>
      </c>
      <c r="M1103" t="s">
        <v>19</v>
      </c>
      <c r="N1103" t="s">
        <v>62</v>
      </c>
      <c r="O1103">
        <v>62</v>
      </c>
      <c r="P1103" t="s">
        <v>23</v>
      </c>
      <c r="Q1103" t="s">
        <v>64</v>
      </c>
      <c r="R1103" t="s">
        <v>65</v>
      </c>
      <c r="S1103" t="s">
        <v>20</v>
      </c>
      <c r="T1103" t="s">
        <v>71</v>
      </c>
      <c r="U1103" t="s">
        <v>67</v>
      </c>
      <c r="V1103" t="s">
        <v>21</v>
      </c>
      <c r="W1103">
        <v>805</v>
      </c>
      <c r="X1103" t="s">
        <v>22</v>
      </c>
      <c r="Y1103" t="s">
        <v>39</v>
      </c>
      <c r="Z1103">
        <v>2</v>
      </c>
      <c r="AC1103" t="str">
        <f>IF(Table1[[#This Row],[In Adafruit Kit]]+Table1[[#This Row],[Common part]]&gt;0,1,"")</f>
        <v/>
      </c>
      <c r="AF1103" t="str">
        <f>IF(Table1[[#This Row],[Stock Part]]=1,"STOCK",IF(Table1[[#This Row],[5% Rohs Part]]+Table1[[#This Row],[1% Rohs Part]],"",""))</f>
        <v/>
      </c>
      <c r="AG1103" t="str">
        <f>CONCATENATE(Table1[[#This Row],[Resistance (Ohms)]],Table1[[#This Row],[Tolerance]],Table1[[#This Row],[Stock]])</f>
        <v>62Â±5%</v>
      </c>
      <c r="AH1103" t="s">
        <v>11344</v>
      </c>
      <c r="AI1103" s="6" t="s">
        <v>11352</v>
      </c>
    </row>
    <row r="1104" spans="1:35" hidden="1">
      <c r="A1104" t="s">
        <v>55</v>
      </c>
      <c r="B1104" t="s">
        <v>56</v>
      </c>
      <c r="C1104" t="s">
        <v>3670</v>
      </c>
      <c r="D1104" t="s">
        <v>58</v>
      </c>
      <c r="E1104" t="s">
        <v>3671</v>
      </c>
      <c r="F1104" t="s">
        <v>60</v>
      </c>
      <c r="G1104" t="s">
        <v>177</v>
      </c>
      <c r="H1104">
        <v>0</v>
      </c>
      <c r="I1104">
        <v>0</v>
      </c>
      <c r="J1104" t="s">
        <v>25</v>
      </c>
      <c r="K1104">
        <v>0</v>
      </c>
      <c r="L1104">
        <v>10</v>
      </c>
      <c r="M1104" t="s">
        <v>19</v>
      </c>
      <c r="N1104" t="s">
        <v>62</v>
      </c>
      <c r="O1104">
        <v>680</v>
      </c>
      <c r="P1104" t="s">
        <v>23</v>
      </c>
      <c r="Q1104" t="s">
        <v>64</v>
      </c>
      <c r="R1104" t="s">
        <v>65</v>
      </c>
      <c r="S1104" t="s">
        <v>20</v>
      </c>
      <c r="T1104" t="s">
        <v>71</v>
      </c>
      <c r="U1104" t="s">
        <v>67</v>
      </c>
      <c r="V1104" t="s">
        <v>21</v>
      </c>
      <c r="W1104">
        <v>805</v>
      </c>
      <c r="X1104" t="s">
        <v>22</v>
      </c>
      <c r="Y1104" t="s">
        <v>39</v>
      </c>
      <c r="Z1104">
        <v>2</v>
      </c>
      <c r="AC1104" t="str">
        <f>IF(Table1[[#This Row],[In Adafruit Kit]]+Table1[[#This Row],[Common part]]&gt;0,1,"")</f>
        <v/>
      </c>
      <c r="AF1104" t="str">
        <f>IF(Table1[[#This Row],[Stock Part]]=1,"STOCK",IF(Table1[[#This Row],[5% Rohs Part]]+Table1[[#This Row],[1% Rohs Part]],"",""))</f>
        <v/>
      </c>
      <c r="AG1104" t="str">
        <f>CONCATENATE(Table1[[#This Row],[Resistance (Ohms)]],Table1[[#This Row],[Tolerance]],Table1[[#This Row],[Stock]])</f>
        <v>680Â±5%</v>
      </c>
      <c r="AH1104" t="s">
        <v>11344</v>
      </c>
      <c r="AI1104" s="6" t="s">
        <v>11352</v>
      </c>
    </row>
    <row r="1105" spans="1:35" hidden="1">
      <c r="A1105" t="s">
        <v>55</v>
      </c>
      <c r="B1105" t="s">
        <v>56</v>
      </c>
      <c r="C1105" t="s">
        <v>3672</v>
      </c>
      <c r="D1105" t="s">
        <v>58</v>
      </c>
      <c r="E1105" t="s">
        <v>3673</v>
      </c>
      <c r="F1105" t="s">
        <v>60</v>
      </c>
      <c r="G1105" t="s">
        <v>311</v>
      </c>
      <c r="H1105">
        <v>0</v>
      </c>
      <c r="I1105">
        <v>0</v>
      </c>
      <c r="J1105" t="s">
        <v>25</v>
      </c>
      <c r="K1105">
        <v>0</v>
      </c>
      <c r="L1105">
        <v>10</v>
      </c>
      <c r="M1105" t="s">
        <v>19</v>
      </c>
      <c r="N1105" t="s">
        <v>62</v>
      </c>
      <c r="O1105" t="s">
        <v>312</v>
      </c>
      <c r="P1105" t="s">
        <v>23</v>
      </c>
      <c r="Q1105" t="s">
        <v>64</v>
      </c>
      <c r="R1105" t="s">
        <v>65</v>
      </c>
      <c r="S1105" t="s">
        <v>20</v>
      </c>
      <c r="T1105" t="s">
        <v>71</v>
      </c>
      <c r="U1105" t="s">
        <v>67</v>
      </c>
      <c r="V1105" t="s">
        <v>21</v>
      </c>
      <c r="W1105">
        <v>805</v>
      </c>
      <c r="X1105" t="s">
        <v>22</v>
      </c>
      <c r="Y1105" t="s">
        <v>39</v>
      </c>
      <c r="Z1105">
        <v>2</v>
      </c>
      <c r="AC1105" t="str">
        <f>IF(Table1[[#This Row],[In Adafruit Kit]]+Table1[[#This Row],[Common part]]&gt;0,1,"")</f>
        <v/>
      </c>
      <c r="AF1105" t="str">
        <f>IF(Table1[[#This Row],[Stock Part]]=1,"STOCK",IF(Table1[[#This Row],[5% Rohs Part]]+Table1[[#This Row],[1% Rohs Part]],"",""))</f>
        <v/>
      </c>
      <c r="AG1105" t="str">
        <f>CONCATENATE(Table1[[#This Row],[Resistance (Ohms)]],Table1[[#This Row],[Tolerance]],Table1[[#This Row],[Stock]])</f>
        <v>6.8kÂ±5%</v>
      </c>
      <c r="AH1105" t="s">
        <v>11344</v>
      </c>
      <c r="AI1105" s="6" t="s">
        <v>11352</v>
      </c>
    </row>
    <row r="1106" spans="1:35" hidden="1">
      <c r="A1106" t="s">
        <v>55</v>
      </c>
      <c r="B1106" t="s">
        <v>56</v>
      </c>
      <c r="C1106" t="s">
        <v>3674</v>
      </c>
      <c r="D1106" t="s">
        <v>58</v>
      </c>
      <c r="E1106" t="s">
        <v>3675</v>
      </c>
      <c r="F1106" t="s">
        <v>60</v>
      </c>
      <c r="G1106" t="s">
        <v>319</v>
      </c>
      <c r="H1106">
        <v>0</v>
      </c>
      <c r="I1106">
        <v>0</v>
      </c>
      <c r="J1106" t="s">
        <v>25</v>
      </c>
      <c r="K1106">
        <v>0</v>
      </c>
      <c r="L1106">
        <v>10</v>
      </c>
      <c r="M1106" t="s">
        <v>19</v>
      </c>
      <c r="N1106" t="s">
        <v>62</v>
      </c>
      <c r="O1106" t="s">
        <v>320</v>
      </c>
      <c r="P1106" t="s">
        <v>23</v>
      </c>
      <c r="Q1106" t="s">
        <v>64</v>
      </c>
      <c r="R1106" t="s">
        <v>65</v>
      </c>
      <c r="S1106" t="s">
        <v>20</v>
      </c>
      <c r="T1106" t="s">
        <v>71</v>
      </c>
      <c r="U1106" t="s">
        <v>67</v>
      </c>
      <c r="V1106" t="s">
        <v>21</v>
      </c>
      <c r="W1106">
        <v>805</v>
      </c>
      <c r="X1106" t="s">
        <v>22</v>
      </c>
      <c r="Y1106" t="s">
        <v>39</v>
      </c>
      <c r="Z1106">
        <v>2</v>
      </c>
      <c r="AC1106" t="str">
        <f>IF(Table1[[#This Row],[In Adafruit Kit]]+Table1[[#This Row],[Common part]]&gt;0,1,"")</f>
        <v/>
      </c>
      <c r="AF1106" t="str">
        <f>IF(Table1[[#This Row],[Stock Part]]=1,"STOCK",IF(Table1[[#This Row],[5% Rohs Part]]+Table1[[#This Row],[1% Rohs Part]],"",""))</f>
        <v/>
      </c>
      <c r="AG1106" t="str">
        <f>CONCATENATE(Table1[[#This Row],[Resistance (Ohms)]],Table1[[#This Row],[Tolerance]],Table1[[#This Row],[Stock]])</f>
        <v>68kÂ±5%</v>
      </c>
      <c r="AH1106" t="s">
        <v>11344</v>
      </c>
      <c r="AI1106" s="6" t="s">
        <v>11352</v>
      </c>
    </row>
    <row r="1107" spans="1:35" hidden="1">
      <c r="A1107" t="s">
        <v>55</v>
      </c>
      <c r="B1107" t="s">
        <v>56</v>
      </c>
      <c r="C1107" t="s">
        <v>3676</v>
      </c>
      <c r="D1107" t="s">
        <v>58</v>
      </c>
      <c r="E1107" t="s">
        <v>3677</v>
      </c>
      <c r="F1107" t="s">
        <v>60</v>
      </c>
      <c r="G1107" t="s">
        <v>315</v>
      </c>
      <c r="H1107">
        <v>0</v>
      </c>
      <c r="I1107">
        <v>0</v>
      </c>
      <c r="J1107" t="s">
        <v>25</v>
      </c>
      <c r="K1107">
        <v>0</v>
      </c>
      <c r="L1107">
        <v>10</v>
      </c>
      <c r="M1107" t="s">
        <v>19</v>
      </c>
      <c r="N1107" t="s">
        <v>62</v>
      </c>
      <c r="O1107" t="s">
        <v>316</v>
      </c>
      <c r="P1107" t="s">
        <v>23</v>
      </c>
      <c r="Q1107" t="s">
        <v>64</v>
      </c>
      <c r="R1107" t="s">
        <v>65</v>
      </c>
      <c r="S1107" t="s">
        <v>20</v>
      </c>
      <c r="T1107" t="s">
        <v>71</v>
      </c>
      <c r="U1107" t="s">
        <v>67</v>
      </c>
      <c r="V1107" t="s">
        <v>21</v>
      </c>
      <c r="W1107">
        <v>805</v>
      </c>
      <c r="X1107" t="s">
        <v>22</v>
      </c>
      <c r="Y1107" t="s">
        <v>39</v>
      </c>
      <c r="Z1107">
        <v>2</v>
      </c>
      <c r="AC1107" t="str">
        <f>IF(Table1[[#This Row],[In Adafruit Kit]]+Table1[[#This Row],[Common part]]&gt;0,1,"")</f>
        <v/>
      </c>
      <c r="AF1107" t="str">
        <f>IF(Table1[[#This Row],[Stock Part]]=1,"STOCK",IF(Table1[[#This Row],[5% Rohs Part]]+Table1[[#This Row],[1% Rohs Part]],"",""))</f>
        <v/>
      </c>
      <c r="AG1107" t="str">
        <f>CONCATENATE(Table1[[#This Row],[Resistance (Ohms)]],Table1[[#This Row],[Tolerance]],Table1[[#This Row],[Stock]])</f>
        <v>680kÂ±5%</v>
      </c>
      <c r="AH1107" t="s">
        <v>11344</v>
      </c>
      <c r="AI1107" s="6" t="s">
        <v>11352</v>
      </c>
    </row>
    <row r="1108" spans="1:35" hidden="1">
      <c r="A1108" t="s">
        <v>55</v>
      </c>
      <c r="B1108" t="s">
        <v>56</v>
      </c>
      <c r="C1108" t="s">
        <v>3678</v>
      </c>
      <c r="D1108" t="s">
        <v>58</v>
      </c>
      <c r="E1108" t="s">
        <v>3679</v>
      </c>
      <c r="F1108" t="s">
        <v>60</v>
      </c>
      <c r="G1108" t="s">
        <v>3191</v>
      </c>
      <c r="H1108">
        <v>0</v>
      </c>
      <c r="I1108">
        <v>0</v>
      </c>
      <c r="J1108" t="s">
        <v>25</v>
      </c>
      <c r="K1108">
        <v>0</v>
      </c>
      <c r="L1108">
        <v>10</v>
      </c>
      <c r="M1108" t="s">
        <v>19</v>
      </c>
      <c r="N1108" t="s">
        <v>62</v>
      </c>
      <c r="O1108" t="s">
        <v>3192</v>
      </c>
      <c r="P1108" t="s">
        <v>23</v>
      </c>
      <c r="Q1108" t="s">
        <v>64</v>
      </c>
      <c r="R1108" t="s">
        <v>65</v>
      </c>
      <c r="S1108" t="s">
        <v>20</v>
      </c>
      <c r="T1108" t="s">
        <v>71</v>
      </c>
      <c r="U1108" t="s">
        <v>67</v>
      </c>
      <c r="V1108" t="s">
        <v>21</v>
      </c>
      <c r="W1108">
        <v>805</v>
      </c>
      <c r="X1108" t="s">
        <v>22</v>
      </c>
      <c r="Y1108" t="s">
        <v>39</v>
      </c>
      <c r="Z1108">
        <v>2</v>
      </c>
      <c r="AC1108" t="str">
        <f>IF(Table1[[#This Row],[In Adafruit Kit]]+Table1[[#This Row],[Common part]]&gt;0,1,"")</f>
        <v/>
      </c>
      <c r="AF1108" t="str">
        <f>IF(Table1[[#This Row],[Stock Part]]=1,"STOCK",IF(Table1[[#This Row],[5% Rohs Part]]+Table1[[#This Row],[1% Rohs Part]],"",""))</f>
        <v/>
      </c>
      <c r="AG1108" t="str">
        <f>CONCATENATE(Table1[[#This Row],[Resistance (Ohms)]],Table1[[#This Row],[Tolerance]],Table1[[#This Row],[Stock]])</f>
        <v>6.8MÂ±5%</v>
      </c>
      <c r="AH1108" t="s">
        <v>11344</v>
      </c>
      <c r="AI1108" s="6" t="s">
        <v>11352</v>
      </c>
    </row>
    <row r="1109" spans="1:35" hidden="1">
      <c r="A1109" t="s">
        <v>55</v>
      </c>
      <c r="B1109" t="s">
        <v>56</v>
      </c>
      <c r="C1109" t="s">
        <v>3680</v>
      </c>
      <c r="D1109" t="s">
        <v>58</v>
      </c>
      <c r="E1109" t="s">
        <v>3681</v>
      </c>
      <c r="F1109" t="s">
        <v>60</v>
      </c>
      <c r="G1109" t="s">
        <v>129</v>
      </c>
      <c r="H1109">
        <v>0</v>
      </c>
      <c r="I1109">
        <v>0</v>
      </c>
      <c r="J1109" t="s">
        <v>25</v>
      </c>
      <c r="K1109">
        <v>0</v>
      </c>
      <c r="L1109">
        <v>10</v>
      </c>
      <c r="M1109" t="s">
        <v>19</v>
      </c>
      <c r="N1109" t="s">
        <v>62</v>
      </c>
      <c r="O1109">
        <v>68</v>
      </c>
      <c r="P1109" t="s">
        <v>23</v>
      </c>
      <c r="Q1109" t="s">
        <v>64</v>
      </c>
      <c r="R1109" t="s">
        <v>65</v>
      </c>
      <c r="S1109" t="s">
        <v>20</v>
      </c>
      <c r="T1109" t="s">
        <v>71</v>
      </c>
      <c r="U1109" t="s">
        <v>67</v>
      </c>
      <c r="V1109" t="s">
        <v>21</v>
      </c>
      <c r="W1109">
        <v>805</v>
      </c>
      <c r="X1109" t="s">
        <v>22</v>
      </c>
      <c r="Y1109" t="s">
        <v>39</v>
      </c>
      <c r="Z1109">
        <v>2</v>
      </c>
      <c r="AC1109" t="str">
        <f>IF(Table1[[#This Row],[In Adafruit Kit]]+Table1[[#This Row],[Common part]]&gt;0,1,"")</f>
        <v/>
      </c>
      <c r="AF1109" t="str">
        <f>IF(Table1[[#This Row],[Stock Part]]=1,"STOCK",IF(Table1[[#This Row],[5% Rohs Part]]+Table1[[#This Row],[1% Rohs Part]],"",""))</f>
        <v/>
      </c>
      <c r="AG1109" t="str">
        <f>CONCATENATE(Table1[[#This Row],[Resistance (Ohms)]],Table1[[#This Row],[Tolerance]],Table1[[#This Row],[Stock]])</f>
        <v>68Â±5%</v>
      </c>
      <c r="AH1109" t="s">
        <v>11344</v>
      </c>
      <c r="AI1109" s="6" t="s">
        <v>11352</v>
      </c>
    </row>
    <row r="1110" spans="1:35" hidden="1">
      <c r="A1110" t="s">
        <v>55</v>
      </c>
      <c r="B1110" t="s">
        <v>56</v>
      </c>
      <c r="C1110" t="s">
        <v>3682</v>
      </c>
      <c r="D1110" t="s">
        <v>58</v>
      </c>
      <c r="E1110" t="s">
        <v>3683</v>
      </c>
      <c r="F1110" t="s">
        <v>60</v>
      </c>
      <c r="G1110" t="s">
        <v>3184</v>
      </c>
      <c r="H1110">
        <v>0</v>
      </c>
      <c r="I1110">
        <v>0</v>
      </c>
      <c r="J1110" t="s">
        <v>25</v>
      </c>
      <c r="K1110">
        <v>0</v>
      </c>
      <c r="L1110">
        <v>10</v>
      </c>
      <c r="M1110" t="s">
        <v>19</v>
      </c>
      <c r="N1110" t="s">
        <v>62</v>
      </c>
      <c r="O1110">
        <v>6.2</v>
      </c>
      <c r="P1110" t="s">
        <v>23</v>
      </c>
      <c r="Q1110" t="s">
        <v>64</v>
      </c>
      <c r="R1110" t="s">
        <v>65</v>
      </c>
      <c r="S1110" t="s">
        <v>20</v>
      </c>
      <c r="T1110" t="s">
        <v>3477</v>
      </c>
      <c r="U1110" t="s">
        <v>67</v>
      </c>
      <c r="V1110" t="s">
        <v>21</v>
      </c>
      <c r="W1110">
        <v>805</v>
      </c>
      <c r="X1110" t="s">
        <v>22</v>
      </c>
      <c r="Y1110" t="s">
        <v>39</v>
      </c>
      <c r="Z1110">
        <v>2</v>
      </c>
      <c r="AC1110" t="str">
        <f>IF(Table1[[#This Row],[In Adafruit Kit]]+Table1[[#This Row],[Common part]]&gt;0,1,"")</f>
        <v/>
      </c>
      <c r="AF1110" t="str">
        <f>IF(Table1[[#This Row],[Stock Part]]=1,"STOCK",IF(Table1[[#This Row],[5% Rohs Part]]+Table1[[#This Row],[1% Rohs Part]],"",""))</f>
        <v/>
      </c>
      <c r="AG1110" t="str">
        <f>CONCATENATE(Table1[[#This Row],[Resistance (Ohms)]],Table1[[#This Row],[Tolerance]],Table1[[#This Row],[Stock]])</f>
        <v>6.2Â±5%</v>
      </c>
      <c r="AH1110" t="s">
        <v>11344</v>
      </c>
      <c r="AI1110" s="6" t="s">
        <v>11352</v>
      </c>
    </row>
    <row r="1111" spans="1:35" hidden="1">
      <c r="A1111" t="s">
        <v>55</v>
      </c>
      <c r="B1111" t="s">
        <v>56</v>
      </c>
      <c r="C1111" t="s">
        <v>3684</v>
      </c>
      <c r="D1111" t="s">
        <v>58</v>
      </c>
      <c r="E1111" t="s">
        <v>3685</v>
      </c>
      <c r="F1111" t="s">
        <v>60</v>
      </c>
      <c r="G1111" t="s">
        <v>95</v>
      </c>
      <c r="H1111">
        <v>0</v>
      </c>
      <c r="I1111">
        <v>0</v>
      </c>
      <c r="J1111" t="s">
        <v>25</v>
      </c>
      <c r="K1111">
        <v>0</v>
      </c>
      <c r="L1111">
        <v>10</v>
      </c>
      <c r="M1111" t="s">
        <v>19</v>
      </c>
      <c r="N1111" t="s">
        <v>62</v>
      </c>
      <c r="O1111">
        <v>6.8</v>
      </c>
      <c r="P1111" t="s">
        <v>23</v>
      </c>
      <c r="Q1111" t="s">
        <v>64</v>
      </c>
      <c r="R1111" t="s">
        <v>65</v>
      </c>
      <c r="S1111" t="s">
        <v>20</v>
      </c>
      <c r="T1111" t="s">
        <v>3477</v>
      </c>
      <c r="U1111" t="s">
        <v>67</v>
      </c>
      <c r="V1111" t="s">
        <v>21</v>
      </c>
      <c r="W1111">
        <v>805</v>
      </c>
      <c r="X1111" t="s">
        <v>22</v>
      </c>
      <c r="Y1111" t="s">
        <v>39</v>
      </c>
      <c r="Z1111">
        <v>2</v>
      </c>
      <c r="AC1111" t="str">
        <f>IF(Table1[[#This Row],[In Adafruit Kit]]+Table1[[#This Row],[Common part]]&gt;0,1,"")</f>
        <v/>
      </c>
      <c r="AF1111" t="str">
        <f>IF(Table1[[#This Row],[Stock Part]]=1,"STOCK",IF(Table1[[#This Row],[5% Rohs Part]]+Table1[[#This Row],[1% Rohs Part]],"",""))</f>
        <v/>
      </c>
      <c r="AG1111" t="str">
        <f>CONCATENATE(Table1[[#This Row],[Resistance (Ohms)]],Table1[[#This Row],[Tolerance]],Table1[[#This Row],[Stock]])</f>
        <v>6.8Â±5%</v>
      </c>
      <c r="AH1111" t="s">
        <v>11344</v>
      </c>
      <c r="AI1111" s="6" t="s">
        <v>11352</v>
      </c>
    </row>
    <row r="1112" spans="1:35" hidden="1">
      <c r="A1112" t="s">
        <v>55</v>
      </c>
      <c r="B1112" t="s">
        <v>56</v>
      </c>
      <c r="C1112" t="s">
        <v>3686</v>
      </c>
      <c r="D1112" t="s">
        <v>58</v>
      </c>
      <c r="E1112" t="s">
        <v>3687</v>
      </c>
      <c r="F1112" t="s">
        <v>60</v>
      </c>
      <c r="G1112" t="s">
        <v>460</v>
      </c>
      <c r="H1112">
        <v>0</v>
      </c>
      <c r="I1112">
        <v>0</v>
      </c>
      <c r="J1112" t="s">
        <v>25</v>
      </c>
      <c r="K1112">
        <v>0</v>
      </c>
      <c r="L1112">
        <v>10</v>
      </c>
      <c r="M1112" t="s">
        <v>19</v>
      </c>
      <c r="N1112" t="s">
        <v>62</v>
      </c>
      <c r="O1112">
        <v>750</v>
      </c>
      <c r="P1112" t="s">
        <v>23</v>
      </c>
      <c r="Q1112" t="s">
        <v>64</v>
      </c>
      <c r="R1112" t="s">
        <v>65</v>
      </c>
      <c r="S1112" t="s">
        <v>20</v>
      </c>
      <c r="T1112" t="s">
        <v>71</v>
      </c>
      <c r="U1112" t="s">
        <v>67</v>
      </c>
      <c r="V1112" t="s">
        <v>21</v>
      </c>
      <c r="W1112">
        <v>805</v>
      </c>
      <c r="X1112" t="s">
        <v>22</v>
      </c>
      <c r="Y1112" t="s">
        <v>39</v>
      </c>
      <c r="Z1112">
        <v>2</v>
      </c>
      <c r="AC1112" t="str">
        <f>IF(Table1[[#This Row],[In Adafruit Kit]]+Table1[[#This Row],[Common part]]&gt;0,1,"")</f>
        <v/>
      </c>
      <c r="AF1112" t="str">
        <f>IF(Table1[[#This Row],[Stock Part]]=1,"STOCK",IF(Table1[[#This Row],[5% Rohs Part]]+Table1[[#This Row],[1% Rohs Part]],"",""))</f>
        <v/>
      </c>
      <c r="AG1112" t="str">
        <f>CONCATENATE(Table1[[#This Row],[Resistance (Ohms)]],Table1[[#This Row],[Tolerance]],Table1[[#This Row],[Stock]])</f>
        <v>750Â±5%</v>
      </c>
      <c r="AH1112" t="s">
        <v>11344</v>
      </c>
      <c r="AI1112" s="6" t="s">
        <v>11352</v>
      </c>
    </row>
    <row r="1113" spans="1:35" hidden="1">
      <c r="A1113" t="s">
        <v>55</v>
      </c>
      <c r="B1113" t="s">
        <v>56</v>
      </c>
      <c r="C1113" t="s">
        <v>3688</v>
      </c>
      <c r="D1113" t="s">
        <v>58</v>
      </c>
      <c r="E1113" t="s">
        <v>3689</v>
      </c>
      <c r="F1113" t="s">
        <v>60</v>
      </c>
      <c r="G1113" t="s">
        <v>3033</v>
      </c>
      <c r="H1113">
        <v>0</v>
      </c>
      <c r="I1113">
        <v>0</v>
      </c>
      <c r="J1113" t="s">
        <v>25</v>
      </c>
      <c r="K1113">
        <v>0</v>
      </c>
      <c r="L1113">
        <v>10</v>
      </c>
      <c r="M1113" t="s">
        <v>19</v>
      </c>
      <c r="N1113" t="s">
        <v>62</v>
      </c>
      <c r="O1113" t="s">
        <v>1948</v>
      </c>
      <c r="P1113" t="s">
        <v>23</v>
      </c>
      <c r="Q1113" t="s">
        <v>64</v>
      </c>
      <c r="R1113" t="s">
        <v>65</v>
      </c>
      <c r="S1113" t="s">
        <v>20</v>
      </c>
      <c r="T1113" t="s">
        <v>71</v>
      </c>
      <c r="U1113" t="s">
        <v>67</v>
      </c>
      <c r="V1113" t="s">
        <v>21</v>
      </c>
      <c r="W1113">
        <v>805</v>
      </c>
      <c r="X1113" t="s">
        <v>22</v>
      </c>
      <c r="Y1113" t="s">
        <v>39</v>
      </c>
      <c r="Z1113">
        <v>2</v>
      </c>
      <c r="AC1113" t="str">
        <f>IF(Table1[[#This Row],[In Adafruit Kit]]+Table1[[#This Row],[Common part]]&gt;0,1,"")</f>
        <v/>
      </c>
      <c r="AF1113" t="str">
        <f>IF(Table1[[#This Row],[Stock Part]]=1,"STOCK",IF(Table1[[#This Row],[5% Rohs Part]]+Table1[[#This Row],[1% Rohs Part]],"",""))</f>
        <v/>
      </c>
      <c r="AG1113" t="str">
        <f>CONCATENATE(Table1[[#This Row],[Resistance (Ohms)]],Table1[[#This Row],[Tolerance]],Table1[[#This Row],[Stock]])</f>
        <v>7.5kÂ±5%</v>
      </c>
      <c r="AH1113" t="s">
        <v>11344</v>
      </c>
      <c r="AI1113" s="6" t="s">
        <v>11352</v>
      </c>
    </row>
    <row r="1114" spans="1:35" hidden="1">
      <c r="A1114" t="s">
        <v>55</v>
      </c>
      <c r="B1114" t="s">
        <v>56</v>
      </c>
      <c r="C1114" t="s">
        <v>3690</v>
      </c>
      <c r="D1114" t="s">
        <v>58</v>
      </c>
      <c r="E1114" t="s">
        <v>3691</v>
      </c>
      <c r="F1114" t="s">
        <v>60</v>
      </c>
      <c r="G1114" t="s">
        <v>323</v>
      </c>
      <c r="H1114">
        <v>0</v>
      </c>
      <c r="I1114">
        <v>0</v>
      </c>
      <c r="J1114" t="s">
        <v>25</v>
      </c>
      <c r="K1114">
        <v>0</v>
      </c>
      <c r="L1114">
        <v>10</v>
      </c>
      <c r="M1114" t="s">
        <v>19</v>
      </c>
      <c r="N1114" t="s">
        <v>62</v>
      </c>
      <c r="O1114" t="s">
        <v>324</v>
      </c>
      <c r="P1114" t="s">
        <v>23</v>
      </c>
      <c r="Q1114" t="s">
        <v>64</v>
      </c>
      <c r="R1114" t="s">
        <v>65</v>
      </c>
      <c r="S1114" t="s">
        <v>20</v>
      </c>
      <c r="T1114" t="s">
        <v>71</v>
      </c>
      <c r="U1114" t="s">
        <v>67</v>
      </c>
      <c r="V1114" t="s">
        <v>21</v>
      </c>
      <c r="W1114">
        <v>805</v>
      </c>
      <c r="X1114" t="s">
        <v>22</v>
      </c>
      <c r="Y1114" t="s">
        <v>39</v>
      </c>
      <c r="Z1114">
        <v>2</v>
      </c>
      <c r="AC1114" t="str">
        <f>IF(Table1[[#This Row],[In Adafruit Kit]]+Table1[[#This Row],[Common part]]&gt;0,1,"")</f>
        <v/>
      </c>
      <c r="AF1114" t="str">
        <f>IF(Table1[[#This Row],[Stock Part]]=1,"STOCK",IF(Table1[[#This Row],[5% Rohs Part]]+Table1[[#This Row],[1% Rohs Part]],"",""))</f>
        <v/>
      </c>
      <c r="AG1114" t="str">
        <f>CONCATENATE(Table1[[#This Row],[Resistance (Ohms)]],Table1[[#This Row],[Tolerance]],Table1[[#This Row],[Stock]])</f>
        <v>75kÂ±5%</v>
      </c>
      <c r="AH1114" t="s">
        <v>11344</v>
      </c>
      <c r="AI1114" s="6" t="s">
        <v>11352</v>
      </c>
    </row>
    <row r="1115" spans="1:35" hidden="1">
      <c r="A1115" t="s">
        <v>55</v>
      </c>
      <c r="B1115" t="s">
        <v>56</v>
      </c>
      <c r="C1115" t="s">
        <v>3692</v>
      </c>
      <c r="D1115" t="s">
        <v>58</v>
      </c>
      <c r="E1115" t="s">
        <v>3693</v>
      </c>
      <c r="F1115" t="s">
        <v>60</v>
      </c>
      <c r="G1115" t="s">
        <v>3039</v>
      </c>
      <c r="H1115">
        <v>0</v>
      </c>
      <c r="I1115">
        <v>0</v>
      </c>
      <c r="J1115" t="s">
        <v>25</v>
      </c>
      <c r="K1115">
        <v>0</v>
      </c>
      <c r="L1115">
        <v>10</v>
      </c>
      <c r="M1115" t="s">
        <v>19</v>
      </c>
      <c r="N1115" t="s">
        <v>62</v>
      </c>
      <c r="O1115" t="s">
        <v>624</v>
      </c>
      <c r="P1115" t="s">
        <v>23</v>
      </c>
      <c r="Q1115" t="s">
        <v>64</v>
      </c>
      <c r="R1115" t="s">
        <v>65</v>
      </c>
      <c r="S1115" t="s">
        <v>20</v>
      </c>
      <c r="T1115" t="s">
        <v>71</v>
      </c>
      <c r="U1115" t="s">
        <v>67</v>
      </c>
      <c r="V1115" t="s">
        <v>21</v>
      </c>
      <c r="W1115">
        <v>805</v>
      </c>
      <c r="X1115" t="s">
        <v>22</v>
      </c>
      <c r="Y1115" t="s">
        <v>39</v>
      </c>
      <c r="Z1115">
        <v>2</v>
      </c>
      <c r="AC1115" t="str">
        <f>IF(Table1[[#This Row],[In Adafruit Kit]]+Table1[[#This Row],[Common part]]&gt;0,1,"")</f>
        <v/>
      </c>
      <c r="AF1115" t="str">
        <f>IF(Table1[[#This Row],[Stock Part]]=1,"STOCK",IF(Table1[[#This Row],[5% Rohs Part]]+Table1[[#This Row],[1% Rohs Part]],"",""))</f>
        <v/>
      </c>
      <c r="AG1115" t="str">
        <f>CONCATENATE(Table1[[#This Row],[Resistance (Ohms)]],Table1[[#This Row],[Tolerance]],Table1[[#This Row],[Stock]])</f>
        <v>750kÂ±5%</v>
      </c>
      <c r="AH1115" t="s">
        <v>11344</v>
      </c>
      <c r="AI1115" s="6" t="s">
        <v>11352</v>
      </c>
    </row>
    <row r="1116" spans="1:35" hidden="1">
      <c r="A1116" t="s">
        <v>55</v>
      </c>
      <c r="B1116" t="s">
        <v>56</v>
      </c>
      <c r="C1116" t="s">
        <v>3694</v>
      </c>
      <c r="D1116" t="s">
        <v>58</v>
      </c>
      <c r="E1116" t="s">
        <v>3695</v>
      </c>
      <c r="F1116" t="s">
        <v>60</v>
      </c>
      <c r="G1116" t="s">
        <v>3036</v>
      </c>
      <c r="H1116">
        <v>0</v>
      </c>
      <c r="I1116">
        <v>0</v>
      </c>
      <c r="J1116" t="s">
        <v>25</v>
      </c>
      <c r="K1116">
        <v>0</v>
      </c>
      <c r="L1116">
        <v>10</v>
      </c>
      <c r="M1116" t="s">
        <v>19</v>
      </c>
      <c r="N1116" t="s">
        <v>62</v>
      </c>
      <c r="O1116" t="s">
        <v>1990</v>
      </c>
      <c r="P1116" t="s">
        <v>23</v>
      </c>
      <c r="Q1116" t="s">
        <v>64</v>
      </c>
      <c r="R1116" t="s">
        <v>65</v>
      </c>
      <c r="S1116" t="s">
        <v>20</v>
      </c>
      <c r="T1116" t="s">
        <v>71</v>
      </c>
      <c r="U1116" t="s">
        <v>67</v>
      </c>
      <c r="V1116" t="s">
        <v>21</v>
      </c>
      <c r="W1116">
        <v>805</v>
      </c>
      <c r="X1116" t="s">
        <v>22</v>
      </c>
      <c r="Y1116" t="s">
        <v>39</v>
      </c>
      <c r="Z1116">
        <v>2</v>
      </c>
      <c r="AC1116" t="str">
        <f>IF(Table1[[#This Row],[In Adafruit Kit]]+Table1[[#This Row],[Common part]]&gt;0,1,"")</f>
        <v/>
      </c>
      <c r="AF1116" t="str">
        <f>IF(Table1[[#This Row],[Stock Part]]=1,"STOCK",IF(Table1[[#This Row],[5% Rohs Part]]+Table1[[#This Row],[1% Rohs Part]],"",""))</f>
        <v/>
      </c>
      <c r="AG1116" t="str">
        <f>CONCATENATE(Table1[[#This Row],[Resistance (Ohms)]],Table1[[#This Row],[Tolerance]],Table1[[#This Row],[Stock]])</f>
        <v>7.5MÂ±5%</v>
      </c>
      <c r="AH1116" t="s">
        <v>11344</v>
      </c>
      <c r="AI1116" s="6" t="s">
        <v>11352</v>
      </c>
    </row>
    <row r="1117" spans="1:35" hidden="1">
      <c r="A1117" t="s">
        <v>55</v>
      </c>
      <c r="B1117" t="s">
        <v>56</v>
      </c>
      <c r="C1117" t="s">
        <v>3696</v>
      </c>
      <c r="D1117" t="s">
        <v>58</v>
      </c>
      <c r="E1117" t="s">
        <v>3697</v>
      </c>
      <c r="F1117" t="s">
        <v>60</v>
      </c>
      <c r="G1117" t="s">
        <v>432</v>
      </c>
      <c r="H1117">
        <v>0</v>
      </c>
      <c r="I1117">
        <v>0</v>
      </c>
      <c r="J1117" t="s">
        <v>25</v>
      </c>
      <c r="K1117">
        <v>0</v>
      </c>
      <c r="L1117">
        <v>10</v>
      </c>
      <c r="M1117" t="s">
        <v>19</v>
      </c>
      <c r="N1117" t="s">
        <v>62</v>
      </c>
      <c r="O1117">
        <v>75</v>
      </c>
      <c r="P1117" t="s">
        <v>23</v>
      </c>
      <c r="Q1117" t="s">
        <v>64</v>
      </c>
      <c r="R1117" t="s">
        <v>65</v>
      </c>
      <c r="S1117" t="s">
        <v>20</v>
      </c>
      <c r="T1117" t="s">
        <v>71</v>
      </c>
      <c r="U1117" t="s">
        <v>67</v>
      </c>
      <c r="V1117" t="s">
        <v>21</v>
      </c>
      <c r="W1117">
        <v>805</v>
      </c>
      <c r="X1117" t="s">
        <v>22</v>
      </c>
      <c r="Y1117" t="s">
        <v>39</v>
      </c>
      <c r="Z1117">
        <v>2</v>
      </c>
      <c r="AC1117" t="str">
        <f>IF(Table1[[#This Row],[In Adafruit Kit]]+Table1[[#This Row],[Common part]]&gt;0,1,"")</f>
        <v/>
      </c>
      <c r="AF1117" t="str">
        <f>IF(Table1[[#This Row],[Stock Part]]=1,"STOCK",IF(Table1[[#This Row],[5% Rohs Part]]+Table1[[#This Row],[1% Rohs Part]],"",""))</f>
        <v/>
      </c>
      <c r="AG1117" t="str">
        <f>CONCATENATE(Table1[[#This Row],[Resistance (Ohms)]],Table1[[#This Row],[Tolerance]],Table1[[#This Row],[Stock]])</f>
        <v>75Â±5%</v>
      </c>
      <c r="AH1117" t="s">
        <v>11344</v>
      </c>
      <c r="AI1117" s="6" t="s">
        <v>11352</v>
      </c>
    </row>
    <row r="1118" spans="1:35" hidden="1">
      <c r="A1118" t="s">
        <v>55</v>
      </c>
      <c r="B1118" t="s">
        <v>56</v>
      </c>
      <c r="C1118" t="s">
        <v>3698</v>
      </c>
      <c r="D1118" t="s">
        <v>58</v>
      </c>
      <c r="E1118" t="s">
        <v>3699</v>
      </c>
      <c r="F1118" t="s">
        <v>60</v>
      </c>
      <c r="G1118" t="s">
        <v>394</v>
      </c>
      <c r="H1118">
        <v>0</v>
      </c>
      <c r="I1118">
        <v>0</v>
      </c>
      <c r="J1118" t="s">
        <v>25</v>
      </c>
      <c r="K1118">
        <v>0</v>
      </c>
      <c r="L1118">
        <v>10</v>
      </c>
      <c r="M1118" t="s">
        <v>19</v>
      </c>
      <c r="N1118" t="s">
        <v>62</v>
      </c>
      <c r="O1118">
        <v>7.5</v>
      </c>
      <c r="P1118" t="s">
        <v>23</v>
      </c>
      <c r="Q1118" t="s">
        <v>64</v>
      </c>
      <c r="R1118" t="s">
        <v>65</v>
      </c>
      <c r="S1118" t="s">
        <v>20</v>
      </c>
      <c r="T1118" t="s">
        <v>3477</v>
      </c>
      <c r="U1118" t="s">
        <v>67</v>
      </c>
      <c r="V1118" t="s">
        <v>21</v>
      </c>
      <c r="W1118">
        <v>805</v>
      </c>
      <c r="X1118" t="s">
        <v>22</v>
      </c>
      <c r="Y1118" t="s">
        <v>39</v>
      </c>
      <c r="Z1118">
        <v>2</v>
      </c>
      <c r="AC1118" t="str">
        <f>IF(Table1[[#This Row],[In Adafruit Kit]]+Table1[[#This Row],[Common part]]&gt;0,1,"")</f>
        <v/>
      </c>
      <c r="AF1118" t="str">
        <f>IF(Table1[[#This Row],[Stock Part]]=1,"STOCK",IF(Table1[[#This Row],[5% Rohs Part]]+Table1[[#This Row],[1% Rohs Part]],"",""))</f>
        <v/>
      </c>
      <c r="AG1118" t="str">
        <f>CONCATENATE(Table1[[#This Row],[Resistance (Ohms)]],Table1[[#This Row],[Tolerance]],Table1[[#This Row],[Stock]])</f>
        <v>7.5Â±5%</v>
      </c>
      <c r="AH1118" t="s">
        <v>11344</v>
      </c>
      <c r="AI1118" s="6" t="s">
        <v>11352</v>
      </c>
    </row>
    <row r="1119" spans="1:35" hidden="1">
      <c r="A1119" t="s">
        <v>55</v>
      </c>
      <c r="B1119" t="s">
        <v>56</v>
      </c>
      <c r="C1119" t="s">
        <v>3700</v>
      </c>
      <c r="D1119" t="s">
        <v>58</v>
      </c>
      <c r="E1119" t="s">
        <v>3701</v>
      </c>
      <c r="F1119" t="s">
        <v>60</v>
      </c>
      <c r="G1119" t="s">
        <v>180</v>
      </c>
      <c r="H1119">
        <v>0</v>
      </c>
      <c r="I1119">
        <v>0</v>
      </c>
      <c r="J1119" t="s">
        <v>25</v>
      </c>
      <c r="K1119">
        <v>0</v>
      </c>
      <c r="L1119">
        <v>10</v>
      </c>
      <c r="M1119" t="s">
        <v>19</v>
      </c>
      <c r="N1119" t="s">
        <v>62</v>
      </c>
      <c r="O1119">
        <v>820</v>
      </c>
      <c r="P1119" t="s">
        <v>23</v>
      </c>
      <c r="Q1119" t="s">
        <v>64</v>
      </c>
      <c r="R1119" t="s">
        <v>65</v>
      </c>
      <c r="S1119" t="s">
        <v>20</v>
      </c>
      <c r="T1119" t="s">
        <v>71</v>
      </c>
      <c r="U1119" t="s">
        <v>67</v>
      </c>
      <c r="V1119" t="s">
        <v>21</v>
      </c>
      <c r="W1119">
        <v>805</v>
      </c>
      <c r="X1119" t="s">
        <v>22</v>
      </c>
      <c r="Y1119" t="s">
        <v>39</v>
      </c>
      <c r="Z1119">
        <v>2</v>
      </c>
      <c r="AC1119" t="str">
        <f>IF(Table1[[#This Row],[In Adafruit Kit]]+Table1[[#This Row],[Common part]]&gt;0,1,"")</f>
        <v/>
      </c>
      <c r="AF1119" t="str">
        <f>IF(Table1[[#This Row],[Stock Part]]=1,"STOCK",IF(Table1[[#This Row],[5% Rohs Part]]+Table1[[#This Row],[1% Rohs Part]],"",""))</f>
        <v/>
      </c>
      <c r="AG1119" t="str">
        <f>CONCATENATE(Table1[[#This Row],[Resistance (Ohms)]],Table1[[#This Row],[Tolerance]],Table1[[#This Row],[Stock]])</f>
        <v>820Â±5%</v>
      </c>
      <c r="AH1119" t="s">
        <v>11344</v>
      </c>
      <c r="AI1119" s="6" t="s">
        <v>11352</v>
      </c>
    </row>
    <row r="1120" spans="1:35" hidden="1">
      <c r="A1120" t="s">
        <v>55</v>
      </c>
      <c r="B1120" t="s">
        <v>56</v>
      </c>
      <c r="C1120" t="s">
        <v>3702</v>
      </c>
      <c r="D1120" t="s">
        <v>58</v>
      </c>
      <c r="E1120" t="s">
        <v>3703</v>
      </c>
      <c r="F1120" t="s">
        <v>60</v>
      </c>
      <c r="G1120" t="s">
        <v>327</v>
      </c>
      <c r="H1120">
        <v>0</v>
      </c>
      <c r="I1120">
        <v>0</v>
      </c>
      <c r="J1120" t="s">
        <v>25</v>
      </c>
      <c r="K1120">
        <v>0</v>
      </c>
      <c r="L1120">
        <v>10</v>
      </c>
      <c r="M1120" t="s">
        <v>19</v>
      </c>
      <c r="N1120" t="s">
        <v>62</v>
      </c>
      <c r="O1120" t="s">
        <v>328</v>
      </c>
      <c r="P1120" t="s">
        <v>23</v>
      </c>
      <c r="Q1120" t="s">
        <v>64</v>
      </c>
      <c r="R1120" t="s">
        <v>65</v>
      </c>
      <c r="S1120" t="s">
        <v>20</v>
      </c>
      <c r="T1120" t="s">
        <v>71</v>
      </c>
      <c r="U1120" t="s">
        <v>67</v>
      </c>
      <c r="V1120" t="s">
        <v>21</v>
      </c>
      <c r="W1120">
        <v>805</v>
      </c>
      <c r="X1120" t="s">
        <v>22</v>
      </c>
      <c r="Y1120" t="s">
        <v>39</v>
      </c>
      <c r="Z1120">
        <v>2</v>
      </c>
      <c r="AC1120" t="str">
        <f>IF(Table1[[#This Row],[In Adafruit Kit]]+Table1[[#This Row],[Common part]]&gt;0,1,"")</f>
        <v/>
      </c>
      <c r="AF1120" t="str">
        <f>IF(Table1[[#This Row],[Stock Part]]=1,"STOCK",IF(Table1[[#This Row],[5% Rohs Part]]+Table1[[#This Row],[1% Rohs Part]],"",""))</f>
        <v/>
      </c>
      <c r="AG1120" t="str">
        <f>CONCATENATE(Table1[[#This Row],[Resistance (Ohms)]],Table1[[#This Row],[Tolerance]],Table1[[#This Row],[Stock]])</f>
        <v>8.2kÂ±5%</v>
      </c>
      <c r="AH1120" t="s">
        <v>11344</v>
      </c>
      <c r="AI1120" s="6" t="s">
        <v>11352</v>
      </c>
    </row>
    <row r="1121" spans="1:35" hidden="1">
      <c r="A1121" t="s">
        <v>55</v>
      </c>
      <c r="B1121" t="s">
        <v>56</v>
      </c>
      <c r="C1121" t="s">
        <v>3704</v>
      </c>
      <c r="D1121" t="s">
        <v>58</v>
      </c>
      <c r="E1121" t="s">
        <v>3705</v>
      </c>
      <c r="F1121" t="s">
        <v>60</v>
      </c>
      <c r="G1121" t="s">
        <v>335</v>
      </c>
      <c r="H1121">
        <v>0</v>
      </c>
      <c r="I1121">
        <v>0</v>
      </c>
      <c r="J1121" t="s">
        <v>25</v>
      </c>
      <c r="K1121">
        <v>0</v>
      </c>
      <c r="L1121">
        <v>10</v>
      </c>
      <c r="M1121" t="s">
        <v>19</v>
      </c>
      <c r="N1121" t="s">
        <v>62</v>
      </c>
      <c r="O1121" t="s">
        <v>336</v>
      </c>
      <c r="P1121" t="s">
        <v>23</v>
      </c>
      <c r="Q1121" t="s">
        <v>64</v>
      </c>
      <c r="R1121" t="s">
        <v>65</v>
      </c>
      <c r="S1121" t="s">
        <v>20</v>
      </c>
      <c r="T1121" t="s">
        <v>71</v>
      </c>
      <c r="U1121" t="s">
        <v>67</v>
      </c>
      <c r="V1121" t="s">
        <v>21</v>
      </c>
      <c r="W1121">
        <v>805</v>
      </c>
      <c r="X1121" t="s">
        <v>22</v>
      </c>
      <c r="Y1121" t="s">
        <v>39</v>
      </c>
      <c r="Z1121">
        <v>2</v>
      </c>
      <c r="AC1121" t="str">
        <f>IF(Table1[[#This Row],[In Adafruit Kit]]+Table1[[#This Row],[Common part]]&gt;0,1,"")</f>
        <v/>
      </c>
      <c r="AF1121" t="str">
        <f>IF(Table1[[#This Row],[Stock Part]]=1,"STOCK",IF(Table1[[#This Row],[5% Rohs Part]]+Table1[[#This Row],[1% Rohs Part]],"",""))</f>
        <v/>
      </c>
      <c r="AG1121" t="str">
        <f>CONCATENATE(Table1[[#This Row],[Resistance (Ohms)]],Table1[[#This Row],[Tolerance]],Table1[[#This Row],[Stock]])</f>
        <v>82kÂ±5%</v>
      </c>
      <c r="AH1121" t="s">
        <v>11344</v>
      </c>
      <c r="AI1121" s="6" t="s">
        <v>11352</v>
      </c>
    </row>
    <row r="1122" spans="1:35" hidden="1">
      <c r="A1122" t="s">
        <v>55</v>
      </c>
      <c r="B1122" t="s">
        <v>56</v>
      </c>
      <c r="C1122" t="s">
        <v>3706</v>
      </c>
      <c r="D1122" t="s">
        <v>58</v>
      </c>
      <c r="E1122" t="s">
        <v>3707</v>
      </c>
      <c r="F1122" t="s">
        <v>60</v>
      </c>
      <c r="G1122" t="s">
        <v>331</v>
      </c>
      <c r="H1122">
        <v>0</v>
      </c>
      <c r="I1122">
        <v>0</v>
      </c>
      <c r="J1122" t="s">
        <v>25</v>
      </c>
      <c r="K1122">
        <v>0</v>
      </c>
      <c r="L1122">
        <v>10</v>
      </c>
      <c r="M1122" t="s">
        <v>19</v>
      </c>
      <c r="N1122" t="s">
        <v>62</v>
      </c>
      <c r="O1122" t="s">
        <v>332</v>
      </c>
      <c r="P1122" t="s">
        <v>23</v>
      </c>
      <c r="Q1122" t="s">
        <v>64</v>
      </c>
      <c r="R1122" t="s">
        <v>65</v>
      </c>
      <c r="S1122" t="s">
        <v>20</v>
      </c>
      <c r="T1122" t="s">
        <v>71</v>
      </c>
      <c r="U1122" t="s">
        <v>67</v>
      </c>
      <c r="V1122" t="s">
        <v>21</v>
      </c>
      <c r="W1122">
        <v>805</v>
      </c>
      <c r="X1122" t="s">
        <v>22</v>
      </c>
      <c r="Y1122" t="s">
        <v>39</v>
      </c>
      <c r="Z1122">
        <v>2</v>
      </c>
      <c r="AC1122" t="str">
        <f>IF(Table1[[#This Row],[In Adafruit Kit]]+Table1[[#This Row],[Common part]]&gt;0,1,"")</f>
        <v/>
      </c>
      <c r="AF1122" t="str">
        <f>IF(Table1[[#This Row],[Stock Part]]=1,"STOCK",IF(Table1[[#This Row],[5% Rohs Part]]+Table1[[#This Row],[1% Rohs Part]],"",""))</f>
        <v/>
      </c>
      <c r="AG1122" t="str">
        <f>CONCATENATE(Table1[[#This Row],[Resistance (Ohms)]],Table1[[#This Row],[Tolerance]],Table1[[#This Row],[Stock]])</f>
        <v>820kÂ±5%</v>
      </c>
      <c r="AH1122" t="s">
        <v>11344</v>
      </c>
      <c r="AI1122" s="6" t="s">
        <v>11352</v>
      </c>
    </row>
    <row r="1123" spans="1:35" hidden="1">
      <c r="A1123" t="s">
        <v>55</v>
      </c>
      <c r="B1123" t="s">
        <v>56</v>
      </c>
      <c r="C1123" t="s">
        <v>3708</v>
      </c>
      <c r="D1123" t="s">
        <v>58</v>
      </c>
      <c r="E1123" t="s">
        <v>3709</v>
      </c>
      <c r="F1123" t="s">
        <v>60</v>
      </c>
      <c r="G1123" t="s">
        <v>3077</v>
      </c>
      <c r="H1123">
        <v>0</v>
      </c>
      <c r="I1123">
        <v>0</v>
      </c>
      <c r="J1123" t="s">
        <v>25</v>
      </c>
      <c r="K1123">
        <v>0</v>
      </c>
      <c r="L1123">
        <v>10</v>
      </c>
      <c r="M1123" t="s">
        <v>19</v>
      </c>
      <c r="N1123" t="s">
        <v>62</v>
      </c>
      <c r="O1123" t="s">
        <v>3078</v>
      </c>
      <c r="P1123" t="s">
        <v>23</v>
      </c>
      <c r="Q1123" t="s">
        <v>64</v>
      </c>
      <c r="R1123" t="s">
        <v>65</v>
      </c>
      <c r="S1123" t="s">
        <v>20</v>
      </c>
      <c r="T1123" t="s">
        <v>71</v>
      </c>
      <c r="U1123" t="s">
        <v>67</v>
      </c>
      <c r="V1123" t="s">
        <v>21</v>
      </c>
      <c r="W1123">
        <v>805</v>
      </c>
      <c r="X1123" t="s">
        <v>22</v>
      </c>
      <c r="Y1123" t="s">
        <v>39</v>
      </c>
      <c r="Z1123">
        <v>2</v>
      </c>
      <c r="AC1123" t="str">
        <f>IF(Table1[[#This Row],[In Adafruit Kit]]+Table1[[#This Row],[Common part]]&gt;0,1,"")</f>
        <v/>
      </c>
      <c r="AF1123" t="str">
        <f>IF(Table1[[#This Row],[Stock Part]]=1,"STOCK",IF(Table1[[#This Row],[5% Rohs Part]]+Table1[[#This Row],[1% Rohs Part]],"",""))</f>
        <v/>
      </c>
      <c r="AG1123" t="str">
        <f>CONCATENATE(Table1[[#This Row],[Resistance (Ohms)]],Table1[[#This Row],[Tolerance]],Table1[[#This Row],[Stock]])</f>
        <v>8.2MÂ±5%</v>
      </c>
      <c r="AH1123" t="s">
        <v>11344</v>
      </c>
      <c r="AI1123" s="6" t="s">
        <v>11352</v>
      </c>
    </row>
    <row r="1124" spans="1:35" hidden="1">
      <c r="A1124" t="s">
        <v>55</v>
      </c>
      <c r="B1124" t="s">
        <v>56</v>
      </c>
      <c r="C1124" t="s">
        <v>3710</v>
      </c>
      <c r="D1124" t="s">
        <v>58</v>
      </c>
      <c r="E1124" t="s">
        <v>3711</v>
      </c>
      <c r="F1124" t="s">
        <v>60</v>
      </c>
      <c r="G1124" t="s">
        <v>132</v>
      </c>
      <c r="H1124">
        <v>0</v>
      </c>
      <c r="I1124">
        <v>0</v>
      </c>
      <c r="J1124" t="s">
        <v>25</v>
      </c>
      <c r="K1124">
        <v>0</v>
      </c>
      <c r="L1124">
        <v>10</v>
      </c>
      <c r="M1124" t="s">
        <v>19</v>
      </c>
      <c r="N1124" t="s">
        <v>62</v>
      </c>
      <c r="O1124">
        <v>82</v>
      </c>
      <c r="P1124" t="s">
        <v>23</v>
      </c>
      <c r="Q1124" t="s">
        <v>64</v>
      </c>
      <c r="R1124" t="s">
        <v>65</v>
      </c>
      <c r="S1124" t="s">
        <v>20</v>
      </c>
      <c r="T1124" t="s">
        <v>71</v>
      </c>
      <c r="U1124" t="s">
        <v>67</v>
      </c>
      <c r="V1124" t="s">
        <v>21</v>
      </c>
      <c r="W1124">
        <v>805</v>
      </c>
      <c r="X1124" t="s">
        <v>22</v>
      </c>
      <c r="Y1124" t="s">
        <v>39</v>
      </c>
      <c r="Z1124">
        <v>2</v>
      </c>
      <c r="AC1124" t="str">
        <f>IF(Table1[[#This Row],[In Adafruit Kit]]+Table1[[#This Row],[Common part]]&gt;0,1,"")</f>
        <v/>
      </c>
      <c r="AF1124" t="str">
        <f>IF(Table1[[#This Row],[Stock Part]]=1,"STOCK",IF(Table1[[#This Row],[5% Rohs Part]]+Table1[[#This Row],[1% Rohs Part]],"",""))</f>
        <v/>
      </c>
      <c r="AG1124" t="str">
        <f>CONCATENATE(Table1[[#This Row],[Resistance (Ohms)]],Table1[[#This Row],[Tolerance]],Table1[[#This Row],[Stock]])</f>
        <v>82Â±5%</v>
      </c>
      <c r="AH1124" t="s">
        <v>11344</v>
      </c>
      <c r="AI1124" s="6" t="s">
        <v>11352</v>
      </c>
    </row>
    <row r="1125" spans="1:35" hidden="1">
      <c r="A1125" t="s">
        <v>55</v>
      </c>
      <c r="B1125" t="s">
        <v>56</v>
      </c>
      <c r="C1125" t="s">
        <v>3712</v>
      </c>
      <c r="D1125" t="s">
        <v>58</v>
      </c>
      <c r="E1125" t="s">
        <v>3713</v>
      </c>
      <c r="F1125" t="s">
        <v>60</v>
      </c>
      <c r="G1125" t="s">
        <v>98</v>
      </c>
      <c r="H1125">
        <v>0</v>
      </c>
      <c r="I1125">
        <v>0</v>
      </c>
      <c r="J1125" t="s">
        <v>25</v>
      </c>
      <c r="K1125">
        <v>0</v>
      </c>
      <c r="L1125">
        <v>10</v>
      </c>
      <c r="M1125" t="s">
        <v>19</v>
      </c>
      <c r="N1125" t="s">
        <v>62</v>
      </c>
      <c r="O1125">
        <v>8.1999999999999993</v>
      </c>
      <c r="P1125" t="s">
        <v>23</v>
      </c>
      <c r="Q1125" t="s">
        <v>64</v>
      </c>
      <c r="R1125" t="s">
        <v>65</v>
      </c>
      <c r="S1125" t="s">
        <v>20</v>
      </c>
      <c r="T1125" t="s">
        <v>3477</v>
      </c>
      <c r="U1125" t="s">
        <v>67</v>
      </c>
      <c r="V1125" t="s">
        <v>21</v>
      </c>
      <c r="W1125">
        <v>805</v>
      </c>
      <c r="X1125" t="s">
        <v>22</v>
      </c>
      <c r="Y1125" t="s">
        <v>39</v>
      </c>
      <c r="Z1125">
        <v>2</v>
      </c>
      <c r="AC1125" t="str">
        <f>IF(Table1[[#This Row],[In Adafruit Kit]]+Table1[[#This Row],[Common part]]&gt;0,1,"")</f>
        <v/>
      </c>
      <c r="AF1125" t="str">
        <f>IF(Table1[[#This Row],[Stock Part]]=1,"STOCK",IF(Table1[[#This Row],[5% Rohs Part]]+Table1[[#This Row],[1% Rohs Part]],"",""))</f>
        <v/>
      </c>
      <c r="AG1125" t="str">
        <f>CONCATENATE(Table1[[#This Row],[Resistance (Ohms)]],Table1[[#This Row],[Tolerance]],Table1[[#This Row],[Stock]])</f>
        <v>8.2Â±5%</v>
      </c>
      <c r="AH1125" t="s">
        <v>11344</v>
      </c>
      <c r="AI1125" s="6" t="s">
        <v>11352</v>
      </c>
    </row>
    <row r="1126" spans="1:35" hidden="1">
      <c r="A1126" t="s">
        <v>55</v>
      </c>
      <c r="B1126" t="s">
        <v>56</v>
      </c>
      <c r="C1126" t="s">
        <v>3714</v>
      </c>
      <c r="D1126" t="s">
        <v>58</v>
      </c>
      <c r="E1126" t="s">
        <v>3715</v>
      </c>
      <c r="F1126" t="s">
        <v>60</v>
      </c>
      <c r="G1126" t="s">
        <v>463</v>
      </c>
      <c r="H1126">
        <v>0</v>
      </c>
      <c r="I1126">
        <v>0</v>
      </c>
      <c r="J1126" t="s">
        <v>25</v>
      </c>
      <c r="K1126">
        <v>0</v>
      </c>
      <c r="L1126">
        <v>10</v>
      </c>
      <c r="M1126" t="s">
        <v>19</v>
      </c>
      <c r="N1126" t="s">
        <v>62</v>
      </c>
      <c r="O1126">
        <v>910</v>
      </c>
      <c r="P1126" t="s">
        <v>23</v>
      </c>
      <c r="Q1126" t="s">
        <v>64</v>
      </c>
      <c r="R1126" t="s">
        <v>65</v>
      </c>
      <c r="S1126" t="s">
        <v>20</v>
      </c>
      <c r="T1126" t="s">
        <v>71</v>
      </c>
      <c r="U1126" t="s">
        <v>67</v>
      </c>
      <c r="V1126" t="s">
        <v>21</v>
      </c>
      <c r="W1126">
        <v>805</v>
      </c>
      <c r="X1126" t="s">
        <v>22</v>
      </c>
      <c r="Y1126" t="s">
        <v>39</v>
      </c>
      <c r="Z1126">
        <v>2</v>
      </c>
      <c r="AC1126" t="str">
        <f>IF(Table1[[#This Row],[In Adafruit Kit]]+Table1[[#This Row],[Common part]]&gt;0,1,"")</f>
        <v/>
      </c>
      <c r="AF1126" t="str">
        <f>IF(Table1[[#This Row],[Stock Part]]=1,"STOCK",IF(Table1[[#This Row],[5% Rohs Part]]+Table1[[#This Row],[1% Rohs Part]],"",""))</f>
        <v/>
      </c>
      <c r="AG1126" t="str">
        <f>CONCATENATE(Table1[[#This Row],[Resistance (Ohms)]],Table1[[#This Row],[Tolerance]],Table1[[#This Row],[Stock]])</f>
        <v>910Â±5%</v>
      </c>
      <c r="AH1126" t="s">
        <v>11344</v>
      </c>
      <c r="AI1126" s="6" t="s">
        <v>11352</v>
      </c>
    </row>
    <row r="1127" spans="1:35" hidden="1">
      <c r="A1127" t="s">
        <v>55</v>
      </c>
      <c r="B1127" t="s">
        <v>56</v>
      </c>
      <c r="C1127" t="s">
        <v>3716</v>
      </c>
      <c r="D1127" t="s">
        <v>58</v>
      </c>
      <c r="E1127" t="s">
        <v>3717</v>
      </c>
      <c r="F1127" t="s">
        <v>60</v>
      </c>
      <c r="G1127" t="s">
        <v>3081</v>
      </c>
      <c r="H1127">
        <v>0</v>
      </c>
      <c r="I1127">
        <v>0</v>
      </c>
      <c r="J1127" t="s">
        <v>25</v>
      </c>
      <c r="K1127">
        <v>0</v>
      </c>
      <c r="L1127">
        <v>10</v>
      </c>
      <c r="M1127" t="s">
        <v>19</v>
      </c>
      <c r="N1127" t="s">
        <v>62</v>
      </c>
      <c r="O1127" t="s">
        <v>2896</v>
      </c>
      <c r="P1127" t="s">
        <v>23</v>
      </c>
      <c r="Q1127" t="s">
        <v>64</v>
      </c>
      <c r="R1127" t="s">
        <v>65</v>
      </c>
      <c r="S1127" t="s">
        <v>20</v>
      </c>
      <c r="T1127" t="s">
        <v>71</v>
      </c>
      <c r="U1127" t="s">
        <v>67</v>
      </c>
      <c r="V1127" t="s">
        <v>21</v>
      </c>
      <c r="W1127">
        <v>805</v>
      </c>
      <c r="X1127" t="s">
        <v>22</v>
      </c>
      <c r="Y1127" t="s">
        <v>39</v>
      </c>
      <c r="Z1127">
        <v>2</v>
      </c>
      <c r="AC1127" t="str">
        <f>IF(Table1[[#This Row],[In Adafruit Kit]]+Table1[[#This Row],[Common part]]&gt;0,1,"")</f>
        <v/>
      </c>
      <c r="AF1127" t="str">
        <f>IF(Table1[[#This Row],[Stock Part]]=1,"STOCK",IF(Table1[[#This Row],[5% Rohs Part]]+Table1[[#This Row],[1% Rohs Part]],"",""))</f>
        <v/>
      </c>
      <c r="AG1127" t="str">
        <f>CONCATENATE(Table1[[#This Row],[Resistance (Ohms)]],Table1[[#This Row],[Tolerance]],Table1[[#This Row],[Stock]])</f>
        <v>9.1kÂ±5%</v>
      </c>
      <c r="AH1127" t="s">
        <v>11344</v>
      </c>
      <c r="AI1127" s="6" t="s">
        <v>11352</v>
      </c>
    </row>
    <row r="1128" spans="1:35" hidden="1">
      <c r="A1128" t="s">
        <v>55</v>
      </c>
      <c r="B1128" t="s">
        <v>56</v>
      </c>
      <c r="C1128" t="s">
        <v>3718</v>
      </c>
      <c r="D1128" t="s">
        <v>58</v>
      </c>
      <c r="E1128" t="s">
        <v>3719</v>
      </c>
      <c r="F1128" t="s">
        <v>60</v>
      </c>
      <c r="G1128" t="s">
        <v>3149</v>
      </c>
      <c r="H1128">
        <v>0</v>
      </c>
      <c r="I1128">
        <v>0</v>
      </c>
      <c r="J1128" t="s">
        <v>25</v>
      </c>
      <c r="K1128">
        <v>0</v>
      </c>
      <c r="L1128">
        <v>10</v>
      </c>
      <c r="M1128" t="s">
        <v>19</v>
      </c>
      <c r="N1128" t="s">
        <v>62</v>
      </c>
      <c r="O1128" t="s">
        <v>2920</v>
      </c>
      <c r="P1128" t="s">
        <v>23</v>
      </c>
      <c r="Q1128" t="s">
        <v>64</v>
      </c>
      <c r="R1128" t="s">
        <v>65</v>
      </c>
      <c r="S1128" t="s">
        <v>20</v>
      </c>
      <c r="T1128" t="s">
        <v>71</v>
      </c>
      <c r="U1128" t="s">
        <v>67</v>
      </c>
      <c r="V1128" t="s">
        <v>21</v>
      </c>
      <c r="W1128">
        <v>805</v>
      </c>
      <c r="X1128" t="s">
        <v>22</v>
      </c>
      <c r="Y1128" t="s">
        <v>39</v>
      </c>
      <c r="Z1128">
        <v>2</v>
      </c>
      <c r="AC1128" t="str">
        <f>IF(Table1[[#This Row],[In Adafruit Kit]]+Table1[[#This Row],[Common part]]&gt;0,1,"")</f>
        <v/>
      </c>
      <c r="AF1128" t="str">
        <f>IF(Table1[[#This Row],[Stock Part]]=1,"STOCK",IF(Table1[[#This Row],[5% Rohs Part]]+Table1[[#This Row],[1% Rohs Part]],"",""))</f>
        <v/>
      </c>
      <c r="AG1128" t="str">
        <f>CONCATENATE(Table1[[#This Row],[Resistance (Ohms)]],Table1[[#This Row],[Tolerance]],Table1[[#This Row],[Stock]])</f>
        <v>91kÂ±5%</v>
      </c>
      <c r="AH1128" t="s">
        <v>11344</v>
      </c>
      <c r="AI1128" s="6" t="s">
        <v>11352</v>
      </c>
    </row>
    <row r="1129" spans="1:35" hidden="1">
      <c r="A1129" t="s">
        <v>55</v>
      </c>
      <c r="B1129" t="s">
        <v>56</v>
      </c>
      <c r="C1129" t="s">
        <v>3720</v>
      </c>
      <c r="D1129" t="s">
        <v>58</v>
      </c>
      <c r="E1129" t="s">
        <v>3721</v>
      </c>
      <c r="F1129" t="s">
        <v>60</v>
      </c>
      <c r="G1129" t="s">
        <v>3084</v>
      </c>
      <c r="H1129">
        <v>0</v>
      </c>
      <c r="I1129">
        <v>0</v>
      </c>
      <c r="J1129" t="s">
        <v>25</v>
      </c>
      <c r="K1129">
        <v>0</v>
      </c>
      <c r="L1129">
        <v>10</v>
      </c>
      <c r="M1129" t="s">
        <v>19</v>
      </c>
      <c r="N1129" t="s">
        <v>62</v>
      </c>
      <c r="O1129" t="s">
        <v>3085</v>
      </c>
      <c r="P1129" t="s">
        <v>23</v>
      </c>
      <c r="Q1129" t="s">
        <v>64</v>
      </c>
      <c r="R1129" t="s">
        <v>65</v>
      </c>
      <c r="S1129" t="s">
        <v>20</v>
      </c>
      <c r="T1129" t="s">
        <v>71</v>
      </c>
      <c r="U1129" t="s">
        <v>67</v>
      </c>
      <c r="V1129" t="s">
        <v>21</v>
      </c>
      <c r="W1129">
        <v>805</v>
      </c>
      <c r="X1129" t="s">
        <v>22</v>
      </c>
      <c r="Y1129" t="s">
        <v>39</v>
      </c>
      <c r="Z1129">
        <v>2</v>
      </c>
      <c r="AC1129" t="str">
        <f>IF(Table1[[#This Row],[In Adafruit Kit]]+Table1[[#This Row],[Common part]]&gt;0,1,"")</f>
        <v/>
      </c>
      <c r="AF1129" t="str">
        <f>IF(Table1[[#This Row],[Stock Part]]=1,"STOCK",IF(Table1[[#This Row],[5% Rohs Part]]+Table1[[#This Row],[1% Rohs Part]],"",""))</f>
        <v/>
      </c>
      <c r="AG1129" t="str">
        <f>CONCATENATE(Table1[[#This Row],[Resistance (Ohms)]],Table1[[#This Row],[Tolerance]],Table1[[#This Row],[Stock]])</f>
        <v>910kÂ±5%</v>
      </c>
      <c r="AH1129" t="s">
        <v>11344</v>
      </c>
      <c r="AI1129" s="6" t="s">
        <v>11352</v>
      </c>
    </row>
    <row r="1130" spans="1:35" hidden="1">
      <c r="A1130" t="s">
        <v>55</v>
      </c>
      <c r="B1130" t="s">
        <v>56</v>
      </c>
      <c r="C1130" t="s">
        <v>3722</v>
      </c>
      <c r="D1130" t="s">
        <v>58</v>
      </c>
      <c r="E1130" t="s">
        <v>3723</v>
      </c>
      <c r="F1130" t="s">
        <v>60</v>
      </c>
      <c r="G1130" t="s">
        <v>3195</v>
      </c>
      <c r="H1130">
        <v>0</v>
      </c>
      <c r="I1130">
        <v>0</v>
      </c>
      <c r="J1130" t="s">
        <v>25</v>
      </c>
      <c r="K1130">
        <v>0</v>
      </c>
      <c r="L1130">
        <v>10</v>
      </c>
      <c r="M1130" t="s">
        <v>19</v>
      </c>
      <c r="N1130" t="s">
        <v>62</v>
      </c>
      <c r="O1130" t="s">
        <v>3196</v>
      </c>
      <c r="P1130" t="s">
        <v>23</v>
      </c>
      <c r="Q1130" t="s">
        <v>64</v>
      </c>
      <c r="R1130" t="s">
        <v>65</v>
      </c>
      <c r="S1130" t="s">
        <v>20</v>
      </c>
      <c r="T1130" t="s">
        <v>71</v>
      </c>
      <c r="U1130" t="s">
        <v>67</v>
      </c>
      <c r="V1130" t="s">
        <v>21</v>
      </c>
      <c r="W1130">
        <v>805</v>
      </c>
      <c r="X1130" t="s">
        <v>22</v>
      </c>
      <c r="Y1130" t="s">
        <v>39</v>
      </c>
      <c r="Z1130">
        <v>2</v>
      </c>
      <c r="AC1130" t="str">
        <f>IF(Table1[[#This Row],[In Adafruit Kit]]+Table1[[#This Row],[Common part]]&gt;0,1,"")</f>
        <v/>
      </c>
      <c r="AF1130" t="str">
        <f>IF(Table1[[#This Row],[Stock Part]]=1,"STOCK",IF(Table1[[#This Row],[5% Rohs Part]]+Table1[[#This Row],[1% Rohs Part]],"",""))</f>
        <v/>
      </c>
      <c r="AG1130" t="str">
        <f>CONCATENATE(Table1[[#This Row],[Resistance (Ohms)]],Table1[[#This Row],[Tolerance]],Table1[[#This Row],[Stock]])</f>
        <v>9.1MÂ±5%</v>
      </c>
      <c r="AH1130" t="s">
        <v>11344</v>
      </c>
      <c r="AI1130" s="6" t="s">
        <v>11352</v>
      </c>
    </row>
    <row r="1131" spans="1:35" hidden="1">
      <c r="A1131" t="s">
        <v>55</v>
      </c>
      <c r="B1131" t="s">
        <v>56</v>
      </c>
      <c r="C1131" t="s">
        <v>3724</v>
      </c>
      <c r="D1131" t="s">
        <v>58</v>
      </c>
      <c r="E1131" t="s">
        <v>3725</v>
      </c>
      <c r="F1131" t="s">
        <v>60</v>
      </c>
      <c r="G1131" t="s">
        <v>435</v>
      </c>
      <c r="H1131">
        <v>0</v>
      </c>
      <c r="I1131">
        <v>0</v>
      </c>
      <c r="J1131" t="s">
        <v>25</v>
      </c>
      <c r="K1131">
        <v>0</v>
      </c>
      <c r="L1131">
        <v>10</v>
      </c>
      <c r="M1131" t="s">
        <v>19</v>
      </c>
      <c r="N1131" t="s">
        <v>62</v>
      </c>
      <c r="O1131">
        <v>91</v>
      </c>
      <c r="P1131" t="s">
        <v>23</v>
      </c>
      <c r="Q1131" t="s">
        <v>64</v>
      </c>
      <c r="R1131" t="s">
        <v>65</v>
      </c>
      <c r="S1131" t="s">
        <v>20</v>
      </c>
      <c r="T1131" t="s">
        <v>71</v>
      </c>
      <c r="U1131" t="s">
        <v>67</v>
      </c>
      <c r="V1131" t="s">
        <v>21</v>
      </c>
      <c r="W1131">
        <v>805</v>
      </c>
      <c r="X1131" t="s">
        <v>22</v>
      </c>
      <c r="Y1131" t="s">
        <v>39</v>
      </c>
      <c r="Z1131">
        <v>2</v>
      </c>
      <c r="AC1131" t="str">
        <f>IF(Table1[[#This Row],[In Adafruit Kit]]+Table1[[#This Row],[Common part]]&gt;0,1,"")</f>
        <v/>
      </c>
      <c r="AF1131" t="str">
        <f>IF(Table1[[#This Row],[Stock Part]]=1,"STOCK",IF(Table1[[#This Row],[5% Rohs Part]]+Table1[[#This Row],[1% Rohs Part]],"",""))</f>
        <v/>
      </c>
      <c r="AG1131" t="str">
        <f>CONCATENATE(Table1[[#This Row],[Resistance (Ohms)]],Table1[[#This Row],[Tolerance]],Table1[[#This Row],[Stock]])</f>
        <v>91Â±5%</v>
      </c>
      <c r="AH1131" t="s">
        <v>11344</v>
      </c>
      <c r="AI1131" s="6" t="s">
        <v>11352</v>
      </c>
    </row>
    <row r="1132" spans="1:35" hidden="1">
      <c r="A1132" t="s">
        <v>55</v>
      </c>
      <c r="B1132" t="s">
        <v>56</v>
      </c>
      <c r="C1132" t="s">
        <v>3726</v>
      </c>
      <c r="D1132" t="s">
        <v>58</v>
      </c>
      <c r="E1132" t="s">
        <v>3727</v>
      </c>
      <c r="F1132" t="s">
        <v>60</v>
      </c>
      <c r="G1132" t="s">
        <v>397</v>
      </c>
      <c r="H1132">
        <v>0</v>
      </c>
      <c r="I1132">
        <v>0</v>
      </c>
      <c r="J1132" t="s">
        <v>25</v>
      </c>
      <c r="K1132">
        <v>0</v>
      </c>
      <c r="L1132">
        <v>10</v>
      </c>
      <c r="M1132" t="s">
        <v>19</v>
      </c>
      <c r="N1132" t="s">
        <v>62</v>
      </c>
      <c r="O1132">
        <v>9.1</v>
      </c>
      <c r="P1132" t="s">
        <v>23</v>
      </c>
      <c r="Q1132" t="s">
        <v>64</v>
      </c>
      <c r="R1132" t="s">
        <v>65</v>
      </c>
      <c r="S1132" t="s">
        <v>20</v>
      </c>
      <c r="T1132" t="s">
        <v>3477</v>
      </c>
      <c r="U1132" t="s">
        <v>67</v>
      </c>
      <c r="V1132" t="s">
        <v>21</v>
      </c>
      <c r="W1132">
        <v>805</v>
      </c>
      <c r="X1132" t="s">
        <v>22</v>
      </c>
      <c r="Y1132" t="s">
        <v>39</v>
      </c>
      <c r="Z1132">
        <v>2</v>
      </c>
      <c r="AC1132" t="str">
        <f>IF(Table1[[#This Row],[In Adafruit Kit]]+Table1[[#This Row],[Common part]]&gt;0,1,"")</f>
        <v/>
      </c>
      <c r="AF1132" t="str">
        <f>IF(Table1[[#This Row],[Stock Part]]=1,"STOCK",IF(Table1[[#This Row],[5% Rohs Part]]+Table1[[#This Row],[1% Rohs Part]],"",""))</f>
        <v/>
      </c>
      <c r="AG1132" t="str">
        <f>CONCATENATE(Table1[[#This Row],[Resistance (Ohms)]],Table1[[#This Row],[Tolerance]],Table1[[#This Row],[Stock]])</f>
        <v>9.1Â±5%</v>
      </c>
      <c r="AH1132" t="s">
        <v>11344</v>
      </c>
      <c r="AI1132" s="6" t="s">
        <v>11352</v>
      </c>
    </row>
    <row r="1133" spans="1:35" hidden="1">
      <c r="A1133" t="s">
        <v>55</v>
      </c>
      <c r="B1133" t="s">
        <v>56</v>
      </c>
      <c r="C1133" t="s">
        <v>3728</v>
      </c>
      <c r="D1133" t="s">
        <v>58</v>
      </c>
      <c r="E1133" t="s">
        <v>3729</v>
      </c>
      <c r="F1133" t="s">
        <v>60</v>
      </c>
      <c r="G1133" t="s">
        <v>349</v>
      </c>
      <c r="H1133">
        <v>0</v>
      </c>
      <c r="I1133">
        <v>0</v>
      </c>
      <c r="J1133" t="s">
        <v>25</v>
      </c>
      <c r="K1133">
        <v>0</v>
      </c>
      <c r="L1133">
        <v>10</v>
      </c>
      <c r="M1133" t="s">
        <v>19</v>
      </c>
      <c r="N1133" t="s">
        <v>62</v>
      </c>
      <c r="O1133">
        <v>100</v>
      </c>
      <c r="P1133" t="s">
        <v>24</v>
      </c>
      <c r="Q1133" t="s">
        <v>64</v>
      </c>
      <c r="R1133" t="s">
        <v>65</v>
      </c>
      <c r="S1133" t="s">
        <v>20</v>
      </c>
      <c r="T1133" t="s">
        <v>105</v>
      </c>
      <c r="U1133" t="s">
        <v>67</v>
      </c>
      <c r="V1133" t="s">
        <v>21</v>
      </c>
      <c r="W1133">
        <v>805</v>
      </c>
      <c r="X1133" t="s">
        <v>22</v>
      </c>
      <c r="Y1133" t="s">
        <v>39</v>
      </c>
      <c r="Z1133">
        <v>2</v>
      </c>
      <c r="AC1133" t="str">
        <f>IF(Table1[[#This Row],[In Adafruit Kit]]+Table1[[#This Row],[Common part]]&gt;0,1,"")</f>
        <v/>
      </c>
      <c r="AF1133" t="str">
        <f>IF(Table1[[#This Row],[Stock Part]]=1,"STOCK",IF(Table1[[#This Row],[5% Rohs Part]]+Table1[[#This Row],[1% Rohs Part]],"",""))</f>
        <v/>
      </c>
      <c r="AG1133" t="str">
        <f>CONCATENATE(Table1[[#This Row],[Resistance (Ohms)]],Table1[[#This Row],[Tolerance]],Table1[[#This Row],[Stock]])</f>
        <v>100Â±1%</v>
      </c>
      <c r="AH1133" t="s">
        <v>11344</v>
      </c>
      <c r="AI1133" s="6" t="s">
        <v>11352</v>
      </c>
    </row>
    <row r="1134" spans="1:35" hidden="1">
      <c r="A1134" t="s">
        <v>55</v>
      </c>
      <c r="B1134" t="s">
        <v>56</v>
      </c>
      <c r="C1134" t="s">
        <v>3730</v>
      </c>
      <c r="D1134" t="s">
        <v>58</v>
      </c>
      <c r="E1134" t="s">
        <v>3731</v>
      </c>
      <c r="F1134" t="s">
        <v>60</v>
      </c>
      <c r="G1134" t="s">
        <v>343</v>
      </c>
      <c r="H1134">
        <v>0</v>
      </c>
      <c r="I1134">
        <v>0</v>
      </c>
      <c r="J1134" t="s">
        <v>25</v>
      </c>
      <c r="K1134">
        <v>0</v>
      </c>
      <c r="L1134">
        <v>10</v>
      </c>
      <c r="M1134" t="s">
        <v>19</v>
      </c>
      <c r="N1134" t="s">
        <v>62</v>
      </c>
      <c r="O1134" t="s">
        <v>224</v>
      </c>
      <c r="P1134" t="s">
        <v>24</v>
      </c>
      <c r="Q1134" t="s">
        <v>64</v>
      </c>
      <c r="R1134" t="s">
        <v>65</v>
      </c>
      <c r="S1134" t="s">
        <v>20</v>
      </c>
      <c r="T1134" t="s">
        <v>105</v>
      </c>
      <c r="U1134" t="s">
        <v>67</v>
      </c>
      <c r="V1134" t="s">
        <v>21</v>
      </c>
      <c r="W1134">
        <v>805</v>
      </c>
      <c r="X1134" t="s">
        <v>22</v>
      </c>
      <c r="Y1134" t="s">
        <v>39</v>
      </c>
      <c r="Z1134">
        <v>2</v>
      </c>
      <c r="AC1134" t="str">
        <f>IF(Table1[[#This Row],[In Adafruit Kit]]+Table1[[#This Row],[Common part]]&gt;0,1,"")</f>
        <v/>
      </c>
      <c r="AF1134" t="str">
        <f>IF(Table1[[#This Row],[Stock Part]]=1,"STOCK",IF(Table1[[#This Row],[5% Rohs Part]]+Table1[[#This Row],[1% Rohs Part]],"",""))</f>
        <v/>
      </c>
      <c r="AG1134" t="str">
        <f>CONCATENATE(Table1[[#This Row],[Resistance (Ohms)]],Table1[[#This Row],[Tolerance]],Table1[[#This Row],[Stock]])</f>
        <v>1kÂ±1%</v>
      </c>
      <c r="AH1134" t="s">
        <v>11344</v>
      </c>
      <c r="AI1134" s="6" t="s">
        <v>11352</v>
      </c>
    </row>
    <row r="1135" spans="1:35" hidden="1">
      <c r="A1135" t="s">
        <v>55</v>
      </c>
      <c r="B1135" t="s">
        <v>56</v>
      </c>
      <c r="C1135" t="s">
        <v>3732</v>
      </c>
      <c r="D1135" t="s">
        <v>58</v>
      </c>
      <c r="E1135" t="s">
        <v>3733</v>
      </c>
      <c r="F1135" t="s">
        <v>60</v>
      </c>
      <c r="G1135" t="s">
        <v>352</v>
      </c>
      <c r="H1135">
        <v>0</v>
      </c>
      <c r="I1135">
        <v>0</v>
      </c>
      <c r="J1135" t="s">
        <v>25</v>
      </c>
      <c r="K1135">
        <v>0</v>
      </c>
      <c r="L1135">
        <v>10</v>
      </c>
      <c r="M1135" t="s">
        <v>19</v>
      </c>
      <c r="N1135" t="s">
        <v>62</v>
      </c>
      <c r="O1135" t="s">
        <v>196</v>
      </c>
      <c r="P1135" t="s">
        <v>24</v>
      </c>
      <c r="Q1135" t="s">
        <v>64</v>
      </c>
      <c r="R1135" t="s">
        <v>65</v>
      </c>
      <c r="S1135" t="s">
        <v>20</v>
      </c>
      <c r="T1135" t="s">
        <v>105</v>
      </c>
      <c r="U1135" t="s">
        <v>67</v>
      </c>
      <c r="V1135" t="s">
        <v>21</v>
      </c>
      <c r="W1135">
        <v>805</v>
      </c>
      <c r="X1135" t="s">
        <v>22</v>
      </c>
      <c r="Y1135" t="s">
        <v>39</v>
      </c>
      <c r="Z1135">
        <v>2</v>
      </c>
      <c r="AC1135" t="str">
        <f>IF(Table1[[#This Row],[In Adafruit Kit]]+Table1[[#This Row],[Common part]]&gt;0,1,"")</f>
        <v/>
      </c>
      <c r="AF1135" t="str">
        <f>IF(Table1[[#This Row],[Stock Part]]=1,"STOCK",IF(Table1[[#This Row],[5% Rohs Part]]+Table1[[#This Row],[1% Rohs Part]],"",""))</f>
        <v/>
      </c>
      <c r="AG1135" t="str">
        <f>CONCATENATE(Table1[[#This Row],[Resistance (Ohms)]],Table1[[#This Row],[Tolerance]],Table1[[#This Row],[Stock]])</f>
        <v>10kÂ±1%</v>
      </c>
      <c r="AH1135" t="s">
        <v>11344</v>
      </c>
      <c r="AI1135" s="6" t="s">
        <v>11352</v>
      </c>
    </row>
    <row r="1136" spans="1:35" hidden="1">
      <c r="A1136" t="s">
        <v>55</v>
      </c>
      <c r="B1136" t="s">
        <v>56</v>
      </c>
      <c r="C1136" t="s">
        <v>3734</v>
      </c>
      <c r="D1136" t="s">
        <v>58</v>
      </c>
      <c r="E1136" t="s">
        <v>3735</v>
      </c>
      <c r="F1136" t="s">
        <v>60</v>
      </c>
      <c r="G1136" t="s">
        <v>346</v>
      </c>
      <c r="H1136">
        <v>0</v>
      </c>
      <c r="I1136">
        <v>0</v>
      </c>
      <c r="J1136" t="s">
        <v>25</v>
      </c>
      <c r="K1136">
        <v>0</v>
      </c>
      <c r="L1136">
        <v>10</v>
      </c>
      <c r="M1136" t="s">
        <v>19</v>
      </c>
      <c r="N1136" t="s">
        <v>62</v>
      </c>
      <c r="O1136" t="s">
        <v>192</v>
      </c>
      <c r="P1136" t="s">
        <v>24</v>
      </c>
      <c r="Q1136" t="s">
        <v>64</v>
      </c>
      <c r="R1136" t="s">
        <v>65</v>
      </c>
      <c r="S1136" t="s">
        <v>20</v>
      </c>
      <c r="T1136" t="s">
        <v>105</v>
      </c>
      <c r="U1136" t="s">
        <v>67</v>
      </c>
      <c r="V1136" t="s">
        <v>21</v>
      </c>
      <c r="W1136">
        <v>805</v>
      </c>
      <c r="X1136" t="s">
        <v>22</v>
      </c>
      <c r="Y1136" t="s">
        <v>39</v>
      </c>
      <c r="Z1136">
        <v>2</v>
      </c>
      <c r="AC1136" t="str">
        <f>IF(Table1[[#This Row],[In Adafruit Kit]]+Table1[[#This Row],[Common part]]&gt;0,1,"")</f>
        <v/>
      </c>
      <c r="AF1136" t="str">
        <f>IF(Table1[[#This Row],[Stock Part]]=1,"STOCK",IF(Table1[[#This Row],[5% Rohs Part]]+Table1[[#This Row],[1% Rohs Part]],"",""))</f>
        <v/>
      </c>
      <c r="AG1136" t="str">
        <f>CONCATENATE(Table1[[#This Row],[Resistance (Ohms)]],Table1[[#This Row],[Tolerance]],Table1[[#This Row],[Stock]])</f>
        <v>100kÂ±1%</v>
      </c>
      <c r="AH1136" t="s">
        <v>11344</v>
      </c>
      <c r="AI1136" s="6" t="s">
        <v>11352</v>
      </c>
    </row>
    <row r="1137" spans="1:35" hidden="1">
      <c r="A1137" t="s">
        <v>55</v>
      </c>
      <c r="B1137" t="s">
        <v>56</v>
      </c>
      <c r="C1137" t="s">
        <v>3736</v>
      </c>
      <c r="D1137" t="s">
        <v>58</v>
      </c>
      <c r="E1137" t="s">
        <v>3737</v>
      </c>
      <c r="F1137" t="s">
        <v>60</v>
      </c>
      <c r="G1137" t="s">
        <v>358</v>
      </c>
      <c r="H1137">
        <v>0</v>
      </c>
      <c r="I1137">
        <v>0</v>
      </c>
      <c r="J1137" t="s">
        <v>25</v>
      </c>
      <c r="K1137">
        <v>0</v>
      </c>
      <c r="L1137">
        <v>10</v>
      </c>
      <c r="M1137" t="s">
        <v>19</v>
      </c>
      <c r="N1137" t="s">
        <v>62</v>
      </c>
      <c r="O1137" t="s">
        <v>228</v>
      </c>
      <c r="P1137" t="s">
        <v>24</v>
      </c>
      <c r="Q1137" t="s">
        <v>64</v>
      </c>
      <c r="R1137" t="s">
        <v>65</v>
      </c>
      <c r="S1137" t="s">
        <v>20</v>
      </c>
      <c r="T1137" t="s">
        <v>105</v>
      </c>
      <c r="U1137" t="s">
        <v>67</v>
      </c>
      <c r="V1137" t="s">
        <v>21</v>
      </c>
      <c r="W1137">
        <v>805</v>
      </c>
      <c r="X1137" t="s">
        <v>22</v>
      </c>
      <c r="Y1137" t="s">
        <v>39</v>
      </c>
      <c r="Z1137">
        <v>2</v>
      </c>
      <c r="AC1137" t="str">
        <f>IF(Table1[[#This Row],[In Adafruit Kit]]+Table1[[#This Row],[Common part]]&gt;0,1,"")</f>
        <v/>
      </c>
      <c r="AF1137" t="str">
        <f>IF(Table1[[#This Row],[Stock Part]]=1,"STOCK",IF(Table1[[#This Row],[5% Rohs Part]]+Table1[[#This Row],[1% Rohs Part]],"",""))</f>
        <v/>
      </c>
      <c r="AG1137" t="str">
        <f>CONCATENATE(Table1[[#This Row],[Resistance (Ohms)]],Table1[[#This Row],[Tolerance]],Table1[[#This Row],[Stock]])</f>
        <v>1MÂ±1%</v>
      </c>
      <c r="AH1137" t="s">
        <v>11344</v>
      </c>
      <c r="AI1137" s="6" t="s">
        <v>11352</v>
      </c>
    </row>
    <row r="1138" spans="1:35" hidden="1">
      <c r="A1138" t="s">
        <v>55</v>
      </c>
      <c r="B1138" t="s">
        <v>56</v>
      </c>
      <c r="C1138" t="s">
        <v>3738</v>
      </c>
      <c r="D1138" t="s">
        <v>58</v>
      </c>
      <c r="E1138" t="s">
        <v>3739</v>
      </c>
      <c r="F1138" t="s">
        <v>60</v>
      </c>
      <c r="G1138" t="s">
        <v>1993</v>
      </c>
      <c r="H1138">
        <v>0</v>
      </c>
      <c r="I1138">
        <v>0</v>
      </c>
      <c r="J1138" t="s">
        <v>25</v>
      </c>
      <c r="K1138">
        <v>0</v>
      </c>
      <c r="L1138">
        <v>10</v>
      </c>
      <c r="M1138" t="s">
        <v>19</v>
      </c>
      <c r="N1138" t="s">
        <v>62</v>
      </c>
      <c r="O1138" t="s">
        <v>200</v>
      </c>
      <c r="P1138" t="s">
        <v>24</v>
      </c>
      <c r="Q1138" t="s">
        <v>64</v>
      </c>
      <c r="R1138" t="s">
        <v>65</v>
      </c>
      <c r="S1138" t="s">
        <v>20</v>
      </c>
      <c r="T1138" t="s">
        <v>105</v>
      </c>
      <c r="U1138" t="s">
        <v>67</v>
      </c>
      <c r="V1138" t="s">
        <v>21</v>
      </c>
      <c r="W1138">
        <v>805</v>
      </c>
      <c r="X1138" t="s">
        <v>22</v>
      </c>
      <c r="Y1138" t="s">
        <v>39</v>
      </c>
      <c r="Z1138">
        <v>2</v>
      </c>
      <c r="AC1138" t="str">
        <f>IF(Table1[[#This Row],[In Adafruit Kit]]+Table1[[#This Row],[Common part]]&gt;0,1,"")</f>
        <v/>
      </c>
      <c r="AF1138" t="str">
        <f>IF(Table1[[#This Row],[Stock Part]]=1,"STOCK",IF(Table1[[#This Row],[5% Rohs Part]]+Table1[[#This Row],[1% Rohs Part]],"",""))</f>
        <v/>
      </c>
      <c r="AG1138" t="str">
        <f>CONCATENATE(Table1[[#This Row],[Resistance (Ohms)]],Table1[[#This Row],[Tolerance]],Table1[[#This Row],[Stock]])</f>
        <v>10MÂ±1%</v>
      </c>
      <c r="AH1138" t="s">
        <v>11344</v>
      </c>
      <c r="AI1138" s="6" t="s">
        <v>11352</v>
      </c>
    </row>
    <row r="1139" spans="1:35" hidden="1">
      <c r="A1139" t="s">
        <v>55</v>
      </c>
      <c r="B1139" t="s">
        <v>56</v>
      </c>
      <c r="C1139" t="s">
        <v>3740</v>
      </c>
      <c r="D1139" t="s">
        <v>58</v>
      </c>
      <c r="E1139" t="s">
        <v>3741</v>
      </c>
      <c r="F1139" t="s">
        <v>60</v>
      </c>
      <c r="G1139" t="s">
        <v>2675</v>
      </c>
      <c r="H1139">
        <v>0</v>
      </c>
      <c r="I1139">
        <v>0</v>
      </c>
      <c r="J1139" t="s">
        <v>25</v>
      </c>
      <c r="K1139">
        <v>0</v>
      </c>
      <c r="L1139">
        <v>10</v>
      </c>
      <c r="M1139" t="s">
        <v>19</v>
      </c>
      <c r="N1139" t="s">
        <v>62</v>
      </c>
      <c r="O1139">
        <v>102</v>
      </c>
      <c r="P1139" t="s">
        <v>24</v>
      </c>
      <c r="Q1139" t="s">
        <v>64</v>
      </c>
      <c r="R1139" t="s">
        <v>65</v>
      </c>
      <c r="S1139" t="s">
        <v>20</v>
      </c>
      <c r="T1139" t="s">
        <v>105</v>
      </c>
      <c r="U1139" t="s">
        <v>67</v>
      </c>
      <c r="V1139" t="s">
        <v>21</v>
      </c>
      <c r="W1139">
        <v>805</v>
      </c>
      <c r="X1139" t="s">
        <v>22</v>
      </c>
      <c r="Y1139" t="s">
        <v>39</v>
      </c>
      <c r="Z1139">
        <v>2</v>
      </c>
      <c r="AC1139" t="str">
        <f>IF(Table1[[#This Row],[In Adafruit Kit]]+Table1[[#This Row],[Common part]]&gt;0,1,"")</f>
        <v/>
      </c>
      <c r="AF1139" t="str">
        <f>IF(Table1[[#This Row],[Stock Part]]=1,"STOCK",IF(Table1[[#This Row],[5% Rohs Part]]+Table1[[#This Row],[1% Rohs Part]],"",""))</f>
        <v/>
      </c>
      <c r="AG1139" t="str">
        <f>CONCATENATE(Table1[[#This Row],[Resistance (Ohms)]],Table1[[#This Row],[Tolerance]],Table1[[#This Row],[Stock]])</f>
        <v>102Â±1%</v>
      </c>
      <c r="AH1139" t="s">
        <v>11344</v>
      </c>
      <c r="AI1139" s="6" t="s">
        <v>11352</v>
      </c>
    </row>
    <row r="1140" spans="1:35" hidden="1">
      <c r="A1140" t="s">
        <v>55</v>
      </c>
      <c r="B1140" t="s">
        <v>56</v>
      </c>
      <c r="C1140" t="s">
        <v>3742</v>
      </c>
      <c r="D1140" t="s">
        <v>58</v>
      </c>
      <c r="E1140" t="s">
        <v>3743</v>
      </c>
      <c r="F1140" t="s">
        <v>60</v>
      </c>
      <c r="G1140" t="s">
        <v>2820</v>
      </c>
      <c r="H1140">
        <v>0</v>
      </c>
      <c r="I1140">
        <v>0</v>
      </c>
      <c r="J1140" t="s">
        <v>25</v>
      </c>
      <c r="K1140">
        <v>0</v>
      </c>
      <c r="L1140">
        <v>10</v>
      </c>
      <c r="M1140" t="s">
        <v>19</v>
      </c>
      <c r="N1140" t="s">
        <v>62</v>
      </c>
      <c r="O1140" t="s">
        <v>2821</v>
      </c>
      <c r="P1140" t="s">
        <v>24</v>
      </c>
      <c r="Q1140" t="s">
        <v>64</v>
      </c>
      <c r="R1140" t="s">
        <v>65</v>
      </c>
      <c r="S1140" t="s">
        <v>20</v>
      </c>
      <c r="T1140" t="s">
        <v>105</v>
      </c>
      <c r="U1140" t="s">
        <v>67</v>
      </c>
      <c r="V1140" t="s">
        <v>21</v>
      </c>
      <c r="W1140">
        <v>805</v>
      </c>
      <c r="X1140" t="s">
        <v>22</v>
      </c>
      <c r="Y1140" t="s">
        <v>39</v>
      </c>
      <c r="Z1140">
        <v>2</v>
      </c>
      <c r="AC1140" t="str">
        <f>IF(Table1[[#This Row],[In Adafruit Kit]]+Table1[[#This Row],[Common part]]&gt;0,1,"")</f>
        <v/>
      </c>
      <c r="AF1140" t="str">
        <f>IF(Table1[[#This Row],[Stock Part]]=1,"STOCK",IF(Table1[[#This Row],[5% Rohs Part]]+Table1[[#This Row],[1% Rohs Part]],"",""))</f>
        <v/>
      </c>
      <c r="AG1140" t="str">
        <f>CONCATENATE(Table1[[#This Row],[Resistance (Ohms)]],Table1[[#This Row],[Tolerance]],Table1[[#This Row],[Stock]])</f>
        <v>1.02kÂ±1%</v>
      </c>
      <c r="AH1140" t="s">
        <v>11344</v>
      </c>
      <c r="AI1140" s="6" t="s">
        <v>11352</v>
      </c>
    </row>
    <row r="1141" spans="1:35" hidden="1">
      <c r="A1141" t="s">
        <v>55</v>
      </c>
      <c r="B1141" t="s">
        <v>56</v>
      </c>
      <c r="C1141" t="s">
        <v>3744</v>
      </c>
      <c r="D1141" t="s">
        <v>58</v>
      </c>
      <c r="E1141" t="s">
        <v>3745</v>
      </c>
      <c r="F1141" t="s">
        <v>60</v>
      </c>
      <c r="G1141" t="s">
        <v>1257</v>
      </c>
      <c r="H1141">
        <v>0</v>
      </c>
      <c r="I1141">
        <v>0</v>
      </c>
      <c r="J1141" t="s">
        <v>25</v>
      </c>
      <c r="K1141">
        <v>0</v>
      </c>
      <c r="L1141">
        <v>10</v>
      </c>
      <c r="M1141" t="s">
        <v>19</v>
      </c>
      <c r="N1141" t="s">
        <v>62</v>
      </c>
      <c r="O1141" t="s">
        <v>1258</v>
      </c>
      <c r="P1141" t="s">
        <v>24</v>
      </c>
      <c r="Q1141" t="s">
        <v>64</v>
      </c>
      <c r="R1141" t="s">
        <v>65</v>
      </c>
      <c r="S1141" t="s">
        <v>20</v>
      </c>
      <c r="T1141" t="s">
        <v>105</v>
      </c>
      <c r="U1141" t="s">
        <v>67</v>
      </c>
      <c r="V1141" t="s">
        <v>21</v>
      </c>
      <c r="W1141">
        <v>805</v>
      </c>
      <c r="X1141" t="s">
        <v>22</v>
      </c>
      <c r="Y1141" t="s">
        <v>39</v>
      </c>
      <c r="Z1141">
        <v>2</v>
      </c>
      <c r="AC1141" t="str">
        <f>IF(Table1[[#This Row],[In Adafruit Kit]]+Table1[[#This Row],[Common part]]&gt;0,1,"")</f>
        <v/>
      </c>
      <c r="AF1141" t="str">
        <f>IF(Table1[[#This Row],[Stock Part]]=1,"STOCK",IF(Table1[[#This Row],[5% Rohs Part]]+Table1[[#This Row],[1% Rohs Part]],"",""))</f>
        <v/>
      </c>
      <c r="AG1141" t="str">
        <f>CONCATENATE(Table1[[#This Row],[Resistance (Ohms)]],Table1[[#This Row],[Tolerance]],Table1[[#This Row],[Stock]])</f>
        <v>10.2kÂ±1%</v>
      </c>
      <c r="AH1141" t="s">
        <v>11344</v>
      </c>
      <c r="AI1141" s="6" t="s">
        <v>11352</v>
      </c>
    </row>
    <row r="1142" spans="1:35" hidden="1">
      <c r="A1142" t="s">
        <v>55</v>
      </c>
      <c r="B1142" t="s">
        <v>56</v>
      </c>
      <c r="C1142" t="s">
        <v>3746</v>
      </c>
      <c r="D1142" t="s">
        <v>58</v>
      </c>
      <c r="E1142" t="s">
        <v>3747</v>
      </c>
      <c r="F1142" t="s">
        <v>60</v>
      </c>
      <c r="G1142" t="s">
        <v>1037</v>
      </c>
      <c r="H1142">
        <v>0</v>
      </c>
      <c r="I1142">
        <v>0</v>
      </c>
      <c r="J1142" t="s">
        <v>25</v>
      </c>
      <c r="K1142">
        <v>0</v>
      </c>
      <c r="L1142">
        <v>10</v>
      </c>
      <c r="M1142" t="s">
        <v>19</v>
      </c>
      <c r="N1142" t="s">
        <v>62</v>
      </c>
      <c r="O1142" t="s">
        <v>1038</v>
      </c>
      <c r="P1142" t="s">
        <v>24</v>
      </c>
      <c r="Q1142" t="s">
        <v>64</v>
      </c>
      <c r="R1142" t="s">
        <v>65</v>
      </c>
      <c r="S1142" t="s">
        <v>20</v>
      </c>
      <c r="T1142" t="s">
        <v>105</v>
      </c>
      <c r="U1142" t="s">
        <v>67</v>
      </c>
      <c r="V1142" t="s">
        <v>21</v>
      </c>
      <c r="W1142">
        <v>805</v>
      </c>
      <c r="X1142" t="s">
        <v>22</v>
      </c>
      <c r="Y1142" t="s">
        <v>39</v>
      </c>
      <c r="Z1142">
        <v>2</v>
      </c>
      <c r="AC1142" t="str">
        <f>IF(Table1[[#This Row],[In Adafruit Kit]]+Table1[[#This Row],[Common part]]&gt;0,1,"")</f>
        <v/>
      </c>
      <c r="AF1142" t="str">
        <f>IF(Table1[[#This Row],[Stock Part]]=1,"STOCK",IF(Table1[[#This Row],[5% Rohs Part]]+Table1[[#This Row],[1% Rohs Part]],"",""))</f>
        <v/>
      </c>
      <c r="AG1142" t="str">
        <f>CONCATENATE(Table1[[#This Row],[Resistance (Ohms)]],Table1[[#This Row],[Tolerance]],Table1[[#This Row],[Stock]])</f>
        <v>102kÂ±1%</v>
      </c>
      <c r="AH1142" t="s">
        <v>11344</v>
      </c>
      <c r="AI1142" s="6" t="s">
        <v>11352</v>
      </c>
    </row>
    <row r="1143" spans="1:35" hidden="1">
      <c r="A1143" t="s">
        <v>55</v>
      </c>
      <c r="B1143" t="s">
        <v>56</v>
      </c>
      <c r="C1143" t="s">
        <v>3748</v>
      </c>
      <c r="D1143" t="s">
        <v>58</v>
      </c>
      <c r="E1143" t="s">
        <v>3749</v>
      </c>
      <c r="F1143" t="s">
        <v>60</v>
      </c>
      <c r="G1143" t="s">
        <v>2058</v>
      </c>
      <c r="H1143">
        <v>0</v>
      </c>
      <c r="I1143">
        <v>0</v>
      </c>
      <c r="J1143" t="s">
        <v>25</v>
      </c>
      <c r="K1143">
        <v>0</v>
      </c>
      <c r="L1143">
        <v>10</v>
      </c>
      <c r="M1143" t="s">
        <v>19</v>
      </c>
      <c r="N1143" t="s">
        <v>62</v>
      </c>
      <c r="O1143" t="s">
        <v>2059</v>
      </c>
      <c r="P1143" t="s">
        <v>24</v>
      </c>
      <c r="Q1143" t="s">
        <v>64</v>
      </c>
      <c r="R1143" t="s">
        <v>65</v>
      </c>
      <c r="S1143" t="s">
        <v>20</v>
      </c>
      <c r="T1143" t="s">
        <v>105</v>
      </c>
      <c r="U1143" t="s">
        <v>67</v>
      </c>
      <c r="V1143" t="s">
        <v>21</v>
      </c>
      <c r="W1143">
        <v>805</v>
      </c>
      <c r="X1143" t="s">
        <v>22</v>
      </c>
      <c r="Y1143" t="s">
        <v>39</v>
      </c>
      <c r="Z1143">
        <v>2</v>
      </c>
      <c r="AC1143" t="str">
        <f>IF(Table1[[#This Row],[In Adafruit Kit]]+Table1[[#This Row],[Common part]]&gt;0,1,"")</f>
        <v/>
      </c>
      <c r="AF1143" t="str">
        <f>IF(Table1[[#This Row],[Stock Part]]=1,"STOCK",IF(Table1[[#This Row],[5% Rohs Part]]+Table1[[#This Row],[1% Rohs Part]],"",""))</f>
        <v/>
      </c>
      <c r="AG1143" t="str">
        <f>CONCATENATE(Table1[[#This Row],[Resistance (Ohms)]],Table1[[#This Row],[Tolerance]],Table1[[#This Row],[Stock]])</f>
        <v>1.02MÂ±1%</v>
      </c>
      <c r="AH1143" t="s">
        <v>11344</v>
      </c>
      <c r="AI1143" s="6" t="s">
        <v>11352</v>
      </c>
    </row>
    <row r="1144" spans="1:35" hidden="1">
      <c r="A1144" t="s">
        <v>55</v>
      </c>
      <c r="B1144" t="s">
        <v>56</v>
      </c>
      <c r="C1144" t="s">
        <v>3750</v>
      </c>
      <c r="D1144" t="s">
        <v>58</v>
      </c>
      <c r="E1144" t="s">
        <v>3751</v>
      </c>
      <c r="F1144" t="s">
        <v>60</v>
      </c>
      <c r="G1144" t="s">
        <v>1867</v>
      </c>
      <c r="H1144">
        <v>0</v>
      </c>
      <c r="I1144">
        <v>0</v>
      </c>
      <c r="J1144" t="s">
        <v>25</v>
      </c>
      <c r="K1144">
        <v>0</v>
      </c>
      <c r="L1144">
        <v>10</v>
      </c>
      <c r="M1144" t="s">
        <v>19</v>
      </c>
      <c r="N1144" t="s">
        <v>62</v>
      </c>
      <c r="O1144">
        <v>105</v>
      </c>
      <c r="P1144" t="s">
        <v>24</v>
      </c>
      <c r="Q1144" t="s">
        <v>64</v>
      </c>
      <c r="R1144" t="s">
        <v>65</v>
      </c>
      <c r="S1144" t="s">
        <v>20</v>
      </c>
      <c r="T1144" t="s">
        <v>105</v>
      </c>
      <c r="U1144" t="s">
        <v>67</v>
      </c>
      <c r="V1144" t="s">
        <v>21</v>
      </c>
      <c r="W1144">
        <v>805</v>
      </c>
      <c r="X1144" t="s">
        <v>22</v>
      </c>
      <c r="Y1144" t="s">
        <v>39</v>
      </c>
      <c r="Z1144">
        <v>2</v>
      </c>
      <c r="AC1144" t="str">
        <f>IF(Table1[[#This Row],[In Adafruit Kit]]+Table1[[#This Row],[Common part]]&gt;0,1,"")</f>
        <v/>
      </c>
      <c r="AF1144" t="str">
        <f>IF(Table1[[#This Row],[Stock Part]]=1,"STOCK",IF(Table1[[#This Row],[5% Rohs Part]]+Table1[[#This Row],[1% Rohs Part]],"",""))</f>
        <v/>
      </c>
      <c r="AG1144" t="str">
        <f>CONCATENATE(Table1[[#This Row],[Resistance (Ohms)]],Table1[[#This Row],[Tolerance]],Table1[[#This Row],[Stock]])</f>
        <v>105Â±1%</v>
      </c>
      <c r="AH1144" t="s">
        <v>11344</v>
      </c>
      <c r="AI1144" s="6" t="s">
        <v>11352</v>
      </c>
    </row>
    <row r="1145" spans="1:35" hidden="1">
      <c r="A1145" t="s">
        <v>55</v>
      </c>
      <c r="B1145" t="s">
        <v>56</v>
      </c>
      <c r="C1145" t="s">
        <v>3752</v>
      </c>
      <c r="D1145" t="s">
        <v>58</v>
      </c>
      <c r="E1145" t="s">
        <v>3753</v>
      </c>
      <c r="F1145" t="s">
        <v>60</v>
      </c>
      <c r="G1145" t="s">
        <v>970</v>
      </c>
      <c r="H1145">
        <v>0</v>
      </c>
      <c r="I1145">
        <v>0</v>
      </c>
      <c r="J1145" t="s">
        <v>25</v>
      </c>
      <c r="K1145">
        <v>0</v>
      </c>
      <c r="L1145">
        <v>10</v>
      </c>
      <c r="M1145" t="s">
        <v>19</v>
      </c>
      <c r="N1145" t="s">
        <v>62</v>
      </c>
      <c r="O1145" t="s">
        <v>971</v>
      </c>
      <c r="P1145" t="s">
        <v>24</v>
      </c>
      <c r="Q1145" t="s">
        <v>64</v>
      </c>
      <c r="R1145" t="s">
        <v>65</v>
      </c>
      <c r="S1145" t="s">
        <v>20</v>
      </c>
      <c r="T1145" t="s">
        <v>105</v>
      </c>
      <c r="U1145" t="s">
        <v>67</v>
      </c>
      <c r="V1145" t="s">
        <v>21</v>
      </c>
      <c r="W1145">
        <v>805</v>
      </c>
      <c r="X1145" t="s">
        <v>22</v>
      </c>
      <c r="Y1145" t="s">
        <v>39</v>
      </c>
      <c r="Z1145">
        <v>2</v>
      </c>
      <c r="AC1145" t="str">
        <f>IF(Table1[[#This Row],[In Adafruit Kit]]+Table1[[#This Row],[Common part]]&gt;0,1,"")</f>
        <v/>
      </c>
      <c r="AF1145" t="str">
        <f>IF(Table1[[#This Row],[Stock Part]]=1,"STOCK",IF(Table1[[#This Row],[5% Rohs Part]]+Table1[[#This Row],[1% Rohs Part]],"",""))</f>
        <v/>
      </c>
      <c r="AG1145" t="str">
        <f>CONCATENATE(Table1[[#This Row],[Resistance (Ohms)]],Table1[[#This Row],[Tolerance]],Table1[[#This Row],[Stock]])</f>
        <v>1.05kÂ±1%</v>
      </c>
      <c r="AH1145" t="s">
        <v>11344</v>
      </c>
      <c r="AI1145" s="6" t="s">
        <v>11352</v>
      </c>
    </row>
    <row r="1146" spans="1:35" hidden="1">
      <c r="A1146" t="s">
        <v>55</v>
      </c>
      <c r="B1146" t="s">
        <v>56</v>
      </c>
      <c r="C1146" t="s">
        <v>3754</v>
      </c>
      <c r="D1146" t="s">
        <v>58</v>
      </c>
      <c r="E1146" t="s">
        <v>3755</v>
      </c>
      <c r="F1146" t="s">
        <v>60</v>
      </c>
      <c r="G1146" t="s">
        <v>3096</v>
      </c>
      <c r="H1146">
        <v>0</v>
      </c>
      <c r="I1146">
        <v>0</v>
      </c>
      <c r="J1146" t="s">
        <v>25</v>
      </c>
      <c r="K1146">
        <v>0</v>
      </c>
      <c r="L1146">
        <v>10</v>
      </c>
      <c r="M1146" t="s">
        <v>19</v>
      </c>
      <c r="N1146" t="s">
        <v>62</v>
      </c>
      <c r="O1146" t="s">
        <v>3097</v>
      </c>
      <c r="P1146" t="s">
        <v>24</v>
      </c>
      <c r="Q1146" t="s">
        <v>64</v>
      </c>
      <c r="R1146" t="s">
        <v>65</v>
      </c>
      <c r="S1146" t="s">
        <v>20</v>
      </c>
      <c r="T1146" t="s">
        <v>105</v>
      </c>
      <c r="U1146" t="s">
        <v>67</v>
      </c>
      <c r="V1146" t="s">
        <v>21</v>
      </c>
      <c r="W1146">
        <v>805</v>
      </c>
      <c r="X1146" t="s">
        <v>22</v>
      </c>
      <c r="Y1146" t="s">
        <v>39</v>
      </c>
      <c r="Z1146">
        <v>2</v>
      </c>
      <c r="AC1146" t="str">
        <f>IF(Table1[[#This Row],[In Adafruit Kit]]+Table1[[#This Row],[Common part]]&gt;0,1,"")</f>
        <v/>
      </c>
      <c r="AF1146" t="str">
        <f>IF(Table1[[#This Row],[Stock Part]]=1,"STOCK",IF(Table1[[#This Row],[5% Rohs Part]]+Table1[[#This Row],[1% Rohs Part]],"",""))</f>
        <v/>
      </c>
      <c r="AG1146" t="str">
        <f>CONCATENATE(Table1[[#This Row],[Resistance (Ohms)]],Table1[[#This Row],[Tolerance]],Table1[[#This Row],[Stock]])</f>
        <v>10.5kÂ±1%</v>
      </c>
      <c r="AH1146" t="s">
        <v>11344</v>
      </c>
      <c r="AI1146" s="6" t="s">
        <v>11352</v>
      </c>
    </row>
    <row r="1147" spans="1:35" hidden="1">
      <c r="A1147" t="s">
        <v>55</v>
      </c>
      <c r="B1147" t="s">
        <v>56</v>
      </c>
      <c r="C1147" t="s">
        <v>3756</v>
      </c>
      <c r="D1147" t="s">
        <v>58</v>
      </c>
      <c r="E1147" t="s">
        <v>3757</v>
      </c>
      <c r="F1147" t="s">
        <v>60</v>
      </c>
      <c r="G1147" t="s">
        <v>1657</v>
      </c>
      <c r="H1147">
        <v>0</v>
      </c>
      <c r="I1147">
        <v>0</v>
      </c>
      <c r="J1147" t="s">
        <v>25</v>
      </c>
      <c r="K1147">
        <v>0</v>
      </c>
      <c r="L1147">
        <v>10</v>
      </c>
      <c r="M1147" t="s">
        <v>19</v>
      </c>
      <c r="N1147" t="s">
        <v>62</v>
      </c>
      <c r="O1147" t="s">
        <v>1658</v>
      </c>
      <c r="P1147" t="s">
        <v>24</v>
      </c>
      <c r="Q1147" t="s">
        <v>64</v>
      </c>
      <c r="R1147" t="s">
        <v>65</v>
      </c>
      <c r="S1147" t="s">
        <v>20</v>
      </c>
      <c r="T1147" t="s">
        <v>105</v>
      </c>
      <c r="U1147" t="s">
        <v>67</v>
      </c>
      <c r="V1147" t="s">
        <v>21</v>
      </c>
      <c r="W1147">
        <v>805</v>
      </c>
      <c r="X1147" t="s">
        <v>22</v>
      </c>
      <c r="Y1147" t="s">
        <v>39</v>
      </c>
      <c r="Z1147">
        <v>2</v>
      </c>
      <c r="AC1147" t="str">
        <f>IF(Table1[[#This Row],[In Adafruit Kit]]+Table1[[#This Row],[Common part]]&gt;0,1,"")</f>
        <v/>
      </c>
      <c r="AF1147" t="str">
        <f>IF(Table1[[#This Row],[Stock Part]]=1,"STOCK",IF(Table1[[#This Row],[5% Rohs Part]]+Table1[[#This Row],[1% Rohs Part]],"",""))</f>
        <v/>
      </c>
      <c r="AG1147" t="str">
        <f>CONCATENATE(Table1[[#This Row],[Resistance (Ohms)]],Table1[[#This Row],[Tolerance]],Table1[[#This Row],[Stock]])</f>
        <v>105kÂ±1%</v>
      </c>
      <c r="AH1147" t="s">
        <v>11344</v>
      </c>
      <c r="AI1147" s="6" t="s">
        <v>11352</v>
      </c>
    </row>
    <row r="1148" spans="1:35" hidden="1">
      <c r="A1148" t="s">
        <v>55</v>
      </c>
      <c r="B1148" t="s">
        <v>56</v>
      </c>
      <c r="C1148" t="s">
        <v>3758</v>
      </c>
      <c r="D1148" t="s">
        <v>58</v>
      </c>
      <c r="E1148" t="s">
        <v>3759</v>
      </c>
      <c r="F1148" t="s">
        <v>60</v>
      </c>
      <c r="G1148" t="s">
        <v>3248</v>
      </c>
      <c r="H1148">
        <v>0</v>
      </c>
      <c r="I1148">
        <v>0</v>
      </c>
      <c r="J1148" t="s">
        <v>25</v>
      </c>
      <c r="K1148">
        <v>0</v>
      </c>
      <c r="L1148">
        <v>10</v>
      </c>
      <c r="M1148" t="s">
        <v>19</v>
      </c>
      <c r="N1148" t="s">
        <v>62</v>
      </c>
      <c r="O1148" t="s">
        <v>3249</v>
      </c>
      <c r="P1148" t="s">
        <v>24</v>
      </c>
      <c r="Q1148" t="s">
        <v>64</v>
      </c>
      <c r="R1148" t="s">
        <v>65</v>
      </c>
      <c r="S1148" t="s">
        <v>20</v>
      </c>
      <c r="T1148" t="s">
        <v>105</v>
      </c>
      <c r="U1148" t="s">
        <v>67</v>
      </c>
      <c r="V1148" t="s">
        <v>21</v>
      </c>
      <c r="W1148">
        <v>805</v>
      </c>
      <c r="X1148" t="s">
        <v>22</v>
      </c>
      <c r="Y1148" t="s">
        <v>39</v>
      </c>
      <c r="Z1148">
        <v>2</v>
      </c>
      <c r="AC1148" t="str">
        <f>IF(Table1[[#This Row],[In Adafruit Kit]]+Table1[[#This Row],[Common part]]&gt;0,1,"")</f>
        <v/>
      </c>
      <c r="AF1148" t="str">
        <f>IF(Table1[[#This Row],[Stock Part]]=1,"STOCK",IF(Table1[[#This Row],[5% Rohs Part]]+Table1[[#This Row],[1% Rohs Part]],"",""))</f>
        <v/>
      </c>
      <c r="AG1148" t="str">
        <f>CONCATENATE(Table1[[#This Row],[Resistance (Ohms)]],Table1[[#This Row],[Tolerance]],Table1[[#This Row],[Stock]])</f>
        <v>1.05MÂ±1%</v>
      </c>
      <c r="AH1148" t="s">
        <v>11344</v>
      </c>
      <c r="AI1148" s="6" t="s">
        <v>11352</v>
      </c>
    </row>
    <row r="1149" spans="1:35" hidden="1">
      <c r="A1149" t="s">
        <v>55</v>
      </c>
      <c r="B1149" t="s">
        <v>56</v>
      </c>
      <c r="C1149" t="s">
        <v>3760</v>
      </c>
      <c r="D1149" t="s">
        <v>58</v>
      </c>
      <c r="E1149" t="s">
        <v>3761</v>
      </c>
      <c r="F1149" t="s">
        <v>60</v>
      </c>
      <c r="G1149" t="s">
        <v>1261</v>
      </c>
      <c r="H1149">
        <v>0</v>
      </c>
      <c r="I1149">
        <v>0</v>
      </c>
      <c r="J1149" t="s">
        <v>25</v>
      </c>
      <c r="K1149">
        <v>0</v>
      </c>
      <c r="L1149">
        <v>10</v>
      </c>
      <c r="M1149" t="s">
        <v>19</v>
      </c>
      <c r="N1149" t="s">
        <v>62</v>
      </c>
      <c r="O1149">
        <v>107</v>
      </c>
      <c r="P1149" t="s">
        <v>24</v>
      </c>
      <c r="Q1149" t="s">
        <v>64</v>
      </c>
      <c r="R1149" t="s">
        <v>65</v>
      </c>
      <c r="S1149" t="s">
        <v>20</v>
      </c>
      <c r="T1149" t="s">
        <v>105</v>
      </c>
      <c r="U1149" t="s">
        <v>67</v>
      </c>
      <c r="V1149" t="s">
        <v>21</v>
      </c>
      <c r="W1149">
        <v>805</v>
      </c>
      <c r="X1149" t="s">
        <v>22</v>
      </c>
      <c r="Y1149" t="s">
        <v>39</v>
      </c>
      <c r="Z1149">
        <v>2</v>
      </c>
      <c r="AC1149" t="str">
        <f>IF(Table1[[#This Row],[In Adafruit Kit]]+Table1[[#This Row],[Common part]]&gt;0,1,"")</f>
        <v/>
      </c>
      <c r="AF1149" t="str">
        <f>IF(Table1[[#This Row],[Stock Part]]=1,"STOCK",IF(Table1[[#This Row],[5% Rohs Part]]+Table1[[#This Row],[1% Rohs Part]],"",""))</f>
        <v/>
      </c>
      <c r="AG1149" t="str">
        <f>CONCATENATE(Table1[[#This Row],[Resistance (Ohms)]],Table1[[#This Row],[Tolerance]],Table1[[#This Row],[Stock]])</f>
        <v>107Â±1%</v>
      </c>
      <c r="AH1149" t="s">
        <v>11344</v>
      </c>
      <c r="AI1149" s="6" t="s">
        <v>11352</v>
      </c>
    </row>
    <row r="1150" spans="1:35" hidden="1">
      <c r="A1150" t="s">
        <v>55</v>
      </c>
      <c r="B1150" t="s">
        <v>56</v>
      </c>
      <c r="C1150" t="s">
        <v>3762</v>
      </c>
      <c r="D1150" t="s">
        <v>58</v>
      </c>
      <c r="E1150" t="s">
        <v>3763</v>
      </c>
      <c r="F1150" t="s">
        <v>60</v>
      </c>
      <c r="G1150" t="s">
        <v>1729</v>
      </c>
      <c r="H1150">
        <v>0</v>
      </c>
      <c r="I1150">
        <v>0</v>
      </c>
      <c r="J1150" t="s">
        <v>25</v>
      </c>
      <c r="K1150">
        <v>0</v>
      </c>
      <c r="L1150">
        <v>10</v>
      </c>
      <c r="M1150" t="s">
        <v>19</v>
      </c>
      <c r="N1150" t="s">
        <v>62</v>
      </c>
      <c r="O1150" t="s">
        <v>1730</v>
      </c>
      <c r="P1150" t="s">
        <v>24</v>
      </c>
      <c r="Q1150" t="s">
        <v>64</v>
      </c>
      <c r="R1150" t="s">
        <v>65</v>
      </c>
      <c r="S1150" t="s">
        <v>20</v>
      </c>
      <c r="T1150" t="s">
        <v>105</v>
      </c>
      <c r="U1150" t="s">
        <v>67</v>
      </c>
      <c r="V1150" t="s">
        <v>21</v>
      </c>
      <c r="W1150">
        <v>805</v>
      </c>
      <c r="X1150" t="s">
        <v>22</v>
      </c>
      <c r="Y1150" t="s">
        <v>39</v>
      </c>
      <c r="Z1150">
        <v>2</v>
      </c>
      <c r="AC1150" t="str">
        <f>IF(Table1[[#This Row],[In Adafruit Kit]]+Table1[[#This Row],[Common part]]&gt;0,1,"")</f>
        <v/>
      </c>
      <c r="AF1150" t="str">
        <f>IF(Table1[[#This Row],[Stock Part]]=1,"STOCK",IF(Table1[[#This Row],[5% Rohs Part]]+Table1[[#This Row],[1% Rohs Part]],"",""))</f>
        <v/>
      </c>
      <c r="AG1150" t="str">
        <f>CONCATENATE(Table1[[#This Row],[Resistance (Ohms)]],Table1[[#This Row],[Tolerance]],Table1[[#This Row],[Stock]])</f>
        <v>1.07kÂ±1%</v>
      </c>
      <c r="AH1150" t="s">
        <v>11344</v>
      </c>
      <c r="AI1150" s="6" t="s">
        <v>11352</v>
      </c>
    </row>
    <row r="1151" spans="1:35" hidden="1">
      <c r="A1151" t="s">
        <v>55</v>
      </c>
      <c r="B1151" t="s">
        <v>56</v>
      </c>
      <c r="C1151" t="s">
        <v>3764</v>
      </c>
      <c r="D1151" t="s">
        <v>58</v>
      </c>
      <c r="E1151" t="s">
        <v>3765</v>
      </c>
      <c r="F1151" t="s">
        <v>60</v>
      </c>
      <c r="G1151" t="s">
        <v>1540</v>
      </c>
      <c r="H1151">
        <v>0</v>
      </c>
      <c r="I1151">
        <v>0</v>
      </c>
      <c r="J1151" t="s">
        <v>25</v>
      </c>
      <c r="K1151">
        <v>0</v>
      </c>
      <c r="L1151">
        <v>10</v>
      </c>
      <c r="M1151" t="s">
        <v>19</v>
      </c>
      <c r="N1151" t="s">
        <v>62</v>
      </c>
      <c r="O1151" t="s">
        <v>1541</v>
      </c>
      <c r="P1151" t="s">
        <v>24</v>
      </c>
      <c r="Q1151" t="s">
        <v>64</v>
      </c>
      <c r="R1151" t="s">
        <v>65</v>
      </c>
      <c r="S1151" t="s">
        <v>20</v>
      </c>
      <c r="T1151" t="s">
        <v>105</v>
      </c>
      <c r="U1151" t="s">
        <v>67</v>
      </c>
      <c r="V1151" t="s">
        <v>21</v>
      </c>
      <c r="W1151">
        <v>805</v>
      </c>
      <c r="X1151" t="s">
        <v>22</v>
      </c>
      <c r="Y1151" t="s">
        <v>39</v>
      </c>
      <c r="Z1151">
        <v>2</v>
      </c>
      <c r="AC1151" t="str">
        <f>IF(Table1[[#This Row],[In Adafruit Kit]]+Table1[[#This Row],[Common part]]&gt;0,1,"")</f>
        <v/>
      </c>
      <c r="AF1151" t="str">
        <f>IF(Table1[[#This Row],[Stock Part]]=1,"STOCK",IF(Table1[[#This Row],[5% Rohs Part]]+Table1[[#This Row],[1% Rohs Part]],"",""))</f>
        <v/>
      </c>
      <c r="AG1151" t="str">
        <f>CONCATENATE(Table1[[#This Row],[Resistance (Ohms)]],Table1[[#This Row],[Tolerance]],Table1[[#This Row],[Stock]])</f>
        <v>10.7kÂ±1%</v>
      </c>
      <c r="AH1151" t="s">
        <v>11344</v>
      </c>
      <c r="AI1151" s="6" t="s">
        <v>11352</v>
      </c>
    </row>
    <row r="1152" spans="1:35" hidden="1">
      <c r="A1152" t="s">
        <v>55</v>
      </c>
      <c r="B1152" t="s">
        <v>56</v>
      </c>
      <c r="C1152" t="s">
        <v>3766</v>
      </c>
      <c r="D1152" t="s">
        <v>58</v>
      </c>
      <c r="E1152" t="s">
        <v>3767</v>
      </c>
      <c r="F1152" t="s">
        <v>60</v>
      </c>
      <c r="G1152" t="s">
        <v>1368</v>
      </c>
      <c r="H1152">
        <v>0</v>
      </c>
      <c r="I1152">
        <v>0</v>
      </c>
      <c r="J1152" t="s">
        <v>25</v>
      </c>
      <c r="K1152">
        <v>0</v>
      </c>
      <c r="L1152">
        <v>10</v>
      </c>
      <c r="M1152" t="s">
        <v>19</v>
      </c>
      <c r="N1152" t="s">
        <v>62</v>
      </c>
      <c r="O1152" t="s">
        <v>1369</v>
      </c>
      <c r="P1152" t="s">
        <v>24</v>
      </c>
      <c r="Q1152" t="s">
        <v>64</v>
      </c>
      <c r="R1152" t="s">
        <v>65</v>
      </c>
      <c r="S1152" t="s">
        <v>20</v>
      </c>
      <c r="T1152" t="s">
        <v>105</v>
      </c>
      <c r="U1152" t="s">
        <v>67</v>
      </c>
      <c r="V1152" t="s">
        <v>21</v>
      </c>
      <c r="W1152">
        <v>805</v>
      </c>
      <c r="X1152" t="s">
        <v>22</v>
      </c>
      <c r="Y1152" t="s">
        <v>39</v>
      </c>
      <c r="Z1152">
        <v>2</v>
      </c>
      <c r="AC1152" t="str">
        <f>IF(Table1[[#This Row],[In Adafruit Kit]]+Table1[[#This Row],[Common part]]&gt;0,1,"")</f>
        <v/>
      </c>
      <c r="AF1152" t="str">
        <f>IF(Table1[[#This Row],[Stock Part]]=1,"STOCK",IF(Table1[[#This Row],[5% Rohs Part]]+Table1[[#This Row],[1% Rohs Part]],"",""))</f>
        <v/>
      </c>
      <c r="AG1152" t="str">
        <f>CONCATENATE(Table1[[#This Row],[Resistance (Ohms)]],Table1[[#This Row],[Tolerance]],Table1[[#This Row],[Stock]])</f>
        <v>107kÂ±1%</v>
      </c>
      <c r="AH1152" t="s">
        <v>11344</v>
      </c>
      <c r="AI1152" s="6" t="s">
        <v>11352</v>
      </c>
    </row>
    <row r="1153" spans="1:35" hidden="1">
      <c r="A1153" t="s">
        <v>55</v>
      </c>
      <c r="B1153" t="s">
        <v>56</v>
      </c>
      <c r="C1153" t="s">
        <v>3768</v>
      </c>
      <c r="D1153" t="s">
        <v>58</v>
      </c>
      <c r="E1153" t="s">
        <v>3769</v>
      </c>
      <c r="F1153" t="s">
        <v>60</v>
      </c>
      <c r="G1153" t="s">
        <v>361</v>
      </c>
      <c r="H1153">
        <v>0</v>
      </c>
      <c r="I1153">
        <v>0</v>
      </c>
      <c r="J1153" t="s">
        <v>25</v>
      </c>
      <c r="K1153">
        <v>0</v>
      </c>
      <c r="L1153">
        <v>10</v>
      </c>
      <c r="M1153" t="s">
        <v>19</v>
      </c>
      <c r="N1153" t="s">
        <v>62</v>
      </c>
      <c r="O1153">
        <v>10</v>
      </c>
      <c r="P1153" t="s">
        <v>24</v>
      </c>
      <c r="Q1153" t="s">
        <v>64</v>
      </c>
      <c r="R1153" t="s">
        <v>65</v>
      </c>
      <c r="S1153" t="s">
        <v>20</v>
      </c>
      <c r="T1153" t="s">
        <v>71</v>
      </c>
      <c r="U1153" t="s">
        <v>67</v>
      </c>
      <c r="V1153" t="s">
        <v>21</v>
      </c>
      <c r="W1153">
        <v>805</v>
      </c>
      <c r="X1153" t="s">
        <v>22</v>
      </c>
      <c r="Y1153" t="s">
        <v>39</v>
      </c>
      <c r="Z1153">
        <v>2</v>
      </c>
      <c r="AC1153" t="str">
        <f>IF(Table1[[#This Row],[In Adafruit Kit]]+Table1[[#This Row],[Common part]]&gt;0,1,"")</f>
        <v/>
      </c>
      <c r="AF1153" t="str">
        <f>IF(Table1[[#This Row],[Stock Part]]=1,"STOCK",IF(Table1[[#This Row],[5% Rohs Part]]+Table1[[#This Row],[1% Rohs Part]],"",""))</f>
        <v/>
      </c>
      <c r="AG1153" t="str">
        <f>CONCATENATE(Table1[[#This Row],[Resistance (Ohms)]],Table1[[#This Row],[Tolerance]],Table1[[#This Row],[Stock]])</f>
        <v>10Â±1%</v>
      </c>
      <c r="AH1153" t="s">
        <v>11344</v>
      </c>
      <c r="AI1153" s="6" t="s">
        <v>11352</v>
      </c>
    </row>
    <row r="1154" spans="1:35" hidden="1">
      <c r="A1154" t="s">
        <v>55</v>
      </c>
      <c r="B1154" t="s">
        <v>56</v>
      </c>
      <c r="C1154" t="s">
        <v>3770</v>
      </c>
      <c r="D1154" t="s">
        <v>58</v>
      </c>
      <c r="E1154" t="s">
        <v>3771</v>
      </c>
      <c r="F1154" t="s">
        <v>60</v>
      </c>
      <c r="G1154" t="s">
        <v>3199</v>
      </c>
      <c r="H1154">
        <v>0</v>
      </c>
      <c r="I1154">
        <v>0</v>
      </c>
      <c r="J1154" t="s">
        <v>25</v>
      </c>
      <c r="K1154">
        <v>0</v>
      </c>
      <c r="L1154">
        <v>10</v>
      </c>
      <c r="M1154" t="s">
        <v>19</v>
      </c>
      <c r="N1154" t="s">
        <v>62</v>
      </c>
      <c r="O1154">
        <v>10.199999999999999</v>
      </c>
      <c r="P1154" t="s">
        <v>24</v>
      </c>
      <c r="Q1154" t="s">
        <v>64</v>
      </c>
      <c r="R1154" t="s">
        <v>65</v>
      </c>
      <c r="S1154" t="s">
        <v>20</v>
      </c>
      <c r="T1154" t="s">
        <v>105</v>
      </c>
      <c r="U1154" t="s">
        <v>67</v>
      </c>
      <c r="V1154" t="s">
        <v>21</v>
      </c>
      <c r="W1154">
        <v>805</v>
      </c>
      <c r="X1154" t="s">
        <v>22</v>
      </c>
      <c r="Y1154" t="s">
        <v>39</v>
      </c>
      <c r="Z1154">
        <v>2</v>
      </c>
      <c r="AC1154" t="str">
        <f>IF(Table1[[#This Row],[In Adafruit Kit]]+Table1[[#This Row],[Common part]]&gt;0,1,"")</f>
        <v/>
      </c>
      <c r="AF1154" t="str">
        <f>IF(Table1[[#This Row],[Stock Part]]=1,"STOCK",IF(Table1[[#This Row],[5% Rohs Part]]+Table1[[#This Row],[1% Rohs Part]],"",""))</f>
        <v/>
      </c>
      <c r="AG1154" t="str">
        <f>CONCATENATE(Table1[[#This Row],[Resistance (Ohms)]],Table1[[#This Row],[Tolerance]],Table1[[#This Row],[Stock]])</f>
        <v>10.2Â±1%</v>
      </c>
      <c r="AH1154" t="s">
        <v>11344</v>
      </c>
      <c r="AI1154" s="6" t="s">
        <v>11352</v>
      </c>
    </row>
    <row r="1155" spans="1:35" hidden="1">
      <c r="A1155" t="s">
        <v>55</v>
      </c>
      <c r="B1155" t="s">
        <v>56</v>
      </c>
      <c r="C1155" t="s">
        <v>3772</v>
      </c>
      <c r="D1155" t="s">
        <v>58</v>
      </c>
      <c r="E1155" t="s">
        <v>3773</v>
      </c>
      <c r="F1155" t="s">
        <v>60</v>
      </c>
      <c r="G1155" t="s">
        <v>2754</v>
      </c>
      <c r="H1155">
        <v>0</v>
      </c>
      <c r="I1155">
        <v>0</v>
      </c>
      <c r="J1155" t="s">
        <v>25</v>
      </c>
      <c r="K1155">
        <v>0</v>
      </c>
      <c r="L1155">
        <v>10</v>
      </c>
      <c r="M1155" t="s">
        <v>19</v>
      </c>
      <c r="N1155" t="s">
        <v>62</v>
      </c>
      <c r="O1155">
        <v>10.5</v>
      </c>
      <c r="P1155" t="s">
        <v>24</v>
      </c>
      <c r="Q1155" t="s">
        <v>64</v>
      </c>
      <c r="R1155" t="s">
        <v>65</v>
      </c>
      <c r="S1155" t="s">
        <v>20</v>
      </c>
      <c r="T1155" t="s">
        <v>105</v>
      </c>
      <c r="U1155" t="s">
        <v>67</v>
      </c>
      <c r="V1155" t="s">
        <v>21</v>
      </c>
      <c r="W1155">
        <v>805</v>
      </c>
      <c r="X1155" t="s">
        <v>22</v>
      </c>
      <c r="Y1155" t="s">
        <v>39</v>
      </c>
      <c r="Z1155">
        <v>2</v>
      </c>
      <c r="AC1155" t="str">
        <f>IF(Table1[[#This Row],[In Adafruit Kit]]+Table1[[#This Row],[Common part]]&gt;0,1,"")</f>
        <v/>
      </c>
      <c r="AF1155" t="str">
        <f>IF(Table1[[#This Row],[Stock Part]]=1,"STOCK",IF(Table1[[#This Row],[5% Rohs Part]]+Table1[[#This Row],[1% Rohs Part]],"",""))</f>
        <v/>
      </c>
      <c r="AG1155" t="str">
        <f>CONCATENATE(Table1[[#This Row],[Resistance (Ohms)]],Table1[[#This Row],[Tolerance]],Table1[[#This Row],[Stock]])</f>
        <v>10.5Â±1%</v>
      </c>
      <c r="AH1155" t="s">
        <v>11344</v>
      </c>
      <c r="AI1155" s="6" t="s">
        <v>11352</v>
      </c>
    </row>
    <row r="1156" spans="1:35" hidden="1">
      <c r="A1156" t="s">
        <v>55</v>
      </c>
      <c r="B1156" t="s">
        <v>56</v>
      </c>
      <c r="C1156" t="s">
        <v>3774</v>
      </c>
      <c r="D1156" t="s">
        <v>58</v>
      </c>
      <c r="E1156" t="s">
        <v>3775</v>
      </c>
      <c r="F1156" t="s">
        <v>60</v>
      </c>
      <c r="G1156" t="s">
        <v>3202</v>
      </c>
      <c r="H1156">
        <v>0</v>
      </c>
      <c r="I1156">
        <v>0</v>
      </c>
      <c r="J1156" t="s">
        <v>25</v>
      </c>
      <c r="K1156">
        <v>0</v>
      </c>
      <c r="L1156">
        <v>10</v>
      </c>
      <c r="M1156" t="s">
        <v>19</v>
      </c>
      <c r="N1156" t="s">
        <v>62</v>
      </c>
      <c r="O1156">
        <v>10.7</v>
      </c>
      <c r="P1156" t="s">
        <v>24</v>
      </c>
      <c r="Q1156" t="s">
        <v>64</v>
      </c>
      <c r="R1156" t="s">
        <v>65</v>
      </c>
      <c r="S1156" t="s">
        <v>20</v>
      </c>
      <c r="T1156" t="s">
        <v>105</v>
      </c>
      <c r="U1156" t="s">
        <v>67</v>
      </c>
      <c r="V1156" t="s">
        <v>21</v>
      </c>
      <c r="W1156">
        <v>805</v>
      </c>
      <c r="X1156" t="s">
        <v>22</v>
      </c>
      <c r="Y1156" t="s">
        <v>39</v>
      </c>
      <c r="Z1156">
        <v>2</v>
      </c>
      <c r="AC1156" t="str">
        <f>IF(Table1[[#This Row],[In Adafruit Kit]]+Table1[[#This Row],[Common part]]&gt;0,1,"")</f>
        <v/>
      </c>
      <c r="AF1156" t="str">
        <f>IF(Table1[[#This Row],[Stock Part]]=1,"STOCK",IF(Table1[[#This Row],[5% Rohs Part]]+Table1[[#This Row],[1% Rohs Part]],"",""))</f>
        <v/>
      </c>
      <c r="AG1156" t="str">
        <f>CONCATENATE(Table1[[#This Row],[Resistance (Ohms)]],Table1[[#This Row],[Tolerance]],Table1[[#This Row],[Stock]])</f>
        <v>10.7Â±1%</v>
      </c>
      <c r="AH1156" t="s">
        <v>11344</v>
      </c>
      <c r="AI1156" s="6" t="s">
        <v>11352</v>
      </c>
    </row>
    <row r="1157" spans="1:35" hidden="1">
      <c r="A1157" t="s">
        <v>55</v>
      </c>
      <c r="B1157" t="s">
        <v>56</v>
      </c>
      <c r="C1157" t="s">
        <v>3776</v>
      </c>
      <c r="D1157" t="s">
        <v>58</v>
      </c>
      <c r="E1157" t="s">
        <v>3777</v>
      </c>
      <c r="F1157" t="s">
        <v>60</v>
      </c>
      <c r="G1157" t="s">
        <v>1264</v>
      </c>
      <c r="H1157">
        <v>0</v>
      </c>
      <c r="I1157">
        <v>0</v>
      </c>
      <c r="J1157" t="s">
        <v>25</v>
      </c>
      <c r="K1157">
        <v>0</v>
      </c>
      <c r="L1157">
        <v>10</v>
      </c>
      <c r="M1157" t="s">
        <v>19</v>
      </c>
      <c r="N1157" t="s">
        <v>62</v>
      </c>
      <c r="O1157">
        <v>110</v>
      </c>
      <c r="P1157" t="s">
        <v>24</v>
      </c>
      <c r="Q1157" t="s">
        <v>64</v>
      </c>
      <c r="R1157" t="s">
        <v>65</v>
      </c>
      <c r="S1157" t="s">
        <v>20</v>
      </c>
      <c r="T1157" t="s">
        <v>105</v>
      </c>
      <c r="U1157" t="s">
        <v>67</v>
      </c>
      <c r="V1157" t="s">
        <v>21</v>
      </c>
      <c r="W1157">
        <v>805</v>
      </c>
      <c r="X1157" t="s">
        <v>22</v>
      </c>
      <c r="Y1157" t="s">
        <v>39</v>
      </c>
      <c r="Z1157">
        <v>2</v>
      </c>
      <c r="AC1157" t="str">
        <f>IF(Table1[[#This Row],[In Adafruit Kit]]+Table1[[#This Row],[Common part]]&gt;0,1,"")</f>
        <v/>
      </c>
      <c r="AF1157" t="str">
        <f>IF(Table1[[#This Row],[Stock Part]]=1,"STOCK",IF(Table1[[#This Row],[5% Rohs Part]]+Table1[[#This Row],[1% Rohs Part]],"",""))</f>
        <v/>
      </c>
      <c r="AG1157" t="str">
        <f>CONCATENATE(Table1[[#This Row],[Resistance (Ohms)]],Table1[[#This Row],[Tolerance]],Table1[[#This Row],[Stock]])</f>
        <v>110Â±1%</v>
      </c>
      <c r="AH1157" t="s">
        <v>11344</v>
      </c>
      <c r="AI1157" s="6" t="s">
        <v>11352</v>
      </c>
    </row>
    <row r="1158" spans="1:35" hidden="1">
      <c r="A1158" t="s">
        <v>55</v>
      </c>
      <c r="B1158" t="s">
        <v>56</v>
      </c>
      <c r="C1158" t="s">
        <v>3778</v>
      </c>
      <c r="D1158" t="s">
        <v>58</v>
      </c>
      <c r="E1158" t="s">
        <v>3779</v>
      </c>
      <c r="F1158" t="s">
        <v>60</v>
      </c>
      <c r="G1158" t="s">
        <v>579</v>
      </c>
      <c r="H1158">
        <v>0</v>
      </c>
      <c r="I1158">
        <v>0</v>
      </c>
      <c r="J1158" t="s">
        <v>25</v>
      </c>
      <c r="K1158">
        <v>0</v>
      </c>
      <c r="L1158">
        <v>10</v>
      </c>
      <c r="M1158" t="s">
        <v>19</v>
      </c>
      <c r="N1158" t="s">
        <v>62</v>
      </c>
      <c r="O1158" t="s">
        <v>467</v>
      </c>
      <c r="P1158" t="s">
        <v>24</v>
      </c>
      <c r="Q1158" t="s">
        <v>64</v>
      </c>
      <c r="R1158" t="s">
        <v>65</v>
      </c>
      <c r="S1158" t="s">
        <v>20</v>
      </c>
      <c r="T1158" t="s">
        <v>105</v>
      </c>
      <c r="U1158" t="s">
        <v>67</v>
      </c>
      <c r="V1158" t="s">
        <v>21</v>
      </c>
      <c r="W1158">
        <v>805</v>
      </c>
      <c r="X1158" t="s">
        <v>22</v>
      </c>
      <c r="Y1158" t="s">
        <v>39</v>
      </c>
      <c r="Z1158">
        <v>2</v>
      </c>
      <c r="AC1158" t="str">
        <f>IF(Table1[[#This Row],[In Adafruit Kit]]+Table1[[#This Row],[Common part]]&gt;0,1,"")</f>
        <v/>
      </c>
      <c r="AF1158" t="str">
        <f>IF(Table1[[#This Row],[Stock Part]]=1,"STOCK",IF(Table1[[#This Row],[5% Rohs Part]]+Table1[[#This Row],[1% Rohs Part]],"",""))</f>
        <v/>
      </c>
      <c r="AG1158" t="str">
        <f>CONCATENATE(Table1[[#This Row],[Resistance (Ohms)]],Table1[[#This Row],[Tolerance]],Table1[[#This Row],[Stock]])</f>
        <v>1.1kÂ±1%</v>
      </c>
      <c r="AH1158" t="s">
        <v>11344</v>
      </c>
      <c r="AI1158" s="6" t="s">
        <v>11352</v>
      </c>
    </row>
    <row r="1159" spans="1:35" hidden="1">
      <c r="A1159" t="s">
        <v>55</v>
      </c>
      <c r="B1159" t="s">
        <v>56</v>
      </c>
      <c r="C1159" t="s">
        <v>3780</v>
      </c>
      <c r="D1159" t="s">
        <v>58</v>
      </c>
      <c r="E1159" t="s">
        <v>3781</v>
      </c>
      <c r="F1159" t="s">
        <v>60</v>
      </c>
      <c r="G1159" t="s">
        <v>848</v>
      </c>
      <c r="H1159">
        <v>0</v>
      </c>
      <c r="I1159">
        <v>0</v>
      </c>
      <c r="J1159" t="s">
        <v>25</v>
      </c>
      <c r="K1159">
        <v>0</v>
      </c>
      <c r="L1159">
        <v>10</v>
      </c>
      <c r="M1159" t="s">
        <v>19</v>
      </c>
      <c r="N1159" t="s">
        <v>62</v>
      </c>
      <c r="O1159" t="s">
        <v>505</v>
      </c>
      <c r="P1159" t="s">
        <v>24</v>
      </c>
      <c r="Q1159" t="s">
        <v>64</v>
      </c>
      <c r="R1159" t="s">
        <v>65</v>
      </c>
      <c r="S1159" t="s">
        <v>20</v>
      </c>
      <c r="T1159" t="s">
        <v>105</v>
      </c>
      <c r="U1159" t="s">
        <v>67</v>
      </c>
      <c r="V1159" t="s">
        <v>21</v>
      </c>
      <c r="W1159">
        <v>805</v>
      </c>
      <c r="X1159" t="s">
        <v>22</v>
      </c>
      <c r="Y1159" t="s">
        <v>39</v>
      </c>
      <c r="Z1159">
        <v>2</v>
      </c>
      <c r="AC1159" t="str">
        <f>IF(Table1[[#This Row],[In Adafruit Kit]]+Table1[[#This Row],[Common part]]&gt;0,1,"")</f>
        <v/>
      </c>
      <c r="AF1159" t="str">
        <f>IF(Table1[[#This Row],[Stock Part]]=1,"STOCK",IF(Table1[[#This Row],[5% Rohs Part]]+Table1[[#This Row],[1% Rohs Part]],"",""))</f>
        <v/>
      </c>
      <c r="AG1159" t="str">
        <f>CONCATENATE(Table1[[#This Row],[Resistance (Ohms)]],Table1[[#This Row],[Tolerance]],Table1[[#This Row],[Stock]])</f>
        <v>11kÂ±1%</v>
      </c>
      <c r="AH1159" t="s">
        <v>11344</v>
      </c>
      <c r="AI1159" s="6" t="s">
        <v>11352</v>
      </c>
    </row>
    <row r="1160" spans="1:35" hidden="1">
      <c r="A1160" t="s">
        <v>55</v>
      </c>
      <c r="B1160" t="s">
        <v>56</v>
      </c>
      <c r="C1160" t="s">
        <v>3782</v>
      </c>
      <c r="D1160" t="s">
        <v>58</v>
      </c>
      <c r="E1160" t="s">
        <v>3783</v>
      </c>
      <c r="F1160" t="s">
        <v>60</v>
      </c>
      <c r="G1160" t="s">
        <v>717</v>
      </c>
      <c r="H1160">
        <v>0</v>
      </c>
      <c r="I1160">
        <v>0</v>
      </c>
      <c r="J1160" t="s">
        <v>25</v>
      </c>
      <c r="K1160">
        <v>0</v>
      </c>
      <c r="L1160">
        <v>10</v>
      </c>
      <c r="M1160" t="s">
        <v>19</v>
      </c>
      <c r="N1160" t="s">
        <v>62</v>
      </c>
      <c r="O1160" t="s">
        <v>501</v>
      </c>
      <c r="P1160" t="s">
        <v>24</v>
      </c>
      <c r="Q1160" t="s">
        <v>64</v>
      </c>
      <c r="R1160" t="s">
        <v>65</v>
      </c>
      <c r="S1160" t="s">
        <v>20</v>
      </c>
      <c r="T1160" t="s">
        <v>105</v>
      </c>
      <c r="U1160" t="s">
        <v>67</v>
      </c>
      <c r="V1160" t="s">
        <v>21</v>
      </c>
      <c r="W1160">
        <v>805</v>
      </c>
      <c r="X1160" t="s">
        <v>22</v>
      </c>
      <c r="Y1160" t="s">
        <v>39</v>
      </c>
      <c r="Z1160">
        <v>2</v>
      </c>
      <c r="AC1160" t="str">
        <f>IF(Table1[[#This Row],[In Adafruit Kit]]+Table1[[#This Row],[Common part]]&gt;0,1,"")</f>
        <v/>
      </c>
      <c r="AF1160" t="str">
        <f>IF(Table1[[#This Row],[Stock Part]]=1,"STOCK",IF(Table1[[#This Row],[5% Rohs Part]]+Table1[[#This Row],[1% Rohs Part]],"",""))</f>
        <v/>
      </c>
      <c r="AG1160" t="str">
        <f>CONCATENATE(Table1[[#This Row],[Resistance (Ohms)]],Table1[[#This Row],[Tolerance]],Table1[[#This Row],[Stock]])</f>
        <v>110kÂ±1%</v>
      </c>
      <c r="AH1160" t="s">
        <v>11344</v>
      </c>
      <c r="AI1160" s="6" t="s">
        <v>11352</v>
      </c>
    </row>
    <row r="1161" spans="1:35" hidden="1">
      <c r="A1161" t="s">
        <v>55</v>
      </c>
      <c r="B1161" t="s">
        <v>56</v>
      </c>
      <c r="C1161" t="s">
        <v>3784</v>
      </c>
      <c r="D1161" t="s">
        <v>58</v>
      </c>
      <c r="E1161" t="s">
        <v>3785</v>
      </c>
      <c r="F1161" t="s">
        <v>60</v>
      </c>
      <c r="G1161" t="s">
        <v>2019</v>
      </c>
      <c r="H1161">
        <v>0</v>
      </c>
      <c r="I1161">
        <v>0</v>
      </c>
      <c r="J1161" t="s">
        <v>25</v>
      </c>
      <c r="K1161">
        <v>0</v>
      </c>
      <c r="L1161">
        <v>10</v>
      </c>
      <c r="M1161" t="s">
        <v>19</v>
      </c>
      <c r="N1161" t="s">
        <v>62</v>
      </c>
      <c r="O1161" t="s">
        <v>471</v>
      </c>
      <c r="P1161" t="s">
        <v>24</v>
      </c>
      <c r="Q1161" t="s">
        <v>64</v>
      </c>
      <c r="R1161" t="s">
        <v>65</v>
      </c>
      <c r="S1161" t="s">
        <v>20</v>
      </c>
      <c r="T1161" t="s">
        <v>105</v>
      </c>
      <c r="U1161" t="s">
        <v>67</v>
      </c>
      <c r="V1161" t="s">
        <v>21</v>
      </c>
      <c r="W1161">
        <v>805</v>
      </c>
      <c r="X1161" t="s">
        <v>22</v>
      </c>
      <c r="Y1161" t="s">
        <v>39</v>
      </c>
      <c r="Z1161">
        <v>2</v>
      </c>
      <c r="AC1161" t="str">
        <f>IF(Table1[[#This Row],[In Adafruit Kit]]+Table1[[#This Row],[Common part]]&gt;0,1,"")</f>
        <v/>
      </c>
      <c r="AF1161" t="str">
        <f>IF(Table1[[#This Row],[Stock Part]]=1,"STOCK",IF(Table1[[#This Row],[5% Rohs Part]]+Table1[[#This Row],[1% Rohs Part]],"",""))</f>
        <v/>
      </c>
      <c r="AG1161" t="str">
        <f>CONCATENATE(Table1[[#This Row],[Resistance (Ohms)]],Table1[[#This Row],[Tolerance]],Table1[[#This Row],[Stock]])</f>
        <v>1.1MÂ±1%</v>
      </c>
      <c r="AH1161" t="s">
        <v>11344</v>
      </c>
      <c r="AI1161" s="6" t="s">
        <v>11352</v>
      </c>
    </row>
    <row r="1162" spans="1:35" hidden="1">
      <c r="A1162" t="s">
        <v>55</v>
      </c>
      <c r="B1162" t="s">
        <v>56</v>
      </c>
      <c r="C1162" t="s">
        <v>3786</v>
      </c>
      <c r="D1162" t="s">
        <v>58</v>
      </c>
      <c r="E1162" t="s">
        <v>3787</v>
      </c>
      <c r="F1162" t="s">
        <v>60</v>
      </c>
      <c r="G1162" t="s">
        <v>1118</v>
      </c>
      <c r="H1162">
        <v>0</v>
      </c>
      <c r="I1162">
        <v>0</v>
      </c>
      <c r="J1162" t="s">
        <v>25</v>
      </c>
      <c r="K1162">
        <v>0</v>
      </c>
      <c r="L1162">
        <v>10</v>
      </c>
      <c r="M1162" t="s">
        <v>19</v>
      </c>
      <c r="N1162" t="s">
        <v>62</v>
      </c>
      <c r="O1162">
        <v>113</v>
      </c>
      <c r="P1162" t="s">
        <v>24</v>
      </c>
      <c r="Q1162" t="s">
        <v>64</v>
      </c>
      <c r="R1162" t="s">
        <v>65</v>
      </c>
      <c r="S1162" t="s">
        <v>20</v>
      </c>
      <c r="T1162" t="s">
        <v>105</v>
      </c>
      <c r="U1162" t="s">
        <v>67</v>
      </c>
      <c r="V1162" t="s">
        <v>21</v>
      </c>
      <c r="W1162">
        <v>805</v>
      </c>
      <c r="X1162" t="s">
        <v>22</v>
      </c>
      <c r="Y1162" t="s">
        <v>39</v>
      </c>
      <c r="Z1162">
        <v>2</v>
      </c>
      <c r="AC1162" t="str">
        <f>IF(Table1[[#This Row],[In Adafruit Kit]]+Table1[[#This Row],[Common part]]&gt;0,1,"")</f>
        <v/>
      </c>
      <c r="AF1162" t="str">
        <f>IF(Table1[[#This Row],[Stock Part]]=1,"STOCK",IF(Table1[[#This Row],[5% Rohs Part]]+Table1[[#This Row],[1% Rohs Part]],"",""))</f>
        <v/>
      </c>
      <c r="AG1162" t="str">
        <f>CONCATENATE(Table1[[#This Row],[Resistance (Ohms)]],Table1[[#This Row],[Tolerance]],Table1[[#This Row],[Stock]])</f>
        <v>113Â±1%</v>
      </c>
      <c r="AH1162" t="s">
        <v>11344</v>
      </c>
      <c r="AI1162" s="6" t="s">
        <v>11352</v>
      </c>
    </row>
    <row r="1163" spans="1:35" hidden="1">
      <c r="A1163" t="s">
        <v>55</v>
      </c>
      <c r="B1163" t="s">
        <v>56</v>
      </c>
      <c r="C1163" t="s">
        <v>3788</v>
      </c>
      <c r="D1163" t="s">
        <v>58</v>
      </c>
      <c r="E1163" t="s">
        <v>3789</v>
      </c>
      <c r="F1163" t="s">
        <v>60</v>
      </c>
      <c r="G1163" t="s">
        <v>1733</v>
      </c>
      <c r="H1163">
        <v>0</v>
      </c>
      <c r="I1163">
        <v>0</v>
      </c>
      <c r="J1163" t="s">
        <v>25</v>
      </c>
      <c r="K1163">
        <v>0</v>
      </c>
      <c r="L1163">
        <v>10</v>
      </c>
      <c r="M1163" t="s">
        <v>19</v>
      </c>
      <c r="N1163" t="s">
        <v>62</v>
      </c>
      <c r="O1163" t="s">
        <v>1734</v>
      </c>
      <c r="P1163" t="s">
        <v>24</v>
      </c>
      <c r="Q1163" t="s">
        <v>64</v>
      </c>
      <c r="R1163" t="s">
        <v>65</v>
      </c>
      <c r="S1163" t="s">
        <v>20</v>
      </c>
      <c r="T1163" t="s">
        <v>105</v>
      </c>
      <c r="U1163" t="s">
        <v>67</v>
      </c>
      <c r="V1163" t="s">
        <v>21</v>
      </c>
      <c r="W1163">
        <v>805</v>
      </c>
      <c r="X1163" t="s">
        <v>22</v>
      </c>
      <c r="Y1163" t="s">
        <v>39</v>
      </c>
      <c r="Z1163">
        <v>2</v>
      </c>
      <c r="AC1163" t="str">
        <f>IF(Table1[[#This Row],[In Adafruit Kit]]+Table1[[#This Row],[Common part]]&gt;0,1,"")</f>
        <v/>
      </c>
      <c r="AF1163" t="str">
        <f>IF(Table1[[#This Row],[Stock Part]]=1,"STOCK",IF(Table1[[#This Row],[5% Rohs Part]]+Table1[[#This Row],[1% Rohs Part]],"",""))</f>
        <v/>
      </c>
      <c r="AG1163" t="str">
        <f>CONCATENATE(Table1[[#This Row],[Resistance (Ohms)]],Table1[[#This Row],[Tolerance]],Table1[[#This Row],[Stock]])</f>
        <v>1.13kÂ±1%</v>
      </c>
      <c r="AH1163" t="s">
        <v>11344</v>
      </c>
      <c r="AI1163" s="6" t="s">
        <v>11352</v>
      </c>
    </row>
    <row r="1164" spans="1:35" hidden="1">
      <c r="A1164" t="s">
        <v>55</v>
      </c>
      <c r="B1164" t="s">
        <v>56</v>
      </c>
      <c r="C1164" t="s">
        <v>3790</v>
      </c>
      <c r="D1164" t="s">
        <v>58</v>
      </c>
      <c r="E1164" t="s">
        <v>3791</v>
      </c>
      <c r="F1164" t="s">
        <v>60</v>
      </c>
      <c r="G1164" t="s">
        <v>2833</v>
      </c>
      <c r="H1164">
        <v>0</v>
      </c>
      <c r="I1164">
        <v>0</v>
      </c>
      <c r="J1164" t="s">
        <v>25</v>
      </c>
      <c r="K1164">
        <v>0</v>
      </c>
      <c r="L1164">
        <v>10</v>
      </c>
      <c r="M1164" t="s">
        <v>19</v>
      </c>
      <c r="N1164" t="s">
        <v>62</v>
      </c>
      <c r="O1164" t="s">
        <v>2834</v>
      </c>
      <c r="P1164" t="s">
        <v>24</v>
      </c>
      <c r="Q1164" t="s">
        <v>64</v>
      </c>
      <c r="R1164" t="s">
        <v>65</v>
      </c>
      <c r="S1164" t="s">
        <v>20</v>
      </c>
      <c r="T1164" t="s">
        <v>105</v>
      </c>
      <c r="U1164" t="s">
        <v>67</v>
      </c>
      <c r="V1164" t="s">
        <v>21</v>
      </c>
      <c r="W1164">
        <v>805</v>
      </c>
      <c r="X1164" t="s">
        <v>22</v>
      </c>
      <c r="Y1164" t="s">
        <v>39</v>
      </c>
      <c r="Z1164">
        <v>2</v>
      </c>
      <c r="AC1164" t="str">
        <f>IF(Table1[[#This Row],[In Adafruit Kit]]+Table1[[#This Row],[Common part]]&gt;0,1,"")</f>
        <v/>
      </c>
      <c r="AF1164" t="str">
        <f>IF(Table1[[#This Row],[Stock Part]]=1,"STOCK",IF(Table1[[#This Row],[5% Rohs Part]]+Table1[[#This Row],[1% Rohs Part]],"",""))</f>
        <v/>
      </c>
      <c r="AG1164" t="str">
        <f>CONCATENATE(Table1[[#This Row],[Resistance (Ohms)]],Table1[[#This Row],[Tolerance]],Table1[[#This Row],[Stock]])</f>
        <v>11.3kÂ±1%</v>
      </c>
      <c r="AH1164" t="s">
        <v>11344</v>
      </c>
      <c r="AI1164" s="6" t="s">
        <v>11352</v>
      </c>
    </row>
    <row r="1165" spans="1:35" hidden="1">
      <c r="A1165" t="s">
        <v>55</v>
      </c>
      <c r="B1165" t="s">
        <v>56</v>
      </c>
      <c r="C1165" t="s">
        <v>3792</v>
      </c>
      <c r="D1165" t="s">
        <v>58</v>
      </c>
      <c r="E1165" t="s">
        <v>3793</v>
      </c>
      <c r="F1165" t="s">
        <v>60</v>
      </c>
      <c r="G1165" t="s">
        <v>1267</v>
      </c>
      <c r="H1165">
        <v>0</v>
      </c>
      <c r="I1165">
        <v>0</v>
      </c>
      <c r="J1165" t="s">
        <v>25</v>
      </c>
      <c r="K1165">
        <v>0</v>
      </c>
      <c r="L1165">
        <v>10</v>
      </c>
      <c r="M1165" t="s">
        <v>19</v>
      </c>
      <c r="N1165" t="s">
        <v>62</v>
      </c>
      <c r="O1165" t="s">
        <v>1268</v>
      </c>
      <c r="P1165" t="s">
        <v>24</v>
      </c>
      <c r="Q1165" t="s">
        <v>64</v>
      </c>
      <c r="R1165" t="s">
        <v>65</v>
      </c>
      <c r="S1165" t="s">
        <v>20</v>
      </c>
      <c r="T1165" t="s">
        <v>105</v>
      </c>
      <c r="U1165" t="s">
        <v>67</v>
      </c>
      <c r="V1165" t="s">
        <v>21</v>
      </c>
      <c r="W1165">
        <v>805</v>
      </c>
      <c r="X1165" t="s">
        <v>22</v>
      </c>
      <c r="Y1165" t="s">
        <v>39</v>
      </c>
      <c r="Z1165">
        <v>2</v>
      </c>
      <c r="AC1165" t="str">
        <f>IF(Table1[[#This Row],[In Adafruit Kit]]+Table1[[#This Row],[Common part]]&gt;0,1,"")</f>
        <v/>
      </c>
      <c r="AF1165" t="str">
        <f>IF(Table1[[#This Row],[Stock Part]]=1,"STOCK",IF(Table1[[#This Row],[5% Rohs Part]]+Table1[[#This Row],[1% Rohs Part]],"",""))</f>
        <v/>
      </c>
      <c r="AG1165" t="str">
        <f>CONCATENATE(Table1[[#This Row],[Resistance (Ohms)]],Table1[[#This Row],[Tolerance]],Table1[[#This Row],[Stock]])</f>
        <v>113kÂ±1%</v>
      </c>
      <c r="AH1165" t="s">
        <v>11344</v>
      </c>
      <c r="AI1165" s="6" t="s">
        <v>11352</v>
      </c>
    </row>
    <row r="1166" spans="1:35" hidden="1">
      <c r="A1166" t="s">
        <v>55</v>
      </c>
      <c r="B1166" t="s">
        <v>56</v>
      </c>
      <c r="C1166" t="s">
        <v>3794</v>
      </c>
      <c r="D1166" t="s">
        <v>58</v>
      </c>
      <c r="E1166" t="s">
        <v>3795</v>
      </c>
      <c r="F1166" t="s">
        <v>60</v>
      </c>
      <c r="G1166" t="s">
        <v>2282</v>
      </c>
      <c r="H1166">
        <v>0</v>
      </c>
      <c r="I1166">
        <v>0</v>
      </c>
      <c r="J1166" t="s">
        <v>25</v>
      </c>
      <c r="K1166">
        <v>0</v>
      </c>
      <c r="L1166">
        <v>10</v>
      </c>
      <c r="M1166" t="s">
        <v>19</v>
      </c>
      <c r="N1166" t="s">
        <v>62</v>
      </c>
      <c r="O1166" t="s">
        <v>2283</v>
      </c>
      <c r="P1166" t="s">
        <v>24</v>
      </c>
      <c r="Q1166" t="s">
        <v>64</v>
      </c>
      <c r="R1166" t="s">
        <v>65</v>
      </c>
      <c r="S1166" t="s">
        <v>20</v>
      </c>
      <c r="T1166" t="s">
        <v>105</v>
      </c>
      <c r="U1166" t="s">
        <v>67</v>
      </c>
      <c r="V1166" t="s">
        <v>21</v>
      </c>
      <c r="W1166">
        <v>805</v>
      </c>
      <c r="X1166" t="s">
        <v>22</v>
      </c>
      <c r="Y1166" t="s">
        <v>39</v>
      </c>
      <c r="Z1166">
        <v>2</v>
      </c>
      <c r="AC1166" t="str">
        <f>IF(Table1[[#This Row],[In Adafruit Kit]]+Table1[[#This Row],[Common part]]&gt;0,1,"")</f>
        <v/>
      </c>
      <c r="AF1166" t="str">
        <f>IF(Table1[[#This Row],[Stock Part]]=1,"STOCK",IF(Table1[[#This Row],[5% Rohs Part]]+Table1[[#This Row],[1% Rohs Part]],"",""))</f>
        <v/>
      </c>
      <c r="AG1166" t="str">
        <f>CONCATENATE(Table1[[#This Row],[Resistance (Ohms)]],Table1[[#This Row],[Tolerance]],Table1[[#This Row],[Stock]])</f>
        <v>1.13MÂ±1%</v>
      </c>
      <c r="AH1166" t="s">
        <v>11344</v>
      </c>
      <c r="AI1166" s="6" t="s">
        <v>11352</v>
      </c>
    </row>
    <row r="1167" spans="1:35" hidden="1">
      <c r="A1167" t="s">
        <v>55</v>
      </c>
      <c r="B1167" t="s">
        <v>56</v>
      </c>
      <c r="C1167" t="s">
        <v>3796</v>
      </c>
      <c r="D1167" t="s">
        <v>58</v>
      </c>
      <c r="E1167" t="s">
        <v>3797</v>
      </c>
      <c r="F1167" t="s">
        <v>60</v>
      </c>
      <c r="G1167" t="s">
        <v>815</v>
      </c>
      <c r="H1167">
        <v>0</v>
      </c>
      <c r="I1167">
        <v>0</v>
      </c>
      <c r="J1167" t="s">
        <v>25</v>
      </c>
      <c r="K1167">
        <v>0</v>
      </c>
      <c r="L1167">
        <v>10</v>
      </c>
      <c r="M1167" t="s">
        <v>19</v>
      </c>
      <c r="N1167" t="s">
        <v>62</v>
      </c>
      <c r="O1167">
        <v>115</v>
      </c>
      <c r="P1167" t="s">
        <v>24</v>
      </c>
      <c r="Q1167" t="s">
        <v>64</v>
      </c>
      <c r="R1167" t="s">
        <v>65</v>
      </c>
      <c r="S1167" t="s">
        <v>20</v>
      </c>
      <c r="T1167" t="s">
        <v>105</v>
      </c>
      <c r="U1167" t="s">
        <v>67</v>
      </c>
      <c r="V1167" t="s">
        <v>21</v>
      </c>
      <c r="W1167">
        <v>805</v>
      </c>
      <c r="X1167" t="s">
        <v>22</v>
      </c>
      <c r="Y1167" t="s">
        <v>39</v>
      </c>
      <c r="Z1167">
        <v>2</v>
      </c>
      <c r="AC1167" t="str">
        <f>IF(Table1[[#This Row],[In Adafruit Kit]]+Table1[[#This Row],[Common part]]&gt;0,1,"")</f>
        <v/>
      </c>
      <c r="AF1167" t="str">
        <f>IF(Table1[[#This Row],[Stock Part]]=1,"STOCK",IF(Table1[[#This Row],[5% Rohs Part]]+Table1[[#This Row],[1% Rohs Part]],"",""))</f>
        <v/>
      </c>
      <c r="AG1167" t="str">
        <f>CONCATENATE(Table1[[#This Row],[Resistance (Ohms)]],Table1[[#This Row],[Tolerance]],Table1[[#This Row],[Stock]])</f>
        <v>115Â±1%</v>
      </c>
      <c r="AH1167" t="s">
        <v>11344</v>
      </c>
      <c r="AI1167" s="6" t="s">
        <v>11352</v>
      </c>
    </row>
    <row r="1168" spans="1:35" hidden="1">
      <c r="A1168" t="s">
        <v>55</v>
      </c>
      <c r="B1168" t="s">
        <v>56</v>
      </c>
      <c r="C1168" t="s">
        <v>3798</v>
      </c>
      <c r="D1168" t="s">
        <v>58</v>
      </c>
      <c r="E1168" t="s">
        <v>3799</v>
      </c>
      <c r="F1168" t="s">
        <v>60</v>
      </c>
      <c r="G1168" t="s">
        <v>1360</v>
      </c>
      <c r="H1168">
        <v>0</v>
      </c>
      <c r="I1168">
        <v>0</v>
      </c>
      <c r="J1168" t="s">
        <v>25</v>
      </c>
      <c r="K1168">
        <v>0</v>
      </c>
      <c r="L1168">
        <v>10</v>
      </c>
      <c r="M1168" t="s">
        <v>19</v>
      </c>
      <c r="N1168" t="s">
        <v>62</v>
      </c>
      <c r="O1168" t="s">
        <v>1361</v>
      </c>
      <c r="P1168" t="s">
        <v>24</v>
      </c>
      <c r="Q1168" t="s">
        <v>64</v>
      </c>
      <c r="R1168" t="s">
        <v>65</v>
      </c>
      <c r="S1168" t="s">
        <v>20</v>
      </c>
      <c r="T1168" t="s">
        <v>105</v>
      </c>
      <c r="U1168" t="s">
        <v>67</v>
      </c>
      <c r="V1168" t="s">
        <v>21</v>
      </c>
      <c r="W1168">
        <v>805</v>
      </c>
      <c r="X1168" t="s">
        <v>22</v>
      </c>
      <c r="Y1168" t="s">
        <v>39</v>
      </c>
      <c r="Z1168">
        <v>2</v>
      </c>
      <c r="AC1168" t="str">
        <f>IF(Table1[[#This Row],[In Adafruit Kit]]+Table1[[#This Row],[Common part]]&gt;0,1,"")</f>
        <v/>
      </c>
      <c r="AF1168" t="str">
        <f>IF(Table1[[#This Row],[Stock Part]]=1,"STOCK",IF(Table1[[#This Row],[5% Rohs Part]]+Table1[[#This Row],[1% Rohs Part]],"",""))</f>
        <v/>
      </c>
      <c r="AG1168" t="str">
        <f>CONCATENATE(Table1[[#This Row],[Resistance (Ohms)]],Table1[[#This Row],[Tolerance]],Table1[[#This Row],[Stock]])</f>
        <v>1.15kÂ±1%</v>
      </c>
      <c r="AH1168" t="s">
        <v>11344</v>
      </c>
      <c r="AI1168" s="6" t="s">
        <v>11352</v>
      </c>
    </row>
    <row r="1169" spans="1:35" hidden="1">
      <c r="A1169" t="s">
        <v>55</v>
      </c>
      <c r="B1169" t="s">
        <v>56</v>
      </c>
      <c r="C1169" t="s">
        <v>3800</v>
      </c>
      <c r="D1169" t="s">
        <v>58</v>
      </c>
      <c r="E1169" t="s">
        <v>3801</v>
      </c>
      <c r="F1169" t="s">
        <v>60</v>
      </c>
      <c r="G1169" t="s">
        <v>1547</v>
      </c>
      <c r="H1169">
        <v>0</v>
      </c>
      <c r="I1169">
        <v>0</v>
      </c>
      <c r="J1169" t="s">
        <v>25</v>
      </c>
      <c r="K1169">
        <v>0</v>
      </c>
      <c r="L1169">
        <v>10</v>
      </c>
      <c r="M1169" t="s">
        <v>19</v>
      </c>
      <c r="N1169" t="s">
        <v>62</v>
      </c>
      <c r="O1169" t="s">
        <v>1548</v>
      </c>
      <c r="P1169" t="s">
        <v>24</v>
      </c>
      <c r="Q1169" t="s">
        <v>64</v>
      </c>
      <c r="R1169" t="s">
        <v>65</v>
      </c>
      <c r="S1169" t="s">
        <v>20</v>
      </c>
      <c r="T1169" t="s">
        <v>105</v>
      </c>
      <c r="U1169" t="s">
        <v>67</v>
      </c>
      <c r="V1169" t="s">
        <v>21</v>
      </c>
      <c r="W1169">
        <v>805</v>
      </c>
      <c r="X1169" t="s">
        <v>22</v>
      </c>
      <c r="Y1169" t="s">
        <v>39</v>
      </c>
      <c r="Z1169">
        <v>2</v>
      </c>
      <c r="AC1169" t="str">
        <f>IF(Table1[[#This Row],[In Adafruit Kit]]+Table1[[#This Row],[Common part]]&gt;0,1,"")</f>
        <v/>
      </c>
      <c r="AF1169" t="str">
        <f>IF(Table1[[#This Row],[Stock Part]]=1,"STOCK",IF(Table1[[#This Row],[5% Rohs Part]]+Table1[[#This Row],[1% Rohs Part]],"",""))</f>
        <v/>
      </c>
      <c r="AG1169" t="str">
        <f>CONCATENATE(Table1[[#This Row],[Resistance (Ohms)]],Table1[[#This Row],[Tolerance]],Table1[[#This Row],[Stock]])</f>
        <v>11.5kÂ±1%</v>
      </c>
      <c r="AH1169" t="s">
        <v>11344</v>
      </c>
      <c r="AI1169" s="6" t="s">
        <v>11352</v>
      </c>
    </row>
    <row r="1170" spans="1:35" hidden="1">
      <c r="A1170" t="s">
        <v>55</v>
      </c>
      <c r="B1170" t="s">
        <v>56</v>
      </c>
      <c r="C1170" t="s">
        <v>3802</v>
      </c>
      <c r="D1170" t="s">
        <v>58</v>
      </c>
      <c r="E1170" t="s">
        <v>3803</v>
      </c>
      <c r="F1170" t="s">
        <v>60</v>
      </c>
      <c r="G1170" t="s">
        <v>833</v>
      </c>
      <c r="H1170">
        <v>0</v>
      </c>
      <c r="I1170">
        <v>0</v>
      </c>
      <c r="J1170" t="s">
        <v>25</v>
      </c>
      <c r="K1170">
        <v>0</v>
      </c>
      <c r="L1170">
        <v>10</v>
      </c>
      <c r="M1170" t="s">
        <v>19</v>
      </c>
      <c r="N1170" t="s">
        <v>62</v>
      </c>
      <c r="O1170" t="s">
        <v>834</v>
      </c>
      <c r="P1170" t="s">
        <v>24</v>
      </c>
      <c r="Q1170" t="s">
        <v>64</v>
      </c>
      <c r="R1170" t="s">
        <v>65</v>
      </c>
      <c r="S1170" t="s">
        <v>20</v>
      </c>
      <c r="T1170" t="s">
        <v>105</v>
      </c>
      <c r="U1170" t="s">
        <v>67</v>
      </c>
      <c r="V1170" t="s">
        <v>21</v>
      </c>
      <c r="W1170">
        <v>805</v>
      </c>
      <c r="X1170" t="s">
        <v>22</v>
      </c>
      <c r="Y1170" t="s">
        <v>39</v>
      </c>
      <c r="Z1170">
        <v>2</v>
      </c>
      <c r="AC1170" t="str">
        <f>IF(Table1[[#This Row],[In Adafruit Kit]]+Table1[[#This Row],[Common part]]&gt;0,1,"")</f>
        <v/>
      </c>
      <c r="AF1170" t="str">
        <f>IF(Table1[[#This Row],[Stock Part]]=1,"STOCK",IF(Table1[[#This Row],[5% Rohs Part]]+Table1[[#This Row],[1% Rohs Part]],"",""))</f>
        <v/>
      </c>
      <c r="AG1170" t="str">
        <f>CONCATENATE(Table1[[#This Row],[Resistance (Ohms)]],Table1[[#This Row],[Tolerance]],Table1[[#This Row],[Stock]])</f>
        <v>115kÂ±1%</v>
      </c>
      <c r="AH1170" t="s">
        <v>11344</v>
      </c>
      <c r="AI1170" s="6" t="s">
        <v>11352</v>
      </c>
    </row>
    <row r="1171" spans="1:35" hidden="1">
      <c r="A1171" t="s">
        <v>55</v>
      </c>
      <c r="B1171" t="s">
        <v>56</v>
      </c>
      <c r="C1171" t="s">
        <v>3804</v>
      </c>
      <c r="D1171" t="s">
        <v>58</v>
      </c>
      <c r="E1171" t="s">
        <v>3805</v>
      </c>
      <c r="F1171" t="s">
        <v>60</v>
      </c>
      <c r="G1171" t="s">
        <v>2262</v>
      </c>
      <c r="H1171">
        <v>0</v>
      </c>
      <c r="I1171">
        <v>0</v>
      </c>
      <c r="J1171" t="s">
        <v>25</v>
      </c>
      <c r="K1171">
        <v>0</v>
      </c>
      <c r="L1171">
        <v>10</v>
      </c>
      <c r="M1171" t="s">
        <v>19</v>
      </c>
      <c r="N1171" t="s">
        <v>62</v>
      </c>
      <c r="O1171" t="s">
        <v>2263</v>
      </c>
      <c r="P1171" t="s">
        <v>24</v>
      </c>
      <c r="Q1171" t="s">
        <v>64</v>
      </c>
      <c r="R1171" t="s">
        <v>65</v>
      </c>
      <c r="S1171" t="s">
        <v>20</v>
      </c>
      <c r="T1171" t="s">
        <v>105</v>
      </c>
      <c r="U1171" t="s">
        <v>67</v>
      </c>
      <c r="V1171" t="s">
        <v>21</v>
      </c>
      <c r="W1171">
        <v>805</v>
      </c>
      <c r="X1171" t="s">
        <v>22</v>
      </c>
      <c r="Y1171" t="s">
        <v>39</v>
      </c>
      <c r="Z1171">
        <v>2</v>
      </c>
      <c r="AC1171" t="str">
        <f>IF(Table1[[#This Row],[In Adafruit Kit]]+Table1[[#This Row],[Common part]]&gt;0,1,"")</f>
        <v/>
      </c>
      <c r="AF1171" t="str">
        <f>IF(Table1[[#This Row],[Stock Part]]=1,"STOCK",IF(Table1[[#This Row],[5% Rohs Part]]+Table1[[#This Row],[1% Rohs Part]],"",""))</f>
        <v/>
      </c>
      <c r="AG1171" t="str">
        <f>CONCATENATE(Table1[[#This Row],[Resistance (Ohms)]],Table1[[#This Row],[Tolerance]],Table1[[#This Row],[Stock]])</f>
        <v>1.15MÂ±1%</v>
      </c>
      <c r="AH1171" t="s">
        <v>11344</v>
      </c>
      <c r="AI1171" s="6" t="s">
        <v>11352</v>
      </c>
    </row>
    <row r="1172" spans="1:35" hidden="1">
      <c r="A1172" t="s">
        <v>55</v>
      </c>
      <c r="B1172" t="s">
        <v>56</v>
      </c>
      <c r="C1172" t="s">
        <v>3806</v>
      </c>
      <c r="D1172" t="s">
        <v>58</v>
      </c>
      <c r="E1172" t="s">
        <v>3807</v>
      </c>
      <c r="F1172" t="s">
        <v>60</v>
      </c>
      <c r="G1172" t="s">
        <v>2211</v>
      </c>
      <c r="H1172">
        <v>0</v>
      </c>
      <c r="I1172">
        <v>0</v>
      </c>
      <c r="J1172" t="s">
        <v>25</v>
      </c>
      <c r="K1172">
        <v>0</v>
      </c>
      <c r="L1172">
        <v>10</v>
      </c>
      <c r="M1172" t="s">
        <v>19</v>
      </c>
      <c r="N1172" t="s">
        <v>62</v>
      </c>
      <c r="O1172">
        <v>118</v>
      </c>
      <c r="P1172" t="s">
        <v>24</v>
      </c>
      <c r="Q1172" t="s">
        <v>64</v>
      </c>
      <c r="R1172" t="s">
        <v>65</v>
      </c>
      <c r="S1172" t="s">
        <v>20</v>
      </c>
      <c r="T1172" t="s">
        <v>105</v>
      </c>
      <c r="U1172" t="s">
        <v>67</v>
      </c>
      <c r="V1172" t="s">
        <v>21</v>
      </c>
      <c r="W1172">
        <v>805</v>
      </c>
      <c r="X1172" t="s">
        <v>22</v>
      </c>
      <c r="Y1172" t="s">
        <v>39</v>
      </c>
      <c r="Z1172">
        <v>2</v>
      </c>
      <c r="AC1172" t="str">
        <f>IF(Table1[[#This Row],[In Adafruit Kit]]+Table1[[#This Row],[Common part]]&gt;0,1,"")</f>
        <v/>
      </c>
      <c r="AF1172" t="str">
        <f>IF(Table1[[#This Row],[Stock Part]]=1,"STOCK",IF(Table1[[#This Row],[5% Rohs Part]]+Table1[[#This Row],[1% Rohs Part]],"",""))</f>
        <v/>
      </c>
      <c r="AG1172" t="str">
        <f>CONCATENATE(Table1[[#This Row],[Resistance (Ohms)]],Table1[[#This Row],[Tolerance]],Table1[[#This Row],[Stock]])</f>
        <v>118Â±1%</v>
      </c>
      <c r="AH1172" t="s">
        <v>11344</v>
      </c>
      <c r="AI1172" s="6" t="s">
        <v>11352</v>
      </c>
    </row>
    <row r="1173" spans="1:35" hidden="1">
      <c r="A1173" t="s">
        <v>55</v>
      </c>
      <c r="B1173" t="s">
        <v>56</v>
      </c>
      <c r="C1173" t="s">
        <v>3808</v>
      </c>
      <c r="D1173" t="s">
        <v>58</v>
      </c>
      <c r="E1173" t="s">
        <v>3809</v>
      </c>
      <c r="F1173" t="s">
        <v>60</v>
      </c>
      <c r="G1173" t="s">
        <v>1863</v>
      </c>
      <c r="H1173">
        <v>0</v>
      </c>
      <c r="I1173">
        <v>0</v>
      </c>
      <c r="J1173" t="s">
        <v>25</v>
      </c>
      <c r="K1173">
        <v>0</v>
      </c>
      <c r="L1173">
        <v>10</v>
      </c>
      <c r="M1173" t="s">
        <v>19</v>
      </c>
      <c r="N1173" t="s">
        <v>62</v>
      </c>
      <c r="O1173" t="s">
        <v>1864</v>
      </c>
      <c r="P1173" t="s">
        <v>24</v>
      </c>
      <c r="Q1173" t="s">
        <v>64</v>
      </c>
      <c r="R1173" t="s">
        <v>65</v>
      </c>
      <c r="S1173" t="s">
        <v>20</v>
      </c>
      <c r="T1173" t="s">
        <v>105</v>
      </c>
      <c r="U1173" t="s">
        <v>67</v>
      </c>
      <c r="V1173" t="s">
        <v>21</v>
      </c>
      <c r="W1173">
        <v>805</v>
      </c>
      <c r="X1173" t="s">
        <v>22</v>
      </c>
      <c r="Y1173" t="s">
        <v>39</v>
      </c>
      <c r="Z1173">
        <v>2</v>
      </c>
      <c r="AC1173" t="str">
        <f>IF(Table1[[#This Row],[In Adafruit Kit]]+Table1[[#This Row],[Common part]]&gt;0,1,"")</f>
        <v/>
      </c>
      <c r="AF1173" t="str">
        <f>IF(Table1[[#This Row],[Stock Part]]=1,"STOCK",IF(Table1[[#This Row],[5% Rohs Part]]+Table1[[#This Row],[1% Rohs Part]],"",""))</f>
        <v/>
      </c>
      <c r="AG1173" t="str">
        <f>CONCATENATE(Table1[[#This Row],[Resistance (Ohms)]],Table1[[#This Row],[Tolerance]],Table1[[#This Row],[Stock]])</f>
        <v>1.18kÂ±1%</v>
      </c>
      <c r="AH1173" t="s">
        <v>11344</v>
      </c>
      <c r="AI1173" s="6" t="s">
        <v>11352</v>
      </c>
    </row>
    <row r="1174" spans="1:35" hidden="1">
      <c r="A1174" t="s">
        <v>55</v>
      </c>
      <c r="B1174" t="s">
        <v>56</v>
      </c>
      <c r="C1174" t="s">
        <v>3810</v>
      </c>
      <c r="D1174" t="s">
        <v>58</v>
      </c>
      <c r="E1174" t="s">
        <v>3811</v>
      </c>
      <c r="F1174" t="s">
        <v>60</v>
      </c>
      <c r="G1174" t="s">
        <v>668</v>
      </c>
      <c r="H1174">
        <v>0</v>
      </c>
      <c r="I1174">
        <v>0</v>
      </c>
      <c r="J1174" t="s">
        <v>25</v>
      </c>
      <c r="K1174">
        <v>0</v>
      </c>
      <c r="L1174">
        <v>10</v>
      </c>
      <c r="M1174" t="s">
        <v>19</v>
      </c>
      <c r="N1174" t="s">
        <v>62</v>
      </c>
      <c r="O1174" t="s">
        <v>669</v>
      </c>
      <c r="P1174" t="s">
        <v>24</v>
      </c>
      <c r="Q1174" t="s">
        <v>64</v>
      </c>
      <c r="R1174" t="s">
        <v>65</v>
      </c>
      <c r="S1174" t="s">
        <v>20</v>
      </c>
      <c r="T1174" t="s">
        <v>105</v>
      </c>
      <c r="U1174" t="s">
        <v>67</v>
      </c>
      <c r="V1174" t="s">
        <v>21</v>
      </c>
      <c r="W1174">
        <v>805</v>
      </c>
      <c r="X1174" t="s">
        <v>22</v>
      </c>
      <c r="Y1174" t="s">
        <v>39</v>
      </c>
      <c r="Z1174">
        <v>2</v>
      </c>
      <c r="AC1174" t="str">
        <f>IF(Table1[[#This Row],[In Adafruit Kit]]+Table1[[#This Row],[Common part]]&gt;0,1,"")</f>
        <v/>
      </c>
      <c r="AF1174" t="str">
        <f>IF(Table1[[#This Row],[Stock Part]]=1,"STOCK",IF(Table1[[#This Row],[5% Rohs Part]]+Table1[[#This Row],[1% Rohs Part]],"",""))</f>
        <v/>
      </c>
      <c r="AG1174" t="str">
        <f>CONCATENATE(Table1[[#This Row],[Resistance (Ohms)]],Table1[[#This Row],[Tolerance]],Table1[[#This Row],[Stock]])</f>
        <v>11.8kÂ±1%</v>
      </c>
      <c r="AH1174" t="s">
        <v>11344</v>
      </c>
      <c r="AI1174" s="6" t="s">
        <v>11352</v>
      </c>
    </row>
    <row r="1175" spans="1:35" hidden="1">
      <c r="A1175" t="s">
        <v>55</v>
      </c>
      <c r="B1175" t="s">
        <v>56</v>
      </c>
      <c r="C1175" t="s">
        <v>3812</v>
      </c>
      <c r="D1175" t="s">
        <v>58</v>
      </c>
      <c r="E1175" t="s">
        <v>3813</v>
      </c>
      <c r="F1175" t="s">
        <v>60</v>
      </c>
      <c r="G1175" t="s">
        <v>974</v>
      </c>
      <c r="H1175">
        <v>0</v>
      </c>
      <c r="I1175">
        <v>0</v>
      </c>
      <c r="J1175" t="s">
        <v>25</v>
      </c>
      <c r="K1175">
        <v>0</v>
      </c>
      <c r="L1175">
        <v>10</v>
      </c>
      <c r="M1175" t="s">
        <v>19</v>
      </c>
      <c r="N1175" t="s">
        <v>62</v>
      </c>
      <c r="O1175" t="s">
        <v>975</v>
      </c>
      <c r="P1175" t="s">
        <v>24</v>
      </c>
      <c r="Q1175" t="s">
        <v>64</v>
      </c>
      <c r="R1175" t="s">
        <v>65</v>
      </c>
      <c r="S1175" t="s">
        <v>20</v>
      </c>
      <c r="T1175" t="s">
        <v>105</v>
      </c>
      <c r="U1175" t="s">
        <v>67</v>
      </c>
      <c r="V1175" t="s">
        <v>21</v>
      </c>
      <c r="W1175">
        <v>805</v>
      </c>
      <c r="X1175" t="s">
        <v>22</v>
      </c>
      <c r="Y1175" t="s">
        <v>39</v>
      </c>
      <c r="Z1175">
        <v>2</v>
      </c>
      <c r="AC1175" t="str">
        <f>IF(Table1[[#This Row],[In Adafruit Kit]]+Table1[[#This Row],[Common part]]&gt;0,1,"")</f>
        <v/>
      </c>
      <c r="AF1175" t="str">
        <f>IF(Table1[[#This Row],[Stock Part]]=1,"STOCK",IF(Table1[[#This Row],[5% Rohs Part]]+Table1[[#This Row],[1% Rohs Part]],"",""))</f>
        <v/>
      </c>
      <c r="AG1175" t="str">
        <f>CONCATENATE(Table1[[#This Row],[Resistance (Ohms)]],Table1[[#This Row],[Tolerance]],Table1[[#This Row],[Stock]])</f>
        <v>118kÂ±1%</v>
      </c>
      <c r="AH1175" t="s">
        <v>11344</v>
      </c>
      <c r="AI1175" s="6" t="s">
        <v>11352</v>
      </c>
    </row>
    <row r="1176" spans="1:35" hidden="1">
      <c r="A1176" t="s">
        <v>55</v>
      </c>
      <c r="B1176" t="s">
        <v>56</v>
      </c>
      <c r="C1176" t="s">
        <v>3814</v>
      </c>
      <c r="D1176" t="s">
        <v>58</v>
      </c>
      <c r="E1176" t="s">
        <v>3815</v>
      </c>
      <c r="F1176" t="s">
        <v>60</v>
      </c>
      <c r="G1176" t="s">
        <v>2286</v>
      </c>
      <c r="H1176">
        <v>0</v>
      </c>
      <c r="I1176">
        <v>0</v>
      </c>
      <c r="J1176" t="s">
        <v>25</v>
      </c>
      <c r="K1176">
        <v>0</v>
      </c>
      <c r="L1176">
        <v>10</v>
      </c>
      <c r="M1176" t="s">
        <v>19</v>
      </c>
      <c r="N1176" t="s">
        <v>62</v>
      </c>
      <c r="O1176" t="s">
        <v>2287</v>
      </c>
      <c r="P1176" t="s">
        <v>24</v>
      </c>
      <c r="Q1176" t="s">
        <v>64</v>
      </c>
      <c r="R1176" t="s">
        <v>65</v>
      </c>
      <c r="S1176" t="s">
        <v>20</v>
      </c>
      <c r="T1176" t="s">
        <v>105</v>
      </c>
      <c r="U1176" t="s">
        <v>67</v>
      </c>
      <c r="V1176" t="s">
        <v>21</v>
      </c>
      <c r="W1176">
        <v>805</v>
      </c>
      <c r="X1176" t="s">
        <v>22</v>
      </c>
      <c r="Y1176" t="s">
        <v>39</v>
      </c>
      <c r="Z1176">
        <v>2</v>
      </c>
      <c r="AC1176" t="str">
        <f>IF(Table1[[#This Row],[In Adafruit Kit]]+Table1[[#This Row],[Common part]]&gt;0,1,"")</f>
        <v/>
      </c>
      <c r="AF1176" t="str">
        <f>IF(Table1[[#This Row],[Stock Part]]=1,"STOCK",IF(Table1[[#This Row],[5% Rohs Part]]+Table1[[#This Row],[1% Rohs Part]],"",""))</f>
        <v/>
      </c>
      <c r="AG1176" t="str">
        <f>CONCATENATE(Table1[[#This Row],[Resistance (Ohms)]],Table1[[#This Row],[Tolerance]],Table1[[#This Row],[Stock]])</f>
        <v>1.18MÂ±1%</v>
      </c>
      <c r="AH1176" t="s">
        <v>11344</v>
      </c>
      <c r="AI1176" s="6" t="s">
        <v>11352</v>
      </c>
    </row>
    <row r="1177" spans="1:35" hidden="1">
      <c r="A1177" t="s">
        <v>55</v>
      </c>
      <c r="B1177" t="s">
        <v>56</v>
      </c>
      <c r="C1177" t="s">
        <v>3816</v>
      </c>
      <c r="D1177" t="s">
        <v>58</v>
      </c>
      <c r="E1177" t="s">
        <v>3817</v>
      </c>
      <c r="F1177" t="s">
        <v>60</v>
      </c>
      <c r="G1177" t="s">
        <v>1544</v>
      </c>
      <c r="H1177">
        <v>0</v>
      </c>
      <c r="I1177">
        <v>0</v>
      </c>
      <c r="J1177" t="s">
        <v>25</v>
      </c>
      <c r="K1177">
        <v>0</v>
      </c>
      <c r="L1177">
        <v>10</v>
      </c>
      <c r="M1177" t="s">
        <v>19</v>
      </c>
      <c r="N1177" t="s">
        <v>62</v>
      </c>
      <c r="O1177">
        <v>11</v>
      </c>
      <c r="P1177" t="s">
        <v>24</v>
      </c>
      <c r="Q1177" t="s">
        <v>64</v>
      </c>
      <c r="R1177" t="s">
        <v>65</v>
      </c>
      <c r="S1177" t="s">
        <v>20</v>
      </c>
      <c r="T1177" t="s">
        <v>105</v>
      </c>
      <c r="U1177" t="s">
        <v>67</v>
      </c>
      <c r="V1177" t="s">
        <v>21</v>
      </c>
      <c r="W1177">
        <v>805</v>
      </c>
      <c r="X1177" t="s">
        <v>22</v>
      </c>
      <c r="Y1177" t="s">
        <v>39</v>
      </c>
      <c r="Z1177">
        <v>2</v>
      </c>
      <c r="AC1177" t="str">
        <f>IF(Table1[[#This Row],[In Adafruit Kit]]+Table1[[#This Row],[Common part]]&gt;0,1,"")</f>
        <v/>
      </c>
      <c r="AF1177" t="str">
        <f>IF(Table1[[#This Row],[Stock Part]]=1,"STOCK",IF(Table1[[#This Row],[5% Rohs Part]]+Table1[[#This Row],[1% Rohs Part]],"",""))</f>
        <v/>
      </c>
      <c r="AG1177" t="str">
        <f>CONCATENATE(Table1[[#This Row],[Resistance (Ohms)]],Table1[[#This Row],[Tolerance]],Table1[[#This Row],[Stock]])</f>
        <v>11Â±1%</v>
      </c>
      <c r="AH1177" t="s">
        <v>11344</v>
      </c>
      <c r="AI1177" s="6" t="s">
        <v>11352</v>
      </c>
    </row>
    <row r="1178" spans="1:35" hidden="1">
      <c r="A1178" t="s">
        <v>55</v>
      </c>
      <c r="B1178" t="s">
        <v>56</v>
      </c>
      <c r="C1178" t="s">
        <v>3818</v>
      </c>
      <c r="D1178" t="s">
        <v>58</v>
      </c>
      <c r="E1178" t="s">
        <v>3819</v>
      </c>
      <c r="F1178" t="s">
        <v>60</v>
      </c>
      <c r="G1178" t="s">
        <v>3205</v>
      </c>
      <c r="H1178">
        <v>0</v>
      </c>
      <c r="I1178">
        <v>0</v>
      </c>
      <c r="J1178" t="s">
        <v>25</v>
      </c>
      <c r="K1178">
        <v>0</v>
      </c>
      <c r="L1178">
        <v>10</v>
      </c>
      <c r="M1178" t="s">
        <v>19</v>
      </c>
      <c r="N1178" t="s">
        <v>62</v>
      </c>
      <c r="O1178">
        <v>11.3</v>
      </c>
      <c r="P1178" t="s">
        <v>24</v>
      </c>
      <c r="Q1178" t="s">
        <v>64</v>
      </c>
      <c r="R1178" t="s">
        <v>65</v>
      </c>
      <c r="S1178" t="s">
        <v>20</v>
      </c>
      <c r="T1178" t="s">
        <v>105</v>
      </c>
      <c r="U1178" t="s">
        <v>67</v>
      </c>
      <c r="V1178" t="s">
        <v>21</v>
      </c>
      <c r="W1178">
        <v>805</v>
      </c>
      <c r="X1178" t="s">
        <v>22</v>
      </c>
      <c r="Y1178" t="s">
        <v>39</v>
      </c>
      <c r="Z1178">
        <v>2</v>
      </c>
      <c r="AC1178" t="str">
        <f>IF(Table1[[#This Row],[In Adafruit Kit]]+Table1[[#This Row],[Common part]]&gt;0,1,"")</f>
        <v/>
      </c>
      <c r="AF1178" t="str">
        <f>IF(Table1[[#This Row],[Stock Part]]=1,"STOCK",IF(Table1[[#This Row],[5% Rohs Part]]+Table1[[#This Row],[1% Rohs Part]],"",""))</f>
        <v/>
      </c>
      <c r="AG1178" t="str">
        <f>CONCATENATE(Table1[[#This Row],[Resistance (Ohms)]],Table1[[#This Row],[Tolerance]],Table1[[#This Row],[Stock]])</f>
        <v>11.3Â±1%</v>
      </c>
      <c r="AH1178" t="s">
        <v>11344</v>
      </c>
      <c r="AI1178" s="6" t="s">
        <v>11352</v>
      </c>
    </row>
    <row r="1179" spans="1:35" hidden="1">
      <c r="A1179" t="s">
        <v>55</v>
      </c>
      <c r="B1179" t="s">
        <v>56</v>
      </c>
      <c r="C1179" t="s">
        <v>3820</v>
      </c>
      <c r="D1179" t="s">
        <v>58</v>
      </c>
      <c r="E1179" t="s">
        <v>3821</v>
      </c>
      <c r="F1179" t="s">
        <v>60</v>
      </c>
      <c r="G1179" t="s">
        <v>2757</v>
      </c>
      <c r="H1179">
        <v>0</v>
      </c>
      <c r="I1179">
        <v>0</v>
      </c>
      <c r="J1179" t="s">
        <v>25</v>
      </c>
      <c r="K1179">
        <v>0</v>
      </c>
      <c r="L1179">
        <v>10</v>
      </c>
      <c r="M1179" t="s">
        <v>19</v>
      </c>
      <c r="N1179" t="s">
        <v>62</v>
      </c>
      <c r="O1179">
        <v>11.5</v>
      </c>
      <c r="P1179" t="s">
        <v>24</v>
      </c>
      <c r="Q1179" t="s">
        <v>64</v>
      </c>
      <c r="R1179" t="s">
        <v>65</v>
      </c>
      <c r="S1179" t="s">
        <v>20</v>
      </c>
      <c r="T1179" t="s">
        <v>105</v>
      </c>
      <c r="U1179" t="s">
        <v>67</v>
      </c>
      <c r="V1179" t="s">
        <v>21</v>
      </c>
      <c r="W1179">
        <v>805</v>
      </c>
      <c r="X1179" t="s">
        <v>22</v>
      </c>
      <c r="Y1179" t="s">
        <v>39</v>
      </c>
      <c r="Z1179">
        <v>2</v>
      </c>
      <c r="AC1179" t="str">
        <f>IF(Table1[[#This Row],[In Adafruit Kit]]+Table1[[#This Row],[Common part]]&gt;0,1,"")</f>
        <v/>
      </c>
      <c r="AF1179" t="str">
        <f>IF(Table1[[#This Row],[Stock Part]]=1,"STOCK",IF(Table1[[#This Row],[5% Rohs Part]]+Table1[[#This Row],[1% Rohs Part]],"",""))</f>
        <v/>
      </c>
      <c r="AG1179" t="str">
        <f>CONCATENATE(Table1[[#This Row],[Resistance (Ohms)]],Table1[[#This Row],[Tolerance]],Table1[[#This Row],[Stock]])</f>
        <v>11.5Â±1%</v>
      </c>
      <c r="AH1179" t="s">
        <v>11344</v>
      </c>
      <c r="AI1179" s="6" t="s">
        <v>11352</v>
      </c>
    </row>
    <row r="1180" spans="1:35" hidden="1">
      <c r="A1180" t="s">
        <v>55</v>
      </c>
      <c r="B1180" t="s">
        <v>56</v>
      </c>
      <c r="C1180" t="s">
        <v>3822</v>
      </c>
      <c r="D1180" t="s">
        <v>58</v>
      </c>
      <c r="E1180" t="s">
        <v>3823</v>
      </c>
      <c r="F1180" t="s">
        <v>60</v>
      </c>
      <c r="G1180" t="s">
        <v>2858</v>
      </c>
      <c r="H1180">
        <v>0</v>
      </c>
      <c r="I1180">
        <v>0</v>
      </c>
      <c r="J1180" t="s">
        <v>25</v>
      </c>
      <c r="K1180">
        <v>0</v>
      </c>
      <c r="L1180">
        <v>10</v>
      </c>
      <c r="M1180" t="s">
        <v>19</v>
      </c>
      <c r="N1180" t="s">
        <v>62</v>
      </c>
      <c r="O1180">
        <v>11.8</v>
      </c>
      <c r="P1180" t="s">
        <v>24</v>
      </c>
      <c r="Q1180" t="s">
        <v>64</v>
      </c>
      <c r="R1180" t="s">
        <v>65</v>
      </c>
      <c r="S1180" t="s">
        <v>20</v>
      </c>
      <c r="T1180" t="s">
        <v>105</v>
      </c>
      <c r="U1180" t="s">
        <v>67</v>
      </c>
      <c r="V1180" t="s">
        <v>21</v>
      </c>
      <c r="W1180">
        <v>805</v>
      </c>
      <c r="X1180" t="s">
        <v>22</v>
      </c>
      <c r="Y1180" t="s">
        <v>39</v>
      </c>
      <c r="Z1180">
        <v>2</v>
      </c>
      <c r="AC1180" t="str">
        <f>IF(Table1[[#This Row],[In Adafruit Kit]]+Table1[[#This Row],[Common part]]&gt;0,1,"")</f>
        <v/>
      </c>
      <c r="AF1180" t="str">
        <f>IF(Table1[[#This Row],[Stock Part]]=1,"STOCK",IF(Table1[[#This Row],[5% Rohs Part]]+Table1[[#This Row],[1% Rohs Part]],"",""))</f>
        <v/>
      </c>
      <c r="AG1180" t="str">
        <f>CONCATENATE(Table1[[#This Row],[Resistance (Ohms)]],Table1[[#This Row],[Tolerance]],Table1[[#This Row],[Stock]])</f>
        <v>11.8Â±1%</v>
      </c>
      <c r="AH1180" t="s">
        <v>11344</v>
      </c>
      <c r="AI1180" s="6" t="s">
        <v>11352</v>
      </c>
    </row>
    <row r="1181" spans="1:35" hidden="1">
      <c r="A1181" t="s">
        <v>55</v>
      </c>
      <c r="B1181" t="s">
        <v>56</v>
      </c>
      <c r="C1181" t="s">
        <v>3824</v>
      </c>
      <c r="D1181" t="s">
        <v>58</v>
      </c>
      <c r="E1181" t="s">
        <v>3825</v>
      </c>
      <c r="F1181" t="s">
        <v>60</v>
      </c>
      <c r="G1181" t="s">
        <v>672</v>
      </c>
      <c r="H1181">
        <v>0</v>
      </c>
      <c r="I1181">
        <v>0</v>
      </c>
      <c r="J1181" t="s">
        <v>25</v>
      </c>
      <c r="K1181">
        <v>0</v>
      </c>
      <c r="L1181">
        <v>10</v>
      </c>
      <c r="M1181" t="s">
        <v>19</v>
      </c>
      <c r="N1181" t="s">
        <v>62</v>
      </c>
      <c r="O1181">
        <v>120</v>
      </c>
      <c r="P1181" t="s">
        <v>24</v>
      </c>
      <c r="Q1181" t="s">
        <v>64</v>
      </c>
      <c r="R1181" t="s">
        <v>65</v>
      </c>
      <c r="S1181" t="s">
        <v>20</v>
      </c>
      <c r="T1181" t="s">
        <v>105</v>
      </c>
      <c r="U1181" t="s">
        <v>67</v>
      </c>
      <c r="V1181" t="s">
        <v>21</v>
      </c>
      <c r="W1181">
        <v>805</v>
      </c>
      <c r="X1181" t="s">
        <v>22</v>
      </c>
      <c r="Y1181" t="s">
        <v>39</v>
      </c>
      <c r="Z1181">
        <v>2</v>
      </c>
      <c r="AC1181" t="str">
        <f>IF(Table1[[#This Row],[In Adafruit Kit]]+Table1[[#This Row],[Common part]]&gt;0,1,"")</f>
        <v/>
      </c>
      <c r="AF1181" t="str">
        <f>IF(Table1[[#This Row],[Stock Part]]=1,"STOCK",IF(Table1[[#This Row],[5% Rohs Part]]+Table1[[#This Row],[1% Rohs Part]],"",""))</f>
        <v/>
      </c>
      <c r="AG1181" t="str">
        <f>CONCATENATE(Table1[[#This Row],[Resistance (Ohms)]],Table1[[#This Row],[Tolerance]],Table1[[#This Row],[Stock]])</f>
        <v>120Â±1%</v>
      </c>
      <c r="AH1181" t="s">
        <v>11344</v>
      </c>
      <c r="AI1181" s="6" t="s">
        <v>11352</v>
      </c>
    </row>
    <row r="1182" spans="1:35" hidden="1">
      <c r="A1182" t="s">
        <v>55</v>
      </c>
      <c r="B1182" t="s">
        <v>56</v>
      </c>
      <c r="C1182" t="s">
        <v>3826</v>
      </c>
      <c r="D1182" t="s">
        <v>58</v>
      </c>
      <c r="E1182" t="s">
        <v>3827</v>
      </c>
      <c r="F1182" t="s">
        <v>60</v>
      </c>
      <c r="G1182" t="s">
        <v>3020</v>
      </c>
      <c r="H1182">
        <v>0</v>
      </c>
      <c r="I1182">
        <v>0</v>
      </c>
      <c r="J1182" t="s">
        <v>25</v>
      </c>
      <c r="K1182">
        <v>0</v>
      </c>
      <c r="L1182">
        <v>10</v>
      </c>
      <c r="M1182" t="s">
        <v>19</v>
      </c>
      <c r="N1182" t="s">
        <v>62</v>
      </c>
      <c r="O1182" t="s">
        <v>184</v>
      </c>
      <c r="P1182" t="s">
        <v>24</v>
      </c>
      <c r="Q1182" t="s">
        <v>64</v>
      </c>
      <c r="R1182" t="s">
        <v>65</v>
      </c>
      <c r="S1182" t="s">
        <v>20</v>
      </c>
      <c r="T1182" t="s">
        <v>105</v>
      </c>
      <c r="U1182" t="s">
        <v>67</v>
      </c>
      <c r="V1182" t="s">
        <v>21</v>
      </c>
      <c r="W1182">
        <v>805</v>
      </c>
      <c r="X1182" t="s">
        <v>22</v>
      </c>
      <c r="Y1182" t="s">
        <v>39</v>
      </c>
      <c r="Z1182">
        <v>2</v>
      </c>
      <c r="AC1182" t="str">
        <f>IF(Table1[[#This Row],[In Adafruit Kit]]+Table1[[#This Row],[Common part]]&gt;0,1,"")</f>
        <v/>
      </c>
      <c r="AF1182" t="str">
        <f>IF(Table1[[#This Row],[Stock Part]]=1,"STOCK",IF(Table1[[#This Row],[5% Rohs Part]]+Table1[[#This Row],[1% Rohs Part]],"",""))</f>
        <v/>
      </c>
      <c r="AG1182" t="str">
        <f>CONCATENATE(Table1[[#This Row],[Resistance (Ohms)]],Table1[[#This Row],[Tolerance]],Table1[[#This Row],[Stock]])</f>
        <v>1.2kÂ±1%</v>
      </c>
      <c r="AH1182" t="s">
        <v>11344</v>
      </c>
      <c r="AI1182" s="6" t="s">
        <v>11352</v>
      </c>
    </row>
    <row r="1183" spans="1:35" hidden="1">
      <c r="A1183" t="s">
        <v>55</v>
      </c>
      <c r="B1183" t="s">
        <v>56</v>
      </c>
      <c r="C1183" t="s">
        <v>3828</v>
      </c>
      <c r="D1183" t="s">
        <v>58</v>
      </c>
      <c r="E1183" t="s">
        <v>3829</v>
      </c>
      <c r="F1183" t="s">
        <v>60</v>
      </c>
      <c r="G1183" t="s">
        <v>572</v>
      </c>
      <c r="H1183">
        <v>0</v>
      </c>
      <c r="I1183">
        <v>0</v>
      </c>
      <c r="J1183" t="s">
        <v>25</v>
      </c>
      <c r="K1183">
        <v>0</v>
      </c>
      <c r="L1183">
        <v>10</v>
      </c>
      <c r="M1183" t="s">
        <v>19</v>
      </c>
      <c r="N1183" t="s">
        <v>62</v>
      </c>
      <c r="O1183" t="s">
        <v>208</v>
      </c>
      <c r="P1183" t="s">
        <v>24</v>
      </c>
      <c r="Q1183" t="s">
        <v>64</v>
      </c>
      <c r="R1183" t="s">
        <v>65</v>
      </c>
      <c r="S1183" t="s">
        <v>20</v>
      </c>
      <c r="T1183" t="s">
        <v>105</v>
      </c>
      <c r="U1183" t="s">
        <v>67</v>
      </c>
      <c r="V1183" t="s">
        <v>21</v>
      </c>
      <c r="W1183">
        <v>805</v>
      </c>
      <c r="X1183" t="s">
        <v>22</v>
      </c>
      <c r="Y1183" t="s">
        <v>39</v>
      </c>
      <c r="Z1183">
        <v>2</v>
      </c>
      <c r="AC1183" t="str">
        <f>IF(Table1[[#This Row],[In Adafruit Kit]]+Table1[[#This Row],[Common part]]&gt;0,1,"")</f>
        <v/>
      </c>
      <c r="AF1183" t="str">
        <f>IF(Table1[[#This Row],[Stock Part]]=1,"STOCK",IF(Table1[[#This Row],[5% Rohs Part]]+Table1[[#This Row],[1% Rohs Part]],"",""))</f>
        <v/>
      </c>
      <c r="AG1183" t="str">
        <f>CONCATENATE(Table1[[#This Row],[Resistance (Ohms)]],Table1[[#This Row],[Tolerance]],Table1[[#This Row],[Stock]])</f>
        <v>12kÂ±1%</v>
      </c>
      <c r="AH1183" t="s">
        <v>11344</v>
      </c>
      <c r="AI1183" s="6" t="s">
        <v>11352</v>
      </c>
    </row>
    <row r="1184" spans="1:35" hidden="1">
      <c r="A1184" t="s">
        <v>55</v>
      </c>
      <c r="B1184" t="s">
        <v>56</v>
      </c>
      <c r="C1184" t="s">
        <v>3830</v>
      </c>
      <c r="D1184" t="s">
        <v>58</v>
      </c>
      <c r="E1184" t="s">
        <v>3831</v>
      </c>
      <c r="F1184" t="s">
        <v>60</v>
      </c>
      <c r="G1184" t="s">
        <v>601</v>
      </c>
      <c r="H1184">
        <v>0</v>
      </c>
      <c r="I1184">
        <v>0</v>
      </c>
      <c r="J1184" t="s">
        <v>25</v>
      </c>
      <c r="K1184">
        <v>0</v>
      </c>
      <c r="L1184">
        <v>10</v>
      </c>
      <c r="M1184" t="s">
        <v>19</v>
      </c>
      <c r="N1184" t="s">
        <v>62</v>
      </c>
      <c r="O1184" t="s">
        <v>204</v>
      </c>
      <c r="P1184" t="s">
        <v>24</v>
      </c>
      <c r="Q1184" t="s">
        <v>64</v>
      </c>
      <c r="R1184" t="s">
        <v>65</v>
      </c>
      <c r="S1184" t="s">
        <v>20</v>
      </c>
      <c r="T1184" t="s">
        <v>105</v>
      </c>
      <c r="U1184" t="s">
        <v>67</v>
      </c>
      <c r="V1184" t="s">
        <v>21</v>
      </c>
      <c r="W1184">
        <v>805</v>
      </c>
      <c r="X1184" t="s">
        <v>22</v>
      </c>
      <c r="Y1184" t="s">
        <v>39</v>
      </c>
      <c r="Z1184">
        <v>2</v>
      </c>
      <c r="AC1184" t="str">
        <f>IF(Table1[[#This Row],[In Adafruit Kit]]+Table1[[#This Row],[Common part]]&gt;0,1,"")</f>
        <v/>
      </c>
      <c r="AF1184" t="str">
        <f>IF(Table1[[#This Row],[Stock Part]]=1,"STOCK",IF(Table1[[#This Row],[5% Rohs Part]]+Table1[[#This Row],[1% Rohs Part]],"",""))</f>
        <v/>
      </c>
      <c r="AG1184" t="str">
        <f>CONCATENATE(Table1[[#This Row],[Resistance (Ohms)]],Table1[[#This Row],[Tolerance]],Table1[[#This Row],[Stock]])</f>
        <v>120kÂ±1%</v>
      </c>
      <c r="AH1184" t="s">
        <v>11344</v>
      </c>
      <c r="AI1184" s="6" t="s">
        <v>11352</v>
      </c>
    </row>
    <row r="1185" spans="1:35" hidden="1">
      <c r="A1185" t="s">
        <v>55</v>
      </c>
      <c r="B1185" t="s">
        <v>56</v>
      </c>
      <c r="C1185" t="s">
        <v>3832</v>
      </c>
      <c r="D1185" t="s">
        <v>58</v>
      </c>
      <c r="E1185" t="s">
        <v>3833</v>
      </c>
      <c r="F1185" t="s">
        <v>60</v>
      </c>
      <c r="G1185" t="s">
        <v>3067</v>
      </c>
      <c r="H1185">
        <v>0</v>
      </c>
      <c r="I1185">
        <v>0</v>
      </c>
      <c r="J1185" t="s">
        <v>25</v>
      </c>
      <c r="K1185">
        <v>0</v>
      </c>
      <c r="L1185">
        <v>10</v>
      </c>
      <c r="M1185" t="s">
        <v>19</v>
      </c>
      <c r="N1185" t="s">
        <v>62</v>
      </c>
      <c r="O1185" t="s">
        <v>3068</v>
      </c>
      <c r="P1185" t="s">
        <v>24</v>
      </c>
      <c r="Q1185" t="s">
        <v>64</v>
      </c>
      <c r="R1185" t="s">
        <v>65</v>
      </c>
      <c r="S1185" t="s">
        <v>20</v>
      </c>
      <c r="T1185" t="s">
        <v>105</v>
      </c>
      <c r="U1185" t="s">
        <v>67</v>
      </c>
      <c r="V1185" t="s">
        <v>21</v>
      </c>
      <c r="W1185">
        <v>805</v>
      </c>
      <c r="X1185" t="s">
        <v>22</v>
      </c>
      <c r="Y1185" t="s">
        <v>39</v>
      </c>
      <c r="Z1185">
        <v>2</v>
      </c>
      <c r="AC1185" t="str">
        <f>IF(Table1[[#This Row],[In Adafruit Kit]]+Table1[[#This Row],[Common part]]&gt;0,1,"")</f>
        <v/>
      </c>
      <c r="AF1185" t="str">
        <f>IF(Table1[[#This Row],[Stock Part]]=1,"STOCK",IF(Table1[[#This Row],[5% Rohs Part]]+Table1[[#This Row],[1% Rohs Part]],"",""))</f>
        <v/>
      </c>
      <c r="AG1185" t="str">
        <f>CONCATENATE(Table1[[#This Row],[Resistance (Ohms)]],Table1[[#This Row],[Tolerance]],Table1[[#This Row],[Stock]])</f>
        <v>1.2MÂ±1%</v>
      </c>
      <c r="AH1185" t="s">
        <v>11344</v>
      </c>
      <c r="AI1185" s="6" t="s">
        <v>11352</v>
      </c>
    </row>
    <row r="1186" spans="1:35" hidden="1">
      <c r="A1186" t="s">
        <v>55</v>
      </c>
      <c r="B1186" t="s">
        <v>56</v>
      </c>
      <c r="C1186" t="s">
        <v>3834</v>
      </c>
      <c r="D1186" t="s">
        <v>58</v>
      </c>
      <c r="E1186" t="s">
        <v>3835</v>
      </c>
      <c r="F1186" t="s">
        <v>60</v>
      </c>
      <c r="G1186" t="s">
        <v>1376</v>
      </c>
      <c r="H1186">
        <v>0</v>
      </c>
      <c r="I1186">
        <v>0</v>
      </c>
      <c r="J1186" t="s">
        <v>25</v>
      </c>
      <c r="K1186">
        <v>0</v>
      </c>
      <c r="L1186">
        <v>10</v>
      </c>
      <c r="M1186" t="s">
        <v>19</v>
      </c>
      <c r="N1186" t="s">
        <v>62</v>
      </c>
      <c r="O1186">
        <v>121</v>
      </c>
      <c r="P1186" t="s">
        <v>24</v>
      </c>
      <c r="Q1186" t="s">
        <v>64</v>
      </c>
      <c r="R1186" t="s">
        <v>65</v>
      </c>
      <c r="S1186" t="s">
        <v>20</v>
      </c>
      <c r="T1186" t="s">
        <v>105</v>
      </c>
      <c r="U1186" t="s">
        <v>67</v>
      </c>
      <c r="V1186" t="s">
        <v>21</v>
      </c>
      <c r="W1186">
        <v>805</v>
      </c>
      <c r="X1186" t="s">
        <v>22</v>
      </c>
      <c r="Y1186" t="s">
        <v>39</v>
      </c>
      <c r="Z1186">
        <v>2</v>
      </c>
      <c r="AC1186" t="str">
        <f>IF(Table1[[#This Row],[In Adafruit Kit]]+Table1[[#This Row],[Common part]]&gt;0,1,"")</f>
        <v/>
      </c>
      <c r="AF1186" t="str">
        <f>IF(Table1[[#This Row],[Stock Part]]=1,"STOCK",IF(Table1[[#This Row],[5% Rohs Part]]+Table1[[#This Row],[1% Rohs Part]],"",""))</f>
        <v/>
      </c>
      <c r="AG1186" t="str">
        <f>CONCATENATE(Table1[[#This Row],[Resistance (Ohms)]],Table1[[#This Row],[Tolerance]],Table1[[#This Row],[Stock]])</f>
        <v>121Â±1%</v>
      </c>
      <c r="AH1186" t="s">
        <v>11344</v>
      </c>
      <c r="AI1186" s="6" t="s">
        <v>11352</v>
      </c>
    </row>
    <row r="1187" spans="1:35" hidden="1">
      <c r="A1187" t="s">
        <v>55</v>
      </c>
      <c r="B1187" t="s">
        <v>56</v>
      </c>
      <c r="C1187" t="s">
        <v>3836</v>
      </c>
      <c r="D1187" t="s">
        <v>58</v>
      </c>
      <c r="E1187" t="s">
        <v>3837</v>
      </c>
      <c r="F1187" t="s">
        <v>60</v>
      </c>
      <c r="G1187" t="s">
        <v>1114</v>
      </c>
      <c r="H1187">
        <v>0</v>
      </c>
      <c r="I1187">
        <v>0</v>
      </c>
      <c r="J1187" t="s">
        <v>25</v>
      </c>
      <c r="K1187">
        <v>0</v>
      </c>
      <c r="L1187">
        <v>10</v>
      </c>
      <c r="M1187" t="s">
        <v>19</v>
      </c>
      <c r="N1187" t="s">
        <v>62</v>
      </c>
      <c r="O1187" t="s">
        <v>1115</v>
      </c>
      <c r="P1187" t="s">
        <v>24</v>
      </c>
      <c r="Q1187" t="s">
        <v>64</v>
      </c>
      <c r="R1187" t="s">
        <v>65</v>
      </c>
      <c r="S1187" t="s">
        <v>20</v>
      </c>
      <c r="T1187" t="s">
        <v>105</v>
      </c>
      <c r="U1187" t="s">
        <v>67</v>
      </c>
      <c r="V1187" t="s">
        <v>21</v>
      </c>
      <c r="W1187">
        <v>805</v>
      </c>
      <c r="X1187" t="s">
        <v>22</v>
      </c>
      <c r="Y1187" t="s">
        <v>39</v>
      </c>
      <c r="Z1187">
        <v>2</v>
      </c>
      <c r="AC1187" t="str">
        <f>IF(Table1[[#This Row],[In Adafruit Kit]]+Table1[[#This Row],[Common part]]&gt;0,1,"")</f>
        <v/>
      </c>
      <c r="AF1187" t="str">
        <f>IF(Table1[[#This Row],[Stock Part]]=1,"STOCK",IF(Table1[[#This Row],[5% Rohs Part]]+Table1[[#This Row],[1% Rohs Part]],"",""))</f>
        <v/>
      </c>
      <c r="AG1187" t="str">
        <f>CONCATENATE(Table1[[#This Row],[Resistance (Ohms)]],Table1[[#This Row],[Tolerance]],Table1[[#This Row],[Stock]])</f>
        <v>1.21kÂ±1%</v>
      </c>
      <c r="AH1187" t="s">
        <v>11344</v>
      </c>
      <c r="AI1187" s="6" t="s">
        <v>11352</v>
      </c>
    </row>
    <row r="1188" spans="1:35" hidden="1">
      <c r="A1188" t="s">
        <v>55</v>
      </c>
      <c r="B1188" t="s">
        <v>56</v>
      </c>
      <c r="C1188" t="s">
        <v>3838</v>
      </c>
      <c r="D1188" t="s">
        <v>58</v>
      </c>
      <c r="E1188" t="s">
        <v>3839</v>
      </c>
      <c r="F1188" t="s">
        <v>60</v>
      </c>
      <c r="G1188" t="s">
        <v>788</v>
      </c>
      <c r="H1188">
        <v>0</v>
      </c>
      <c r="I1188">
        <v>0</v>
      </c>
      <c r="J1188" t="s">
        <v>25</v>
      </c>
      <c r="K1188">
        <v>0</v>
      </c>
      <c r="L1188">
        <v>10</v>
      </c>
      <c r="M1188" t="s">
        <v>19</v>
      </c>
      <c r="N1188" t="s">
        <v>62</v>
      </c>
      <c r="O1188" t="s">
        <v>789</v>
      </c>
      <c r="P1188" t="s">
        <v>24</v>
      </c>
      <c r="Q1188" t="s">
        <v>64</v>
      </c>
      <c r="R1188" t="s">
        <v>65</v>
      </c>
      <c r="S1188" t="s">
        <v>20</v>
      </c>
      <c r="T1188" t="s">
        <v>105</v>
      </c>
      <c r="U1188" t="s">
        <v>67</v>
      </c>
      <c r="V1188" t="s">
        <v>21</v>
      </c>
      <c r="W1188">
        <v>805</v>
      </c>
      <c r="X1188" t="s">
        <v>22</v>
      </c>
      <c r="Y1188" t="s">
        <v>39</v>
      </c>
      <c r="Z1188">
        <v>2</v>
      </c>
      <c r="AC1188" t="str">
        <f>IF(Table1[[#This Row],[In Adafruit Kit]]+Table1[[#This Row],[Common part]]&gt;0,1,"")</f>
        <v/>
      </c>
      <c r="AF1188" t="str">
        <f>IF(Table1[[#This Row],[Stock Part]]=1,"STOCK",IF(Table1[[#This Row],[5% Rohs Part]]+Table1[[#This Row],[1% Rohs Part]],"",""))</f>
        <v/>
      </c>
      <c r="AG1188" t="str">
        <f>CONCATENATE(Table1[[#This Row],[Resistance (Ohms)]],Table1[[#This Row],[Tolerance]],Table1[[#This Row],[Stock]])</f>
        <v>12.1kÂ±1%</v>
      </c>
      <c r="AH1188" t="s">
        <v>11344</v>
      </c>
      <c r="AI1188" s="6" t="s">
        <v>11352</v>
      </c>
    </row>
    <row r="1189" spans="1:35" hidden="1">
      <c r="A1189" t="s">
        <v>55</v>
      </c>
      <c r="B1189" t="s">
        <v>56</v>
      </c>
      <c r="C1189" t="s">
        <v>3840</v>
      </c>
      <c r="D1189" t="s">
        <v>58</v>
      </c>
      <c r="E1189" t="s">
        <v>3841</v>
      </c>
      <c r="F1189" t="s">
        <v>60</v>
      </c>
      <c r="G1189" t="s">
        <v>1181</v>
      </c>
      <c r="H1189">
        <v>0</v>
      </c>
      <c r="I1189">
        <v>0</v>
      </c>
      <c r="J1189" t="s">
        <v>25</v>
      </c>
      <c r="K1189">
        <v>0</v>
      </c>
      <c r="L1189">
        <v>10</v>
      </c>
      <c r="M1189" t="s">
        <v>19</v>
      </c>
      <c r="N1189" t="s">
        <v>62</v>
      </c>
      <c r="O1189" t="s">
        <v>1182</v>
      </c>
      <c r="P1189" t="s">
        <v>24</v>
      </c>
      <c r="Q1189" t="s">
        <v>64</v>
      </c>
      <c r="R1189" t="s">
        <v>65</v>
      </c>
      <c r="S1189" t="s">
        <v>20</v>
      </c>
      <c r="T1189" t="s">
        <v>105</v>
      </c>
      <c r="U1189" t="s">
        <v>67</v>
      </c>
      <c r="V1189" t="s">
        <v>21</v>
      </c>
      <c r="W1189">
        <v>805</v>
      </c>
      <c r="X1189" t="s">
        <v>22</v>
      </c>
      <c r="Y1189" t="s">
        <v>39</v>
      </c>
      <c r="Z1189">
        <v>2</v>
      </c>
      <c r="AC1189" t="str">
        <f>IF(Table1[[#This Row],[In Adafruit Kit]]+Table1[[#This Row],[Common part]]&gt;0,1,"")</f>
        <v/>
      </c>
      <c r="AF1189" t="str">
        <f>IF(Table1[[#This Row],[Stock Part]]=1,"STOCK",IF(Table1[[#This Row],[5% Rohs Part]]+Table1[[#This Row],[1% Rohs Part]],"",""))</f>
        <v/>
      </c>
      <c r="AG1189" t="str">
        <f>CONCATENATE(Table1[[#This Row],[Resistance (Ohms)]],Table1[[#This Row],[Tolerance]],Table1[[#This Row],[Stock]])</f>
        <v>121kÂ±1%</v>
      </c>
      <c r="AH1189" t="s">
        <v>11344</v>
      </c>
      <c r="AI1189" s="6" t="s">
        <v>11352</v>
      </c>
    </row>
    <row r="1190" spans="1:35" hidden="1">
      <c r="A1190" t="s">
        <v>55</v>
      </c>
      <c r="B1190" t="s">
        <v>56</v>
      </c>
      <c r="C1190" t="s">
        <v>3842</v>
      </c>
      <c r="D1190" t="s">
        <v>58</v>
      </c>
      <c r="E1190" t="s">
        <v>3843</v>
      </c>
      <c r="F1190" t="s">
        <v>60</v>
      </c>
      <c r="G1190" t="s">
        <v>2030</v>
      </c>
      <c r="H1190">
        <v>0</v>
      </c>
      <c r="I1190">
        <v>0</v>
      </c>
      <c r="J1190" t="s">
        <v>25</v>
      </c>
      <c r="K1190">
        <v>0</v>
      </c>
      <c r="L1190">
        <v>10</v>
      </c>
      <c r="M1190" t="s">
        <v>19</v>
      </c>
      <c r="N1190" t="s">
        <v>62</v>
      </c>
      <c r="O1190" t="s">
        <v>2031</v>
      </c>
      <c r="P1190" t="s">
        <v>24</v>
      </c>
      <c r="Q1190" t="s">
        <v>64</v>
      </c>
      <c r="R1190" t="s">
        <v>65</v>
      </c>
      <c r="S1190" t="s">
        <v>20</v>
      </c>
      <c r="T1190" t="s">
        <v>105</v>
      </c>
      <c r="U1190" t="s">
        <v>67</v>
      </c>
      <c r="V1190" t="s">
        <v>21</v>
      </c>
      <c r="W1190">
        <v>805</v>
      </c>
      <c r="X1190" t="s">
        <v>22</v>
      </c>
      <c r="Y1190" t="s">
        <v>39</v>
      </c>
      <c r="Z1190">
        <v>2</v>
      </c>
      <c r="AC1190" t="str">
        <f>IF(Table1[[#This Row],[In Adafruit Kit]]+Table1[[#This Row],[Common part]]&gt;0,1,"")</f>
        <v/>
      </c>
      <c r="AF1190" t="str">
        <f>IF(Table1[[#This Row],[Stock Part]]=1,"STOCK",IF(Table1[[#This Row],[5% Rohs Part]]+Table1[[#This Row],[1% Rohs Part]],"",""))</f>
        <v/>
      </c>
      <c r="AG1190" t="str">
        <f>CONCATENATE(Table1[[#This Row],[Resistance (Ohms)]],Table1[[#This Row],[Tolerance]],Table1[[#This Row],[Stock]])</f>
        <v>1.21MÂ±1%</v>
      </c>
      <c r="AH1190" t="s">
        <v>11344</v>
      </c>
      <c r="AI1190" s="6" t="s">
        <v>11352</v>
      </c>
    </row>
    <row r="1191" spans="1:35" hidden="1">
      <c r="A1191" t="s">
        <v>55</v>
      </c>
      <c r="B1191" t="s">
        <v>56</v>
      </c>
      <c r="C1191" t="s">
        <v>3844</v>
      </c>
      <c r="D1191" t="s">
        <v>58</v>
      </c>
      <c r="E1191" t="s">
        <v>3845</v>
      </c>
      <c r="F1191" t="s">
        <v>60</v>
      </c>
      <c r="G1191" t="s">
        <v>771</v>
      </c>
      <c r="H1191">
        <v>0</v>
      </c>
      <c r="I1191">
        <v>0</v>
      </c>
      <c r="J1191" t="s">
        <v>25</v>
      </c>
      <c r="K1191">
        <v>0</v>
      </c>
      <c r="L1191">
        <v>10</v>
      </c>
      <c r="M1191" t="s">
        <v>19</v>
      </c>
      <c r="N1191" t="s">
        <v>62</v>
      </c>
      <c r="O1191">
        <v>124</v>
      </c>
      <c r="P1191" t="s">
        <v>24</v>
      </c>
      <c r="Q1191" t="s">
        <v>64</v>
      </c>
      <c r="R1191" t="s">
        <v>65</v>
      </c>
      <c r="S1191" t="s">
        <v>20</v>
      </c>
      <c r="T1191" t="s">
        <v>105</v>
      </c>
      <c r="U1191" t="s">
        <v>67</v>
      </c>
      <c r="V1191" t="s">
        <v>21</v>
      </c>
      <c r="W1191">
        <v>805</v>
      </c>
      <c r="X1191" t="s">
        <v>22</v>
      </c>
      <c r="Y1191" t="s">
        <v>39</v>
      </c>
      <c r="Z1191">
        <v>2</v>
      </c>
      <c r="AC1191" t="str">
        <f>IF(Table1[[#This Row],[In Adafruit Kit]]+Table1[[#This Row],[Common part]]&gt;0,1,"")</f>
        <v/>
      </c>
      <c r="AF1191" t="str">
        <f>IF(Table1[[#This Row],[Stock Part]]=1,"STOCK",IF(Table1[[#This Row],[5% Rohs Part]]+Table1[[#This Row],[1% Rohs Part]],"",""))</f>
        <v/>
      </c>
      <c r="AG1191" t="str">
        <f>CONCATENATE(Table1[[#This Row],[Resistance (Ohms)]],Table1[[#This Row],[Tolerance]],Table1[[#This Row],[Stock]])</f>
        <v>124Â±1%</v>
      </c>
      <c r="AH1191" t="s">
        <v>11344</v>
      </c>
      <c r="AI1191" s="6" t="s">
        <v>11352</v>
      </c>
    </row>
    <row r="1192" spans="1:35" hidden="1">
      <c r="A1192" t="s">
        <v>55</v>
      </c>
      <c r="B1192" t="s">
        <v>56</v>
      </c>
      <c r="C1192" t="s">
        <v>3846</v>
      </c>
      <c r="D1192" t="s">
        <v>58</v>
      </c>
      <c r="E1192" t="s">
        <v>3847</v>
      </c>
      <c r="F1192" t="s">
        <v>60</v>
      </c>
      <c r="G1192" t="s">
        <v>1177</v>
      </c>
      <c r="H1192">
        <v>0</v>
      </c>
      <c r="I1192">
        <v>0</v>
      </c>
      <c r="J1192" t="s">
        <v>25</v>
      </c>
      <c r="K1192">
        <v>0</v>
      </c>
      <c r="L1192">
        <v>10</v>
      </c>
      <c r="M1192" t="s">
        <v>19</v>
      </c>
      <c r="N1192" t="s">
        <v>62</v>
      </c>
      <c r="O1192" t="s">
        <v>1178</v>
      </c>
      <c r="P1192" t="s">
        <v>24</v>
      </c>
      <c r="Q1192" t="s">
        <v>64</v>
      </c>
      <c r="R1192" t="s">
        <v>65</v>
      </c>
      <c r="S1192" t="s">
        <v>20</v>
      </c>
      <c r="T1192" t="s">
        <v>105</v>
      </c>
      <c r="U1192" t="s">
        <v>67</v>
      </c>
      <c r="V1192" t="s">
        <v>21</v>
      </c>
      <c r="W1192">
        <v>805</v>
      </c>
      <c r="X1192" t="s">
        <v>22</v>
      </c>
      <c r="Y1192" t="s">
        <v>39</v>
      </c>
      <c r="Z1192">
        <v>2</v>
      </c>
      <c r="AC1192" t="str">
        <f>IF(Table1[[#This Row],[In Adafruit Kit]]+Table1[[#This Row],[Common part]]&gt;0,1,"")</f>
        <v/>
      </c>
      <c r="AF1192" t="str">
        <f>IF(Table1[[#This Row],[Stock Part]]=1,"STOCK",IF(Table1[[#This Row],[5% Rohs Part]]+Table1[[#This Row],[1% Rohs Part]],"",""))</f>
        <v/>
      </c>
      <c r="AG1192" t="str">
        <f>CONCATENATE(Table1[[#This Row],[Resistance (Ohms)]],Table1[[#This Row],[Tolerance]],Table1[[#This Row],[Stock]])</f>
        <v>1.24kÂ±1%</v>
      </c>
      <c r="AH1192" t="s">
        <v>11344</v>
      </c>
      <c r="AI1192" s="6" t="s">
        <v>11352</v>
      </c>
    </row>
    <row r="1193" spans="1:35" hidden="1">
      <c r="A1193" t="s">
        <v>55</v>
      </c>
      <c r="B1193" t="s">
        <v>56</v>
      </c>
      <c r="C1193" t="s">
        <v>3848</v>
      </c>
      <c r="D1193" t="s">
        <v>58</v>
      </c>
      <c r="E1193" t="s">
        <v>3849</v>
      </c>
      <c r="F1193" t="s">
        <v>60</v>
      </c>
      <c r="G1193" t="s">
        <v>1372</v>
      </c>
      <c r="H1193">
        <v>0</v>
      </c>
      <c r="I1193">
        <v>0</v>
      </c>
      <c r="J1193" t="s">
        <v>25</v>
      </c>
      <c r="K1193">
        <v>0</v>
      </c>
      <c r="L1193">
        <v>10</v>
      </c>
      <c r="M1193" t="s">
        <v>19</v>
      </c>
      <c r="N1193" t="s">
        <v>62</v>
      </c>
      <c r="O1193" t="s">
        <v>1373</v>
      </c>
      <c r="P1193" t="s">
        <v>24</v>
      </c>
      <c r="Q1193" t="s">
        <v>64</v>
      </c>
      <c r="R1193" t="s">
        <v>65</v>
      </c>
      <c r="S1193" t="s">
        <v>20</v>
      </c>
      <c r="T1193" t="s">
        <v>105</v>
      </c>
      <c r="U1193" t="s">
        <v>67</v>
      </c>
      <c r="V1193" t="s">
        <v>21</v>
      </c>
      <c r="W1193">
        <v>805</v>
      </c>
      <c r="X1193" t="s">
        <v>22</v>
      </c>
      <c r="Y1193" t="s">
        <v>39</v>
      </c>
      <c r="Z1193">
        <v>2</v>
      </c>
      <c r="AC1193" t="str">
        <f>IF(Table1[[#This Row],[In Adafruit Kit]]+Table1[[#This Row],[Common part]]&gt;0,1,"")</f>
        <v/>
      </c>
      <c r="AF1193" t="str">
        <f>IF(Table1[[#This Row],[Stock Part]]=1,"STOCK",IF(Table1[[#This Row],[5% Rohs Part]]+Table1[[#This Row],[1% Rohs Part]],"",""))</f>
        <v/>
      </c>
      <c r="AG1193" t="str">
        <f>CONCATENATE(Table1[[#This Row],[Resistance (Ohms)]],Table1[[#This Row],[Tolerance]],Table1[[#This Row],[Stock]])</f>
        <v>12.4kÂ±1%</v>
      </c>
      <c r="AH1193" t="s">
        <v>11344</v>
      </c>
      <c r="AI1193" s="6" t="s">
        <v>11352</v>
      </c>
    </row>
    <row r="1194" spans="1:35" hidden="1">
      <c r="A1194" t="s">
        <v>55</v>
      </c>
      <c r="B1194" t="s">
        <v>56</v>
      </c>
      <c r="C1194" t="s">
        <v>3850</v>
      </c>
      <c r="D1194" t="s">
        <v>58</v>
      </c>
      <c r="E1194" t="s">
        <v>3851</v>
      </c>
      <c r="F1194" t="s">
        <v>60</v>
      </c>
      <c r="G1194" t="s">
        <v>1551</v>
      </c>
      <c r="H1194">
        <v>0</v>
      </c>
      <c r="I1194">
        <v>0</v>
      </c>
      <c r="J1194" t="s">
        <v>25</v>
      </c>
      <c r="K1194">
        <v>0</v>
      </c>
      <c r="L1194">
        <v>10</v>
      </c>
      <c r="M1194" t="s">
        <v>19</v>
      </c>
      <c r="N1194" t="s">
        <v>62</v>
      </c>
      <c r="O1194" t="s">
        <v>1552</v>
      </c>
      <c r="P1194" t="s">
        <v>24</v>
      </c>
      <c r="Q1194" t="s">
        <v>64</v>
      </c>
      <c r="R1194" t="s">
        <v>65</v>
      </c>
      <c r="S1194" t="s">
        <v>20</v>
      </c>
      <c r="T1194" t="s">
        <v>105</v>
      </c>
      <c r="U1194" t="s">
        <v>67</v>
      </c>
      <c r="V1194" t="s">
        <v>21</v>
      </c>
      <c r="W1194">
        <v>805</v>
      </c>
      <c r="X1194" t="s">
        <v>22</v>
      </c>
      <c r="Y1194" t="s">
        <v>39</v>
      </c>
      <c r="Z1194">
        <v>2</v>
      </c>
      <c r="AC1194" t="str">
        <f>IF(Table1[[#This Row],[In Adafruit Kit]]+Table1[[#This Row],[Common part]]&gt;0,1,"")</f>
        <v/>
      </c>
      <c r="AF1194" t="str">
        <f>IF(Table1[[#This Row],[Stock Part]]=1,"STOCK",IF(Table1[[#This Row],[5% Rohs Part]]+Table1[[#This Row],[1% Rohs Part]],"",""))</f>
        <v/>
      </c>
      <c r="AG1194" t="str">
        <f>CONCATENATE(Table1[[#This Row],[Resistance (Ohms)]],Table1[[#This Row],[Tolerance]],Table1[[#This Row],[Stock]])</f>
        <v>124kÂ±1%</v>
      </c>
      <c r="AH1194" t="s">
        <v>11344</v>
      </c>
      <c r="AI1194" s="6" t="s">
        <v>11352</v>
      </c>
    </row>
    <row r="1195" spans="1:35" hidden="1">
      <c r="A1195" t="s">
        <v>55</v>
      </c>
      <c r="B1195" t="s">
        <v>56</v>
      </c>
      <c r="C1195" t="s">
        <v>3852</v>
      </c>
      <c r="D1195" t="s">
        <v>58</v>
      </c>
      <c r="E1195" t="s">
        <v>3853</v>
      </c>
      <c r="F1195" t="s">
        <v>60</v>
      </c>
      <c r="G1195" t="s">
        <v>2046</v>
      </c>
      <c r="H1195">
        <v>0</v>
      </c>
      <c r="I1195">
        <v>0</v>
      </c>
      <c r="J1195" t="s">
        <v>25</v>
      </c>
      <c r="K1195">
        <v>0</v>
      </c>
      <c r="L1195">
        <v>10</v>
      </c>
      <c r="M1195" t="s">
        <v>19</v>
      </c>
      <c r="N1195" t="s">
        <v>62</v>
      </c>
      <c r="O1195" t="s">
        <v>2047</v>
      </c>
      <c r="P1195" t="s">
        <v>24</v>
      </c>
      <c r="Q1195" t="s">
        <v>64</v>
      </c>
      <c r="R1195" t="s">
        <v>65</v>
      </c>
      <c r="S1195" t="s">
        <v>20</v>
      </c>
      <c r="T1195" t="s">
        <v>105</v>
      </c>
      <c r="U1195" t="s">
        <v>67</v>
      </c>
      <c r="V1195" t="s">
        <v>21</v>
      </c>
      <c r="W1195">
        <v>805</v>
      </c>
      <c r="X1195" t="s">
        <v>22</v>
      </c>
      <c r="Y1195" t="s">
        <v>39</v>
      </c>
      <c r="Z1195">
        <v>2</v>
      </c>
      <c r="AC1195" t="str">
        <f>IF(Table1[[#This Row],[In Adafruit Kit]]+Table1[[#This Row],[Common part]]&gt;0,1,"")</f>
        <v/>
      </c>
      <c r="AF1195" t="str">
        <f>IF(Table1[[#This Row],[Stock Part]]=1,"STOCK",IF(Table1[[#This Row],[5% Rohs Part]]+Table1[[#This Row],[1% Rohs Part]],"",""))</f>
        <v/>
      </c>
      <c r="AG1195" t="str">
        <f>CONCATENATE(Table1[[#This Row],[Resistance (Ohms)]],Table1[[#This Row],[Tolerance]],Table1[[#This Row],[Stock]])</f>
        <v>1.24MÂ±1%</v>
      </c>
      <c r="AH1195" t="s">
        <v>11344</v>
      </c>
      <c r="AI1195" s="6" t="s">
        <v>11352</v>
      </c>
    </row>
    <row r="1196" spans="1:35" hidden="1">
      <c r="A1196" t="s">
        <v>55</v>
      </c>
      <c r="B1196" t="s">
        <v>56</v>
      </c>
      <c r="C1196" t="s">
        <v>3854</v>
      </c>
      <c r="D1196" t="s">
        <v>58</v>
      </c>
      <c r="E1196" t="s">
        <v>3855</v>
      </c>
      <c r="F1196" t="s">
        <v>60</v>
      </c>
      <c r="G1196" t="s">
        <v>607</v>
      </c>
      <c r="H1196">
        <v>0</v>
      </c>
      <c r="I1196">
        <v>0</v>
      </c>
      <c r="J1196" t="s">
        <v>25</v>
      </c>
      <c r="K1196">
        <v>0</v>
      </c>
      <c r="L1196">
        <v>10</v>
      </c>
      <c r="M1196" t="s">
        <v>19</v>
      </c>
      <c r="N1196" t="s">
        <v>62</v>
      </c>
      <c r="O1196">
        <v>127</v>
      </c>
      <c r="P1196" t="s">
        <v>24</v>
      </c>
      <c r="Q1196" t="s">
        <v>64</v>
      </c>
      <c r="R1196" t="s">
        <v>65</v>
      </c>
      <c r="S1196" t="s">
        <v>20</v>
      </c>
      <c r="T1196" t="s">
        <v>105</v>
      </c>
      <c r="U1196" t="s">
        <v>67</v>
      </c>
      <c r="V1196" t="s">
        <v>21</v>
      </c>
      <c r="W1196">
        <v>805</v>
      </c>
      <c r="X1196" t="s">
        <v>22</v>
      </c>
      <c r="Y1196" t="s">
        <v>39</v>
      </c>
      <c r="Z1196">
        <v>2</v>
      </c>
      <c r="AC1196" t="str">
        <f>IF(Table1[[#This Row],[In Adafruit Kit]]+Table1[[#This Row],[Common part]]&gt;0,1,"")</f>
        <v/>
      </c>
      <c r="AF1196" t="str">
        <f>IF(Table1[[#This Row],[Stock Part]]=1,"STOCK",IF(Table1[[#This Row],[5% Rohs Part]]+Table1[[#This Row],[1% Rohs Part]],"",""))</f>
        <v/>
      </c>
      <c r="AG1196" t="str">
        <f>CONCATENATE(Table1[[#This Row],[Resistance (Ohms)]],Table1[[#This Row],[Tolerance]],Table1[[#This Row],[Stock]])</f>
        <v>127Â±1%</v>
      </c>
      <c r="AH1196" t="s">
        <v>11344</v>
      </c>
      <c r="AI1196" s="6" t="s">
        <v>11352</v>
      </c>
    </row>
    <row r="1197" spans="1:35" hidden="1">
      <c r="A1197" t="s">
        <v>55</v>
      </c>
      <c r="B1197" t="s">
        <v>56</v>
      </c>
      <c r="C1197" t="s">
        <v>3856</v>
      </c>
      <c r="D1197" t="s">
        <v>58</v>
      </c>
      <c r="E1197" t="s">
        <v>3857</v>
      </c>
      <c r="F1197" t="s">
        <v>60</v>
      </c>
      <c r="G1197" t="s">
        <v>695</v>
      </c>
      <c r="H1197">
        <v>0</v>
      </c>
      <c r="I1197">
        <v>0</v>
      </c>
      <c r="J1197" t="s">
        <v>25</v>
      </c>
      <c r="K1197">
        <v>0</v>
      </c>
      <c r="L1197">
        <v>10</v>
      </c>
      <c r="M1197" t="s">
        <v>19</v>
      </c>
      <c r="N1197" t="s">
        <v>62</v>
      </c>
      <c r="O1197" t="s">
        <v>696</v>
      </c>
      <c r="P1197" t="s">
        <v>24</v>
      </c>
      <c r="Q1197" t="s">
        <v>64</v>
      </c>
      <c r="R1197" t="s">
        <v>65</v>
      </c>
      <c r="S1197" t="s">
        <v>20</v>
      </c>
      <c r="T1197" t="s">
        <v>105</v>
      </c>
      <c r="U1197" t="s">
        <v>67</v>
      </c>
      <c r="V1197" t="s">
        <v>21</v>
      </c>
      <c r="W1197">
        <v>805</v>
      </c>
      <c r="X1197" t="s">
        <v>22</v>
      </c>
      <c r="Y1197" t="s">
        <v>39</v>
      </c>
      <c r="Z1197">
        <v>2</v>
      </c>
      <c r="AC1197" t="str">
        <f>IF(Table1[[#This Row],[In Adafruit Kit]]+Table1[[#This Row],[Common part]]&gt;0,1,"")</f>
        <v/>
      </c>
      <c r="AF1197" t="str">
        <f>IF(Table1[[#This Row],[Stock Part]]=1,"STOCK",IF(Table1[[#This Row],[5% Rohs Part]]+Table1[[#This Row],[1% Rohs Part]],"",""))</f>
        <v/>
      </c>
      <c r="AG1197" t="str">
        <f>CONCATENATE(Table1[[#This Row],[Resistance (Ohms)]],Table1[[#This Row],[Tolerance]],Table1[[#This Row],[Stock]])</f>
        <v>1.27kÂ±1%</v>
      </c>
      <c r="AH1197" t="s">
        <v>11344</v>
      </c>
      <c r="AI1197" s="6" t="s">
        <v>11352</v>
      </c>
    </row>
    <row r="1198" spans="1:35" hidden="1">
      <c r="A1198" t="s">
        <v>55</v>
      </c>
      <c r="B1198" t="s">
        <v>56</v>
      </c>
      <c r="C1198" t="s">
        <v>3858</v>
      </c>
      <c r="D1198" t="s">
        <v>58</v>
      </c>
      <c r="E1198" t="s">
        <v>3859</v>
      </c>
      <c r="F1198" t="s">
        <v>60</v>
      </c>
      <c r="G1198" t="s">
        <v>913</v>
      </c>
      <c r="H1198">
        <v>0</v>
      </c>
      <c r="I1198">
        <v>0</v>
      </c>
      <c r="J1198" t="s">
        <v>25</v>
      </c>
      <c r="K1198">
        <v>0</v>
      </c>
      <c r="L1198">
        <v>10</v>
      </c>
      <c r="M1198" t="s">
        <v>19</v>
      </c>
      <c r="N1198" t="s">
        <v>62</v>
      </c>
      <c r="O1198" t="s">
        <v>914</v>
      </c>
      <c r="P1198" t="s">
        <v>24</v>
      </c>
      <c r="Q1198" t="s">
        <v>64</v>
      </c>
      <c r="R1198" t="s">
        <v>65</v>
      </c>
      <c r="S1198" t="s">
        <v>20</v>
      </c>
      <c r="T1198" t="s">
        <v>105</v>
      </c>
      <c r="U1198" t="s">
        <v>67</v>
      </c>
      <c r="V1198" t="s">
        <v>21</v>
      </c>
      <c r="W1198">
        <v>805</v>
      </c>
      <c r="X1198" t="s">
        <v>22</v>
      </c>
      <c r="Y1198" t="s">
        <v>39</v>
      </c>
      <c r="Z1198">
        <v>2</v>
      </c>
      <c r="AC1198" t="str">
        <f>IF(Table1[[#This Row],[In Adafruit Kit]]+Table1[[#This Row],[Common part]]&gt;0,1,"")</f>
        <v/>
      </c>
      <c r="AF1198" t="str">
        <f>IF(Table1[[#This Row],[Stock Part]]=1,"STOCK",IF(Table1[[#This Row],[5% Rohs Part]]+Table1[[#This Row],[1% Rohs Part]],"",""))</f>
        <v/>
      </c>
      <c r="AG1198" t="str">
        <f>CONCATENATE(Table1[[#This Row],[Resistance (Ohms)]],Table1[[#This Row],[Tolerance]],Table1[[#This Row],[Stock]])</f>
        <v>12.7kÂ±1%</v>
      </c>
      <c r="AH1198" t="s">
        <v>11344</v>
      </c>
      <c r="AI1198" s="6" t="s">
        <v>11352</v>
      </c>
    </row>
    <row r="1199" spans="1:35" hidden="1">
      <c r="A1199" t="s">
        <v>55</v>
      </c>
      <c r="B1199" t="s">
        <v>56</v>
      </c>
      <c r="C1199" t="s">
        <v>3860</v>
      </c>
      <c r="D1199" t="s">
        <v>58</v>
      </c>
      <c r="E1199" t="s">
        <v>3861</v>
      </c>
      <c r="F1199" t="s">
        <v>60</v>
      </c>
      <c r="G1199" t="s">
        <v>1379</v>
      </c>
      <c r="H1199">
        <v>0</v>
      </c>
      <c r="I1199">
        <v>0</v>
      </c>
      <c r="J1199" t="s">
        <v>25</v>
      </c>
      <c r="K1199">
        <v>0</v>
      </c>
      <c r="L1199">
        <v>10</v>
      </c>
      <c r="M1199" t="s">
        <v>19</v>
      </c>
      <c r="N1199" t="s">
        <v>62</v>
      </c>
      <c r="O1199" t="s">
        <v>1380</v>
      </c>
      <c r="P1199" t="s">
        <v>24</v>
      </c>
      <c r="Q1199" t="s">
        <v>64</v>
      </c>
      <c r="R1199" t="s">
        <v>65</v>
      </c>
      <c r="S1199" t="s">
        <v>20</v>
      </c>
      <c r="T1199" t="s">
        <v>105</v>
      </c>
      <c r="U1199" t="s">
        <v>67</v>
      </c>
      <c r="V1199" t="s">
        <v>21</v>
      </c>
      <c r="W1199">
        <v>805</v>
      </c>
      <c r="X1199" t="s">
        <v>22</v>
      </c>
      <c r="Y1199" t="s">
        <v>39</v>
      </c>
      <c r="Z1199">
        <v>2</v>
      </c>
      <c r="AC1199" t="str">
        <f>IF(Table1[[#This Row],[In Adafruit Kit]]+Table1[[#This Row],[Common part]]&gt;0,1,"")</f>
        <v/>
      </c>
      <c r="AF1199" t="str">
        <f>IF(Table1[[#This Row],[Stock Part]]=1,"STOCK",IF(Table1[[#This Row],[5% Rohs Part]]+Table1[[#This Row],[1% Rohs Part]],"",""))</f>
        <v/>
      </c>
      <c r="AG1199" t="str">
        <f>CONCATENATE(Table1[[#This Row],[Resistance (Ohms)]],Table1[[#This Row],[Tolerance]],Table1[[#This Row],[Stock]])</f>
        <v>127kÂ±1%</v>
      </c>
      <c r="AH1199" t="s">
        <v>11344</v>
      </c>
      <c r="AI1199" s="6" t="s">
        <v>11352</v>
      </c>
    </row>
    <row r="1200" spans="1:35" hidden="1">
      <c r="A1200" t="s">
        <v>55</v>
      </c>
      <c r="B1200" t="s">
        <v>56</v>
      </c>
      <c r="C1200" t="s">
        <v>3862</v>
      </c>
      <c r="D1200" t="s">
        <v>58</v>
      </c>
      <c r="E1200" t="s">
        <v>3863</v>
      </c>
      <c r="F1200" t="s">
        <v>60</v>
      </c>
      <c r="G1200" t="s">
        <v>2226</v>
      </c>
      <c r="H1200">
        <v>0</v>
      </c>
      <c r="I1200">
        <v>0</v>
      </c>
      <c r="J1200" t="s">
        <v>25</v>
      </c>
      <c r="K1200">
        <v>0</v>
      </c>
      <c r="L1200">
        <v>10</v>
      </c>
      <c r="M1200" t="s">
        <v>19</v>
      </c>
      <c r="N1200" t="s">
        <v>62</v>
      </c>
      <c r="O1200" t="s">
        <v>2227</v>
      </c>
      <c r="P1200" t="s">
        <v>24</v>
      </c>
      <c r="Q1200" t="s">
        <v>64</v>
      </c>
      <c r="R1200" t="s">
        <v>65</v>
      </c>
      <c r="S1200" t="s">
        <v>20</v>
      </c>
      <c r="T1200" t="s">
        <v>105</v>
      </c>
      <c r="U1200" t="s">
        <v>67</v>
      </c>
      <c r="V1200" t="s">
        <v>21</v>
      </c>
      <c r="W1200">
        <v>805</v>
      </c>
      <c r="X1200" t="s">
        <v>22</v>
      </c>
      <c r="Y1200" t="s">
        <v>39</v>
      </c>
      <c r="Z1200">
        <v>2</v>
      </c>
      <c r="AC1200" t="str">
        <f>IF(Table1[[#This Row],[In Adafruit Kit]]+Table1[[#This Row],[Common part]]&gt;0,1,"")</f>
        <v/>
      </c>
      <c r="AF1200" t="str">
        <f>IF(Table1[[#This Row],[Stock Part]]=1,"STOCK",IF(Table1[[#This Row],[5% Rohs Part]]+Table1[[#This Row],[1% Rohs Part]],"",""))</f>
        <v/>
      </c>
      <c r="AG1200" t="str">
        <f>CONCATENATE(Table1[[#This Row],[Resistance (Ohms)]],Table1[[#This Row],[Tolerance]],Table1[[#This Row],[Stock]])</f>
        <v>1.27MÂ±1%</v>
      </c>
      <c r="AH1200" t="s">
        <v>11344</v>
      </c>
      <c r="AI1200" s="6" t="s">
        <v>11352</v>
      </c>
    </row>
    <row r="1201" spans="1:35" hidden="1">
      <c r="A1201" t="s">
        <v>55</v>
      </c>
      <c r="B1201" t="s">
        <v>56</v>
      </c>
      <c r="C1201" t="s">
        <v>3864</v>
      </c>
      <c r="D1201" t="s">
        <v>58</v>
      </c>
      <c r="E1201" t="s">
        <v>3865</v>
      </c>
      <c r="F1201" t="s">
        <v>60</v>
      </c>
      <c r="G1201" t="s">
        <v>751</v>
      </c>
      <c r="H1201">
        <v>0</v>
      </c>
      <c r="I1201">
        <v>0</v>
      </c>
      <c r="J1201" t="s">
        <v>25</v>
      </c>
      <c r="K1201">
        <v>0</v>
      </c>
      <c r="L1201">
        <v>10</v>
      </c>
      <c r="M1201" t="s">
        <v>19</v>
      </c>
      <c r="N1201" t="s">
        <v>62</v>
      </c>
      <c r="O1201">
        <v>12</v>
      </c>
      <c r="P1201" t="s">
        <v>24</v>
      </c>
      <c r="Q1201" t="s">
        <v>64</v>
      </c>
      <c r="R1201" t="s">
        <v>65</v>
      </c>
      <c r="S1201" t="s">
        <v>20</v>
      </c>
      <c r="T1201" t="s">
        <v>105</v>
      </c>
      <c r="U1201" t="s">
        <v>67</v>
      </c>
      <c r="V1201" t="s">
        <v>21</v>
      </c>
      <c r="W1201">
        <v>805</v>
      </c>
      <c r="X1201" t="s">
        <v>22</v>
      </c>
      <c r="Y1201" t="s">
        <v>39</v>
      </c>
      <c r="Z1201">
        <v>2</v>
      </c>
      <c r="AC1201" t="str">
        <f>IF(Table1[[#This Row],[In Adafruit Kit]]+Table1[[#This Row],[Common part]]&gt;0,1,"")</f>
        <v/>
      </c>
      <c r="AF1201" t="str">
        <f>IF(Table1[[#This Row],[Stock Part]]=1,"STOCK",IF(Table1[[#This Row],[5% Rohs Part]]+Table1[[#This Row],[1% Rohs Part]],"",""))</f>
        <v/>
      </c>
      <c r="AG1201" t="str">
        <f>CONCATENATE(Table1[[#This Row],[Resistance (Ohms)]],Table1[[#This Row],[Tolerance]],Table1[[#This Row],[Stock]])</f>
        <v>12Â±1%</v>
      </c>
      <c r="AH1201" t="s">
        <v>11344</v>
      </c>
      <c r="AI1201" s="6" t="s">
        <v>11352</v>
      </c>
    </row>
    <row r="1202" spans="1:35" hidden="1">
      <c r="A1202" t="s">
        <v>55</v>
      </c>
      <c r="B1202" t="s">
        <v>56</v>
      </c>
      <c r="C1202" t="s">
        <v>3866</v>
      </c>
      <c r="D1202" t="s">
        <v>58</v>
      </c>
      <c r="E1202" t="s">
        <v>3867</v>
      </c>
      <c r="F1202" t="s">
        <v>60</v>
      </c>
      <c r="G1202" t="s">
        <v>2994</v>
      </c>
      <c r="H1202">
        <v>0</v>
      </c>
      <c r="I1202">
        <v>0</v>
      </c>
      <c r="J1202" t="s">
        <v>25</v>
      </c>
      <c r="K1202">
        <v>0</v>
      </c>
      <c r="L1202">
        <v>10</v>
      </c>
      <c r="M1202" t="s">
        <v>19</v>
      </c>
      <c r="N1202" t="s">
        <v>62</v>
      </c>
      <c r="O1202">
        <v>12.1</v>
      </c>
      <c r="P1202" t="s">
        <v>24</v>
      </c>
      <c r="Q1202" t="s">
        <v>64</v>
      </c>
      <c r="R1202" t="s">
        <v>65</v>
      </c>
      <c r="S1202" t="s">
        <v>20</v>
      </c>
      <c r="T1202" t="s">
        <v>105</v>
      </c>
      <c r="U1202" t="s">
        <v>67</v>
      </c>
      <c r="V1202" t="s">
        <v>21</v>
      </c>
      <c r="W1202">
        <v>805</v>
      </c>
      <c r="X1202" t="s">
        <v>22</v>
      </c>
      <c r="Y1202" t="s">
        <v>39</v>
      </c>
      <c r="Z1202">
        <v>2</v>
      </c>
      <c r="AC1202" t="str">
        <f>IF(Table1[[#This Row],[In Adafruit Kit]]+Table1[[#This Row],[Common part]]&gt;0,1,"")</f>
        <v/>
      </c>
      <c r="AF1202" t="str">
        <f>IF(Table1[[#This Row],[Stock Part]]=1,"STOCK",IF(Table1[[#This Row],[5% Rohs Part]]+Table1[[#This Row],[1% Rohs Part]],"",""))</f>
        <v/>
      </c>
      <c r="AG1202" t="str">
        <f>CONCATENATE(Table1[[#This Row],[Resistance (Ohms)]],Table1[[#This Row],[Tolerance]],Table1[[#This Row],[Stock]])</f>
        <v>12.1Â±1%</v>
      </c>
      <c r="AH1202" t="s">
        <v>11344</v>
      </c>
      <c r="AI1202" s="6" t="s">
        <v>11352</v>
      </c>
    </row>
    <row r="1203" spans="1:35" hidden="1">
      <c r="A1203" t="s">
        <v>55</v>
      </c>
      <c r="B1203" t="s">
        <v>56</v>
      </c>
      <c r="C1203" t="s">
        <v>3868</v>
      </c>
      <c r="D1203" t="s">
        <v>58</v>
      </c>
      <c r="E1203" t="s">
        <v>3869</v>
      </c>
      <c r="F1203" t="s">
        <v>60</v>
      </c>
      <c r="G1203" t="s">
        <v>3208</v>
      </c>
      <c r="H1203">
        <v>0</v>
      </c>
      <c r="I1203">
        <v>0</v>
      </c>
      <c r="J1203" t="s">
        <v>25</v>
      </c>
      <c r="K1203">
        <v>0</v>
      </c>
      <c r="L1203">
        <v>10</v>
      </c>
      <c r="M1203" t="s">
        <v>19</v>
      </c>
      <c r="N1203" t="s">
        <v>62</v>
      </c>
      <c r="O1203">
        <v>12.4</v>
      </c>
      <c r="P1203" t="s">
        <v>24</v>
      </c>
      <c r="Q1203" t="s">
        <v>64</v>
      </c>
      <c r="R1203" t="s">
        <v>65</v>
      </c>
      <c r="S1203" t="s">
        <v>20</v>
      </c>
      <c r="T1203" t="s">
        <v>105</v>
      </c>
      <c r="U1203" t="s">
        <v>67</v>
      </c>
      <c r="V1203" t="s">
        <v>21</v>
      </c>
      <c r="W1203">
        <v>805</v>
      </c>
      <c r="X1203" t="s">
        <v>22</v>
      </c>
      <c r="Y1203" t="s">
        <v>39</v>
      </c>
      <c r="Z1203">
        <v>2</v>
      </c>
      <c r="AC1203" t="str">
        <f>IF(Table1[[#This Row],[In Adafruit Kit]]+Table1[[#This Row],[Common part]]&gt;0,1,"")</f>
        <v/>
      </c>
      <c r="AF1203" t="str">
        <f>IF(Table1[[#This Row],[Stock Part]]=1,"STOCK",IF(Table1[[#This Row],[5% Rohs Part]]+Table1[[#This Row],[1% Rohs Part]],"",""))</f>
        <v/>
      </c>
      <c r="AG1203" t="str">
        <f>CONCATENATE(Table1[[#This Row],[Resistance (Ohms)]],Table1[[#This Row],[Tolerance]],Table1[[#This Row],[Stock]])</f>
        <v>12.4Â±1%</v>
      </c>
      <c r="AH1203" t="s">
        <v>11344</v>
      </c>
      <c r="AI1203" s="6" t="s">
        <v>11352</v>
      </c>
    </row>
    <row r="1204" spans="1:35" hidden="1">
      <c r="A1204" t="s">
        <v>55</v>
      </c>
      <c r="B1204" t="s">
        <v>56</v>
      </c>
      <c r="C1204" t="s">
        <v>3870</v>
      </c>
      <c r="D1204" t="s">
        <v>58</v>
      </c>
      <c r="E1204" t="s">
        <v>3871</v>
      </c>
      <c r="F1204" t="s">
        <v>60</v>
      </c>
      <c r="G1204" t="s">
        <v>2760</v>
      </c>
      <c r="H1204">
        <v>0</v>
      </c>
      <c r="I1204">
        <v>0</v>
      </c>
      <c r="J1204" t="s">
        <v>25</v>
      </c>
      <c r="K1204">
        <v>0</v>
      </c>
      <c r="L1204">
        <v>10</v>
      </c>
      <c r="M1204" t="s">
        <v>19</v>
      </c>
      <c r="N1204" t="s">
        <v>62</v>
      </c>
      <c r="O1204">
        <v>12.7</v>
      </c>
      <c r="P1204" t="s">
        <v>24</v>
      </c>
      <c r="Q1204" t="s">
        <v>64</v>
      </c>
      <c r="R1204" t="s">
        <v>65</v>
      </c>
      <c r="S1204" t="s">
        <v>20</v>
      </c>
      <c r="T1204" t="s">
        <v>105</v>
      </c>
      <c r="U1204" t="s">
        <v>67</v>
      </c>
      <c r="V1204" t="s">
        <v>21</v>
      </c>
      <c r="W1204">
        <v>805</v>
      </c>
      <c r="X1204" t="s">
        <v>22</v>
      </c>
      <c r="Y1204" t="s">
        <v>39</v>
      </c>
      <c r="Z1204">
        <v>2</v>
      </c>
      <c r="AC1204" t="str">
        <f>IF(Table1[[#This Row],[In Adafruit Kit]]+Table1[[#This Row],[Common part]]&gt;0,1,"")</f>
        <v/>
      </c>
      <c r="AF1204" t="str">
        <f>IF(Table1[[#This Row],[Stock Part]]=1,"STOCK",IF(Table1[[#This Row],[5% Rohs Part]]+Table1[[#This Row],[1% Rohs Part]],"",""))</f>
        <v/>
      </c>
      <c r="AG1204" t="str">
        <f>CONCATENATE(Table1[[#This Row],[Resistance (Ohms)]],Table1[[#This Row],[Tolerance]],Table1[[#This Row],[Stock]])</f>
        <v>12.7Â±1%</v>
      </c>
      <c r="AH1204" t="s">
        <v>11344</v>
      </c>
      <c r="AI1204" s="6" t="s">
        <v>11352</v>
      </c>
    </row>
    <row r="1205" spans="1:35" hidden="1">
      <c r="A1205" t="s">
        <v>55</v>
      </c>
      <c r="B1205" t="s">
        <v>56</v>
      </c>
      <c r="C1205" t="s">
        <v>3872</v>
      </c>
      <c r="D1205" t="s">
        <v>58</v>
      </c>
      <c r="E1205" t="s">
        <v>3873</v>
      </c>
      <c r="F1205" t="s">
        <v>60</v>
      </c>
      <c r="G1205" t="s">
        <v>978</v>
      </c>
      <c r="H1205">
        <v>0</v>
      </c>
      <c r="I1205">
        <v>0</v>
      </c>
      <c r="J1205" t="s">
        <v>25</v>
      </c>
      <c r="K1205">
        <v>0</v>
      </c>
      <c r="L1205">
        <v>10</v>
      </c>
      <c r="M1205" t="s">
        <v>19</v>
      </c>
      <c r="N1205" t="s">
        <v>62</v>
      </c>
      <c r="O1205">
        <v>130</v>
      </c>
      <c r="P1205" t="s">
        <v>24</v>
      </c>
      <c r="Q1205" t="s">
        <v>64</v>
      </c>
      <c r="R1205" t="s">
        <v>65</v>
      </c>
      <c r="S1205" t="s">
        <v>20</v>
      </c>
      <c r="T1205" t="s">
        <v>105</v>
      </c>
      <c r="U1205" t="s">
        <v>67</v>
      </c>
      <c r="V1205" t="s">
        <v>21</v>
      </c>
      <c r="W1205">
        <v>805</v>
      </c>
      <c r="X1205" t="s">
        <v>22</v>
      </c>
      <c r="Y1205" t="s">
        <v>39</v>
      </c>
      <c r="Z1205">
        <v>2</v>
      </c>
      <c r="AC1205" t="str">
        <f>IF(Table1[[#This Row],[In Adafruit Kit]]+Table1[[#This Row],[Common part]]&gt;0,1,"")</f>
        <v/>
      </c>
      <c r="AF1205" t="str">
        <f>IF(Table1[[#This Row],[Stock Part]]=1,"STOCK",IF(Table1[[#This Row],[5% Rohs Part]]+Table1[[#This Row],[1% Rohs Part]],"",""))</f>
        <v/>
      </c>
      <c r="AG1205" t="str">
        <f>CONCATENATE(Table1[[#This Row],[Resistance (Ohms)]],Table1[[#This Row],[Tolerance]],Table1[[#This Row],[Stock]])</f>
        <v>130Â±1%</v>
      </c>
      <c r="AH1205" t="s">
        <v>11344</v>
      </c>
      <c r="AI1205" s="6" t="s">
        <v>11352</v>
      </c>
    </row>
    <row r="1206" spans="1:35" hidden="1">
      <c r="A1206" t="s">
        <v>55</v>
      </c>
      <c r="B1206" t="s">
        <v>56</v>
      </c>
      <c r="C1206" t="s">
        <v>3874</v>
      </c>
      <c r="D1206" t="s">
        <v>58</v>
      </c>
      <c r="E1206" t="s">
        <v>3875</v>
      </c>
      <c r="F1206" t="s">
        <v>60</v>
      </c>
      <c r="G1206" t="s">
        <v>845</v>
      </c>
      <c r="H1206">
        <v>0</v>
      </c>
      <c r="I1206">
        <v>0</v>
      </c>
      <c r="J1206" t="s">
        <v>25</v>
      </c>
      <c r="K1206">
        <v>0</v>
      </c>
      <c r="L1206">
        <v>10</v>
      </c>
      <c r="M1206" t="s">
        <v>19</v>
      </c>
      <c r="N1206" t="s">
        <v>62</v>
      </c>
      <c r="O1206" t="s">
        <v>475</v>
      </c>
      <c r="P1206" t="s">
        <v>24</v>
      </c>
      <c r="Q1206" t="s">
        <v>64</v>
      </c>
      <c r="R1206" t="s">
        <v>65</v>
      </c>
      <c r="S1206" t="s">
        <v>20</v>
      </c>
      <c r="T1206" t="s">
        <v>105</v>
      </c>
      <c r="U1206" t="s">
        <v>67</v>
      </c>
      <c r="V1206" t="s">
        <v>21</v>
      </c>
      <c r="W1206">
        <v>805</v>
      </c>
      <c r="X1206" t="s">
        <v>22</v>
      </c>
      <c r="Y1206" t="s">
        <v>39</v>
      </c>
      <c r="Z1206">
        <v>2</v>
      </c>
      <c r="AC1206" t="str">
        <f>IF(Table1[[#This Row],[In Adafruit Kit]]+Table1[[#This Row],[Common part]]&gt;0,1,"")</f>
        <v/>
      </c>
      <c r="AF1206" t="str">
        <f>IF(Table1[[#This Row],[Stock Part]]=1,"STOCK",IF(Table1[[#This Row],[5% Rohs Part]]+Table1[[#This Row],[1% Rohs Part]],"",""))</f>
        <v/>
      </c>
      <c r="AG1206" t="str">
        <f>CONCATENATE(Table1[[#This Row],[Resistance (Ohms)]],Table1[[#This Row],[Tolerance]],Table1[[#This Row],[Stock]])</f>
        <v>1.3kÂ±1%</v>
      </c>
      <c r="AH1206" t="s">
        <v>11344</v>
      </c>
      <c r="AI1206" s="6" t="s">
        <v>11352</v>
      </c>
    </row>
    <row r="1207" spans="1:35" hidden="1">
      <c r="A1207" t="s">
        <v>55</v>
      </c>
      <c r="B1207" t="s">
        <v>56</v>
      </c>
      <c r="C1207" t="s">
        <v>3876</v>
      </c>
      <c r="D1207" t="s">
        <v>58</v>
      </c>
      <c r="E1207" t="s">
        <v>3877</v>
      </c>
      <c r="F1207" t="s">
        <v>60</v>
      </c>
      <c r="G1207" t="s">
        <v>1041</v>
      </c>
      <c r="H1207">
        <v>0</v>
      </c>
      <c r="I1207">
        <v>0</v>
      </c>
      <c r="J1207" t="s">
        <v>25</v>
      </c>
      <c r="K1207">
        <v>0</v>
      </c>
      <c r="L1207">
        <v>10</v>
      </c>
      <c r="M1207" t="s">
        <v>19</v>
      </c>
      <c r="N1207" t="s">
        <v>62</v>
      </c>
      <c r="O1207" t="s">
        <v>513</v>
      </c>
      <c r="P1207" t="s">
        <v>24</v>
      </c>
      <c r="Q1207" t="s">
        <v>64</v>
      </c>
      <c r="R1207" t="s">
        <v>65</v>
      </c>
      <c r="S1207" t="s">
        <v>20</v>
      </c>
      <c r="T1207" t="s">
        <v>105</v>
      </c>
      <c r="U1207" t="s">
        <v>67</v>
      </c>
      <c r="V1207" t="s">
        <v>21</v>
      </c>
      <c r="W1207">
        <v>805</v>
      </c>
      <c r="X1207" t="s">
        <v>22</v>
      </c>
      <c r="Y1207" t="s">
        <v>39</v>
      </c>
      <c r="Z1207">
        <v>2</v>
      </c>
      <c r="AC1207" t="str">
        <f>IF(Table1[[#This Row],[In Adafruit Kit]]+Table1[[#This Row],[Common part]]&gt;0,1,"")</f>
        <v/>
      </c>
      <c r="AF1207" t="str">
        <f>IF(Table1[[#This Row],[Stock Part]]=1,"STOCK",IF(Table1[[#This Row],[5% Rohs Part]]+Table1[[#This Row],[1% Rohs Part]],"",""))</f>
        <v/>
      </c>
      <c r="AG1207" t="str">
        <f>CONCATENATE(Table1[[#This Row],[Resistance (Ohms)]],Table1[[#This Row],[Tolerance]],Table1[[#This Row],[Stock]])</f>
        <v>13kÂ±1%</v>
      </c>
      <c r="AH1207" t="s">
        <v>11344</v>
      </c>
      <c r="AI1207" s="6" t="s">
        <v>11352</v>
      </c>
    </row>
    <row r="1208" spans="1:35" hidden="1">
      <c r="A1208" t="s">
        <v>55</v>
      </c>
      <c r="B1208" t="s">
        <v>56</v>
      </c>
      <c r="C1208" t="s">
        <v>3878</v>
      </c>
      <c r="D1208" t="s">
        <v>58</v>
      </c>
      <c r="E1208" t="s">
        <v>3879</v>
      </c>
      <c r="F1208" t="s">
        <v>60</v>
      </c>
      <c r="G1208" t="s">
        <v>1555</v>
      </c>
      <c r="H1208">
        <v>0</v>
      </c>
      <c r="I1208">
        <v>0</v>
      </c>
      <c r="J1208" t="s">
        <v>25</v>
      </c>
      <c r="K1208">
        <v>0</v>
      </c>
      <c r="L1208">
        <v>10</v>
      </c>
      <c r="M1208" t="s">
        <v>19</v>
      </c>
      <c r="N1208" t="s">
        <v>62</v>
      </c>
      <c r="O1208" t="s">
        <v>509</v>
      </c>
      <c r="P1208" t="s">
        <v>24</v>
      </c>
      <c r="Q1208" t="s">
        <v>64</v>
      </c>
      <c r="R1208" t="s">
        <v>65</v>
      </c>
      <c r="S1208" t="s">
        <v>20</v>
      </c>
      <c r="T1208" t="s">
        <v>105</v>
      </c>
      <c r="U1208" t="s">
        <v>67</v>
      </c>
      <c r="V1208" t="s">
        <v>21</v>
      </c>
      <c r="W1208">
        <v>805</v>
      </c>
      <c r="X1208" t="s">
        <v>22</v>
      </c>
      <c r="Y1208" t="s">
        <v>39</v>
      </c>
      <c r="Z1208">
        <v>2</v>
      </c>
      <c r="AC1208" t="str">
        <f>IF(Table1[[#This Row],[In Adafruit Kit]]+Table1[[#This Row],[Common part]]&gt;0,1,"")</f>
        <v/>
      </c>
      <c r="AF1208" t="str">
        <f>IF(Table1[[#This Row],[Stock Part]]=1,"STOCK",IF(Table1[[#This Row],[5% Rohs Part]]+Table1[[#This Row],[1% Rohs Part]],"",""))</f>
        <v/>
      </c>
      <c r="AG1208" t="str">
        <f>CONCATENATE(Table1[[#This Row],[Resistance (Ohms)]],Table1[[#This Row],[Tolerance]],Table1[[#This Row],[Stock]])</f>
        <v>130kÂ±1%</v>
      </c>
      <c r="AH1208" t="s">
        <v>11344</v>
      </c>
      <c r="AI1208" s="6" t="s">
        <v>11352</v>
      </c>
    </row>
    <row r="1209" spans="1:35" hidden="1">
      <c r="A1209" t="s">
        <v>55</v>
      </c>
      <c r="B1209" t="s">
        <v>56</v>
      </c>
      <c r="C1209" t="s">
        <v>3880</v>
      </c>
      <c r="D1209" t="s">
        <v>58</v>
      </c>
      <c r="E1209" t="s">
        <v>3881</v>
      </c>
      <c r="F1209" t="s">
        <v>60</v>
      </c>
      <c r="G1209" t="s">
        <v>2022</v>
      </c>
      <c r="H1209">
        <v>0</v>
      </c>
      <c r="I1209">
        <v>0</v>
      </c>
      <c r="J1209" t="s">
        <v>25</v>
      </c>
      <c r="K1209">
        <v>0</v>
      </c>
      <c r="L1209">
        <v>10</v>
      </c>
      <c r="M1209" t="s">
        <v>19</v>
      </c>
      <c r="N1209" t="s">
        <v>62</v>
      </c>
      <c r="O1209" t="s">
        <v>2023</v>
      </c>
      <c r="P1209" t="s">
        <v>24</v>
      </c>
      <c r="Q1209" t="s">
        <v>64</v>
      </c>
      <c r="R1209" t="s">
        <v>65</v>
      </c>
      <c r="S1209" t="s">
        <v>20</v>
      </c>
      <c r="T1209" t="s">
        <v>105</v>
      </c>
      <c r="U1209" t="s">
        <v>67</v>
      </c>
      <c r="V1209" t="s">
        <v>21</v>
      </c>
      <c r="W1209">
        <v>805</v>
      </c>
      <c r="X1209" t="s">
        <v>22</v>
      </c>
      <c r="Y1209" t="s">
        <v>39</v>
      </c>
      <c r="Z1209">
        <v>2</v>
      </c>
      <c r="AC1209" t="str">
        <f>IF(Table1[[#This Row],[In Adafruit Kit]]+Table1[[#This Row],[Common part]]&gt;0,1,"")</f>
        <v/>
      </c>
      <c r="AF1209" t="str">
        <f>IF(Table1[[#This Row],[Stock Part]]=1,"STOCK",IF(Table1[[#This Row],[5% Rohs Part]]+Table1[[#This Row],[1% Rohs Part]],"",""))</f>
        <v/>
      </c>
      <c r="AG1209" t="str">
        <f>CONCATENATE(Table1[[#This Row],[Resistance (Ohms)]],Table1[[#This Row],[Tolerance]],Table1[[#This Row],[Stock]])</f>
        <v>1.3MÂ±1%</v>
      </c>
      <c r="AH1209" t="s">
        <v>11344</v>
      </c>
      <c r="AI1209" s="6" t="s">
        <v>11352</v>
      </c>
    </row>
    <row r="1210" spans="1:35" hidden="1">
      <c r="A1210" t="s">
        <v>55</v>
      </c>
      <c r="B1210" t="s">
        <v>56</v>
      </c>
      <c r="C1210" t="s">
        <v>3882</v>
      </c>
      <c r="D1210" t="s">
        <v>58</v>
      </c>
      <c r="E1210" t="s">
        <v>3883</v>
      </c>
      <c r="F1210" t="s">
        <v>60</v>
      </c>
      <c r="G1210" t="s">
        <v>981</v>
      </c>
      <c r="H1210">
        <v>0</v>
      </c>
      <c r="I1210">
        <v>0</v>
      </c>
      <c r="J1210" t="s">
        <v>25</v>
      </c>
      <c r="K1210">
        <v>0</v>
      </c>
      <c r="L1210">
        <v>10</v>
      </c>
      <c r="M1210" t="s">
        <v>19</v>
      </c>
      <c r="N1210" t="s">
        <v>62</v>
      </c>
      <c r="O1210">
        <v>133</v>
      </c>
      <c r="P1210" t="s">
        <v>24</v>
      </c>
      <c r="Q1210" t="s">
        <v>64</v>
      </c>
      <c r="R1210" t="s">
        <v>65</v>
      </c>
      <c r="S1210" t="s">
        <v>20</v>
      </c>
      <c r="T1210" t="s">
        <v>105</v>
      </c>
      <c r="U1210" t="s">
        <v>67</v>
      </c>
      <c r="V1210" t="s">
        <v>21</v>
      </c>
      <c r="W1210">
        <v>805</v>
      </c>
      <c r="X1210" t="s">
        <v>22</v>
      </c>
      <c r="Y1210" t="s">
        <v>39</v>
      </c>
      <c r="Z1210">
        <v>2</v>
      </c>
      <c r="AC1210" t="str">
        <f>IF(Table1[[#This Row],[In Adafruit Kit]]+Table1[[#This Row],[Common part]]&gt;0,1,"")</f>
        <v/>
      </c>
      <c r="AF1210" t="str">
        <f>IF(Table1[[#This Row],[Stock Part]]=1,"STOCK",IF(Table1[[#This Row],[5% Rohs Part]]+Table1[[#This Row],[1% Rohs Part]],"",""))</f>
        <v/>
      </c>
      <c r="AG1210" t="str">
        <f>CONCATENATE(Table1[[#This Row],[Resistance (Ohms)]],Table1[[#This Row],[Tolerance]],Table1[[#This Row],[Stock]])</f>
        <v>133Â±1%</v>
      </c>
      <c r="AH1210" t="s">
        <v>11344</v>
      </c>
      <c r="AI1210" s="6" t="s">
        <v>11352</v>
      </c>
    </row>
    <row r="1211" spans="1:35" hidden="1">
      <c r="A1211" t="s">
        <v>55</v>
      </c>
      <c r="B1211" t="s">
        <v>56</v>
      </c>
      <c r="C1211" t="s">
        <v>3884</v>
      </c>
      <c r="D1211" t="s">
        <v>58</v>
      </c>
      <c r="E1211" t="s">
        <v>3885</v>
      </c>
      <c r="F1211" t="s">
        <v>60</v>
      </c>
      <c r="G1211" t="s">
        <v>3088</v>
      </c>
      <c r="H1211">
        <v>0</v>
      </c>
      <c r="I1211">
        <v>0</v>
      </c>
      <c r="J1211" t="s">
        <v>25</v>
      </c>
      <c r="K1211">
        <v>0</v>
      </c>
      <c r="L1211">
        <v>10</v>
      </c>
      <c r="M1211" t="s">
        <v>19</v>
      </c>
      <c r="N1211" t="s">
        <v>62</v>
      </c>
      <c r="O1211" t="s">
        <v>3089</v>
      </c>
      <c r="P1211" t="s">
        <v>24</v>
      </c>
      <c r="Q1211" t="s">
        <v>64</v>
      </c>
      <c r="R1211" t="s">
        <v>65</v>
      </c>
      <c r="S1211" t="s">
        <v>20</v>
      </c>
      <c r="T1211" t="s">
        <v>105</v>
      </c>
      <c r="U1211" t="s">
        <v>67</v>
      </c>
      <c r="V1211" t="s">
        <v>21</v>
      </c>
      <c r="W1211">
        <v>805</v>
      </c>
      <c r="X1211" t="s">
        <v>22</v>
      </c>
      <c r="Y1211" t="s">
        <v>39</v>
      </c>
      <c r="Z1211">
        <v>2</v>
      </c>
      <c r="AC1211" t="str">
        <f>IF(Table1[[#This Row],[In Adafruit Kit]]+Table1[[#This Row],[Common part]]&gt;0,1,"")</f>
        <v/>
      </c>
      <c r="AF1211" t="str">
        <f>IF(Table1[[#This Row],[Stock Part]]=1,"STOCK",IF(Table1[[#This Row],[5% Rohs Part]]+Table1[[#This Row],[1% Rohs Part]],"",""))</f>
        <v/>
      </c>
      <c r="AG1211" t="str">
        <f>CONCATENATE(Table1[[#This Row],[Resistance (Ohms)]],Table1[[#This Row],[Tolerance]],Table1[[#This Row],[Stock]])</f>
        <v>1.33kÂ±1%</v>
      </c>
      <c r="AH1211" t="s">
        <v>11344</v>
      </c>
      <c r="AI1211" s="6" t="s">
        <v>11352</v>
      </c>
    </row>
    <row r="1212" spans="1:35" hidden="1">
      <c r="A1212" t="s">
        <v>55</v>
      </c>
      <c r="B1212" t="s">
        <v>56</v>
      </c>
      <c r="C1212" t="s">
        <v>3886</v>
      </c>
      <c r="D1212" t="s">
        <v>58</v>
      </c>
      <c r="E1212" t="s">
        <v>3887</v>
      </c>
      <c r="F1212" t="s">
        <v>60</v>
      </c>
      <c r="G1212" t="s">
        <v>1185</v>
      </c>
      <c r="H1212">
        <v>0</v>
      </c>
      <c r="I1212">
        <v>0</v>
      </c>
      <c r="J1212" t="s">
        <v>25</v>
      </c>
      <c r="K1212">
        <v>0</v>
      </c>
      <c r="L1212">
        <v>10</v>
      </c>
      <c r="M1212" t="s">
        <v>19</v>
      </c>
      <c r="N1212" t="s">
        <v>62</v>
      </c>
      <c r="O1212" t="s">
        <v>1186</v>
      </c>
      <c r="P1212" t="s">
        <v>24</v>
      </c>
      <c r="Q1212" t="s">
        <v>64</v>
      </c>
      <c r="R1212" t="s">
        <v>65</v>
      </c>
      <c r="S1212" t="s">
        <v>20</v>
      </c>
      <c r="T1212" t="s">
        <v>105</v>
      </c>
      <c r="U1212" t="s">
        <v>67</v>
      </c>
      <c r="V1212" t="s">
        <v>21</v>
      </c>
      <c r="W1212">
        <v>805</v>
      </c>
      <c r="X1212" t="s">
        <v>22</v>
      </c>
      <c r="Y1212" t="s">
        <v>39</v>
      </c>
      <c r="Z1212">
        <v>2</v>
      </c>
      <c r="AC1212" t="str">
        <f>IF(Table1[[#This Row],[In Adafruit Kit]]+Table1[[#This Row],[Common part]]&gt;0,1,"")</f>
        <v/>
      </c>
      <c r="AF1212" t="str">
        <f>IF(Table1[[#This Row],[Stock Part]]=1,"STOCK",IF(Table1[[#This Row],[5% Rohs Part]]+Table1[[#This Row],[1% Rohs Part]],"",""))</f>
        <v/>
      </c>
      <c r="AG1212" t="str">
        <f>CONCATENATE(Table1[[#This Row],[Resistance (Ohms)]],Table1[[#This Row],[Tolerance]],Table1[[#This Row],[Stock]])</f>
        <v>13.3kÂ±1%</v>
      </c>
      <c r="AH1212" t="s">
        <v>11344</v>
      </c>
      <c r="AI1212" s="6" t="s">
        <v>11352</v>
      </c>
    </row>
    <row r="1213" spans="1:35" hidden="1">
      <c r="A1213" t="s">
        <v>55</v>
      </c>
      <c r="B1213" t="s">
        <v>56</v>
      </c>
      <c r="C1213" t="s">
        <v>3888</v>
      </c>
      <c r="D1213" t="s">
        <v>58</v>
      </c>
      <c r="E1213" t="s">
        <v>3889</v>
      </c>
      <c r="F1213" t="s">
        <v>60</v>
      </c>
      <c r="G1213" t="s">
        <v>984</v>
      </c>
      <c r="H1213">
        <v>0</v>
      </c>
      <c r="I1213">
        <v>0</v>
      </c>
      <c r="J1213" t="s">
        <v>25</v>
      </c>
      <c r="K1213">
        <v>0</v>
      </c>
      <c r="L1213">
        <v>10</v>
      </c>
      <c r="M1213" t="s">
        <v>19</v>
      </c>
      <c r="N1213" t="s">
        <v>62</v>
      </c>
      <c r="O1213" t="s">
        <v>985</v>
      </c>
      <c r="P1213" t="s">
        <v>24</v>
      </c>
      <c r="Q1213" t="s">
        <v>64</v>
      </c>
      <c r="R1213" t="s">
        <v>65</v>
      </c>
      <c r="S1213" t="s">
        <v>20</v>
      </c>
      <c r="T1213" t="s">
        <v>105</v>
      </c>
      <c r="U1213" t="s">
        <v>67</v>
      </c>
      <c r="V1213" t="s">
        <v>21</v>
      </c>
      <c r="W1213">
        <v>805</v>
      </c>
      <c r="X1213" t="s">
        <v>22</v>
      </c>
      <c r="Y1213" t="s">
        <v>39</v>
      </c>
      <c r="Z1213">
        <v>2</v>
      </c>
      <c r="AC1213" t="str">
        <f>IF(Table1[[#This Row],[In Adafruit Kit]]+Table1[[#This Row],[Common part]]&gt;0,1,"")</f>
        <v/>
      </c>
      <c r="AF1213" t="str">
        <f>IF(Table1[[#This Row],[Stock Part]]=1,"STOCK",IF(Table1[[#This Row],[5% Rohs Part]]+Table1[[#This Row],[1% Rohs Part]],"",""))</f>
        <v/>
      </c>
      <c r="AG1213" t="str">
        <f>CONCATENATE(Table1[[#This Row],[Resistance (Ohms)]],Table1[[#This Row],[Tolerance]],Table1[[#This Row],[Stock]])</f>
        <v>133kÂ±1%</v>
      </c>
      <c r="AH1213" t="s">
        <v>11344</v>
      </c>
      <c r="AI1213" s="6" t="s">
        <v>11352</v>
      </c>
    </row>
    <row r="1214" spans="1:35" hidden="1">
      <c r="A1214" t="s">
        <v>55</v>
      </c>
      <c r="B1214" t="s">
        <v>56</v>
      </c>
      <c r="C1214" t="s">
        <v>3890</v>
      </c>
      <c r="D1214" t="s">
        <v>58</v>
      </c>
      <c r="E1214" t="s">
        <v>3891</v>
      </c>
      <c r="F1214" t="s">
        <v>60</v>
      </c>
      <c r="G1214" t="s">
        <v>1985</v>
      </c>
      <c r="H1214">
        <v>0</v>
      </c>
      <c r="I1214">
        <v>0</v>
      </c>
      <c r="J1214" t="s">
        <v>25</v>
      </c>
      <c r="K1214">
        <v>0</v>
      </c>
      <c r="L1214">
        <v>10</v>
      </c>
      <c r="M1214" t="s">
        <v>19</v>
      </c>
      <c r="N1214" t="s">
        <v>62</v>
      </c>
      <c r="O1214" t="s">
        <v>1986</v>
      </c>
      <c r="P1214" t="s">
        <v>24</v>
      </c>
      <c r="Q1214" t="s">
        <v>64</v>
      </c>
      <c r="R1214" t="s">
        <v>65</v>
      </c>
      <c r="S1214" t="s">
        <v>20</v>
      </c>
      <c r="T1214" t="s">
        <v>105</v>
      </c>
      <c r="U1214" t="s">
        <v>67</v>
      </c>
      <c r="V1214" t="s">
        <v>21</v>
      </c>
      <c r="W1214">
        <v>805</v>
      </c>
      <c r="X1214" t="s">
        <v>22</v>
      </c>
      <c r="Y1214" t="s">
        <v>39</v>
      </c>
      <c r="Z1214">
        <v>2</v>
      </c>
      <c r="AC1214" t="str">
        <f>IF(Table1[[#This Row],[In Adafruit Kit]]+Table1[[#This Row],[Common part]]&gt;0,1,"")</f>
        <v/>
      </c>
      <c r="AF1214" t="str">
        <f>IF(Table1[[#This Row],[Stock Part]]=1,"STOCK",IF(Table1[[#This Row],[5% Rohs Part]]+Table1[[#This Row],[1% Rohs Part]],"",""))</f>
        <v/>
      </c>
      <c r="AG1214" t="str">
        <f>CONCATENATE(Table1[[#This Row],[Resistance (Ohms)]],Table1[[#This Row],[Tolerance]],Table1[[#This Row],[Stock]])</f>
        <v>1.33MÂ±1%</v>
      </c>
      <c r="AH1214" t="s">
        <v>11344</v>
      </c>
      <c r="AI1214" s="6" t="s">
        <v>11352</v>
      </c>
    </row>
    <row r="1215" spans="1:35" hidden="1">
      <c r="A1215" t="s">
        <v>55</v>
      </c>
      <c r="B1215" t="s">
        <v>56</v>
      </c>
      <c r="C1215" t="s">
        <v>3892</v>
      </c>
      <c r="D1215" t="s">
        <v>58</v>
      </c>
      <c r="E1215" t="s">
        <v>3893</v>
      </c>
      <c r="F1215" t="s">
        <v>60</v>
      </c>
      <c r="G1215" t="s">
        <v>1383</v>
      </c>
      <c r="H1215">
        <v>0</v>
      </c>
      <c r="I1215">
        <v>0</v>
      </c>
      <c r="J1215" t="s">
        <v>25</v>
      </c>
      <c r="K1215">
        <v>0</v>
      </c>
      <c r="L1215">
        <v>10</v>
      </c>
      <c r="M1215" t="s">
        <v>19</v>
      </c>
      <c r="N1215" t="s">
        <v>62</v>
      </c>
      <c r="O1215">
        <v>137</v>
      </c>
      <c r="P1215" t="s">
        <v>24</v>
      </c>
      <c r="Q1215" t="s">
        <v>64</v>
      </c>
      <c r="R1215" t="s">
        <v>65</v>
      </c>
      <c r="S1215" t="s">
        <v>20</v>
      </c>
      <c r="T1215" t="s">
        <v>105</v>
      </c>
      <c r="U1215" t="s">
        <v>67</v>
      </c>
      <c r="V1215" t="s">
        <v>21</v>
      </c>
      <c r="W1215">
        <v>805</v>
      </c>
      <c r="X1215" t="s">
        <v>22</v>
      </c>
      <c r="Y1215" t="s">
        <v>39</v>
      </c>
      <c r="Z1215">
        <v>2</v>
      </c>
      <c r="AC1215" t="str">
        <f>IF(Table1[[#This Row],[In Adafruit Kit]]+Table1[[#This Row],[Common part]]&gt;0,1,"")</f>
        <v/>
      </c>
      <c r="AF1215" t="str">
        <f>IF(Table1[[#This Row],[Stock Part]]=1,"STOCK",IF(Table1[[#This Row],[5% Rohs Part]]+Table1[[#This Row],[1% Rohs Part]],"",""))</f>
        <v/>
      </c>
      <c r="AG1215" t="str">
        <f>CONCATENATE(Table1[[#This Row],[Resistance (Ohms)]],Table1[[#This Row],[Tolerance]],Table1[[#This Row],[Stock]])</f>
        <v>137Â±1%</v>
      </c>
      <c r="AH1215" t="s">
        <v>11344</v>
      </c>
      <c r="AI1215" s="6" t="s">
        <v>11352</v>
      </c>
    </row>
    <row r="1216" spans="1:35" hidden="1">
      <c r="A1216" t="s">
        <v>55</v>
      </c>
      <c r="B1216" t="s">
        <v>56</v>
      </c>
      <c r="C1216" t="s">
        <v>3894</v>
      </c>
      <c r="D1216" t="s">
        <v>58</v>
      </c>
      <c r="E1216" t="s">
        <v>3895</v>
      </c>
      <c r="F1216" t="s">
        <v>60</v>
      </c>
      <c r="G1216" t="s">
        <v>2667</v>
      </c>
      <c r="H1216">
        <v>0</v>
      </c>
      <c r="I1216">
        <v>0</v>
      </c>
      <c r="J1216" t="s">
        <v>25</v>
      </c>
      <c r="K1216">
        <v>0</v>
      </c>
      <c r="L1216">
        <v>10</v>
      </c>
      <c r="M1216" t="s">
        <v>19</v>
      </c>
      <c r="N1216" t="s">
        <v>62</v>
      </c>
      <c r="O1216" t="s">
        <v>2668</v>
      </c>
      <c r="P1216" t="s">
        <v>24</v>
      </c>
      <c r="Q1216" t="s">
        <v>64</v>
      </c>
      <c r="R1216" t="s">
        <v>65</v>
      </c>
      <c r="S1216" t="s">
        <v>20</v>
      </c>
      <c r="T1216" t="s">
        <v>105</v>
      </c>
      <c r="U1216" t="s">
        <v>67</v>
      </c>
      <c r="V1216" t="s">
        <v>21</v>
      </c>
      <c r="W1216">
        <v>805</v>
      </c>
      <c r="X1216" t="s">
        <v>22</v>
      </c>
      <c r="Y1216" t="s">
        <v>39</v>
      </c>
      <c r="Z1216">
        <v>2</v>
      </c>
      <c r="AC1216" t="str">
        <f>IF(Table1[[#This Row],[In Adafruit Kit]]+Table1[[#This Row],[Common part]]&gt;0,1,"")</f>
        <v/>
      </c>
      <c r="AF1216" t="str">
        <f>IF(Table1[[#This Row],[Stock Part]]=1,"STOCK",IF(Table1[[#This Row],[5% Rohs Part]]+Table1[[#This Row],[1% Rohs Part]],"",""))</f>
        <v/>
      </c>
      <c r="AG1216" t="str">
        <f>CONCATENATE(Table1[[#This Row],[Resistance (Ohms)]],Table1[[#This Row],[Tolerance]],Table1[[#This Row],[Stock]])</f>
        <v>1.37kÂ±1%</v>
      </c>
      <c r="AH1216" t="s">
        <v>11344</v>
      </c>
      <c r="AI1216" s="6" t="s">
        <v>11352</v>
      </c>
    </row>
    <row r="1217" spans="1:35" hidden="1">
      <c r="A1217" t="s">
        <v>55</v>
      </c>
      <c r="B1217" t="s">
        <v>56</v>
      </c>
      <c r="C1217" t="s">
        <v>3896</v>
      </c>
      <c r="D1217" t="s">
        <v>58</v>
      </c>
      <c r="E1217" t="s">
        <v>3897</v>
      </c>
      <c r="F1217" t="s">
        <v>60</v>
      </c>
      <c r="G1217" t="s">
        <v>2678</v>
      </c>
      <c r="H1217">
        <v>0</v>
      </c>
      <c r="I1217">
        <v>0</v>
      </c>
      <c r="J1217" t="s">
        <v>25</v>
      </c>
      <c r="K1217">
        <v>0</v>
      </c>
      <c r="L1217">
        <v>10</v>
      </c>
      <c r="M1217" t="s">
        <v>19</v>
      </c>
      <c r="N1217" t="s">
        <v>62</v>
      </c>
      <c r="O1217" t="s">
        <v>2679</v>
      </c>
      <c r="P1217" t="s">
        <v>24</v>
      </c>
      <c r="Q1217" t="s">
        <v>64</v>
      </c>
      <c r="R1217" t="s">
        <v>65</v>
      </c>
      <c r="S1217" t="s">
        <v>20</v>
      </c>
      <c r="T1217" t="s">
        <v>105</v>
      </c>
      <c r="U1217" t="s">
        <v>67</v>
      </c>
      <c r="V1217" t="s">
        <v>21</v>
      </c>
      <c r="W1217">
        <v>805</v>
      </c>
      <c r="X1217" t="s">
        <v>22</v>
      </c>
      <c r="Y1217" t="s">
        <v>39</v>
      </c>
      <c r="Z1217">
        <v>2</v>
      </c>
      <c r="AC1217" t="str">
        <f>IF(Table1[[#This Row],[In Adafruit Kit]]+Table1[[#This Row],[Common part]]&gt;0,1,"")</f>
        <v/>
      </c>
      <c r="AF1217" t="str">
        <f>IF(Table1[[#This Row],[Stock Part]]=1,"STOCK",IF(Table1[[#This Row],[5% Rohs Part]]+Table1[[#This Row],[1% Rohs Part]],"",""))</f>
        <v/>
      </c>
      <c r="AG1217" t="str">
        <f>CONCATENATE(Table1[[#This Row],[Resistance (Ohms)]],Table1[[#This Row],[Tolerance]],Table1[[#This Row],[Stock]])</f>
        <v>13.7kÂ±1%</v>
      </c>
      <c r="AH1217" t="s">
        <v>11344</v>
      </c>
      <c r="AI1217" s="6" t="s">
        <v>11352</v>
      </c>
    </row>
    <row r="1218" spans="1:35" hidden="1">
      <c r="A1218" t="s">
        <v>55</v>
      </c>
      <c r="B1218" t="s">
        <v>56</v>
      </c>
      <c r="C1218" t="s">
        <v>3898</v>
      </c>
      <c r="D1218" t="s">
        <v>58</v>
      </c>
      <c r="E1218" t="s">
        <v>3899</v>
      </c>
      <c r="F1218" t="s">
        <v>60</v>
      </c>
      <c r="G1218" t="s">
        <v>1386</v>
      </c>
      <c r="H1218">
        <v>0</v>
      </c>
      <c r="I1218">
        <v>0</v>
      </c>
      <c r="J1218" t="s">
        <v>25</v>
      </c>
      <c r="K1218">
        <v>0</v>
      </c>
      <c r="L1218">
        <v>10</v>
      </c>
      <c r="M1218" t="s">
        <v>19</v>
      </c>
      <c r="N1218" t="s">
        <v>62</v>
      </c>
      <c r="O1218" t="s">
        <v>1387</v>
      </c>
      <c r="P1218" t="s">
        <v>24</v>
      </c>
      <c r="Q1218" t="s">
        <v>64</v>
      </c>
      <c r="R1218" t="s">
        <v>65</v>
      </c>
      <c r="S1218" t="s">
        <v>20</v>
      </c>
      <c r="T1218" t="s">
        <v>105</v>
      </c>
      <c r="U1218" t="s">
        <v>67</v>
      </c>
      <c r="V1218" t="s">
        <v>21</v>
      </c>
      <c r="W1218">
        <v>805</v>
      </c>
      <c r="X1218" t="s">
        <v>22</v>
      </c>
      <c r="Y1218" t="s">
        <v>39</v>
      </c>
      <c r="Z1218">
        <v>2</v>
      </c>
      <c r="AC1218" t="str">
        <f>IF(Table1[[#This Row],[In Adafruit Kit]]+Table1[[#This Row],[Common part]]&gt;0,1,"")</f>
        <v/>
      </c>
      <c r="AF1218" t="str">
        <f>IF(Table1[[#This Row],[Stock Part]]=1,"STOCK",IF(Table1[[#This Row],[5% Rohs Part]]+Table1[[#This Row],[1% Rohs Part]],"",""))</f>
        <v/>
      </c>
      <c r="AG1218" t="str">
        <f>CONCATENATE(Table1[[#This Row],[Resistance (Ohms)]],Table1[[#This Row],[Tolerance]],Table1[[#This Row],[Stock]])</f>
        <v>137kÂ±1%</v>
      </c>
      <c r="AH1218" t="s">
        <v>11344</v>
      </c>
      <c r="AI1218" s="6" t="s">
        <v>11352</v>
      </c>
    </row>
    <row r="1219" spans="1:35" hidden="1">
      <c r="A1219" t="s">
        <v>55</v>
      </c>
      <c r="B1219" t="s">
        <v>56</v>
      </c>
      <c r="C1219" t="s">
        <v>3900</v>
      </c>
      <c r="D1219" t="s">
        <v>58</v>
      </c>
      <c r="E1219" t="s">
        <v>3901</v>
      </c>
      <c r="F1219" t="s">
        <v>60</v>
      </c>
      <c r="G1219" t="s">
        <v>2042</v>
      </c>
      <c r="H1219">
        <v>0</v>
      </c>
      <c r="I1219">
        <v>0</v>
      </c>
      <c r="J1219" t="s">
        <v>25</v>
      </c>
      <c r="K1219">
        <v>0</v>
      </c>
      <c r="L1219">
        <v>10</v>
      </c>
      <c r="M1219" t="s">
        <v>19</v>
      </c>
      <c r="N1219" t="s">
        <v>62</v>
      </c>
      <c r="O1219" t="s">
        <v>2043</v>
      </c>
      <c r="P1219" t="s">
        <v>24</v>
      </c>
      <c r="Q1219" t="s">
        <v>64</v>
      </c>
      <c r="R1219" t="s">
        <v>65</v>
      </c>
      <c r="S1219" t="s">
        <v>20</v>
      </c>
      <c r="T1219" t="s">
        <v>105</v>
      </c>
      <c r="U1219" t="s">
        <v>67</v>
      </c>
      <c r="V1219" t="s">
        <v>21</v>
      </c>
      <c r="W1219">
        <v>805</v>
      </c>
      <c r="X1219" t="s">
        <v>22</v>
      </c>
      <c r="Y1219" t="s">
        <v>39</v>
      </c>
      <c r="Z1219">
        <v>2</v>
      </c>
      <c r="AC1219" t="str">
        <f>IF(Table1[[#This Row],[In Adafruit Kit]]+Table1[[#This Row],[Common part]]&gt;0,1,"")</f>
        <v/>
      </c>
      <c r="AF1219" t="str">
        <f>IF(Table1[[#This Row],[Stock Part]]=1,"STOCK",IF(Table1[[#This Row],[5% Rohs Part]]+Table1[[#This Row],[1% Rohs Part]],"",""))</f>
        <v/>
      </c>
      <c r="AG1219" t="str">
        <f>CONCATENATE(Table1[[#This Row],[Resistance (Ohms)]],Table1[[#This Row],[Tolerance]],Table1[[#This Row],[Stock]])</f>
        <v>1.37MÂ±1%</v>
      </c>
      <c r="AH1219" t="s">
        <v>11344</v>
      </c>
      <c r="AI1219" s="6" t="s">
        <v>11352</v>
      </c>
    </row>
    <row r="1220" spans="1:35" hidden="1">
      <c r="A1220" t="s">
        <v>55</v>
      </c>
      <c r="B1220" t="s">
        <v>56</v>
      </c>
      <c r="C1220" t="s">
        <v>3902</v>
      </c>
      <c r="D1220" t="s">
        <v>58</v>
      </c>
      <c r="E1220" t="s">
        <v>3903</v>
      </c>
      <c r="F1220" t="s">
        <v>60</v>
      </c>
      <c r="G1220" t="s">
        <v>2969</v>
      </c>
      <c r="H1220">
        <v>0</v>
      </c>
      <c r="I1220">
        <v>0</v>
      </c>
      <c r="J1220" t="s">
        <v>25</v>
      </c>
      <c r="K1220">
        <v>0</v>
      </c>
      <c r="L1220">
        <v>10</v>
      </c>
      <c r="M1220" t="s">
        <v>19</v>
      </c>
      <c r="N1220" t="s">
        <v>62</v>
      </c>
      <c r="O1220">
        <v>13</v>
      </c>
      <c r="P1220" t="s">
        <v>24</v>
      </c>
      <c r="Q1220" t="s">
        <v>64</v>
      </c>
      <c r="R1220" t="s">
        <v>65</v>
      </c>
      <c r="S1220" t="s">
        <v>20</v>
      </c>
      <c r="T1220" t="s">
        <v>105</v>
      </c>
      <c r="U1220" t="s">
        <v>67</v>
      </c>
      <c r="V1220" t="s">
        <v>21</v>
      </c>
      <c r="W1220">
        <v>805</v>
      </c>
      <c r="X1220" t="s">
        <v>22</v>
      </c>
      <c r="Y1220" t="s">
        <v>39</v>
      </c>
      <c r="Z1220">
        <v>2</v>
      </c>
      <c r="AC1220" t="str">
        <f>IF(Table1[[#This Row],[In Adafruit Kit]]+Table1[[#This Row],[Common part]]&gt;0,1,"")</f>
        <v/>
      </c>
      <c r="AF1220" t="str">
        <f>IF(Table1[[#This Row],[Stock Part]]=1,"STOCK",IF(Table1[[#This Row],[5% Rohs Part]]+Table1[[#This Row],[1% Rohs Part]],"",""))</f>
        <v/>
      </c>
      <c r="AG1220" t="str">
        <f>CONCATENATE(Table1[[#This Row],[Resistance (Ohms)]],Table1[[#This Row],[Tolerance]],Table1[[#This Row],[Stock]])</f>
        <v>13Â±1%</v>
      </c>
      <c r="AH1220" t="s">
        <v>11344</v>
      </c>
      <c r="AI1220" s="6" t="s">
        <v>11352</v>
      </c>
    </row>
    <row r="1221" spans="1:35" hidden="1">
      <c r="A1221" t="s">
        <v>55</v>
      </c>
      <c r="B1221" t="s">
        <v>56</v>
      </c>
      <c r="C1221" t="s">
        <v>3904</v>
      </c>
      <c r="D1221" t="s">
        <v>58</v>
      </c>
      <c r="E1221" t="s">
        <v>3905</v>
      </c>
      <c r="F1221" t="s">
        <v>60</v>
      </c>
      <c r="G1221" t="s">
        <v>3211</v>
      </c>
      <c r="H1221">
        <v>0</v>
      </c>
      <c r="I1221">
        <v>0</v>
      </c>
      <c r="J1221" t="s">
        <v>25</v>
      </c>
      <c r="K1221">
        <v>0</v>
      </c>
      <c r="L1221">
        <v>10</v>
      </c>
      <c r="M1221" t="s">
        <v>19</v>
      </c>
      <c r="N1221" t="s">
        <v>62</v>
      </c>
      <c r="O1221">
        <v>13.3</v>
      </c>
      <c r="P1221" t="s">
        <v>24</v>
      </c>
      <c r="Q1221" t="s">
        <v>64</v>
      </c>
      <c r="R1221" t="s">
        <v>65</v>
      </c>
      <c r="S1221" t="s">
        <v>20</v>
      </c>
      <c r="T1221" t="s">
        <v>105</v>
      </c>
      <c r="U1221" t="s">
        <v>67</v>
      </c>
      <c r="V1221" t="s">
        <v>21</v>
      </c>
      <c r="W1221">
        <v>805</v>
      </c>
      <c r="X1221" t="s">
        <v>22</v>
      </c>
      <c r="Y1221" t="s">
        <v>39</v>
      </c>
      <c r="Z1221">
        <v>2</v>
      </c>
      <c r="AC1221" t="str">
        <f>IF(Table1[[#This Row],[In Adafruit Kit]]+Table1[[#This Row],[Common part]]&gt;0,1,"")</f>
        <v/>
      </c>
      <c r="AF1221" t="str">
        <f>IF(Table1[[#This Row],[Stock Part]]=1,"STOCK",IF(Table1[[#This Row],[5% Rohs Part]]+Table1[[#This Row],[1% Rohs Part]],"",""))</f>
        <v/>
      </c>
      <c r="AG1221" t="str">
        <f>CONCATENATE(Table1[[#This Row],[Resistance (Ohms)]],Table1[[#This Row],[Tolerance]],Table1[[#This Row],[Stock]])</f>
        <v>13.3Â±1%</v>
      </c>
      <c r="AH1221" t="s">
        <v>11344</v>
      </c>
      <c r="AI1221" s="6" t="s">
        <v>11352</v>
      </c>
    </row>
    <row r="1222" spans="1:35" hidden="1">
      <c r="A1222" t="s">
        <v>55</v>
      </c>
      <c r="B1222" t="s">
        <v>56</v>
      </c>
      <c r="C1222" t="s">
        <v>3906</v>
      </c>
      <c r="D1222" t="s">
        <v>58</v>
      </c>
      <c r="E1222" t="s">
        <v>3907</v>
      </c>
      <c r="F1222" t="s">
        <v>60</v>
      </c>
      <c r="G1222" t="s">
        <v>3214</v>
      </c>
      <c r="H1222">
        <v>0</v>
      </c>
      <c r="I1222">
        <v>0</v>
      </c>
      <c r="J1222" t="s">
        <v>25</v>
      </c>
      <c r="K1222">
        <v>0</v>
      </c>
      <c r="L1222">
        <v>10</v>
      </c>
      <c r="M1222" t="s">
        <v>19</v>
      </c>
      <c r="N1222" t="s">
        <v>62</v>
      </c>
      <c r="O1222">
        <v>13.7</v>
      </c>
      <c r="P1222" t="s">
        <v>24</v>
      </c>
      <c r="Q1222" t="s">
        <v>64</v>
      </c>
      <c r="R1222" t="s">
        <v>65</v>
      </c>
      <c r="S1222" t="s">
        <v>20</v>
      </c>
      <c r="T1222" t="s">
        <v>105</v>
      </c>
      <c r="U1222" t="s">
        <v>67</v>
      </c>
      <c r="V1222" t="s">
        <v>21</v>
      </c>
      <c r="W1222">
        <v>805</v>
      </c>
      <c r="X1222" t="s">
        <v>22</v>
      </c>
      <c r="Y1222" t="s">
        <v>39</v>
      </c>
      <c r="Z1222">
        <v>2</v>
      </c>
      <c r="AC1222" t="str">
        <f>IF(Table1[[#This Row],[In Adafruit Kit]]+Table1[[#This Row],[Common part]]&gt;0,1,"")</f>
        <v/>
      </c>
      <c r="AF1222" t="str">
        <f>IF(Table1[[#This Row],[Stock Part]]=1,"STOCK",IF(Table1[[#This Row],[5% Rohs Part]]+Table1[[#This Row],[1% Rohs Part]],"",""))</f>
        <v/>
      </c>
      <c r="AG1222" t="str">
        <f>CONCATENATE(Table1[[#This Row],[Resistance (Ohms)]],Table1[[#This Row],[Tolerance]],Table1[[#This Row],[Stock]])</f>
        <v>13.7Â±1%</v>
      </c>
      <c r="AH1222" t="s">
        <v>11344</v>
      </c>
      <c r="AI1222" s="6" t="s">
        <v>11352</v>
      </c>
    </row>
    <row r="1223" spans="1:35" hidden="1">
      <c r="A1223" t="s">
        <v>55</v>
      </c>
      <c r="B1223" t="s">
        <v>56</v>
      </c>
      <c r="C1223" t="s">
        <v>3908</v>
      </c>
      <c r="D1223" t="s">
        <v>58</v>
      </c>
      <c r="E1223" t="s">
        <v>3909</v>
      </c>
      <c r="F1223" t="s">
        <v>60</v>
      </c>
      <c r="G1223" t="s">
        <v>1121</v>
      </c>
      <c r="H1223">
        <v>0</v>
      </c>
      <c r="I1223">
        <v>0</v>
      </c>
      <c r="J1223" t="s">
        <v>25</v>
      </c>
      <c r="K1223">
        <v>0</v>
      </c>
      <c r="L1223">
        <v>10</v>
      </c>
      <c r="M1223" t="s">
        <v>19</v>
      </c>
      <c r="N1223" t="s">
        <v>62</v>
      </c>
      <c r="O1223">
        <v>140</v>
      </c>
      <c r="P1223" t="s">
        <v>24</v>
      </c>
      <c r="Q1223" t="s">
        <v>64</v>
      </c>
      <c r="R1223" t="s">
        <v>65</v>
      </c>
      <c r="S1223" t="s">
        <v>20</v>
      </c>
      <c r="T1223" t="s">
        <v>105</v>
      </c>
      <c r="U1223" t="s">
        <v>67</v>
      </c>
      <c r="V1223" t="s">
        <v>21</v>
      </c>
      <c r="W1223">
        <v>805</v>
      </c>
      <c r="X1223" t="s">
        <v>22</v>
      </c>
      <c r="Y1223" t="s">
        <v>39</v>
      </c>
      <c r="Z1223">
        <v>2</v>
      </c>
      <c r="AC1223" t="str">
        <f>IF(Table1[[#This Row],[In Adafruit Kit]]+Table1[[#This Row],[Common part]]&gt;0,1,"")</f>
        <v/>
      </c>
      <c r="AF1223" t="str">
        <f>IF(Table1[[#This Row],[Stock Part]]=1,"STOCK",IF(Table1[[#This Row],[5% Rohs Part]]+Table1[[#This Row],[1% Rohs Part]],"",""))</f>
        <v/>
      </c>
      <c r="AG1223" t="str">
        <f>CONCATENATE(Table1[[#This Row],[Resistance (Ohms)]],Table1[[#This Row],[Tolerance]],Table1[[#This Row],[Stock]])</f>
        <v>140Â±1%</v>
      </c>
      <c r="AH1223" t="s">
        <v>11344</v>
      </c>
      <c r="AI1223" s="6" t="s">
        <v>11352</v>
      </c>
    </row>
    <row r="1224" spans="1:35" hidden="1">
      <c r="A1224" t="s">
        <v>55</v>
      </c>
      <c r="B1224" t="s">
        <v>56</v>
      </c>
      <c r="C1224" t="s">
        <v>3910</v>
      </c>
      <c r="D1224" t="s">
        <v>58</v>
      </c>
      <c r="E1224" t="s">
        <v>3911</v>
      </c>
      <c r="F1224" t="s">
        <v>60</v>
      </c>
      <c r="G1224" t="s">
        <v>938</v>
      </c>
      <c r="H1224">
        <v>0</v>
      </c>
      <c r="I1224">
        <v>0</v>
      </c>
      <c r="J1224" t="s">
        <v>25</v>
      </c>
      <c r="K1224">
        <v>0</v>
      </c>
      <c r="L1224">
        <v>10</v>
      </c>
      <c r="M1224" t="s">
        <v>19</v>
      </c>
      <c r="N1224" t="s">
        <v>62</v>
      </c>
      <c r="O1224" t="s">
        <v>939</v>
      </c>
      <c r="P1224" t="s">
        <v>24</v>
      </c>
      <c r="Q1224" t="s">
        <v>64</v>
      </c>
      <c r="R1224" t="s">
        <v>65</v>
      </c>
      <c r="S1224" t="s">
        <v>20</v>
      </c>
      <c r="T1224" t="s">
        <v>105</v>
      </c>
      <c r="U1224" t="s">
        <v>67</v>
      </c>
      <c r="V1224" t="s">
        <v>21</v>
      </c>
      <c r="W1224">
        <v>805</v>
      </c>
      <c r="X1224" t="s">
        <v>22</v>
      </c>
      <c r="Y1224" t="s">
        <v>39</v>
      </c>
      <c r="Z1224">
        <v>2</v>
      </c>
      <c r="AC1224" t="str">
        <f>IF(Table1[[#This Row],[In Adafruit Kit]]+Table1[[#This Row],[Common part]]&gt;0,1,"")</f>
        <v/>
      </c>
      <c r="AF1224" t="str">
        <f>IF(Table1[[#This Row],[Stock Part]]=1,"STOCK",IF(Table1[[#This Row],[5% Rohs Part]]+Table1[[#This Row],[1% Rohs Part]],"",""))</f>
        <v/>
      </c>
      <c r="AG1224" t="str">
        <f>CONCATENATE(Table1[[#This Row],[Resistance (Ohms)]],Table1[[#This Row],[Tolerance]],Table1[[#This Row],[Stock]])</f>
        <v>1.4kÂ±1%</v>
      </c>
      <c r="AH1224" t="s">
        <v>11344</v>
      </c>
      <c r="AI1224" s="6" t="s">
        <v>11352</v>
      </c>
    </row>
    <row r="1225" spans="1:35" hidden="1">
      <c r="A1225" t="s">
        <v>55</v>
      </c>
      <c r="B1225" t="s">
        <v>56</v>
      </c>
      <c r="C1225" t="s">
        <v>3912</v>
      </c>
      <c r="D1225" t="s">
        <v>58</v>
      </c>
      <c r="E1225" t="s">
        <v>3913</v>
      </c>
      <c r="F1225" t="s">
        <v>60</v>
      </c>
      <c r="G1225" t="s">
        <v>792</v>
      </c>
      <c r="H1225">
        <v>0</v>
      </c>
      <c r="I1225">
        <v>0</v>
      </c>
      <c r="J1225" t="s">
        <v>25</v>
      </c>
      <c r="K1225">
        <v>0</v>
      </c>
      <c r="L1225">
        <v>10</v>
      </c>
      <c r="M1225" t="s">
        <v>19</v>
      </c>
      <c r="N1225" t="s">
        <v>62</v>
      </c>
      <c r="O1225" t="s">
        <v>793</v>
      </c>
      <c r="P1225" t="s">
        <v>24</v>
      </c>
      <c r="Q1225" t="s">
        <v>64</v>
      </c>
      <c r="R1225" t="s">
        <v>65</v>
      </c>
      <c r="S1225" t="s">
        <v>20</v>
      </c>
      <c r="T1225" t="s">
        <v>105</v>
      </c>
      <c r="U1225" t="s">
        <v>67</v>
      </c>
      <c r="V1225" t="s">
        <v>21</v>
      </c>
      <c r="W1225">
        <v>805</v>
      </c>
      <c r="X1225" t="s">
        <v>22</v>
      </c>
      <c r="Y1225" t="s">
        <v>39</v>
      </c>
      <c r="Z1225">
        <v>2</v>
      </c>
      <c r="AC1225" t="str">
        <f>IF(Table1[[#This Row],[In Adafruit Kit]]+Table1[[#This Row],[Common part]]&gt;0,1,"")</f>
        <v/>
      </c>
      <c r="AF1225" t="str">
        <f>IF(Table1[[#This Row],[Stock Part]]=1,"STOCK",IF(Table1[[#This Row],[5% Rohs Part]]+Table1[[#This Row],[1% Rohs Part]],"",""))</f>
        <v/>
      </c>
      <c r="AG1225" t="str">
        <f>CONCATENATE(Table1[[#This Row],[Resistance (Ohms)]],Table1[[#This Row],[Tolerance]],Table1[[#This Row],[Stock]])</f>
        <v>14kÂ±1%</v>
      </c>
      <c r="AH1225" t="s">
        <v>11344</v>
      </c>
      <c r="AI1225" s="6" t="s">
        <v>11352</v>
      </c>
    </row>
    <row r="1226" spans="1:35" hidden="1">
      <c r="A1226" t="s">
        <v>55</v>
      </c>
      <c r="B1226" t="s">
        <v>56</v>
      </c>
      <c r="C1226" t="s">
        <v>3914</v>
      </c>
      <c r="D1226" t="s">
        <v>58</v>
      </c>
      <c r="E1226" t="s">
        <v>3915</v>
      </c>
      <c r="F1226" t="s">
        <v>60</v>
      </c>
      <c r="G1226" t="s">
        <v>1390</v>
      </c>
      <c r="H1226">
        <v>0</v>
      </c>
      <c r="I1226">
        <v>0</v>
      </c>
      <c r="J1226" t="s">
        <v>25</v>
      </c>
      <c r="K1226">
        <v>0</v>
      </c>
      <c r="L1226">
        <v>10</v>
      </c>
      <c r="M1226" t="s">
        <v>19</v>
      </c>
      <c r="N1226" t="s">
        <v>62</v>
      </c>
      <c r="O1226" t="s">
        <v>1391</v>
      </c>
      <c r="P1226" t="s">
        <v>24</v>
      </c>
      <c r="Q1226" t="s">
        <v>64</v>
      </c>
      <c r="R1226" t="s">
        <v>65</v>
      </c>
      <c r="S1226" t="s">
        <v>20</v>
      </c>
      <c r="T1226" t="s">
        <v>105</v>
      </c>
      <c r="U1226" t="s">
        <v>67</v>
      </c>
      <c r="V1226" t="s">
        <v>21</v>
      </c>
      <c r="W1226">
        <v>805</v>
      </c>
      <c r="X1226" t="s">
        <v>22</v>
      </c>
      <c r="Y1226" t="s">
        <v>39</v>
      </c>
      <c r="Z1226">
        <v>2</v>
      </c>
      <c r="AC1226" t="str">
        <f>IF(Table1[[#This Row],[In Adafruit Kit]]+Table1[[#This Row],[Common part]]&gt;0,1,"")</f>
        <v/>
      </c>
      <c r="AF1226" t="str">
        <f>IF(Table1[[#This Row],[Stock Part]]=1,"STOCK",IF(Table1[[#This Row],[5% Rohs Part]]+Table1[[#This Row],[1% Rohs Part]],"",""))</f>
        <v/>
      </c>
      <c r="AG1226" t="str">
        <f>CONCATENATE(Table1[[#This Row],[Resistance (Ohms)]],Table1[[#This Row],[Tolerance]],Table1[[#This Row],[Stock]])</f>
        <v>140kÂ±1%</v>
      </c>
      <c r="AH1226" t="s">
        <v>11344</v>
      </c>
      <c r="AI1226" s="6" t="s">
        <v>11352</v>
      </c>
    </row>
    <row r="1227" spans="1:35" hidden="1">
      <c r="A1227" t="s">
        <v>55</v>
      </c>
      <c r="B1227" t="s">
        <v>56</v>
      </c>
      <c r="C1227" t="s">
        <v>3916</v>
      </c>
      <c r="D1227" t="s">
        <v>58</v>
      </c>
      <c r="E1227" t="s">
        <v>3917</v>
      </c>
      <c r="F1227" t="s">
        <v>60</v>
      </c>
      <c r="G1227" t="s">
        <v>2062</v>
      </c>
      <c r="H1227">
        <v>0</v>
      </c>
      <c r="I1227">
        <v>0</v>
      </c>
      <c r="J1227" t="s">
        <v>25</v>
      </c>
      <c r="K1227">
        <v>0</v>
      </c>
      <c r="L1227">
        <v>10</v>
      </c>
      <c r="M1227" t="s">
        <v>19</v>
      </c>
      <c r="N1227" t="s">
        <v>62</v>
      </c>
      <c r="O1227" t="s">
        <v>2063</v>
      </c>
      <c r="P1227" t="s">
        <v>24</v>
      </c>
      <c r="Q1227" t="s">
        <v>64</v>
      </c>
      <c r="R1227" t="s">
        <v>65</v>
      </c>
      <c r="S1227" t="s">
        <v>20</v>
      </c>
      <c r="T1227" t="s">
        <v>105</v>
      </c>
      <c r="U1227" t="s">
        <v>67</v>
      </c>
      <c r="V1227" t="s">
        <v>21</v>
      </c>
      <c r="W1227">
        <v>805</v>
      </c>
      <c r="X1227" t="s">
        <v>22</v>
      </c>
      <c r="Y1227" t="s">
        <v>39</v>
      </c>
      <c r="Z1227">
        <v>2</v>
      </c>
      <c r="AC1227" t="str">
        <f>IF(Table1[[#This Row],[In Adafruit Kit]]+Table1[[#This Row],[Common part]]&gt;0,1,"")</f>
        <v/>
      </c>
      <c r="AF1227" t="str">
        <f>IF(Table1[[#This Row],[Stock Part]]=1,"STOCK",IF(Table1[[#This Row],[5% Rohs Part]]+Table1[[#This Row],[1% Rohs Part]],"",""))</f>
        <v/>
      </c>
      <c r="AG1227" t="str">
        <f>CONCATENATE(Table1[[#This Row],[Resistance (Ohms)]],Table1[[#This Row],[Tolerance]],Table1[[#This Row],[Stock]])</f>
        <v>1.4MÂ±1%</v>
      </c>
      <c r="AH1227" t="s">
        <v>11344</v>
      </c>
      <c r="AI1227" s="6" t="s">
        <v>11352</v>
      </c>
    </row>
    <row r="1228" spans="1:35" hidden="1">
      <c r="A1228" t="s">
        <v>55</v>
      </c>
      <c r="B1228" t="s">
        <v>56</v>
      </c>
      <c r="C1228" t="s">
        <v>3918</v>
      </c>
      <c r="D1228" t="s">
        <v>58</v>
      </c>
      <c r="E1228" t="s">
        <v>3919</v>
      </c>
      <c r="F1228" t="s">
        <v>60</v>
      </c>
      <c r="G1228" t="s">
        <v>796</v>
      </c>
      <c r="H1228">
        <v>0</v>
      </c>
      <c r="I1228">
        <v>0</v>
      </c>
      <c r="J1228" t="s">
        <v>25</v>
      </c>
      <c r="K1228">
        <v>0</v>
      </c>
      <c r="L1228">
        <v>10</v>
      </c>
      <c r="M1228" t="s">
        <v>19</v>
      </c>
      <c r="N1228" t="s">
        <v>62</v>
      </c>
      <c r="O1228">
        <v>143</v>
      </c>
      <c r="P1228" t="s">
        <v>24</v>
      </c>
      <c r="Q1228" t="s">
        <v>64</v>
      </c>
      <c r="R1228" t="s">
        <v>65</v>
      </c>
      <c r="S1228" t="s">
        <v>20</v>
      </c>
      <c r="T1228" t="s">
        <v>105</v>
      </c>
      <c r="U1228" t="s">
        <v>67</v>
      </c>
      <c r="V1228" t="s">
        <v>21</v>
      </c>
      <c r="W1228">
        <v>805</v>
      </c>
      <c r="X1228" t="s">
        <v>22</v>
      </c>
      <c r="Y1228" t="s">
        <v>39</v>
      </c>
      <c r="Z1228">
        <v>2</v>
      </c>
      <c r="AC1228" t="str">
        <f>IF(Table1[[#This Row],[In Adafruit Kit]]+Table1[[#This Row],[Common part]]&gt;0,1,"")</f>
        <v/>
      </c>
      <c r="AF1228" t="str">
        <f>IF(Table1[[#This Row],[Stock Part]]=1,"STOCK",IF(Table1[[#This Row],[5% Rohs Part]]+Table1[[#This Row],[1% Rohs Part]],"",""))</f>
        <v/>
      </c>
      <c r="AG1228" t="str">
        <f>CONCATENATE(Table1[[#This Row],[Resistance (Ohms)]],Table1[[#This Row],[Tolerance]],Table1[[#This Row],[Stock]])</f>
        <v>143Â±1%</v>
      </c>
      <c r="AH1228" t="s">
        <v>11344</v>
      </c>
      <c r="AI1228" s="6" t="s">
        <v>11352</v>
      </c>
    </row>
    <row r="1229" spans="1:35" hidden="1">
      <c r="A1229" t="s">
        <v>55</v>
      </c>
      <c r="B1229" t="s">
        <v>56</v>
      </c>
      <c r="C1229" t="s">
        <v>3920</v>
      </c>
      <c r="D1229" t="s">
        <v>58</v>
      </c>
      <c r="E1229" t="s">
        <v>3921</v>
      </c>
      <c r="F1229" t="s">
        <v>60</v>
      </c>
      <c r="G1229" t="s">
        <v>811</v>
      </c>
      <c r="H1229">
        <v>0</v>
      </c>
      <c r="I1229">
        <v>0</v>
      </c>
      <c r="J1229" t="s">
        <v>25</v>
      </c>
      <c r="K1229">
        <v>0</v>
      </c>
      <c r="L1229">
        <v>10</v>
      </c>
      <c r="M1229" t="s">
        <v>19</v>
      </c>
      <c r="N1229" t="s">
        <v>62</v>
      </c>
      <c r="O1229" t="s">
        <v>812</v>
      </c>
      <c r="P1229" t="s">
        <v>24</v>
      </c>
      <c r="Q1229" t="s">
        <v>64</v>
      </c>
      <c r="R1229" t="s">
        <v>65</v>
      </c>
      <c r="S1229" t="s">
        <v>20</v>
      </c>
      <c r="T1229" t="s">
        <v>105</v>
      </c>
      <c r="U1229" t="s">
        <v>67</v>
      </c>
      <c r="V1229" t="s">
        <v>21</v>
      </c>
      <c r="W1229">
        <v>805</v>
      </c>
      <c r="X1229" t="s">
        <v>22</v>
      </c>
      <c r="Y1229" t="s">
        <v>39</v>
      </c>
      <c r="Z1229">
        <v>2</v>
      </c>
      <c r="AC1229" t="str">
        <f>IF(Table1[[#This Row],[In Adafruit Kit]]+Table1[[#This Row],[Common part]]&gt;0,1,"")</f>
        <v/>
      </c>
      <c r="AF1229" t="str">
        <f>IF(Table1[[#This Row],[Stock Part]]=1,"STOCK",IF(Table1[[#This Row],[5% Rohs Part]]+Table1[[#This Row],[1% Rohs Part]],"",""))</f>
        <v/>
      </c>
      <c r="AG1229" t="str">
        <f>CONCATENATE(Table1[[#This Row],[Resistance (Ohms)]],Table1[[#This Row],[Tolerance]],Table1[[#This Row],[Stock]])</f>
        <v>1.43kÂ±1%</v>
      </c>
      <c r="AH1229" t="s">
        <v>11344</v>
      </c>
      <c r="AI1229" s="6" t="s">
        <v>11352</v>
      </c>
    </row>
    <row r="1230" spans="1:35" hidden="1">
      <c r="A1230" t="s">
        <v>55</v>
      </c>
      <c r="B1230" t="s">
        <v>56</v>
      </c>
      <c r="C1230" t="s">
        <v>3922</v>
      </c>
      <c r="D1230" t="s">
        <v>58</v>
      </c>
      <c r="E1230" t="s">
        <v>3923</v>
      </c>
      <c r="F1230" t="s">
        <v>60</v>
      </c>
      <c r="G1230" t="s">
        <v>1737</v>
      </c>
      <c r="H1230">
        <v>0</v>
      </c>
      <c r="I1230">
        <v>0</v>
      </c>
      <c r="J1230" t="s">
        <v>25</v>
      </c>
      <c r="K1230">
        <v>0</v>
      </c>
      <c r="L1230">
        <v>10</v>
      </c>
      <c r="M1230" t="s">
        <v>19</v>
      </c>
      <c r="N1230" t="s">
        <v>62</v>
      </c>
      <c r="O1230" t="s">
        <v>1738</v>
      </c>
      <c r="P1230" t="s">
        <v>24</v>
      </c>
      <c r="Q1230" t="s">
        <v>64</v>
      </c>
      <c r="R1230" t="s">
        <v>65</v>
      </c>
      <c r="S1230" t="s">
        <v>20</v>
      </c>
      <c r="T1230" t="s">
        <v>105</v>
      </c>
      <c r="U1230" t="s">
        <v>67</v>
      </c>
      <c r="V1230" t="s">
        <v>21</v>
      </c>
      <c r="W1230">
        <v>805</v>
      </c>
      <c r="X1230" t="s">
        <v>22</v>
      </c>
      <c r="Y1230" t="s">
        <v>39</v>
      </c>
      <c r="Z1230">
        <v>2</v>
      </c>
      <c r="AC1230" t="str">
        <f>IF(Table1[[#This Row],[In Adafruit Kit]]+Table1[[#This Row],[Common part]]&gt;0,1,"")</f>
        <v/>
      </c>
      <c r="AF1230" t="str">
        <f>IF(Table1[[#This Row],[Stock Part]]=1,"STOCK",IF(Table1[[#This Row],[5% Rohs Part]]+Table1[[#This Row],[1% Rohs Part]],"",""))</f>
        <v/>
      </c>
      <c r="AG1230" t="str">
        <f>CONCATENATE(Table1[[#This Row],[Resistance (Ohms)]],Table1[[#This Row],[Tolerance]],Table1[[#This Row],[Stock]])</f>
        <v>14.3kÂ±1%</v>
      </c>
      <c r="AH1230" t="s">
        <v>11344</v>
      </c>
      <c r="AI1230" s="6" t="s">
        <v>11352</v>
      </c>
    </row>
    <row r="1231" spans="1:35" hidden="1">
      <c r="A1231" t="s">
        <v>55</v>
      </c>
      <c r="B1231" t="s">
        <v>56</v>
      </c>
      <c r="C1231" t="s">
        <v>3924</v>
      </c>
      <c r="D1231" t="s">
        <v>58</v>
      </c>
      <c r="E1231" t="s">
        <v>3925</v>
      </c>
      <c r="F1231" t="s">
        <v>60</v>
      </c>
      <c r="G1231" t="s">
        <v>3100</v>
      </c>
      <c r="H1231">
        <v>0</v>
      </c>
      <c r="I1231">
        <v>0</v>
      </c>
      <c r="J1231" t="s">
        <v>25</v>
      </c>
      <c r="K1231">
        <v>0</v>
      </c>
      <c r="L1231">
        <v>10</v>
      </c>
      <c r="M1231" t="s">
        <v>19</v>
      </c>
      <c r="N1231" t="s">
        <v>62</v>
      </c>
      <c r="O1231" t="s">
        <v>3101</v>
      </c>
      <c r="P1231" t="s">
        <v>24</v>
      </c>
      <c r="Q1231" t="s">
        <v>64</v>
      </c>
      <c r="R1231" t="s">
        <v>65</v>
      </c>
      <c r="S1231" t="s">
        <v>20</v>
      </c>
      <c r="T1231" t="s">
        <v>105</v>
      </c>
      <c r="U1231" t="s">
        <v>67</v>
      </c>
      <c r="V1231" t="s">
        <v>21</v>
      </c>
      <c r="W1231">
        <v>805</v>
      </c>
      <c r="X1231" t="s">
        <v>22</v>
      </c>
      <c r="Y1231" t="s">
        <v>39</v>
      </c>
      <c r="Z1231">
        <v>2</v>
      </c>
      <c r="AC1231" t="str">
        <f>IF(Table1[[#This Row],[In Adafruit Kit]]+Table1[[#This Row],[Common part]]&gt;0,1,"")</f>
        <v/>
      </c>
      <c r="AF1231" t="str">
        <f>IF(Table1[[#This Row],[Stock Part]]=1,"STOCK",IF(Table1[[#This Row],[5% Rohs Part]]+Table1[[#This Row],[1% Rohs Part]],"",""))</f>
        <v/>
      </c>
      <c r="AG1231" t="str">
        <f>CONCATENATE(Table1[[#This Row],[Resistance (Ohms)]],Table1[[#This Row],[Tolerance]],Table1[[#This Row],[Stock]])</f>
        <v>143kÂ±1%</v>
      </c>
      <c r="AH1231" t="s">
        <v>11344</v>
      </c>
      <c r="AI1231" s="6" t="s">
        <v>11352</v>
      </c>
    </row>
    <row r="1232" spans="1:35" hidden="1">
      <c r="A1232" t="s">
        <v>55</v>
      </c>
      <c r="B1232" t="s">
        <v>56</v>
      </c>
      <c r="C1232" t="s">
        <v>3926</v>
      </c>
      <c r="D1232" t="s">
        <v>58</v>
      </c>
      <c r="E1232" t="s">
        <v>3927</v>
      </c>
      <c r="F1232" t="s">
        <v>60</v>
      </c>
      <c r="G1232" t="s">
        <v>3252</v>
      </c>
      <c r="H1232">
        <v>0</v>
      </c>
      <c r="I1232">
        <v>0</v>
      </c>
      <c r="J1232" t="s">
        <v>25</v>
      </c>
      <c r="K1232">
        <v>0</v>
      </c>
      <c r="L1232">
        <v>10</v>
      </c>
      <c r="M1232" t="s">
        <v>19</v>
      </c>
      <c r="N1232" t="s">
        <v>62</v>
      </c>
      <c r="O1232" t="s">
        <v>3253</v>
      </c>
      <c r="P1232" t="s">
        <v>24</v>
      </c>
      <c r="Q1232" t="s">
        <v>64</v>
      </c>
      <c r="R1232" t="s">
        <v>65</v>
      </c>
      <c r="S1232" t="s">
        <v>20</v>
      </c>
      <c r="T1232" t="s">
        <v>105</v>
      </c>
      <c r="U1232" t="s">
        <v>67</v>
      </c>
      <c r="V1232" t="s">
        <v>21</v>
      </c>
      <c r="W1232">
        <v>805</v>
      </c>
      <c r="X1232" t="s">
        <v>22</v>
      </c>
      <c r="Y1232" t="s">
        <v>39</v>
      </c>
      <c r="Z1232">
        <v>2</v>
      </c>
      <c r="AC1232" t="str">
        <f>IF(Table1[[#This Row],[In Adafruit Kit]]+Table1[[#This Row],[Common part]]&gt;0,1,"")</f>
        <v/>
      </c>
      <c r="AF1232" t="str">
        <f>IF(Table1[[#This Row],[Stock Part]]=1,"STOCK",IF(Table1[[#This Row],[5% Rohs Part]]+Table1[[#This Row],[1% Rohs Part]],"",""))</f>
        <v/>
      </c>
      <c r="AG1232" t="str">
        <f>CONCATENATE(Table1[[#This Row],[Resistance (Ohms)]],Table1[[#This Row],[Tolerance]],Table1[[#This Row],[Stock]])</f>
        <v>1.43MÂ±1%</v>
      </c>
      <c r="AH1232" t="s">
        <v>11344</v>
      </c>
      <c r="AI1232" s="6" t="s">
        <v>11352</v>
      </c>
    </row>
    <row r="1233" spans="1:35" hidden="1">
      <c r="A1233" t="s">
        <v>55</v>
      </c>
      <c r="B1233" t="s">
        <v>56</v>
      </c>
      <c r="C1233" t="s">
        <v>3928</v>
      </c>
      <c r="D1233" t="s">
        <v>58</v>
      </c>
      <c r="E1233" t="s">
        <v>3929</v>
      </c>
      <c r="F1233" t="s">
        <v>60</v>
      </c>
      <c r="G1233" t="s">
        <v>1558</v>
      </c>
      <c r="H1233">
        <v>0</v>
      </c>
      <c r="I1233">
        <v>0</v>
      </c>
      <c r="J1233" t="s">
        <v>25</v>
      </c>
      <c r="K1233">
        <v>0</v>
      </c>
      <c r="L1233">
        <v>10</v>
      </c>
      <c r="M1233" t="s">
        <v>19</v>
      </c>
      <c r="N1233" t="s">
        <v>62</v>
      </c>
      <c r="O1233">
        <v>147</v>
      </c>
      <c r="P1233" t="s">
        <v>24</v>
      </c>
      <c r="Q1233" t="s">
        <v>64</v>
      </c>
      <c r="R1233" t="s">
        <v>65</v>
      </c>
      <c r="S1233" t="s">
        <v>20</v>
      </c>
      <c r="T1233" t="s">
        <v>105</v>
      </c>
      <c r="U1233" t="s">
        <v>67</v>
      </c>
      <c r="V1233" t="s">
        <v>21</v>
      </c>
      <c r="W1233">
        <v>805</v>
      </c>
      <c r="X1233" t="s">
        <v>22</v>
      </c>
      <c r="Y1233" t="s">
        <v>39</v>
      </c>
      <c r="Z1233">
        <v>2</v>
      </c>
      <c r="AC1233" t="str">
        <f>IF(Table1[[#This Row],[In Adafruit Kit]]+Table1[[#This Row],[Common part]]&gt;0,1,"")</f>
        <v/>
      </c>
      <c r="AF1233" t="str">
        <f>IF(Table1[[#This Row],[Stock Part]]=1,"STOCK",IF(Table1[[#This Row],[5% Rohs Part]]+Table1[[#This Row],[1% Rohs Part]],"",""))</f>
        <v/>
      </c>
      <c r="AG1233" t="str">
        <f>CONCATENATE(Table1[[#This Row],[Resistance (Ohms)]],Table1[[#This Row],[Tolerance]],Table1[[#This Row],[Stock]])</f>
        <v>147Â±1%</v>
      </c>
      <c r="AH1233" t="s">
        <v>11344</v>
      </c>
      <c r="AI1233" s="6" t="s">
        <v>11352</v>
      </c>
    </row>
    <row r="1234" spans="1:35" hidden="1">
      <c r="A1234" t="s">
        <v>55</v>
      </c>
      <c r="B1234" t="s">
        <v>56</v>
      </c>
      <c r="C1234" t="s">
        <v>3930</v>
      </c>
      <c r="D1234" t="s">
        <v>58</v>
      </c>
      <c r="E1234" t="s">
        <v>3931</v>
      </c>
      <c r="F1234" t="s">
        <v>60</v>
      </c>
      <c r="G1234" t="s">
        <v>3092</v>
      </c>
      <c r="H1234">
        <v>0</v>
      </c>
      <c r="I1234">
        <v>0</v>
      </c>
      <c r="J1234" t="s">
        <v>25</v>
      </c>
      <c r="K1234">
        <v>0</v>
      </c>
      <c r="L1234">
        <v>10</v>
      </c>
      <c r="M1234" t="s">
        <v>19</v>
      </c>
      <c r="N1234" t="s">
        <v>62</v>
      </c>
      <c r="O1234" t="s">
        <v>3093</v>
      </c>
      <c r="P1234" t="s">
        <v>24</v>
      </c>
      <c r="Q1234" t="s">
        <v>64</v>
      </c>
      <c r="R1234" t="s">
        <v>65</v>
      </c>
      <c r="S1234" t="s">
        <v>20</v>
      </c>
      <c r="T1234" t="s">
        <v>105</v>
      </c>
      <c r="U1234" t="s">
        <v>67</v>
      </c>
      <c r="V1234" t="s">
        <v>21</v>
      </c>
      <c r="W1234">
        <v>805</v>
      </c>
      <c r="X1234" t="s">
        <v>22</v>
      </c>
      <c r="Y1234" t="s">
        <v>39</v>
      </c>
      <c r="Z1234">
        <v>2</v>
      </c>
      <c r="AC1234" t="str">
        <f>IF(Table1[[#This Row],[In Adafruit Kit]]+Table1[[#This Row],[Common part]]&gt;0,1,"")</f>
        <v/>
      </c>
      <c r="AF1234" t="str">
        <f>IF(Table1[[#This Row],[Stock Part]]=1,"STOCK",IF(Table1[[#This Row],[5% Rohs Part]]+Table1[[#This Row],[1% Rohs Part]],"",""))</f>
        <v/>
      </c>
      <c r="AG1234" t="str">
        <f>CONCATENATE(Table1[[#This Row],[Resistance (Ohms)]],Table1[[#This Row],[Tolerance]],Table1[[#This Row],[Stock]])</f>
        <v>1.47kÂ±1%</v>
      </c>
      <c r="AH1234" t="s">
        <v>11344</v>
      </c>
      <c r="AI1234" s="6" t="s">
        <v>11352</v>
      </c>
    </row>
    <row r="1235" spans="1:35" hidden="1">
      <c r="A1235" t="s">
        <v>55</v>
      </c>
      <c r="B1235" t="s">
        <v>56</v>
      </c>
      <c r="C1235" t="s">
        <v>3932</v>
      </c>
      <c r="D1235" t="s">
        <v>58</v>
      </c>
      <c r="E1235" t="s">
        <v>3933</v>
      </c>
      <c r="F1235" t="s">
        <v>60</v>
      </c>
      <c r="G1235" t="s">
        <v>2997</v>
      </c>
      <c r="H1235">
        <v>0</v>
      </c>
      <c r="I1235">
        <v>0</v>
      </c>
      <c r="J1235" t="s">
        <v>25</v>
      </c>
      <c r="K1235">
        <v>0</v>
      </c>
      <c r="L1235">
        <v>10</v>
      </c>
      <c r="M1235" t="s">
        <v>19</v>
      </c>
      <c r="N1235" t="s">
        <v>62</v>
      </c>
      <c r="O1235" t="s">
        <v>2998</v>
      </c>
      <c r="P1235" t="s">
        <v>24</v>
      </c>
      <c r="Q1235" t="s">
        <v>64</v>
      </c>
      <c r="R1235" t="s">
        <v>65</v>
      </c>
      <c r="S1235" t="s">
        <v>20</v>
      </c>
      <c r="T1235" t="s">
        <v>105</v>
      </c>
      <c r="U1235" t="s">
        <v>67</v>
      </c>
      <c r="V1235" t="s">
        <v>21</v>
      </c>
      <c r="W1235">
        <v>805</v>
      </c>
      <c r="X1235" t="s">
        <v>22</v>
      </c>
      <c r="Y1235" t="s">
        <v>39</v>
      </c>
      <c r="Z1235">
        <v>2</v>
      </c>
      <c r="AC1235" t="str">
        <f>IF(Table1[[#This Row],[In Adafruit Kit]]+Table1[[#This Row],[Common part]]&gt;0,1,"")</f>
        <v/>
      </c>
      <c r="AF1235" t="str">
        <f>IF(Table1[[#This Row],[Stock Part]]=1,"STOCK",IF(Table1[[#This Row],[5% Rohs Part]]+Table1[[#This Row],[1% Rohs Part]],"",""))</f>
        <v/>
      </c>
      <c r="AG1235" t="str">
        <f>CONCATENATE(Table1[[#This Row],[Resistance (Ohms)]],Table1[[#This Row],[Tolerance]],Table1[[#This Row],[Stock]])</f>
        <v>14.7kÂ±1%</v>
      </c>
      <c r="AH1235" t="s">
        <v>11344</v>
      </c>
      <c r="AI1235" s="6" t="s">
        <v>11352</v>
      </c>
    </row>
    <row r="1236" spans="1:35" hidden="1">
      <c r="A1236" t="s">
        <v>55</v>
      </c>
      <c r="B1236" t="s">
        <v>56</v>
      </c>
      <c r="C1236" t="s">
        <v>3934</v>
      </c>
      <c r="D1236" t="s">
        <v>58</v>
      </c>
      <c r="E1236" t="s">
        <v>3935</v>
      </c>
      <c r="F1236" t="s">
        <v>60</v>
      </c>
      <c r="G1236" t="s">
        <v>1271</v>
      </c>
      <c r="H1236">
        <v>0</v>
      </c>
      <c r="I1236">
        <v>0</v>
      </c>
      <c r="J1236" t="s">
        <v>25</v>
      </c>
      <c r="K1236">
        <v>0</v>
      </c>
      <c r="L1236">
        <v>10</v>
      </c>
      <c r="M1236" t="s">
        <v>19</v>
      </c>
      <c r="N1236" t="s">
        <v>62</v>
      </c>
      <c r="O1236" t="s">
        <v>1272</v>
      </c>
      <c r="P1236" t="s">
        <v>24</v>
      </c>
      <c r="Q1236" t="s">
        <v>64</v>
      </c>
      <c r="R1236" t="s">
        <v>65</v>
      </c>
      <c r="S1236" t="s">
        <v>20</v>
      </c>
      <c r="T1236" t="s">
        <v>105</v>
      </c>
      <c r="U1236" t="s">
        <v>67</v>
      </c>
      <c r="V1236" t="s">
        <v>21</v>
      </c>
      <c r="W1236">
        <v>805</v>
      </c>
      <c r="X1236" t="s">
        <v>22</v>
      </c>
      <c r="Y1236" t="s">
        <v>39</v>
      </c>
      <c r="Z1236">
        <v>2</v>
      </c>
      <c r="AC1236" t="str">
        <f>IF(Table1[[#This Row],[In Adafruit Kit]]+Table1[[#This Row],[Common part]]&gt;0,1,"")</f>
        <v/>
      </c>
      <c r="AF1236" t="str">
        <f>IF(Table1[[#This Row],[Stock Part]]=1,"STOCK",IF(Table1[[#This Row],[5% Rohs Part]]+Table1[[#This Row],[1% Rohs Part]],"",""))</f>
        <v/>
      </c>
      <c r="AG1236" t="str">
        <f>CONCATENATE(Table1[[#This Row],[Resistance (Ohms)]],Table1[[#This Row],[Tolerance]],Table1[[#This Row],[Stock]])</f>
        <v>147kÂ±1%</v>
      </c>
      <c r="AH1236" t="s">
        <v>11344</v>
      </c>
      <c r="AI1236" s="6" t="s">
        <v>11352</v>
      </c>
    </row>
    <row r="1237" spans="1:35" hidden="1">
      <c r="A1237" t="s">
        <v>55</v>
      </c>
      <c r="B1237" t="s">
        <v>56</v>
      </c>
      <c r="C1237" t="s">
        <v>3936</v>
      </c>
      <c r="D1237" t="s">
        <v>58</v>
      </c>
      <c r="E1237" t="s">
        <v>3937</v>
      </c>
      <c r="F1237" t="s">
        <v>60</v>
      </c>
      <c r="G1237" t="s">
        <v>2808</v>
      </c>
      <c r="H1237">
        <v>0</v>
      </c>
      <c r="I1237">
        <v>0</v>
      </c>
      <c r="J1237" t="s">
        <v>25</v>
      </c>
      <c r="K1237">
        <v>0</v>
      </c>
      <c r="L1237">
        <v>10</v>
      </c>
      <c r="M1237" t="s">
        <v>19</v>
      </c>
      <c r="N1237" t="s">
        <v>62</v>
      </c>
      <c r="O1237" t="s">
        <v>2809</v>
      </c>
      <c r="P1237" t="s">
        <v>24</v>
      </c>
      <c r="Q1237" t="s">
        <v>64</v>
      </c>
      <c r="R1237" t="s">
        <v>65</v>
      </c>
      <c r="S1237" t="s">
        <v>20</v>
      </c>
      <c r="T1237" t="s">
        <v>105</v>
      </c>
      <c r="U1237" t="s">
        <v>67</v>
      </c>
      <c r="V1237" t="s">
        <v>21</v>
      </c>
      <c r="W1237">
        <v>805</v>
      </c>
      <c r="X1237" t="s">
        <v>22</v>
      </c>
      <c r="Y1237" t="s">
        <v>39</v>
      </c>
      <c r="Z1237">
        <v>2</v>
      </c>
      <c r="AC1237" t="str">
        <f>IF(Table1[[#This Row],[In Adafruit Kit]]+Table1[[#This Row],[Common part]]&gt;0,1,"")</f>
        <v/>
      </c>
      <c r="AF1237" t="str">
        <f>IF(Table1[[#This Row],[Stock Part]]=1,"STOCK",IF(Table1[[#This Row],[5% Rohs Part]]+Table1[[#This Row],[1% Rohs Part]],"",""))</f>
        <v/>
      </c>
      <c r="AG1237" t="str">
        <f>CONCATENATE(Table1[[#This Row],[Resistance (Ohms)]],Table1[[#This Row],[Tolerance]],Table1[[#This Row],[Stock]])</f>
        <v>1.47MÂ±1%</v>
      </c>
      <c r="AH1237" t="s">
        <v>11344</v>
      </c>
      <c r="AI1237" s="6" t="s">
        <v>11352</v>
      </c>
    </row>
    <row r="1238" spans="1:35" hidden="1">
      <c r="A1238" t="s">
        <v>55</v>
      </c>
      <c r="B1238" t="s">
        <v>56</v>
      </c>
      <c r="C1238" t="s">
        <v>3938</v>
      </c>
      <c r="D1238" t="s">
        <v>58</v>
      </c>
      <c r="E1238" t="s">
        <v>3939</v>
      </c>
      <c r="F1238" t="s">
        <v>60</v>
      </c>
      <c r="G1238" t="s">
        <v>2172</v>
      </c>
      <c r="H1238">
        <v>0</v>
      </c>
      <c r="I1238">
        <v>0</v>
      </c>
      <c r="J1238" t="s">
        <v>25</v>
      </c>
      <c r="K1238">
        <v>0</v>
      </c>
      <c r="L1238">
        <v>10</v>
      </c>
      <c r="M1238" t="s">
        <v>19</v>
      </c>
      <c r="N1238" t="s">
        <v>62</v>
      </c>
      <c r="O1238">
        <v>14</v>
      </c>
      <c r="P1238" t="s">
        <v>24</v>
      </c>
      <c r="Q1238" t="s">
        <v>64</v>
      </c>
      <c r="R1238" t="s">
        <v>65</v>
      </c>
      <c r="S1238" t="s">
        <v>20</v>
      </c>
      <c r="T1238" t="s">
        <v>105</v>
      </c>
      <c r="U1238" t="s">
        <v>67</v>
      </c>
      <c r="V1238" t="s">
        <v>21</v>
      </c>
      <c r="W1238">
        <v>805</v>
      </c>
      <c r="X1238" t="s">
        <v>22</v>
      </c>
      <c r="Y1238" t="s">
        <v>39</v>
      </c>
      <c r="Z1238">
        <v>2</v>
      </c>
      <c r="AC1238" t="str">
        <f>IF(Table1[[#This Row],[In Adafruit Kit]]+Table1[[#This Row],[Common part]]&gt;0,1,"")</f>
        <v/>
      </c>
      <c r="AF1238" t="str">
        <f>IF(Table1[[#This Row],[Stock Part]]=1,"STOCK",IF(Table1[[#This Row],[5% Rohs Part]]+Table1[[#This Row],[1% Rohs Part]],"",""))</f>
        <v/>
      </c>
      <c r="AG1238" t="str">
        <f>CONCATENATE(Table1[[#This Row],[Resistance (Ohms)]],Table1[[#This Row],[Tolerance]],Table1[[#This Row],[Stock]])</f>
        <v>14Â±1%</v>
      </c>
      <c r="AH1238" t="s">
        <v>11344</v>
      </c>
      <c r="AI1238" s="6" t="s">
        <v>11352</v>
      </c>
    </row>
    <row r="1239" spans="1:35" hidden="1">
      <c r="A1239" t="s">
        <v>55</v>
      </c>
      <c r="B1239" t="s">
        <v>56</v>
      </c>
      <c r="C1239" t="s">
        <v>3940</v>
      </c>
      <c r="D1239" t="s">
        <v>58</v>
      </c>
      <c r="E1239" t="s">
        <v>3941</v>
      </c>
      <c r="F1239" t="s">
        <v>60</v>
      </c>
      <c r="G1239" t="s">
        <v>2647</v>
      </c>
      <c r="H1239">
        <v>0</v>
      </c>
      <c r="I1239">
        <v>0</v>
      </c>
      <c r="J1239" t="s">
        <v>25</v>
      </c>
      <c r="K1239">
        <v>0</v>
      </c>
      <c r="L1239">
        <v>10</v>
      </c>
      <c r="M1239" t="s">
        <v>19</v>
      </c>
      <c r="N1239" t="s">
        <v>62</v>
      </c>
      <c r="O1239">
        <v>14.3</v>
      </c>
      <c r="P1239" t="s">
        <v>24</v>
      </c>
      <c r="Q1239" t="s">
        <v>64</v>
      </c>
      <c r="R1239" t="s">
        <v>65</v>
      </c>
      <c r="S1239" t="s">
        <v>20</v>
      </c>
      <c r="T1239" t="s">
        <v>105</v>
      </c>
      <c r="U1239" t="s">
        <v>67</v>
      </c>
      <c r="V1239" t="s">
        <v>21</v>
      </c>
      <c r="W1239">
        <v>805</v>
      </c>
      <c r="X1239" t="s">
        <v>22</v>
      </c>
      <c r="Y1239" t="s">
        <v>39</v>
      </c>
      <c r="Z1239">
        <v>2</v>
      </c>
      <c r="AC1239" t="str">
        <f>IF(Table1[[#This Row],[In Adafruit Kit]]+Table1[[#This Row],[Common part]]&gt;0,1,"")</f>
        <v/>
      </c>
      <c r="AF1239" t="str">
        <f>IF(Table1[[#This Row],[Stock Part]]=1,"STOCK",IF(Table1[[#This Row],[5% Rohs Part]]+Table1[[#This Row],[1% Rohs Part]],"",""))</f>
        <v/>
      </c>
      <c r="AG1239" t="str">
        <f>CONCATENATE(Table1[[#This Row],[Resistance (Ohms)]],Table1[[#This Row],[Tolerance]],Table1[[#This Row],[Stock]])</f>
        <v>14.3Â±1%</v>
      </c>
      <c r="AH1239" t="s">
        <v>11344</v>
      </c>
      <c r="AI1239" s="6" t="s">
        <v>11352</v>
      </c>
    </row>
    <row r="1240" spans="1:35" hidden="1">
      <c r="A1240" t="s">
        <v>55</v>
      </c>
      <c r="B1240" t="s">
        <v>56</v>
      </c>
      <c r="C1240" t="s">
        <v>3942</v>
      </c>
      <c r="D1240" t="s">
        <v>58</v>
      </c>
      <c r="E1240" t="s">
        <v>3943</v>
      </c>
      <c r="F1240" t="s">
        <v>60</v>
      </c>
      <c r="G1240" t="s">
        <v>2855</v>
      </c>
      <c r="H1240">
        <v>0</v>
      </c>
      <c r="I1240">
        <v>0</v>
      </c>
      <c r="J1240" t="s">
        <v>25</v>
      </c>
      <c r="K1240">
        <v>0</v>
      </c>
      <c r="L1240">
        <v>10</v>
      </c>
      <c r="M1240" t="s">
        <v>19</v>
      </c>
      <c r="N1240" t="s">
        <v>62</v>
      </c>
      <c r="O1240">
        <v>14.7</v>
      </c>
      <c r="P1240" t="s">
        <v>24</v>
      </c>
      <c r="Q1240" t="s">
        <v>64</v>
      </c>
      <c r="R1240" t="s">
        <v>65</v>
      </c>
      <c r="S1240" t="s">
        <v>20</v>
      </c>
      <c r="T1240" t="s">
        <v>105</v>
      </c>
      <c r="U1240" t="s">
        <v>67</v>
      </c>
      <c r="V1240" t="s">
        <v>21</v>
      </c>
      <c r="W1240">
        <v>805</v>
      </c>
      <c r="X1240" t="s">
        <v>22</v>
      </c>
      <c r="Y1240" t="s">
        <v>39</v>
      </c>
      <c r="Z1240">
        <v>2</v>
      </c>
      <c r="AC1240" t="str">
        <f>IF(Table1[[#This Row],[In Adafruit Kit]]+Table1[[#This Row],[Common part]]&gt;0,1,"")</f>
        <v/>
      </c>
      <c r="AF1240" t="str">
        <f>IF(Table1[[#This Row],[Stock Part]]=1,"STOCK",IF(Table1[[#This Row],[5% Rohs Part]]+Table1[[#This Row],[1% Rohs Part]],"",""))</f>
        <v/>
      </c>
      <c r="AG1240" t="str">
        <f>CONCATENATE(Table1[[#This Row],[Resistance (Ohms)]],Table1[[#This Row],[Tolerance]],Table1[[#This Row],[Stock]])</f>
        <v>14.7Â±1%</v>
      </c>
      <c r="AH1240" t="s">
        <v>11344</v>
      </c>
      <c r="AI1240" s="6" t="s">
        <v>11352</v>
      </c>
    </row>
    <row r="1241" spans="1:35" hidden="1">
      <c r="A1241" t="s">
        <v>55</v>
      </c>
      <c r="B1241" t="s">
        <v>56</v>
      </c>
      <c r="C1241" t="s">
        <v>3944</v>
      </c>
      <c r="D1241" t="s">
        <v>58</v>
      </c>
      <c r="E1241" t="s">
        <v>3945</v>
      </c>
      <c r="F1241" t="s">
        <v>60</v>
      </c>
      <c r="G1241" t="s">
        <v>851</v>
      </c>
      <c r="H1241">
        <v>0</v>
      </c>
      <c r="I1241">
        <v>0</v>
      </c>
      <c r="J1241" t="s">
        <v>25</v>
      </c>
      <c r="K1241">
        <v>0</v>
      </c>
      <c r="L1241">
        <v>10</v>
      </c>
      <c r="M1241" t="s">
        <v>19</v>
      </c>
      <c r="N1241" t="s">
        <v>62</v>
      </c>
      <c r="O1241">
        <v>150</v>
      </c>
      <c r="P1241" t="s">
        <v>24</v>
      </c>
      <c r="Q1241" t="s">
        <v>64</v>
      </c>
      <c r="R1241" t="s">
        <v>65</v>
      </c>
      <c r="S1241" t="s">
        <v>20</v>
      </c>
      <c r="T1241" t="s">
        <v>105</v>
      </c>
      <c r="U1241" t="s">
        <v>67</v>
      </c>
      <c r="V1241" t="s">
        <v>21</v>
      </c>
      <c r="W1241">
        <v>805</v>
      </c>
      <c r="X1241" t="s">
        <v>22</v>
      </c>
      <c r="Y1241" t="s">
        <v>39</v>
      </c>
      <c r="Z1241">
        <v>2</v>
      </c>
      <c r="AC1241" t="str">
        <f>IF(Table1[[#This Row],[In Adafruit Kit]]+Table1[[#This Row],[Common part]]&gt;0,1,"")</f>
        <v/>
      </c>
      <c r="AF1241" t="str">
        <f>IF(Table1[[#This Row],[Stock Part]]=1,"STOCK",IF(Table1[[#This Row],[5% Rohs Part]]+Table1[[#This Row],[1% Rohs Part]],"",""))</f>
        <v/>
      </c>
      <c r="AG1241" t="str">
        <f>CONCATENATE(Table1[[#This Row],[Resistance (Ohms)]],Table1[[#This Row],[Tolerance]],Table1[[#This Row],[Stock]])</f>
        <v>150Â±1%</v>
      </c>
      <c r="AH1241" t="s">
        <v>11344</v>
      </c>
      <c r="AI1241" s="6" t="s">
        <v>11352</v>
      </c>
    </row>
    <row r="1242" spans="1:35" hidden="1">
      <c r="A1242" t="s">
        <v>55</v>
      </c>
      <c r="B1242" t="s">
        <v>56</v>
      </c>
      <c r="C1242" t="s">
        <v>3946</v>
      </c>
      <c r="D1242" t="s">
        <v>58</v>
      </c>
      <c r="E1242" t="s">
        <v>3947</v>
      </c>
      <c r="F1242" t="s">
        <v>60</v>
      </c>
      <c r="G1242" t="s">
        <v>547</v>
      </c>
      <c r="H1242">
        <v>0</v>
      </c>
      <c r="I1242">
        <v>0</v>
      </c>
      <c r="J1242" t="s">
        <v>25</v>
      </c>
      <c r="K1242">
        <v>0</v>
      </c>
      <c r="L1242">
        <v>10</v>
      </c>
      <c r="M1242" t="s">
        <v>19</v>
      </c>
      <c r="N1242" t="s">
        <v>62</v>
      </c>
      <c r="O1242" t="s">
        <v>188</v>
      </c>
      <c r="P1242" t="s">
        <v>24</v>
      </c>
      <c r="Q1242" t="s">
        <v>64</v>
      </c>
      <c r="R1242" t="s">
        <v>65</v>
      </c>
      <c r="S1242" t="s">
        <v>20</v>
      </c>
      <c r="T1242" t="s">
        <v>105</v>
      </c>
      <c r="U1242" t="s">
        <v>67</v>
      </c>
      <c r="V1242" t="s">
        <v>21</v>
      </c>
      <c r="W1242">
        <v>805</v>
      </c>
      <c r="X1242" t="s">
        <v>22</v>
      </c>
      <c r="Y1242" t="s">
        <v>39</v>
      </c>
      <c r="Z1242">
        <v>2</v>
      </c>
      <c r="AC1242" t="str">
        <f>IF(Table1[[#This Row],[In Adafruit Kit]]+Table1[[#This Row],[Common part]]&gt;0,1,"")</f>
        <v/>
      </c>
      <c r="AF1242" t="str">
        <f>IF(Table1[[#This Row],[Stock Part]]=1,"STOCK",IF(Table1[[#This Row],[5% Rohs Part]]+Table1[[#This Row],[1% Rohs Part]],"",""))</f>
        <v/>
      </c>
      <c r="AG1242" t="str">
        <f>CONCATENATE(Table1[[#This Row],[Resistance (Ohms)]],Table1[[#This Row],[Tolerance]],Table1[[#This Row],[Stock]])</f>
        <v>1.5kÂ±1%</v>
      </c>
      <c r="AH1242" t="s">
        <v>11344</v>
      </c>
      <c r="AI1242" s="6" t="s">
        <v>11352</v>
      </c>
    </row>
    <row r="1243" spans="1:35" hidden="1">
      <c r="A1243" t="s">
        <v>55</v>
      </c>
      <c r="B1243" t="s">
        <v>56</v>
      </c>
      <c r="C1243" t="s">
        <v>3948</v>
      </c>
      <c r="D1243" t="s">
        <v>58</v>
      </c>
      <c r="E1243" t="s">
        <v>3949</v>
      </c>
      <c r="F1243" t="s">
        <v>60</v>
      </c>
      <c r="G1243" t="s">
        <v>604</v>
      </c>
      <c r="H1243">
        <v>0</v>
      </c>
      <c r="I1243">
        <v>0</v>
      </c>
      <c r="J1243" t="s">
        <v>25</v>
      </c>
      <c r="K1243">
        <v>0</v>
      </c>
      <c r="L1243">
        <v>10</v>
      </c>
      <c r="M1243" t="s">
        <v>19</v>
      </c>
      <c r="N1243" t="s">
        <v>62</v>
      </c>
      <c r="O1243" t="s">
        <v>216</v>
      </c>
      <c r="P1243" t="s">
        <v>24</v>
      </c>
      <c r="Q1243" t="s">
        <v>64</v>
      </c>
      <c r="R1243" t="s">
        <v>65</v>
      </c>
      <c r="S1243" t="s">
        <v>20</v>
      </c>
      <c r="T1243" t="s">
        <v>105</v>
      </c>
      <c r="U1243" t="s">
        <v>67</v>
      </c>
      <c r="V1243" t="s">
        <v>21</v>
      </c>
      <c r="W1243">
        <v>805</v>
      </c>
      <c r="X1243" t="s">
        <v>22</v>
      </c>
      <c r="Y1243" t="s">
        <v>39</v>
      </c>
      <c r="Z1243">
        <v>2</v>
      </c>
      <c r="AC1243" t="str">
        <f>IF(Table1[[#This Row],[In Adafruit Kit]]+Table1[[#This Row],[Common part]]&gt;0,1,"")</f>
        <v/>
      </c>
      <c r="AF1243" t="str">
        <f>IF(Table1[[#This Row],[Stock Part]]=1,"STOCK",IF(Table1[[#This Row],[5% Rohs Part]]+Table1[[#This Row],[1% Rohs Part]],"",""))</f>
        <v/>
      </c>
      <c r="AG1243" t="str">
        <f>CONCATENATE(Table1[[#This Row],[Resistance (Ohms)]],Table1[[#This Row],[Tolerance]],Table1[[#This Row],[Stock]])</f>
        <v>15kÂ±1%</v>
      </c>
      <c r="AH1243" t="s">
        <v>11344</v>
      </c>
      <c r="AI1243" s="6" t="s">
        <v>11352</v>
      </c>
    </row>
    <row r="1244" spans="1:35" hidden="1">
      <c r="A1244" t="s">
        <v>55</v>
      </c>
      <c r="B1244" t="s">
        <v>56</v>
      </c>
      <c r="C1244" t="s">
        <v>3950</v>
      </c>
      <c r="D1244" t="s">
        <v>58</v>
      </c>
      <c r="E1244" t="s">
        <v>3951</v>
      </c>
      <c r="F1244" t="s">
        <v>60</v>
      </c>
      <c r="G1244" t="s">
        <v>560</v>
      </c>
      <c r="H1244">
        <v>0</v>
      </c>
      <c r="I1244">
        <v>0</v>
      </c>
      <c r="J1244" t="s">
        <v>25</v>
      </c>
      <c r="K1244">
        <v>0</v>
      </c>
      <c r="L1244">
        <v>10</v>
      </c>
      <c r="M1244" t="s">
        <v>19</v>
      </c>
      <c r="N1244" t="s">
        <v>62</v>
      </c>
      <c r="O1244" t="s">
        <v>212</v>
      </c>
      <c r="P1244" t="s">
        <v>24</v>
      </c>
      <c r="Q1244" t="s">
        <v>64</v>
      </c>
      <c r="R1244" t="s">
        <v>65</v>
      </c>
      <c r="S1244" t="s">
        <v>20</v>
      </c>
      <c r="T1244" t="s">
        <v>105</v>
      </c>
      <c r="U1244" t="s">
        <v>67</v>
      </c>
      <c r="V1244" t="s">
        <v>21</v>
      </c>
      <c r="W1244">
        <v>805</v>
      </c>
      <c r="X1244" t="s">
        <v>22</v>
      </c>
      <c r="Y1244" t="s">
        <v>39</v>
      </c>
      <c r="Z1244">
        <v>2</v>
      </c>
      <c r="AC1244" t="str">
        <f>IF(Table1[[#This Row],[In Adafruit Kit]]+Table1[[#This Row],[Common part]]&gt;0,1,"")</f>
        <v/>
      </c>
      <c r="AF1244" t="str">
        <f>IF(Table1[[#This Row],[Stock Part]]=1,"STOCK",IF(Table1[[#This Row],[5% Rohs Part]]+Table1[[#This Row],[1% Rohs Part]],"",""))</f>
        <v/>
      </c>
      <c r="AG1244" t="str">
        <f>CONCATENATE(Table1[[#This Row],[Resistance (Ohms)]],Table1[[#This Row],[Tolerance]],Table1[[#This Row],[Stock]])</f>
        <v>150kÂ±1%</v>
      </c>
      <c r="AH1244" t="s">
        <v>11344</v>
      </c>
      <c r="AI1244" s="6" t="s">
        <v>11352</v>
      </c>
    </row>
    <row r="1245" spans="1:35" hidden="1">
      <c r="A1245" t="s">
        <v>55</v>
      </c>
      <c r="B1245" t="s">
        <v>56</v>
      </c>
      <c r="C1245" t="s">
        <v>3952</v>
      </c>
      <c r="D1245" t="s">
        <v>58</v>
      </c>
      <c r="E1245" t="s">
        <v>3953</v>
      </c>
      <c r="F1245" t="s">
        <v>60</v>
      </c>
      <c r="G1245" t="s">
        <v>2627</v>
      </c>
      <c r="H1245">
        <v>0</v>
      </c>
      <c r="I1245">
        <v>0</v>
      </c>
      <c r="J1245" t="s">
        <v>25</v>
      </c>
      <c r="K1245">
        <v>0</v>
      </c>
      <c r="L1245">
        <v>10</v>
      </c>
      <c r="M1245" t="s">
        <v>19</v>
      </c>
      <c r="N1245" t="s">
        <v>62</v>
      </c>
      <c r="O1245" t="s">
        <v>479</v>
      </c>
      <c r="P1245" t="s">
        <v>24</v>
      </c>
      <c r="Q1245" t="s">
        <v>64</v>
      </c>
      <c r="R1245" t="s">
        <v>65</v>
      </c>
      <c r="S1245" t="s">
        <v>20</v>
      </c>
      <c r="T1245" t="s">
        <v>105</v>
      </c>
      <c r="U1245" t="s">
        <v>67</v>
      </c>
      <c r="V1245" t="s">
        <v>21</v>
      </c>
      <c r="W1245">
        <v>805</v>
      </c>
      <c r="X1245" t="s">
        <v>22</v>
      </c>
      <c r="Y1245" t="s">
        <v>39</v>
      </c>
      <c r="Z1245">
        <v>2</v>
      </c>
      <c r="AC1245" t="str">
        <f>IF(Table1[[#This Row],[In Adafruit Kit]]+Table1[[#This Row],[Common part]]&gt;0,1,"")</f>
        <v/>
      </c>
      <c r="AF1245" t="str">
        <f>IF(Table1[[#This Row],[Stock Part]]=1,"STOCK",IF(Table1[[#This Row],[5% Rohs Part]]+Table1[[#This Row],[1% Rohs Part]],"",""))</f>
        <v/>
      </c>
      <c r="AG1245" t="str">
        <f>CONCATENATE(Table1[[#This Row],[Resistance (Ohms)]],Table1[[#This Row],[Tolerance]],Table1[[#This Row],[Stock]])</f>
        <v>1.5MÂ±1%</v>
      </c>
      <c r="AH1245" t="s">
        <v>11344</v>
      </c>
      <c r="AI1245" s="6" t="s">
        <v>11352</v>
      </c>
    </row>
    <row r="1246" spans="1:35" hidden="1">
      <c r="A1246" t="s">
        <v>55</v>
      </c>
      <c r="B1246" t="s">
        <v>56</v>
      </c>
      <c r="C1246" t="s">
        <v>3954</v>
      </c>
      <c r="D1246" t="s">
        <v>58</v>
      </c>
      <c r="E1246" t="s">
        <v>3955</v>
      </c>
      <c r="F1246" t="s">
        <v>60</v>
      </c>
      <c r="G1246" t="s">
        <v>1398</v>
      </c>
      <c r="H1246">
        <v>0</v>
      </c>
      <c r="I1246">
        <v>0</v>
      </c>
      <c r="J1246" t="s">
        <v>25</v>
      </c>
      <c r="K1246">
        <v>0</v>
      </c>
      <c r="L1246">
        <v>10</v>
      </c>
      <c r="M1246" t="s">
        <v>19</v>
      </c>
      <c r="N1246" t="s">
        <v>62</v>
      </c>
      <c r="O1246">
        <v>154</v>
      </c>
      <c r="P1246" t="s">
        <v>24</v>
      </c>
      <c r="Q1246" t="s">
        <v>64</v>
      </c>
      <c r="R1246" t="s">
        <v>65</v>
      </c>
      <c r="S1246" t="s">
        <v>20</v>
      </c>
      <c r="T1246" t="s">
        <v>105</v>
      </c>
      <c r="U1246" t="s">
        <v>67</v>
      </c>
      <c r="V1246" t="s">
        <v>21</v>
      </c>
      <c r="W1246">
        <v>805</v>
      </c>
      <c r="X1246" t="s">
        <v>22</v>
      </c>
      <c r="Y1246" t="s">
        <v>39</v>
      </c>
      <c r="Z1246">
        <v>2</v>
      </c>
      <c r="AC1246" t="str">
        <f>IF(Table1[[#This Row],[In Adafruit Kit]]+Table1[[#This Row],[Common part]]&gt;0,1,"")</f>
        <v/>
      </c>
      <c r="AF1246" t="str">
        <f>IF(Table1[[#This Row],[Stock Part]]=1,"STOCK",IF(Table1[[#This Row],[5% Rohs Part]]+Table1[[#This Row],[1% Rohs Part]],"",""))</f>
        <v/>
      </c>
      <c r="AG1246" t="str">
        <f>CONCATENATE(Table1[[#This Row],[Resistance (Ohms)]],Table1[[#This Row],[Tolerance]],Table1[[#This Row],[Stock]])</f>
        <v>154Â±1%</v>
      </c>
      <c r="AH1246" t="s">
        <v>11344</v>
      </c>
      <c r="AI1246" s="6" t="s">
        <v>11352</v>
      </c>
    </row>
    <row r="1247" spans="1:35" hidden="1">
      <c r="A1247" t="s">
        <v>55</v>
      </c>
      <c r="B1247" t="s">
        <v>56</v>
      </c>
      <c r="C1247" t="s">
        <v>3956</v>
      </c>
      <c r="D1247" t="s">
        <v>58</v>
      </c>
      <c r="E1247" t="s">
        <v>3957</v>
      </c>
      <c r="F1247" t="s">
        <v>60</v>
      </c>
      <c r="G1247" t="s">
        <v>2671</v>
      </c>
      <c r="H1247">
        <v>0</v>
      </c>
      <c r="I1247">
        <v>0</v>
      </c>
      <c r="J1247" t="s">
        <v>25</v>
      </c>
      <c r="K1247">
        <v>0</v>
      </c>
      <c r="L1247">
        <v>10</v>
      </c>
      <c r="M1247" t="s">
        <v>19</v>
      </c>
      <c r="N1247" t="s">
        <v>62</v>
      </c>
      <c r="O1247" t="s">
        <v>2672</v>
      </c>
      <c r="P1247" t="s">
        <v>24</v>
      </c>
      <c r="Q1247" t="s">
        <v>64</v>
      </c>
      <c r="R1247" t="s">
        <v>65</v>
      </c>
      <c r="S1247" t="s">
        <v>20</v>
      </c>
      <c r="T1247" t="s">
        <v>105</v>
      </c>
      <c r="U1247" t="s">
        <v>67</v>
      </c>
      <c r="V1247" t="s">
        <v>21</v>
      </c>
      <c r="W1247">
        <v>805</v>
      </c>
      <c r="X1247" t="s">
        <v>22</v>
      </c>
      <c r="Y1247" t="s">
        <v>39</v>
      </c>
      <c r="Z1247">
        <v>2</v>
      </c>
      <c r="AC1247" t="str">
        <f>IF(Table1[[#This Row],[In Adafruit Kit]]+Table1[[#This Row],[Common part]]&gt;0,1,"")</f>
        <v/>
      </c>
      <c r="AF1247" t="str">
        <f>IF(Table1[[#This Row],[Stock Part]]=1,"STOCK",IF(Table1[[#This Row],[5% Rohs Part]]+Table1[[#This Row],[1% Rohs Part]],"",""))</f>
        <v/>
      </c>
      <c r="AG1247" t="str">
        <f>CONCATENATE(Table1[[#This Row],[Resistance (Ohms)]],Table1[[#This Row],[Tolerance]],Table1[[#This Row],[Stock]])</f>
        <v>1.54kÂ±1%</v>
      </c>
      <c r="AH1247" t="s">
        <v>11344</v>
      </c>
      <c r="AI1247" s="6" t="s">
        <v>11352</v>
      </c>
    </row>
    <row r="1248" spans="1:35" hidden="1">
      <c r="A1248" t="s">
        <v>55</v>
      </c>
      <c r="B1248" t="s">
        <v>56</v>
      </c>
      <c r="C1248" t="s">
        <v>3958</v>
      </c>
      <c r="D1248" t="s">
        <v>58</v>
      </c>
      <c r="E1248" t="s">
        <v>3959</v>
      </c>
      <c r="F1248" t="s">
        <v>60</v>
      </c>
      <c r="G1248" t="s">
        <v>1394</v>
      </c>
      <c r="H1248">
        <v>0</v>
      </c>
      <c r="I1248">
        <v>0</v>
      </c>
      <c r="J1248" t="s">
        <v>25</v>
      </c>
      <c r="K1248">
        <v>0</v>
      </c>
      <c r="L1248">
        <v>10</v>
      </c>
      <c r="M1248" t="s">
        <v>19</v>
      </c>
      <c r="N1248" t="s">
        <v>62</v>
      </c>
      <c r="O1248" t="s">
        <v>1395</v>
      </c>
      <c r="P1248" t="s">
        <v>24</v>
      </c>
      <c r="Q1248" t="s">
        <v>64</v>
      </c>
      <c r="R1248" t="s">
        <v>65</v>
      </c>
      <c r="S1248" t="s">
        <v>20</v>
      </c>
      <c r="T1248" t="s">
        <v>105</v>
      </c>
      <c r="U1248" t="s">
        <v>67</v>
      </c>
      <c r="V1248" t="s">
        <v>21</v>
      </c>
      <c r="W1248">
        <v>805</v>
      </c>
      <c r="X1248" t="s">
        <v>22</v>
      </c>
      <c r="Y1248" t="s">
        <v>39</v>
      </c>
      <c r="Z1248">
        <v>2</v>
      </c>
      <c r="AC1248" t="str">
        <f>IF(Table1[[#This Row],[In Adafruit Kit]]+Table1[[#This Row],[Common part]]&gt;0,1,"")</f>
        <v/>
      </c>
      <c r="AF1248" t="str">
        <f>IF(Table1[[#This Row],[Stock Part]]=1,"STOCK",IF(Table1[[#This Row],[5% Rohs Part]]+Table1[[#This Row],[1% Rohs Part]],"",""))</f>
        <v/>
      </c>
      <c r="AG1248" t="str">
        <f>CONCATENATE(Table1[[#This Row],[Resistance (Ohms)]],Table1[[#This Row],[Tolerance]],Table1[[#This Row],[Stock]])</f>
        <v>15.4kÂ±1%</v>
      </c>
      <c r="AH1248" t="s">
        <v>11344</v>
      </c>
      <c r="AI1248" s="6" t="s">
        <v>11352</v>
      </c>
    </row>
    <row r="1249" spans="1:35" hidden="1">
      <c r="A1249" t="s">
        <v>55</v>
      </c>
      <c r="B1249" t="s">
        <v>56</v>
      </c>
      <c r="C1249" t="s">
        <v>3960</v>
      </c>
      <c r="D1249" t="s">
        <v>58</v>
      </c>
      <c r="E1249" t="s">
        <v>3961</v>
      </c>
      <c r="F1249" t="s">
        <v>60</v>
      </c>
      <c r="G1249" t="s">
        <v>1189</v>
      </c>
      <c r="H1249">
        <v>0</v>
      </c>
      <c r="I1249">
        <v>0</v>
      </c>
      <c r="J1249" t="s">
        <v>25</v>
      </c>
      <c r="K1249">
        <v>0</v>
      </c>
      <c r="L1249">
        <v>10</v>
      </c>
      <c r="M1249" t="s">
        <v>19</v>
      </c>
      <c r="N1249" t="s">
        <v>62</v>
      </c>
      <c r="O1249" t="s">
        <v>1190</v>
      </c>
      <c r="P1249" t="s">
        <v>24</v>
      </c>
      <c r="Q1249" t="s">
        <v>64</v>
      </c>
      <c r="R1249" t="s">
        <v>65</v>
      </c>
      <c r="S1249" t="s">
        <v>20</v>
      </c>
      <c r="T1249" t="s">
        <v>105</v>
      </c>
      <c r="U1249" t="s">
        <v>67</v>
      </c>
      <c r="V1249" t="s">
        <v>21</v>
      </c>
      <c r="W1249">
        <v>805</v>
      </c>
      <c r="X1249" t="s">
        <v>22</v>
      </c>
      <c r="Y1249" t="s">
        <v>39</v>
      </c>
      <c r="Z1249">
        <v>2</v>
      </c>
      <c r="AC1249" t="str">
        <f>IF(Table1[[#This Row],[In Adafruit Kit]]+Table1[[#This Row],[Common part]]&gt;0,1,"")</f>
        <v/>
      </c>
      <c r="AF1249" t="str">
        <f>IF(Table1[[#This Row],[Stock Part]]=1,"STOCK",IF(Table1[[#This Row],[5% Rohs Part]]+Table1[[#This Row],[1% Rohs Part]],"",""))</f>
        <v/>
      </c>
      <c r="AG1249" t="str">
        <f>CONCATENATE(Table1[[#This Row],[Resistance (Ohms)]],Table1[[#This Row],[Tolerance]],Table1[[#This Row],[Stock]])</f>
        <v>154kÂ±1%</v>
      </c>
      <c r="AH1249" t="s">
        <v>11344</v>
      </c>
      <c r="AI1249" s="6" t="s">
        <v>11352</v>
      </c>
    </row>
    <row r="1250" spans="1:35" hidden="1">
      <c r="A1250" t="s">
        <v>55</v>
      </c>
      <c r="B1250" t="s">
        <v>56</v>
      </c>
      <c r="C1250" t="s">
        <v>3962</v>
      </c>
      <c r="D1250" t="s">
        <v>58</v>
      </c>
      <c r="E1250" t="s">
        <v>3963</v>
      </c>
      <c r="F1250" t="s">
        <v>60</v>
      </c>
      <c r="G1250" t="s">
        <v>2772</v>
      </c>
      <c r="H1250">
        <v>0</v>
      </c>
      <c r="I1250">
        <v>0</v>
      </c>
      <c r="J1250" t="s">
        <v>25</v>
      </c>
      <c r="K1250">
        <v>0</v>
      </c>
      <c r="L1250">
        <v>10</v>
      </c>
      <c r="M1250" t="s">
        <v>19</v>
      </c>
      <c r="N1250" t="s">
        <v>62</v>
      </c>
      <c r="O1250" t="s">
        <v>2773</v>
      </c>
      <c r="P1250" t="s">
        <v>24</v>
      </c>
      <c r="Q1250" t="s">
        <v>64</v>
      </c>
      <c r="R1250" t="s">
        <v>65</v>
      </c>
      <c r="S1250" t="s">
        <v>20</v>
      </c>
      <c r="T1250" t="s">
        <v>105</v>
      </c>
      <c r="U1250" t="s">
        <v>67</v>
      </c>
      <c r="V1250" t="s">
        <v>21</v>
      </c>
      <c r="W1250">
        <v>805</v>
      </c>
      <c r="X1250" t="s">
        <v>22</v>
      </c>
      <c r="Y1250" t="s">
        <v>39</v>
      </c>
      <c r="Z1250">
        <v>2</v>
      </c>
      <c r="AC1250" t="str">
        <f>IF(Table1[[#This Row],[In Adafruit Kit]]+Table1[[#This Row],[Common part]]&gt;0,1,"")</f>
        <v/>
      </c>
      <c r="AF1250" t="str">
        <f>IF(Table1[[#This Row],[Stock Part]]=1,"STOCK",IF(Table1[[#This Row],[5% Rohs Part]]+Table1[[#This Row],[1% Rohs Part]],"",""))</f>
        <v/>
      </c>
      <c r="AG1250" t="str">
        <f>CONCATENATE(Table1[[#This Row],[Resistance (Ohms)]],Table1[[#This Row],[Tolerance]],Table1[[#This Row],[Stock]])</f>
        <v>1.54MÂ±1%</v>
      </c>
      <c r="AH1250" t="s">
        <v>11344</v>
      </c>
      <c r="AI1250" s="6" t="s">
        <v>11352</v>
      </c>
    </row>
    <row r="1251" spans="1:35" hidden="1">
      <c r="A1251" t="s">
        <v>55</v>
      </c>
      <c r="B1251" t="s">
        <v>56</v>
      </c>
      <c r="C1251" t="s">
        <v>3964</v>
      </c>
      <c r="D1251" t="s">
        <v>58</v>
      </c>
      <c r="E1251" t="s">
        <v>3965</v>
      </c>
      <c r="F1251" t="s">
        <v>60</v>
      </c>
      <c r="G1251" t="s">
        <v>633</v>
      </c>
      <c r="H1251">
        <v>0</v>
      </c>
      <c r="I1251">
        <v>0</v>
      </c>
      <c r="J1251" t="s">
        <v>25</v>
      </c>
      <c r="K1251">
        <v>0</v>
      </c>
      <c r="L1251">
        <v>10</v>
      </c>
      <c r="M1251" t="s">
        <v>19</v>
      </c>
      <c r="N1251" t="s">
        <v>62</v>
      </c>
      <c r="O1251">
        <v>158</v>
      </c>
      <c r="P1251" t="s">
        <v>24</v>
      </c>
      <c r="Q1251" t="s">
        <v>64</v>
      </c>
      <c r="R1251" t="s">
        <v>65</v>
      </c>
      <c r="S1251" t="s">
        <v>20</v>
      </c>
      <c r="T1251" t="s">
        <v>105</v>
      </c>
      <c r="U1251" t="s">
        <v>67</v>
      </c>
      <c r="V1251" t="s">
        <v>21</v>
      </c>
      <c r="W1251">
        <v>805</v>
      </c>
      <c r="X1251" t="s">
        <v>22</v>
      </c>
      <c r="Y1251" t="s">
        <v>39</v>
      </c>
      <c r="Z1251">
        <v>2</v>
      </c>
      <c r="AC1251" t="str">
        <f>IF(Table1[[#This Row],[In Adafruit Kit]]+Table1[[#This Row],[Common part]]&gt;0,1,"")</f>
        <v/>
      </c>
      <c r="AF1251" t="str">
        <f>IF(Table1[[#This Row],[Stock Part]]=1,"STOCK",IF(Table1[[#This Row],[5% Rohs Part]]+Table1[[#This Row],[1% Rohs Part]],"",""))</f>
        <v/>
      </c>
      <c r="AG1251" t="str">
        <f>CONCATENATE(Table1[[#This Row],[Resistance (Ohms)]],Table1[[#This Row],[Tolerance]],Table1[[#This Row],[Stock]])</f>
        <v>158Â±1%</v>
      </c>
      <c r="AH1251" t="s">
        <v>11344</v>
      </c>
      <c r="AI1251" s="6" t="s">
        <v>11352</v>
      </c>
    </row>
    <row r="1252" spans="1:35" hidden="1">
      <c r="A1252" t="s">
        <v>55</v>
      </c>
      <c r="B1252" t="s">
        <v>56</v>
      </c>
      <c r="C1252" t="s">
        <v>3966</v>
      </c>
      <c r="D1252" t="s">
        <v>58</v>
      </c>
      <c r="E1252" t="s">
        <v>3967</v>
      </c>
      <c r="F1252" t="s">
        <v>60</v>
      </c>
      <c r="G1252" t="s">
        <v>2979</v>
      </c>
      <c r="H1252">
        <v>0</v>
      </c>
      <c r="I1252">
        <v>0</v>
      </c>
      <c r="J1252" t="s">
        <v>25</v>
      </c>
      <c r="K1252">
        <v>0</v>
      </c>
      <c r="L1252">
        <v>10</v>
      </c>
      <c r="M1252" t="s">
        <v>19</v>
      </c>
      <c r="N1252" t="s">
        <v>62</v>
      </c>
      <c r="O1252" t="s">
        <v>2980</v>
      </c>
      <c r="P1252" t="s">
        <v>24</v>
      </c>
      <c r="Q1252" t="s">
        <v>64</v>
      </c>
      <c r="R1252" t="s">
        <v>65</v>
      </c>
      <c r="S1252" t="s">
        <v>20</v>
      </c>
      <c r="T1252" t="s">
        <v>105</v>
      </c>
      <c r="U1252" t="s">
        <v>67</v>
      </c>
      <c r="V1252" t="s">
        <v>21</v>
      </c>
      <c r="W1252">
        <v>805</v>
      </c>
      <c r="X1252" t="s">
        <v>22</v>
      </c>
      <c r="Y1252" t="s">
        <v>39</v>
      </c>
      <c r="Z1252">
        <v>2</v>
      </c>
      <c r="AC1252" t="str">
        <f>IF(Table1[[#This Row],[In Adafruit Kit]]+Table1[[#This Row],[Common part]]&gt;0,1,"")</f>
        <v/>
      </c>
      <c r="AF1252" t="str">
        <f>IF(Table1[[#This Row],[Stock Part]]=1,"STOCK",IF(Table1[[#This Row],[5% Rohs Part]]+Table1[[#This Row],[1% Rohs Part]],"",""))</f>
        <v/>
      </c>
      <c r="AG1252" t="str">
        <f>CONCATENATE(Table1[[#This Row],[Resistance (Ohms)]],Table1[[#This Row],[Tolerance]],Table1[[#This Row],[Stock]])</f>
        <v>1.58kÂ±1%</v>
      </c>
      <c r="AH1252" t="s">
        <v>11344</v>
      </c>
      <c r="AI1252" s="6" t="s">
        <v>11352</v>
      </c>
    </row>
    <row r="1253" spans="1:35" hidden="1">
      <c r="A1253" t="s">
        <v>55</v>
      </c>
      <c r="B1253" t="s">
        <v>56</v>
      </c>
      <c r="C1253" t="s">
        <v>3968</v>
      </c>
      <c r="D1253" t="s">
        <v>58</v>
      </c>
      <c r="E1253" t="s">
        <v>3969</v>
      </c>
      <c r="F1253" t="s">
        <v>60</v>
      </c>
      <c r="G1253" t="s">
        <v>1275</v>
      </c>
      <c r="H1253">
        <v>0</v>
      </c>
      <c r="I1253">
        <v>0</v>
      </c>
      <c r="J1253" t="s">
        <v>25</v>
      </c>
      <c r="K1253">
        <v>0</v>
      </c>
      <c r="L1253">
        <v>10</v>
      </c>
      <c r="M1253" t="s">
        <v>19</v>
      </c>
      <c r="N1253" t="s">
        <v>62</v>
      </c>
      <c r="O1253" t="s">
        <v>1276</v>
      </c>
      <c r="P1253" t="s">
        <v>24</v>
      </c>
      <c r="Q1253" t="s">
        <v>64</v>
      </c>
      <c r="R1253" t="s">
        <v>65</v>
      </c>
      <c r="S1253" t="s">
        <v>20</v>
      </c>
      <c r="T1253" t="s">
        <v>105</v>
      </c>
      <c r="U1253" t="s">
        <v>67</v>
      </c>
      <c r="V1253" t="s">
        <v>21</v>
      </c>
      <c r="W1253">
        <v>805</v>
      </c>
      <c r="X1253" t="s">
        <v>22</v>
      </c>
      <c r="Y1253" t="s">
        <v>39</v>
      </c>
      <c r="Z1253">
        <v>2</v>
      </c>
      <c r="AC1253" t="str">
        <f>IF(Table1[[#This Row],[In Adafruit Kit]]+Table1[[#This Row],[Common part]]&gt;0,1,"")</f>
        <v/>
      </c>
      <c r="AF1253" t="str">
        <f>IF(Table1[[#This Row],[Stock Part]]=1,"STOCK",IF(Table1[[#This Row],[5% Rohs Part]]+Table1[[#This Row],[1% Rohs Part]],"",""))</f>
        <v/>
      </c>
      <c r="AG1253" t="str">
        <f>CONCATENATE(Table1[[#This Row],[Resistance (Ohms)]],Table1[[#This Row],[Tolerance]],Table1[[#This Row],[Stock]])</f>
        <v>15.8kÂ±1%</v>
      </c>
      <c r="AH1253" t="s">
        <v>11344</v>
      </c>
      <c r="AI1253" s="6" t="s">
        <v>11352</v>
      </c>
    </row>
    <row r="1254" spans="1:35" hidden="1">
      <c r="A1254" t="s">
        <v>55</v>
      </c>
      <c r="B1254" t="s">
        <v>56</v>
      </c>
      <c r="C1254" t="s">
        <v>3970</v>
      </c>
      <c r="D1254" t="s">
        <v>58</v>
      </c>
      <c r="E1254" t="s">
        <v>3971</v>
      </c>
      <c r="F1254" t="s">
        <v>60</v>
      </c>
      <c r="G1254" t="s">
        <v>2682</v>
      </c>
      <c r="H1254">
        <v>0</v>
      </c>
      <c r="I1254">
        <v>0</v>
      </c>
      <c r="J1254" t="s">
        <v>25</v>
      </c>
      <c r="K1254">
        <v>0</v>
      </c>
      <c r="L1254">
        <v>10</v>
      </c>
      <c r="M1254" t="s">
        <v>19</v>
      </c>
      <c r="N1254" t="s">
        <v>62</v>
      </c>
      <c r="O1254" t="s">
        <v>2683</v>
      </c>
      <c r="P1254" t="s">
        <v>24</v>
      </c>
      <c r="Q1254" t="s">
        <v>64</v>
      </c>
      <c r="R1254" t="s">
        <v>65</v>
      </c>
      <c r="S1254" t="s">
        <v>20</v>
      </c>
      <c r="T1254" t="s">
        <v>105</v>
      </c>
      <c r="U1254" t="s">
        <v>67</v>
      </c>
      <c r="V1254" t="s">
        <v>21</v>
      </c>
      <c r="W1254">
        <v>805</v>
      </c>
      <c r="X1254" t="s">
        <v>22</v>
      </c>
      <c r="Y1254" t="s">
        <v>39</v>
      </c>
      <c r="Z1254">
        <v>2</v>
      </c>
      <c r="AC1254" t="str">
        <f>IF(Table1[[#This Row],[In Adafruit Kit]]+Table1[[#This Row],[Common part]]&gt;0,1,"")</f>
        <v/>
      </c>
      <c r="AF1254" t="str">
        <f>IF(Table1[[#This Row],[Stock Part]]=1,"STOCK",IF(Table1[[#This Row],[5% Rohs Part]]+Table1[[#This Row],[1% Rohs Part]],"",""))</f>
        <v/>
      </c>
      <c r="AG1254" t="str">
        <f>CONCATENATE(Table1[[#This Row],[Resistance (Ohms)]],Table1[[#This Row],[Tolerance]],Table1[[#This Row],[Stock]])</f>
        <v>158kÂ±1%</v>
      </c>
      <c r="AH1254" t="s">
        <v>11344</v>
      </c>
      <c r="AI1254" s="6" t="s">
        <v>11352</v>
      </c>
    </row>
    <row r="1255" spans="1:35" hidden="1">
      <c r="A1255" t="s">
        <v>55</v>
      </c>
      <c r="B1255" t="s">
        <v>56</v>
      </c>
      <c r="C1255" t="s">
        <v>3972</v>
      </c>
      <c r="D1255" t="s">
        <v>58</v>
      </c>
      <c r="E1255" t="s">
        <v>3973</v>
      </c>
      <c r="F1255" t="s">
        <v>60</v>
      </c>
      <c r="G1255" t="s">
        <v>2266</v>
      </c>
      <c r="H1255">
        <v>0</v>
      </c>
      <c r="I1255">
        <v>0</v>
      </c>
      <c r="J1255" t="s">
        <v>25</v>
      </c>
      <c r="K1255">
        <v>0</v>
      </c>
      <c r="L1255">
        <v>10</v>
      </c>
      <c r="M1255" t="s">
        <v>19</v>
      </c>
      <c r="N1255" t="s">
        <v>62</v>
      </c>
      <c r="O1255" t="s">
        <v>2267</v>
      </c>
      <c r="P1255" t="s">
        <v>24</v>
      </c>
      <c r="Q1255" t="s">
        <v>64</v>
      </c>
      <c r="R1255" t="s">
        <v>65</v>
      </c>
      <c r="S1255" t="s">
        <v>20</v>
      </c>
      <c r="T1255" t="s">
        <v>105</v>
      </c>
      <c r="U1255" t="s">
        <v>67</v>
      </c>
      <c r="V1255" t="s">
        <v>21</v>
      </c>
      <c r="W1255">
        <v>805</v>
      </c>
      <c r="X1255" t="s">
        <v>22</v>
      </c>
      <c r="Y1255" t="s">
        <v>39</v>
      </c>
      <c r="Z1255">
        <v>2</v>
      </c>
      <c r="AC1255" t="str">
        <f>IF(Table1[[#This Row],[In Adafruit Kit]]+Table1[[#This Row],[Common part]]&gt;0,1,"")</f>
        <v/>
      </c>
      <c r="AF1255" t="str">
        <f>IF(Table1[[#This Row],[Stock Part]]=1,"STOCK",IF(Table1[[#This Row],[5% Rohs Part]]+Table1[[#This Row],[1% Rohs Part]],"",""))</f>
        <v/>
      </c>
      <c r="AG1255" t="str">
        <f>CONCATENATE(Table1[[#This Row],[Resistance (Ohms)]],Table1[[#This Row],[Tolerance]],Table1[[#This Row],[Stock]])</f>
        <v>1.58MÂ±1%</v>
      </c>
      <c r="AH1255" t="s">
        <v>11344</v>
      </c>
      <c r="AI1255" s="6" t="s">
        <v>11352</v>
      </c>
    </row>
    <row r="1256" spans="1:35" hidden="1">
      <c r="A1256" t="s">
        <v>55</v>
      </c>
      <c r="B1256" t="s">
        <v>56</v>
      </c>
      <c r="C1256" t="s">
        <v>3974</v>
      </c>
      <c r="D1256" t="s">
        <v>58</v>
      </c>
      <c r="E1256" t="s">
        <v>3975</v>
      </c>
      <c r="F1256" t="s">
        <v>60</v>
      </c>
      <c r="G1256" t="s">
        <v>617</v>
      </c>
      <c r="H1256">
        <v>0</v>
      </c>
      <c r="I1256">
        <v>0</v>
      </c>
      <c r="J1256" t="s">
        <v>25</v>
      </c>
      <c r="K1256">
        <v>0</v>
      </c>
      <c r="L1256">
        <v>10</v>
      </c>
      <c r="M1256" t="s">
        <v>19</v>
      </c>
      <c r="N1256" t="s">
        <v>62</v>
      </c>
      <c r="O1256">
        <v>15</v>
      </c>
      <c r="P1256" t="s">
        <v>24</v>
      </c>
      <c r="Q1256" t="s">
        <v>64</v>
      </c>
      <c r="R1256" t="s">
        <v>65</v>
      </c>
      <c r="S1256" t="s">
        <v>20</v>
      </c>
      <c r="T1256" t="s">
        <v>105</v>
      </c>
      <c r="U1256" t="s">
        <v>67</v>
      </c>
      <c r="V1256" t="s">
        <v>21</v>
      </c>
      <c r="W1256">
        <v>805</v>
      </c>
      <c r="X1256" t="s">
        <v>22</v>
      </c>
      <c r="Y1256" t="s">
        <v>39</v>
      </c>
      <c r="Z1256">
        <v>2</v>
      </c>
      <c r="AC1256" t="str">
        <f>IF(Table1[[#This Row],[In Adafruit Kit]]+Table1[[#This Row],[Common part]]&gt;0,1,"")</f>
        <v/>
      </c>
      <c r="AF1256" t="str">
        <f>IF(Table1[[#This Row],[Stock Part]]=1,"STOCK",IF(Table1[[#This Row],[5% Rohs Part]]+Table1[[#This Row],[1% Rohs Part]],"",""))</f>
        <v/>
      </c>
      <c r="AG1256" t="str">
        <f>CONCATENATE(Table1[[#This Row],[Resistance (Ohms)]],Table1[[#This Row],[Tolerance]],Table1[[#This Row],[Stock]])</f>
        <v>15Â±1%</v>
      </c>
      <c r="AH1256" t="s">
        <v>11344</v>
      </c>
      <c r="AI1256" s="6" t="s">
        <v>11352</v>
      </c>
    </row>
    <row r="1257" spans="1:35" hidden="1">
      <c r="A1257" t="s">
        <v>55</v>
      </c>
      <c r="B1257" t="s">
        <v>56</v>
      </c>
      <c r="C1257" t="s">
        <v>3976</v>
      </c>
      <c r="D1257" t="s">
        <v>58</v>
      </c>
      <c r="E1257" t="s">
        <v>3977</v>
      </c>
      <c r="F1257" t="s">
        <v>60</v>
      </c>
      <c r="G1257" t="s">
        <v>3217</v>
      </c>
      <c r="H1257">
        <v>0</v>
      </c>
      <c r="I1257">
        <v>0</v>
      </c>
      <c r="J1257" t="s">
        <v>25</v>
      </c>
      <c r="K1257">
        <v>0</v>
      </c>
      <c r="L1257">
        <v>10</v>
      </c>
      <c r="M1257" t="s">
        <v>19</v>
      </c>
      <c r="N1257" t="s">
        <v>62</v>
      </c>
      <c r="O1257">
        <v>15.4</v>
      </c>
      <c r="P1257" t="s">
        <v>24</v>
      </c>
      <c r="Q1257" t="s">
        <v>64</v>
      </c>
      <c r="R1257" t="s">
        <v>65</v>
      </c>
      <c r="S1257" t="s">
        <v>20</v>
      </c>
      <c r="T1257" t="s">
        <v>105</v>
      </c>
      <c r="U1257" t="s">
        <v>67</v>
      </c>
      <c r="V1257" t="s">
        <v>21</v>
      </c>
      <c r="W1257">
        <v>805</v>
      </c>
      <c r="X1257" t="s">
        <v>22</v>
      </c>
      <c r="Y1257" t="s">
        <v>39</v>
      </c>
      <c r="Z1257">
        <v>2</v>
      </c>
      <c r="AC1257" t="str">
        <f>IF(Table1[[#This Row],[In Adafruit Kit]]+Table1[[#This Row],[Common part]]&gt;0,1,"")</f>
        <v/>
      </c>
      <c r="AF1257" t="str">
        <f>IF(Table1[[#This Row],[Stock Part]]=1,"STOCK",IF(Table1[[#This Row],[5% Rohs Part]]+Table1[[#This Row],[1% Rohs Part]],"",""))</f>
        <v/>
      </c>
      <c r="AG1257" t="str">
        <f>CONCATENATE(Table1[[#This Row],[Resistance (Ohms)]],Table1[[#This Row],[Tolerance]],Table1[[#This Row],[Stock]])</f>
        <v>15.4Â±1%</v>
      </c>
      <c r="AH1257" t="s">
        <v>11344</v>
      </c>
      <c r="AI1257" s="6" t="s">
        <v>11352</v>
      </c>
    </row>
    <row r="1258" spans="1:35" hidden="1">
      <c r="A1258" t="s">
        <v>55</v>
      </c>
      <c r="B1258" t="s">
        <v>56</v>
      </c>
      <c r="C1258" t="s">
        <v>3978</v>
      </c>
      <c r="D1258" t="s">
        <v>58</v>
      </c>
      <c r="E1258" t="s">
        <v>3979</v>
      </c>
      <c r="F1258" t="s">
        <v>60</v>
      </c>
      <c r="G1258" t="s">
        <v>2763</v>
      </c>
      <c r="H1258">
        <v>0</v>
      </c>
      <c r="I1258">
        <v>0</v>
      </c>
      <c r="J1258" t="s">
        <v>25</v>
      </c>
      <c r="K1258">
        <v>0</v>
      </c>
      <c r="L1258">
        <v>10</v>
      </c>
      <c r="M1258" t="s">
        <v>19</v>
      </c>
      <c r="N1258" t="s">
        <v>62</v>
      </c>
      <c r="O1258">
        <v>15.8</v>
      </c>
      <c r="P1258" t="s">
        <v>24</v>
      </c>
      <c r="Q1258" t="s">
        <v>64</v>
      </c>
      <c r="R1258" t="s">
        <v>65</v>
      </c>
      <c r="S1258" t="s">
        <v>20</v>
      </c>
      <c r="T1258" t="s">
        <v>105</v>
      </c>
      <c r="U1258" t="s">
        <v>67</v>
      </c>
      <c r="V1258" t="s">
        <v>21</v>
      </c>
      <c r="W1258">
        <v>805</v>
      </c>
      <c r="X1258" t="s">
        <v>22</v>
      </c>
      <c r="Y1258" t="s">
        <v>39</v>
      </c>
      <c r="Z1258">
        <v>2</v>
      </c>
      <c r="AC1258" t="str">
        <f>IF(Table1[[#This Row],[In Adafruit Kit]]+Table1[[#This Row],[Common part]]&gt;0,1,"")</f>
        <v/>
      </c>
      <c r="AF1258" t="str">
        <f>IF(Table1[[#This Row],[Stock Part]]=1,"STOCK",IF(Table1[[#This Row],[5% Rohs Part]]+Table1[[#This Row],[1% Rohs Part]],"",""))</f>
        <v/>
      </c>
      <c r="AG1258" t="str">
        <f>CONCATENATE(Table1[[#This Row],[Resistance (Ohms)]],Table1[[#This Row],[Tolerance]],Table1[[#This Row],[Stock]])</f>
        <v>15.8Â±1%</v>
      </c>
      <c r="AH1258" t="s">
        <v>11344</v>
      </c>
      <c r="AI1258" s="6" t="s">
        <v>11352</v>
      </c>
    </row>
    <row r="1259" spans="1:35" hidden="1">
      <c r="A1259" t="s">
        <v>55</v>
      </c>
      <c r="B1259" t="s">
        <v>56</v>
      </c>
      <c r="C1259" t="s">
        <v>3980</v>
      </c>
      <c r="D1259" t="s">
        <v>58</v>
      </c>
      <c r="E1259" t="s">
        <v>3981</v>
      </c>
      <c r="F1259" t="s">
        <v>60</v>
      </c>
      <c r="G1259" t="s">
        <v>992</v>
      </c>
      <c r="H1259">
        <v>0</v>
      </c>
      <c r="I1259">
        <v>0</v>
      </c>
      <c r="J1259" t="s">
        <v>25</v>
      </c>
      <c r="K1259">
        <v>0</v>
      </c>
      <c r="L1259">
        <v>10</v>
      </c>
      <c r="M1259" t="s">
        <v>19</v>
      </c>
      <c r="N1259" t="s">
        <v>62</v>
      </c>
      <c r="O1259">
        <v>160</v>
      </c>
      <c r="P1259" t="s">
        <v>24</v>
      </c>
      <c r="Q1259" t="s">
        <v>64</v>
      </c>
      <c r="R1259" t="s">
        <v>65</v>
      </c>
      <c r="S1259" t="s">
        <v>20</v>
      </c>
      <c r="T1259" t="s">
        <v>105</v>
      </c>
      <c r="U1259" t="s">
        <v>67</v>
      </c>
      <c r="V1259" t="s">
        <v>21</v>
      </c>
      <c r="W1259">
        <v>805</v>
      </c>
      <c r="X1259" t="s">
        <v>22</v>
      </c>
      <c r="Y1259" t="s">
        <v>39</v>
      </c>
      <c r="Z1259">
        <v>2</v>
      </c>
      <c r="AC1259" t="str">
        <f>IF(Table1[[#This Row],[In Adafruit Kit]]+Table1[[#This Row],[Common part]]&gt;0,1,"")</f>
        <v/>
      </c>
      <c r="AF1259" t="str">
        <f>IF(Table1[[#This Row],[Stock Part]]=1,"STOCK",IF(Table1[[#This Row],[5% Rohs Part]]+Table1[[#This Row],[1% Rohs Part]],"",""))</f>
        <v/>
      </c>
      <c r="AG1259" t="str">
        <f>CONCATENATE(Table1[[#This Row],[Resistance (Ohms)]],Table1[[#This Row],[Tolerance]],Table1[[#This Row],[Stock]])</f>
        <v>160Â±1%</v>
      </c>
      <c r="AH1259" t="s">
        <v>11344</v>
      </c>
      <c r="AI1259" s="6" t="s">
        <v>11352</v>
      </c>
    </row>
    <row r="1260" spans="1:35" hidden="1">
      <c r="A1260" t="s">
        <v>55</v>
      </c>
      <c r="B1260" t="s">
        <v>56</v>
      </c>
      <c r="C1260" t="s">
        <v>3982</v>
      </c>
      <c r="D1260" t="s">
        <v>58</v>
      </c>
      <c r="E1260" t="s">
        <v>3983</v>
      </c>
      <c r="F1260" t="s">
        <v>60</v>
      </c>
      <c r="G1260" t="s">
        <v>1537</v>
      </c>
      <c r="H1260">
        <v>0</v>
      </c>
      <c r="I1260">
        <v>0</v>
      </c>
      <c r="J1260" t="s">
        <v>25</v>
      </c>
      <c r="K1260">
        <v>0</v>
      </c>
      <c r="L1260">
        <v>10</v>
      </c>
      <c r="M1260" t="s">
        <v>19</v>
      </c>
      <c r="N1260" t="s">
        <v>62</v>
      </c>
      <c r="O1260" t="s">
        <v>483</v>
      </c>
      <c r="P1260" t="s">
        <v>24</v>
      </c>
      <c r="Q1260" t="s">
        <v>64</v>
      </c>
      <c r="R1260" t="s">
        <v>65</v>
      </c>
      <c r="S1260" t="s">
        <v>20</v>
      </c>
      <c r="T1260" t="s">
        <v>105</v>
      </c>
      <c r="U1260" t="s">
        <v>67</v>
      </c>
      <c r="V1260" t="s">
        <v>21</v>
      </c>
      <c r="W1260">
        <v>805</v>
      </c>
      <c r="X1260" t="s">
        <v>22</v>
      </c>
      <c r="Y1260" t="s">
        <v>39</v>
      </c>
      <c r="Z1260">
        <v>2</v>
      </c>
      <c r="AC1260" t="str">
        <f>IF(Table1[[#This Row],[In Adafruit Kit]]+Table1[[#This Row],[Common part]]&gt;0,1,"")</f>
        <v/>
      </c>
      <c r="AF1260" t="str">
        <f>IF(Table1[[#This Row],[Stock Part]]=1,"STOCK",IF(Table1[[#This Row],[5% Rohs Part]]+Table1[[#This Row],[1% Rohs Part]],"",""))</f>
        <v/>
      </c>
      <c r="AG1260" t="str">
        <f>CONCATENATE(Table1[[#This Row],[Resistance (Ohms)]],Table1[[#This Row],[Tolerance]],Table1[[#This Row],[Stock]])</f>
        <v>1.6kÂ±1%</v>
      </c>
      <c r="AH1260" t="s">
        <v>11344</v>
      </c>
      <c r="AI1260" s="6" t="s">
        <v>11352</v>
      </c>
    </row>
    <row r="1261" spans="1:35" hidden="1">
      <c r="A1261" t="s">
        <v>55</v>
      </c>
      <c r="B1261" t="s">
        <v>56</v>
      </c>
      <c r="C1261" t="s">
        <v>3984</v>
      </c>
      <c r="D1261" t="s">
        <v>58</v>
      </c>
      <c r="E1261" t="s">
        <v>3985</v>
      </c>
      <c r="F1261" t="s">
        <v>60</v>
      </c>
      <c r="G1261" t="s">
        <v>1741</v>
      </c>
      <c r="H1261">
        <v>0</v>
      </c>
      <c r="I1261">
        <v>0</v>
      </c>
      <c r="J1261" t="s">
        <v>25</v>
      </c>
      <c r="K1261">
        <v>0</v>
      </c>
      <c r="L1261">
        <v>10</v>
      </c>
      <c r="M1261" t="s">
        <v>19</v>
      </c>
      <c r="N1261" t="s">
        <v>62</v>
      </c>
      <c r="O1261" t="s">
        <v>521</v>
      </c>
      <c r="P1261" t="s">
        <v>24</v>
      </c>
      <c r="Q1261" t="s">
        <v>64</v>
      </c>
      <c r="R1261" t="s">
        <v>65</v>
      </c>
      <c r="S1261" t="s">
        <v>20</v>
      </c>
      <c r="T1261" t="s">
        <v>105</v>
      </c>
      <c r="U1261" t="s">
        <v>67</v>
      </c>
      <c r="V1261" t="s">
        <v>21</v>
      </c>
      <c r="W1261">
        <v>805</v>
      </c>
      <c r="X1261" t="s">
        <v>22</v>
      </c>
      <c r="Y1261" t="s">
        <v>39</v>
      </c>
      <c r="Z1261">
        <v>2</v>
      </c>
      <c r="AC1261" t="str">
        <f>IF(Table1[[#This Row],[In Adafruit Kit]]+Table1[[#This Row],[Common part]]&gt;0,1,"")</f>
        <v/>
      </c>
      <c r="AF1261" t="str">
        <f>IF(Table1[[#This Row],[Stock Part]]=1,"STOCK",IF(Table1[[#This Row],[5% Rohs Part]]+Table1[[#This Row],[1% Rohs Part]],"",""))</f>
        <v/>
      </c>
      <c r="AG1261" t="str">
        <f>CONCATENATE(Table1[[#This Row],[Resistance (Ohms)]],Table1[[#This Row],[Tolerance]],Table1[[#This Row],[Stock]])</f>
        <v>16kÂ±1%</v>
      </c>
      <c r="AH1261" t="s">
        <v>11344</v>
      </c>
      <c r="AI1261" s="6" t="s">
        <v>11352</v>
      </c>
    </row>
    <row r="1262" spans="1:35" hidden="1">
      <c r="A1262" t="s">
        <v>55</v>
      </c>
      <c r="B1262" t="s">
        <v>56</v>
      </c>
      <c r="C1262" t="s">
        <v>3986</v>
      </c>
      <c r="D1262" t="s">
        <v>58</v>
      </c>
      <c r="E1262" t="s">
        <v>3987</v>
      </c>
      <c r="F1262" t="s">
        <v>60</v>
      </c>
      <c r="G1262" t="s">
        <v>1405</v>
      </c>
      <c r="H1262">
        <v>0</v>
      </c>
      <c r="I1262">
        <v>0</v>
      </c>
      <c r="J1262" t="s">
        <v>25</v>
      </c>
      <c r="K1262">
        <v>0</v>
      </c>
      <c r="L1262">
        <v>10</v>
      </c>
      <c r="M1262" t="s">
        <v>19</v>
      </c>
      <c r="N1262" t="s">
        <v>62</v>
      </c>
      <c r="O1262" t="s">
        <v>517</v>
      </c>
      <c r="P1262" t="s">
        <v>24</v>
      </c>
      <c r="Q1262" t="s">
        <v>64</v>
      </c>
      <c r="R1262" t="s">
        <v>65</v>
      </c>
      <c r="S1262" t="s">
        <v>20</v>
      </c>
      <c r="T1262" t="s">
        <v>105</v>
      </c>
      <c r="U1262" t="s">
        <v>67</v>
      </c>
      <c r="V1262" t="s">
        <v>21</v>
      </c>
      <c r="W1262">
        <v>805</v>
      </c>
      <c r="X1262" t="s">
        <v>22</v>
      </c>
      <c r="Y1262" t="s">
        <v>39</v>
      </c>
      <c r="Z1262">
        <v>2</v>
      </c>
      <c r="AC1262" t="str">
        <f>IF(Table1[[#This Row],[In Adafruit Kit]]+Table1[[#This Row],[Common part]]&gt;0,1,"")</f>
        <v/>
      </c>
      <c r="AF1262" t="str">
        <f>IF(Table1[[#This Row],[Stock Part]]=1,"STOCK",IF(Table1[[#This Row],[5% Rohs Part]]+Table1[[#This Row],[1% Rohs Part]],"",""))</f>
        <v/>
      </c>
      <c r="AG1262" t="str">
        <f>CONCATENATE(Table1[[#This Row],[Resistance (Ohms)]],Table1[[#This Row],[Tolerance]],Table1[[#This Row],[Stock]])</f>
        <v>160kÂ±1%</v>
      </c>
      <c r="AH1262" t="s">
        <v>11344</v>
      </c>
      <c r="AI1262" s="6" t="s">
        <v>11352</v>
      </c>
    </row>
    <row r="1263" spans="1:35" hidden="1">
      <c r="A1263" t="s">
        <v>55</v>
      </c>
      <c r="B1263" t="s">
        <v>56</v>
      </c>
      <c r="C1263" t="s">
        <v>3988</v>
      </c>
      <c r="D1263" t="s">
        <v>58</v>
      </c>
      <c r="E1263" t="s">
        <v>3989</v>
      </c>
      <c r="F1263" t="s">
        <v>60</v>
      </c>
      <c r="G1263" t="s">
        <v>1408</v>
      </c>
      <c r="H1263">
        <v>0</v>
      </c>
      <c r="I1263">
        <v>0</v>
      </c>
      <c r="J1263" t="s">
        <v>25</v>
      </c>
      <c r="K1263">
        <v>0</v>
      </c>
      <c r="L1263">
        <v>10</v>
      </c>
      <c r="M1263" t="s">
        <v>19</v>
      </c>
      <c r="N1263" t="s">
        <v>62</v>
      </c>
      <c r="O1263">
        <v>162</v>
      </c>
      <c r="P1263" t="s">
        <v>24</v>
      </c>
      <c r="Q1263" t="s">
        <v>64</v>
      </c>
      <c r="R1263" t="s">
        <v>65</v>
      </c>
      <c r="S1263" t="s">
        <v>20</v>
      </c>
      <c r="T1263" t="s">
        <v>105</v>
      </c>
      <c r="U1263" t="s">
        <v>67</v>
      </c>
      <c r="V1263" t="s">
        <v>21</v>
      </c>
      <c r="W1263">
        <v>805</v>
      </c>
      <c r="X1263" t="s">
        <v>22</v>
      </c>
      <c r="Y1263" t="s">
        <v>39</v>
      </c>
      <c r="Z1263">
        <v>2</v>
      </c>
      <c r="AC1263" t="str">
        <f>IF(Table1[[#This Row],[In Adafruit Kit]]+Table1[[#This Row],[Common part]]&gt;0,1,"")</f>
        <v/>
      </c>
      <c r="AF1263" t="str">
        <f>IF(Table1[[#This Row],[Stock Part]]=1,"STOCK",IF(Table1[[#This Row],[5% Rohs Part]]+Table1[[#This Row],[1% Rohs Part]],"",""))</f>
        <v/>
      </c>
      <c r="AG1263" t="str">
        <f>CONCATENATE(Table1[[#This Row],[Resistance (Ohms)]],Table1[[#This Row],[Tolerance]],Table1[[#This Row],[Stock]])</f>
        <v>162Â±1%</v>
      </c>
      <c r="AH1263" t="s">
        <v>11344</v>
      </c>
      <c r="AI1263" s="6" t="s">
        <v>11352</v>
      </c>
    </row>
    <row r="1264" spans="1:35" hidden="1">
      <c r="A1264" t="s">
        <v>55</v>
      </c>
      <c r="B1264" t="s">
        <v>56</v>
      </c>
      <c r="C1264" t="s">
        <v>3990</v>
      </c>
      <c r="D1264" t="s">
        <v>58</v>
      </c>
      <c r="E1264" t="s">
        <v>3991</v>
      </c>
      <c r="F1264" t="s">
        <v>60</v>
      </c>
      <c r="G1264" t="s">
        <v>2915</v>
      </c>
      <c r="H1264">
        <v>0</v>
      </c>
      <c r="I1264">
        <v>0</v>
      </c>
      <c r="J1264" t="s">
        <v>25</v>
      </c>
      <c r="K1264">
        <v>0</v>
      </c>
      <c r="L1264">
        <v>10</v>
      </c>
      <c r="M1264" t="s">
        <v>19</v>
      </c>
      <c r="N1264" t="s">
        <v>62</v>
      </c>
      <c r="O1264" t="s">
        <v>2916</v>
      </c>
      <c r="P1264" t="s">
        <v>24</v>
      </c>
      <c r="Q1264" t="s">
        <v>64</v>
      </c>
      <c r="R1264" t="s">
        <v>65</v>
      </c>
      <c r="S1264" t="s">
        <v>20</v>
      </c>
      <c r="T1264" t="s">
        <v>105</v>
      </c>
      <c r="U1264" t="s">
        <v>67</v>
      </c>
      <c r="V1264" t="s">
        <v>21</v>
      </c>
      <c r="W1264">
        <v>805</v>
      </c>
      <c r="X1264" t="s">
        <v>22</v>
      </c>
      <c r="Y1264" t="s">
        <v>39</v>
      </c>
      <c r="Z1264">
        <v>2</v>
      </c>
      <c r="AC1264" t="str">
        <f>IF(Table1[[#This Row],[In Adafruit Kit]]+Table1[[#This Row],[Common part]]&gt;0,1,"")</f>
        <v/>
      </c>
      <c r="AF1264" t="str">
        <f>IF(Table1[[#This Row],[Stock Part]]=1,"STOCK",IF(Table1[[#This Row],[5% Rohs Part]]+Table1[[#This Row],[1% Rohs Part]],"",""))</f>
        <v/>
      </c>
      <c r="AG1264" t="str">
        <f>CONCATENATE(Table1[[#This Row],[Resistance (Ohms)]],Table1[[#This Row],[Tolerance]],Table1[[#This Row],[Stock]])</f>
        <v>1.62kÂ±1%</v>
      </c>
      <c r="AH1264" t="s">
        <v>11344</v>
      </c>
      <c r="AI1264" s="6" t="s">
        <v>11352</v>
      </c>
    </row>
    <row r="1265" spans="1:35" hidden="1">
      <c r="A1265" t="s">
        <v>55</v>
      </c>
      <c r="B1265" t="s">
        <v>56</v>
      </c>
      <c r="C1265" t="s">
        <v>3992</v>
      </c>
      <c r="D1265" t="s">
        <v>58</v>
      </c>
      <c r="E1265" t="s">
        <v>3993</v>
      </c>
      <c r="F1265" t="s">
        <v>60</v>
      </c>
      <c r="G1265" t="s">
        <v>1401</v>
      </c>
      <c r="H1265">
        <v>0</v>
      </c>
      <c r="I1265">
        <v>0</v>
      </c>
      <c r="J1265" t="s">
        <v>25</v>
      </c>
      <c r="K1265">
        <v>0</v>
      </c>
      <c r="L1265">
        <v>10</v>
      </c>
      <c r="M1265" t="s">
        <v>19</v>
      </c>
      <c r="N1265" t="s">
        <v>62</v>
      </c>
      <c r="O1265" t="s">
        <v>1402</v>
      </c>
      <c r="P1265" t="s">
        <v>24</v>
      </c>
      <c r="Q1265" t="s">
        <v>64</v>
      </c>
      <c r="R1265" t="s">
        <v>65</v>
      </c>
      <c r="S1265" t="s">
        <v>20</v>
      </c>
      <c r="T1265" t="s">
        <v>105</v>
      </c>
      <c r="U1265" t="s">
        <v>67</v>
      </c>
      <c r="V1265" t="s">
        <v>21</v>
      </c>
      <c r="W1265">
        <v>805</v>
      </c>
      <c r="X1265" t="s">
        <v>22</v>
      </c>
      <c r="Y1265" t="s">
        <v>39</v>
      </c>
      <c r="Z1265">
        <v>2</v>
      </c>
      <c r="AC1265" t="str">
        <f>IF(Table1[[#This Row],[In Adafruit Kit]]+Table1[[#This Row],[Common part]]&gt;0,1,"")</f>
        <v/>
      </c>
      <c r="AF1265" t="str">
        <f>IF(Table1[[#This Row],[Stock Part]]=1,"STOCK",IF(Table1[[#This Row],[5% Rohs Part]]+Table1[[#This Row],[1% Rohs Part]],"",""))</f>
        <v/>
      </c>
      <c r="AG1265" t="str">
        <f>CONCATENATE(Table1[[#This Row],[Resistance (Ohms)]],Table1[[#This Row],[Tolerance]],Table1[[#This Row],[Stock]])</f>
        <v>16.2kÂ±1%</v>
      </c>
      <c r="AH1265" t="s">
        <v>11344</v>
      </c>
      <c r="AI1265" s="6" t="s">
        <v>11352</v>
      </c>
    </row>
    <row r="1266" spans="1:35" hidden="1">
      <c r="A1266" t="s">
        <v>55</v>
      </c>
      <c r="B1266" t="s">
        <v>56</v>
      </c>
      <c r="C1266" t="s">
        <v>3994</v>
      </c>
      <c r="D1266" t="s">
        <v>58</v>
      </c>
      <c r="E1266" t="s">
        <v>3995</v>
      </c>
      <c r="F1266" t="s">
        <v>60</v>
      </c>
      <c r="G1266" t="s">
        <v>1744</v>
      </c>
      <c r="H1266">
        <v>0</v>
      </c>
      <c r="I1266">
        <v>0</v>
      </c>
      <c r="J1266" t="s">
        <v>25</v>
      </c>
      <c r="K1266">
        <v>0</v>
      </c>
      <c r="L1266">
        <v>10</v>
      </c>
      <c r="M1266" t="s">
        <v>19</v>
      </c>
      <c r="N1266" t="s">
        <v>62</v>
      </c>
      <c r="O1266" t="s">
        <v>1745</v>
      </c>
      <c r="P1266" t="s">
        <v>24</v>
      </c>
      <c r="Q1266" t="s">
        <v>64</v>
      </c>
      <c r="R1266" t="s">
        <v>65</v>
      </c>
      <c r="S1266" t="s">
        <v>20</v>
      </c>
      <c r="T1266" t="s">
        <v>105</v>
      </c>
      <c r="U1266" t="s">
        <v>67</v>
      </c>
      <c r="V1266" t="s">
        <v>21</v>
      </c>
      <c r="W1266">
        <v>805</v>
      </c>
      <c r="X1266" t="s">
        <v>22</v>
      </c>
      <c r="Y1266" t="s">
        <v>39</v>
      </c>
      <c r="Z1266">
        <v>2</v>
      </c>
      <c r="AC1266" t="str">
        <f>IF(Table1[[#This Row],[In Adafruit Kit]]+Table1[[#This Row],[Common part]]&gt;0,1,"")</f>
        <v/>
      </c>
      <c r="AF1266" t="str">
        <f>IF(Table1[[#This Row],[Stock Part]]=1,"STOCK",IF(Table1[[#This Row],[5% Rohs Part]]+Table1[[#This Row],[1% Rohs Part]],"",""))</f>
        <v/>
      </c>
      <c r="AG1266" t="str">
        <f>CONCATENATE(Table1[[#This Row],[Resistance (Ohms)]],Table1[[#This Row],[Tolerance]],Table1[[#This Row],[Stock]])</f>
        <v>162kÂ±1%</v>
      </c>
      <c r="AH1266" t="s">
        <v>11344</v>
      </c>
      <c r="AI1266" s="6" t="s">
        <v>11352</v>
      </c>
    </row>
    <row r="1267" spans="1:35" hidden="1">
      <c r="A1267" t="s">
        <v>55</v>
      </c>
      <c r="B1267" t="s">
        <v>56</v>
      </c>
      <c r="C1267" t="s">
        <v>3996</v>
      </c>
      <c r="D1267" t="s">
        <v>58</v>
      </c>
      <c r="E1267" t="s">
        <v>3997</v>
      </c>
      <c r="F1267" t="s">
        <v>60</v>
      </c>
      <c r="G1267" t="s">
        <v>2596</v>
      </c>
      <c r="H1267">
        <v>0</v>
      </c>
      <c r="I1267">
        <v>0</v>
      </c>
      <c r="J1267" t="s">
        <v>25</v>
      </c>
      <c r="K1267">
        <v>0</v>
      </c>
      <c r="L1267">
        <v>10</v>
      </c>
      <c r="M1267" t="s">
        <v>19</v>
      </c>
      <c r="N1267" t="s">
        <v>62</v>
      </c>
      <c r="O1267" t="s">
        <v>2597</v>
      </c>
      <c r="P1267" t="s">
        <v>24</v>
      </c>
      <c r="Q1267" t="s">
        <v>64</v>
      </c>
      <c r="R1267" t="s">
        <v>65</v>
      </c>
      <c r="S1267" t="s">
        <v>20</v>
      </c>
      <c r="T1267" t="s">
        <v>105</v>
      </c>
      <c r="U1267" t="s">
        <v>67</v>
      </c>
      <c r="V1267" t="s">
        <v>21</v>
      </c>
      <c r="W1267">
        <v>805</v>
      </c>
      <c r="X1267" t="s">
        <v>22</v>
      </c>
      <c r="Y1267" t="s">
        <v>39</v>
      </c>
      <c r="Z1267">
        <v>2</v>
      </c>
      <c r="AC1267" t="str">
        <f>IF(Table1[[#This Row],[In Adafruit Kit]]+Table1[[#This Row],[Common part]]&gt;0,1,"")</f>
        <v/>
      </c>
      <c r="AF1267" t="str">
        <f>IF(Table1[[#This Row],[Stock Part]]=1,"STOCK",IF(Table1[[#This Row],[5% Rohs Part]]+Table1[[#This Row],[1% Rohs Part]],"",""))</f>
        <v/>
      </c>
      <c r="AG1267" t="str">
        <f>CONCATENATE(Table1[[#This Row],[Resistance (Ohms)]],Table1[[#This Row],[Tolerance]],Table1[[#This Row],[Stock]])</f>
        <v>1.62MÂ±1%</v>
      </c>
      <c r="AH1267" t="s">
        <v>11344</v>
      </c>
      <c r="AI1267" s="6" t="s">
        <v>11352</v>
      </c>
    </row>
    <row r="1268" spans="1:35" hidden="1">
      <c r="A1268" t="s">
        <v>55</v>
      </c>
      <c r="B1268" t="s">
        <v>56</v>
      </c>
      <c r="C1268" t="s">
        <v>3998</v>
      </c>
      <c r="D1268" t="s">
        <v>58</v>
      </c>
      <c r="E1268" t="s">
        <v>3999</v>
      </c>
      <c r="F1268" t="s">
        <v>60</v>
      </c>
      <c r="G1268" t="s">
        <v>1873</v>
      </c>
      <c r="H1268">
        <v>0</v>
      </c>
      <c r="I1268">
        <v>0</v>
      </c>
      <c r="J1268" t="s">
        <v>25</v>
      </c>
      <c r="K1268">
        <v>0</v>
      </c>
      <c r="L1268">
        <v>10</v>
      </c>
      <c r="M1268" t="s">
        <v>19</v>
      </c>
      <c r="N1268" t="s">
        <v>62</v>
      </c>
      <c r="O1268">
        <v>165</v>
      </c>
      <c r="P1268" t="s">
        <v>24</v>
      </c>
      <c r="Q1268" t="s">
        <v>64</v>
      </c>
      <c r="R1268" t="s">
        <v>65</v>
      </c>
      <c r="S1268" t="s">
        <v>20</v>
      </c>
      <c r="T1268" t="s">
        <v>105</v>
      </c>
      <c r="U1268" t="s">
        <v>67</v>
      </c>
      <c r="V1268" t="s">
        <v>21</v>
      </c>
      <c r="W1268">
        <v>805</v>
      </c>
      <c r="X1268" t="s">
        <v>22</v>
      </c>
      <c r="Y1268" t="s">
        <v>39</v>
      </c>
      <c r="Z1268">
        <v>2</v>
      </c>
      <c r="AC1268" t="str">
        <f>IF(Table1[[#This Row],[In Adafruit Kit]]+Table1[[#This Row],[Common part]]&gt;0,1,"")</f>
        <v/>
      </c>
      <c r="AF1268" t="str">
        <f>IF(Table1[[#This Row],[Stock Part]]=1,"STOCK",IF(Table1[[#This Row],[5% Rohs Part]]+Table1[[#This Row],[1% Rohs Part]],"",""))</f>
        <v/>
      </c>
      <c r="AG1268" t="str">
        <f>CONCATENATE(Table1[[#This Row],[Resistance (Ohms)]],Table1[[#This Row],[Tolerance]],Table1[[#This Row],[Stock]])</f>
        <v>165Â±1%</v>
      </c>
      <c r="AH1268" t="s">
        <v>11344</v>
      </c>
      <c r="AI1268" s="6" t="s">
        <v>11352</v>
      </c>
    </row>
    <row r="1269" spans="1:35" hidden="1">
      <c r="A1269" t="s">
        <v>55</v>
      </c>
      <c r="B1269" t="s">
        <v>56</v>
      </c>
      <c r="C1269" t="s">
        <v>4000</v>
      </c>
      <c r="D1269" t="s">
        <v>58</v>
      </c>
      <c r="E1269" t="s">
        <v>4001</v>
      </c>
      <c r="F1269" t="s">
        <v>60</v>
      </c>
      <c r="G1269" t="s">
        <v>1653</v>
      </c>
      <c r="H1269">
        <v>0</v>
      </c>
      <c r="I1269">
        <v>0</v>
      </c>
      <c r="J1269" t="s">
        <v>25</v>
      </c>
      <c r="K1269">
        <v>0</v>
      </c>
      <c r="L1269">
        <v>10</v>
      </c>
      <c r="M1269" t="s">
        <v>19</v>
      </c>
      <c r="N1269" t="s">
        <v>62</v>
      </c>
      <c r="O1269" t="s">
        <v>1654</v>
      </c>
      <c r="P1269" t="s">
        <v>24</v>
      </c>
      <c r="Q1269" t="s">
        <v>64</v>
      </c>
      <c r="R1269" t="s">
        <v>65</v>
      </c>
      <c r="S1269" t="s">
        <v>20</v>
      </c>
      <c r="T1269" t="s">
        <v>105</v>
      </c>
      <c r="U1269" t="s">
        <v>67</v>
      </c>
      <c r="V1269" t="s">
        <v>21</v>
      </c>
      <c r="W1269">
        <v>805</v>
      </c>
      <c r="X1269" t="s">
        <v>22</v>
      </c>
      <c r="Y1269" t="s">
        <v>39</v>
      </c>
      <c r="Z1269">
        <v>2</v>
      </c>
      <c r="AC1269" t="str">
        <f>IF(Table1[[#This Row],[In Adafruit Kit]]+Table1[[#This Row],[Common part]]&gt;0,1,"")</f>
        <v/>
      </c>
      <c r="AF1269" t="str">
        <f>IF(Table1[[#This Row],[Stock Part]]=1,"STOCK",IF(Table1[[#This Row],[5% Rohs Part]]+Table1[[#This Row],[1% Rohs Part]],"",""))</f>
        <v/>
      </c>
      <c r="AG1269" t="str">
        <f>CONCATENATE(Table1[[#This Row],[Resistance (Ohms)]],Table1[[#This Row],[Tolerance]],Table1[[#This Row],[Stock]])</f>
        <v>1.65kÂ±1%</v>
      </c>
      <c r="AH1269" t="s">
        <v>11344</v>
      </c>
      <c r="AI1269" s="6" t="s">
        <v>11352</v>
      </c>
    </row>
    <row r="1270" spans="1:35" hidden="1">
      <c r="A1270" t="s">
        <v>55</v>
      </c>
      <c r="B1270" t="s">
        <v>56</v>
      </c>
      <c r="C1270" t="s">
        <v>4002</v>
      </c>
      <c r="D1270" t="s">
        <v>58</v>
      </c>
      <c r="E1270" t="s">
        <v>4003</v>
      </c>
      <c r="F1270" t="s">
        <v>60</v>
      </c>
      <c r="G1270" t="s">
        <v>886</v>
      </c>
      <c r="H1270">
        <v>0</v>
      </c>
      <c r="I1270">
        <v>0</v>
      </c>
      <c r="J1270" t="s">
        <v>25</v>
      </c>
      <c r="K1270">
        <v>0</v>
      </c>
      <c r="L1270">
        <v>10</v>
      </c>
      <c r="M1270" t="s">
        <v>19</v>
      </c>
      <c r="N1270" t="s">
        <v>62</v>
      </c>
      <c r="O1270" t="s">
        <v>887</v>
      </c>
      <c r="P1270" t="s">
        <v>24</v>
      </c>
      <c r="Q1270" t="s">
        <v>64</v>
      </c>
      <c r="R1270" t="s">
        <v>65</v>
      </c>
      <c r="S1270" t="s">
        <v>20</v>
      </c>
      <c r="T1270" t="s">
        <v>105</v>
      </c>
      <c r="U1270" t="s">
        <v>67</v>
      </c>
      <c r="V1270" t="s">
        <v>21</v>
      </c>
      <c r="W1270">
        <v>805</v>
      </c>
      <c r="X1270" t="s">
        <v>22</v>
      </c>
      <c r="Y1270" t="s">
        <v>39</v>
      </c>
      <c r="Z1270">
        <v>2</v>
      </c>
      <c r="AC1270" t="str">
        <f>IF(Table1[[#This Row],[In Adafruit Kit]]+Table1[[#This Row],[Common part]]&gt;0,1,"")</f>
        <v/>
      </c>
      <c r="AF1270" t="str">
        <f>IF(Table1[[#This Row],[Stock Part]]=1,"STOCK",IF(Table1[[#This Row],[5% Rohs Part]]+Table1[[#This Row],[1% Rohs Part]],"",""))</f>
        <v/>
      </c>
      <c r="AG1270" t="str">
        <f>CONCATENATE(Table1[[#This Row],[Resistance (Ohms)]],Table1[[#This Row],[Tolerance]],Table1[[#This Row],[Stock]])</f>
        <v>16.5kÂ±1%</v>
      </c>
      <c r="AH1270" t="s">
        <v>11344</v>
      </c>
      <c r="AI1270" s="6" t="s">
        <v>11352</v>
      </c>
    </row>
    <row r="1271" spans="1:35" hidden="1">
      <c r="A1271" t="s">
        <v>55</v>
      </c>
      <c r="B1271" t="s">
        <v>56</v>
      </c>
      <c r="C1271" t="s">
        <v>4004</v>
      </c>
      <c r="D1271" t="s">
        <v>58</v>
      </c>
      <c r="E1271" t="s">
        <v>4005</v>
      </c>
      <c r="F1271" t="s">
        <v>60</v>
      </c>
      <c r="G1271" t="s">
        <v>1561</v>
      </c>
      <c r="H1271">
        <v>0</v>
      </c>
      <c r="I1271">
        <v>0</v>
      </c>
      <c r="J1271" t="s">
        <v>25</v>
      </c>
      <c r="K1271">
        <v>0</v>
      </c>
      <c r="L1271">
        <v>10</v>
      </c>
      <c r="M1271" t="s">
        <v>19</v>
      </c>
      <c r="N1271" t="s">
        <v>62</v>
      </c>
      <c r="O1271" t="s">
        <v>1562</v>
      </c>
      <c r="P1271" t="s">
        <v>24</v>
      </c>
      <c r="Q1271" t="s">
        <v>64</v>
      </c>
      <c r="R1271" t="s">
        <v>65</v>
      </c>
      <c r="S1271" t="s">
        <v>20</v>
      </c>
      <c r="T1271" t="s">
        <v>105</v>
      </c>
      <c r="U1271" t="s">
        <v>67</v>
      </c>
      <c r="V1271" t="s">
        <v>21</v>
      </c>
      <c r="W1271">
        <v>805</v>
      </c>
      <c r="X1271" t="s">
        <v>22</v>
      </c>
      <c r="Y1271" t="s">
        <v>39</v>
      </c>
      <c r="Z1271">
        <v>2</v>
      </c>
      <c r="AC1271" t="str">
        <f>IF(Table1[[#This Row],[In Adafruit Kit]]+Table1[[#This Row],[Common part]]&gt;0,1,"")</f>
        <v/>
      </c>
      <c r="AF1271" t="str">
        <f>IF(Table1[[#This Row],[Stock Part]]=1,"STOCK",IF(Table1[[#This Row],[5% Rohs Part]]+Table1[[#This Row],[1% Rohs Part]],"",""))</f>
        <v/>
      </c>
      <c r="AG1271" t="str">
        <f>CONCATENATE(Table1[[#This Row],[Resistance (Ohms)]],Table1[[#This Row],[Tolerance]],Table1[[#This Row],[Stock]])</f>
        <v>165kÂ±1%</v>
      </c>
      <c r="AH1271" t="s">
        <v>11344</v>
      </c>
      <c r="AI1271" s="6" t="s">
        <v>11352</v>
      </c>
    </row>
    <row r="1272" spans="1:35" hidden="1">
      <c r="A1272" t="s">
        <v>55</v>
      </c>
      <c r="B1272" t="s">
        <v>56</v>
      </c>
      <c r="C1272" t="s">
        <v>4006</v>
      </c>
      <c r="D1272" t="s">
        <v>58</v>
      </c>
      <c r="E1272" t="s">
        <v>4007</v>
      </c>
      <c r="F1272" t="s">
        <v>60</v>
      </c>
      <c r="G1272" t="s">
        <v>2050</v>
      </c>
      <c r="H1272">
        <v>0</v>
      </c>
      <c r="I1272">
        <v>0</v>
      </c>
      <c r="J1272" t="s">
        <v>25</v>
      </c>
      <c r="K1272">
        <v>0</v>
      </c>
      <c r="L1272">
        <v>10</v>
      </c>
      <c r="M1272" t="s">
        <v>19</v>
      </c>
      <c r="N1272" t="s">
        <v>62</v>
      </c>
      <c r="O1272" t="s">
        <v>2051</v>
      </c>
      <c r="P1272" t="s">
        <v>24</v>
      </c>
      <c r="Q1272" t="s">
        <v>64</v>
      </c>
      <c r="R1272" t="s">
        <v>65</v>
      </c>
      <c r="S1272" t="s">
        <v>20</v>
      </c>
      <c r="T1272" t="s">
        <v>105</v>
      </c>
      <c r="U1272" t="s">
        <v>67</v>
      </c>
      <c r="V1272" t="s">
        <v>21</v>
      </c>
      <c r="W1272">
        <v>805</v>
      </c>
      <c r="X1272" t="s">
        <v>22</v>
      </c>
      <c r="Y1272" t="s">
        <v>39</v>
      </c>
      <c r="Z1272">
        <v>2</v>
      </c>
      <c r="AC1272" t="str">
        <f>IF(Table1[[#This Row],[In Adafruit Kit]]+Table1[[#This Row],[Common part]]&gt;0,1,"")</f>
        <v/>
      </c>
      <c r="AF1272" t="str">
        <f>IF(Table1[[#This Row],[Stock Part]]=1,"STOCK",IF(Table1[[#This Row],[5% Rohs Part]]+Table1[[#This Row],[1% Rohs Part]],"",""))</f>
        <v/>
      </c>
      <c r="AG1272" t="str">
        <f>CONCATENATE(Table1[[#This Row],[Resistance (Ohms)]],Table1[[#This Row],[Tolerance]],Table1[[#This Row],[Stock]])</f>
        <v>1.65MÂ±1%</v>
      </c>
      <c r="AH1272" t="s">
        <v>11344</v>
      </c>
      <c r="AI1272" s="6" t="s">
        <v>11352</v>
      </c>
    </row>
    <row r="1273" spans="1:35" hidden="1">
      <c r="A1273" t="s">
        <v>55</v>
      </c>
      <c r="B1273" t="s">
        <v>56</v>
      </c>
      <c r="C1273" t="s">
        <v>4008</v>
      </c>
      <c r="D1273" t="s">
        <v>58</v>
      </c>
      <c r="E1273" t="s">
        <v>4009</v>
      </c>
      <c r="F1273" t="s">
        <v>60</v>
      </c>
      <c r="G1273" t="s">
        <v>1411</v>
      </c>
      <c r="H1273">
        <v>0</v>
      </c>
      <c r="I1273">
        <v>0</v>
      </c>
      <c r="J1273" t="s">
        <v>25</v>
      </c>
      <c r="K1273">
        <v>0</v>
      </c>
      <c r="L1273">
        <v>10</v>
      </c>
      <c r="M1273" t="s">
        <v>19</v>
      </c>
      <c r="N1273" t="s">
        <v>62</v>
      </c>
      <c r="O1273">
        <v>169</v>
      </c>
      <c r="P1273" t="s">
        <v>24</v>
      </c>
      <c r="Q1273" t="s">
        <v>64</v>
      </c>
      <c r="R1273" t="s">
        <v>65</v>
      </c>
      <c r="S1273" t="s">
        <v>20</v>
      </c>
      <c r="T1273" t="s">
        <v>105</v>
      </c>
      <c r="U1273" t="s">
        <v>67</v>
      </c>
      <c r="V1273" t="s">
        <v>21</v>
      </c>
      <c r="W1273">
        <v>805</v>
      </c>
      <c r="X1273" t="s">
        <v>22</v>
      </c>
      <c r="Y1273" t="s">
        <v>39</v>
      </c>
      <c r="Z1273">
        <v>2</v>
      </c>
      <c r="AC1273" t="str">
        <f>IF(Table1[[#This Row],[In Adafruit Kit]]+Table1[[#This Row],[Common part]]&gt;0,1,"")</f>
        <v/>
      </c>
      <c r="AF1273" t="str">
        <f>IF(Table1[[#This Row],[Stock Part]]=1,"STOCK",IF(Table1[[#This Row],[5% Rohs Part]]+Table1[[#This Row],[1% Rohs Part]],"",""))</f>
        <v/>
      </c>
      <c r="AG1273" t="str">
        <f>CONCATENATE(Table1[[#This Row],[Resistance (Ohms)]],Table1[[#This Row],[Tolerance]],Table1[[#This Row],[Stock]])</f>
        <v>169Â±1%</v>
      </c>
      <c r="AH1273" t="s">
        <v>11344</v>
      </c>
      <c r="AI1273" s="6" t="s">
        <v>11352</v>
      </c>
    </row>
    <row r="1274" spans="1:35" hidden="1">
      <c r="A1274" t="s">
        <v>55</v>
      </c>
      <c r="B1274" t="s">
        <v>56</v>
      </c>
      <c r="C1274" t="s">
        <v>4010</v>
      </c>
      <c r="D1274" t="s">
        <v>58</v>
      </c>
      <c r="E1274" t="s">
        <v>4011</v>
      </c>
      <c r="F1274" t="s">
        <v>60</v>
      </c>
      <c r="G1274" t="s">
        <v>909</v>
      </c>
      <c r="H1274">
        <v>0</v>
      </c>
      <c r="I1274">
        <v>0</v>
      </c>
      <c r="J1274" t="s">
        <v>25</v>
      </c>
      <c r="K1274">
        <v>0</v>
      </c>
      <c r="L1274">
        <v>10</v>
      </c>
      <c r="M1274" t="s">
        <v>19</v>
      </c>
      <c r="N1274" t="s">
        <v>62</v>
      </c>
      <c r="O1274" t="s">
        <v>910</v>
      </c>
      <c r="P1274" t="s">
        <v>24</v>
      </c>
      <c r="Q1274" t="s">
        <v>64</v>
      </c>
      <c r="R1274" t="s">
        <v>65</v>
      </c>
      <c r="S1274" t="s">
        <v>20</v>
      </c>
      <c r="T1274" t="s">
        <v>105</v>
      </c>
      <c r="U1274" t="s">
        <v>67</v>
      </c>
      <c r="V1274" t="s">
        <v>21</v>
      </c>
      <c r="W1274">
        <v>805</v>
      </c>
      <c r="X1274" t="s">
        <v>22</v>
      </c>
      <c r="Y1274" t="s">
        <v>39</v>
      </c>
      <c r="Z1274">
        <v>2</v>
      </c>
      <c r="AC1274" t="str">
        <f>IF(Table1[[#This Row],[In Adafruit Kit]]+Table1[[#This Row],[Common part]]&gt;0,1,"")</f>
        <v/>
      </c>
      <c r="AF1274" t="str">
        <f>IF(Table1[[#This Row],[Stock Part]]=1,"STOCK",IF(Table1[[#This Row],[5% Rohs Part]]+Table1[[#This Row],[1% Rohs Part]],"",""))</f>
        <v/>
      </c>
      <c r="AG1274" t="str">
        <f>CONCATENATE(Table1[[#This Row],[Resistance (Ohms)]],Table1[[#This Row],[Tolerance]],Table1[[#This Row],[Stock]])</f>
        <v>1.69kÂ±1%</v>
      </c>
      <c r="AH1274" t="s">
        <v>11344</v>
      </c>
      <c r="AI1274" s="6" t="s">
        <v>11352</v>
      </c>
    </row>
    <row r="1275" spans="1:35" hidden="1">
      <c r="A1275" t="s">
        <v>55</v>
      </c>
      <c r="B1275" t="s">
        <v>56</v>
      </c>
      <c r="C1275" t="s">
        <v>4012</v>
      </c>
      <c r="D1275" t="s">
        <v>58</v>
      </c>
      <c r="E1275" t="s">
        <v>4013</v>
      </c>
      <c r="F1275" t="s">
        <v>60</v>
      </c>
      <c r="G1275" t="s">
        <v>988</v>
      </c>
      <c r="H1275">
        <v>0</v>
      </c>
      <c r="I1275">
        <v>0</v>
      </c>
      <c r="J1275" t="s">
        <v>25</v>
      </c>
      <c r="K1275">
        <v>0</v>
      </c>
      <c r="L1275">
        <v>10</v>
      </c>
      <c r="M1275" t="s">
        <v>19</v>
      </c>
      <c r="N1275" t="s">
        <v>62</v>
      </c>
      <c r="O1275" t="s">
        <v>989</v>
      </c>
      <c r="P1275" t="s">
        <v>24</v>
      </c>
      <c r="Q1275" t="s">
        <v>64</v>
      </c>
      <c r="R1275" t="s">
        <v>65</v>
      </c>
      <c r="S1275" t="s">
        <v>20</v>
      </c>
      <c r="T1275" t="s">
        <v>105</v>
      </c>
      <c r="U1275" t="s">
        <v>67</v>
      </c>
      <c r="V1275" t="s">
        <v>21</v>
      </c>
      <c r="W1275">
        <v>805</v>
      </c>
      <c r="X1275" t="s">
        <v>22</v>
      </c>
      <c r="Y1275" t="s">
        <v>39</v>
      </c>
      <c r="Z1275">
        <v>2</v>
      </c>
      <c r="AC1275" t="str">
        <f>IF(Table1[[#This Row],[In Adafruit Kit]]+Table1[[#This Row],[Common part]]&gt;0,1,"")</f>
        <v/>
      </c>
      <c r="AF1275" t="str">
        <f>IF(Table1[[#This Row],[Stock Part]]=1,"STOCK",IF(Table1[[#This Row],[5% Rohs Part]]+Table1[[#This Row],[1% Rohs Part]],"",""))</f>
        <v/>
      </c>
      <c r="AG1275" t="str">
        <f>CONCATENATE(Table1[[#This Row],[Resistance (Ohms)]],Table1[[#This Row],[Tolerance]],Table1[[#This Row],[Stock]])</f>
        <v>16.9kÂ±1%</v>
      </c>
      <c r="AH1275" t="s">
        <v>11344</v>
      </c>
      <c r="AI1275" s="6" t="s">
        <v>11352</v>
      </c>
    </row>
    <row r="1276" spans="1:35" hidden="1">
      <c r="A1276" t="s">
        <v>55</v>
      </c>
      <c r="B1276" t="s">
        <v>56</v>
      </c>
      <c r="C1276" t="s">
        <v>4014</v>
      </c>
      <c r="D1276" t="s">
        <v>58</v>
      </c>
      <c r="E1276" t="s">
        <v>4015</v>
      </c>
      <c r="F1276" t="s">
        <v>60</v>
      </c>
      <c r="G1276" t="s">
        <v>2930</v>
      </c>
      <c r="H1276">
        <v>0</v>
      </c>
      <c r="I1276">
        <v>0</v>
      </c>
      <c r="J1276" t="s">
        <v>25</v>
      </c>
      <c r="K1276">
        <v>0</v>
      </c>
      <c r="L1276">
        <v>10</v>
      </c>
      <c r="M1276" t="s">
        <v>19</v>
      </c>
      <c r="N1276" t="s">
        <v>62</v>
      </c>
      <c r="O1276" t="s">
        <v>2931</v>
      </c>
      <c r="P1276" t="s">
        <v>24</v>
      </c>
      <c r="Q1276" t="s">
        <v>64</v>
      </c>
      <c r="R1276" t="s">
        <v>65</v>
      </c>
      <c r="S1276" t="s">
        <v>20</v>
      </c>
      <c r="T1276" t="s">
        <v>105</v>
      </c>
      <c r="U1276" t="s">
        <v>67</v>
      </c>
      <c r="V1276" t="s">
        <v>21</v>
      </c>
      <c r="W1276">
        <v>805</v>
      </c>
      <c r="X1276" t="s">
        <v>22</v>
      </c>
      <c r="Y1276" t="s">
        <v>39</v>
      </c>
      <c r="Z1276">
        <v>2</v>
      </c>
      <c r="AC1276" t="str">
        <f>IF(Table1[[#This Row],[In Adafruit Kit]]+Table1[[#This Row],[Common part]]&gt;0,1,"")</f>
        <v/>
      </c>
      <c r="AF1276" t="str">
        <f>IF(Table1[[#This Row],[Stock Part]]=1,"STOCK",IF(Table1[[#This Row],[5% Rohs Part]]+Table1[[#This Row],[1% Rohs Part]],"",""))</f>
        <v/>
      </c>
      <c r="AG1276" t="str">
        <f>CONCATENATE(Table1[[#This Row],[Resistance (Ohms)]],Table1[[#This Row],[Tolerance]],Table1[[#This Row],[Stock]])</f>
        <v>169kÂ±1%</v>
      </c>
      <c r="AH1276" t="s">
        <v>11344</v>
      </c>
      <c r="AI1276" s="6" t="s">
        <v>11352</v>
      </c>
    </row>
    <row r="1277" spans="1:35" hidden="1">
      <c r="A1277" t="s">
        <v>55</v>
      </c>
      <c r="B1277" t="s">
        <v>56</v>
      </c>
      <c r="C1277" t="s">
        <v>4016</v>
      </c>
      <c r="D1277" t="s">
        <v>58</v>
      </c>
      <c r="E1277" t="s">
        <v>4017</v>
      </c>
      <c r="F1277" t="s">
        <v>60</v>
      </c>
      <c r="G1277" t="s">
        <v>2034</v>
      </c>
      <c r="H1277">
        <v>0</v>
      </c>
      <c r="I1277">
        <v>0</v>
      </c>
      <c r="J1277" t="s">
        <v>25</v>
      </c>
      <c r="K1277">
        <v>0</v>
      </c>
      <c r="L1277">
        <v>10</v>
      </c>
      <c r="M1277" t="s">
        <v>19</v>
      </c>
      <c r="N1277" t="s">
        <v>62</v>
      </c>
      <c r="O1277" t="s">
        <v>2035</v>
      </c>
      <c r="P1277" t="s">
        <v>24</v>
      </c>
      <c r="Q1277" t="s">
        <v>64</v>
      </c>
      <c r="R1277" t="s">
        <v>65</v>
      </c>
      <c r="S1277" t="s">
        <v>20</v>
      </c>
      <c r="T1277" t="s">
        <v>105</v>
      </c>
      <c r="U1277" t="s">
        <v>67</v>
      </c>
      <c r="V1277" t="s">
        <v>21</v>
      </c>
      <c r="W1277">
        <v>805</v>
      </c>
      <c r="X1277" t="s">
        <v>22</v>
      </c>
      <c r="Y1277" t="s">
        <v>39</v>
      </c>
      <c r="Z1277">
        <v>2</v>
      </c>
      <c r="AC1277" t="str">
        <f>IF(Table1[[#This Row],[In Adafruit Kit]]+Table1[[#This Row],[Common part]]&gt;0,1,"")</f>
        <v/>
      </c>
      <c r="AF1277" t="str">
        <f>IF(Table1[[#This Row],[Stock Part]]=1,"STOCK",IF(Table1[[#This Row],[5% Rohs Part]]+Table1[[#This Row],[1% Rohs Part]],"",""))</f>
        <v/>
      </c>
      <c r="AG1277" t="str">
        <f>CONCATENATE(Table1[[#This Row],[Resistance (Ohms)]],Table1[[#This Row],[Tolerance]],Table1[[#This Row],[Stock]])</f>
        <v>1.69MÂ±1%</v>
      </c>
      <c r="AH1277" t="s">
        <v>11344</v>
      </c>
      <c r="AI1277" s="6" t="s">
        <v>11352</v>
      </c>
    </row>
    <row r="1278" spans="1:35" hidden="1">
      <c r="A1278" t="s">
        <v>55</v>
      </c>
      <c r="B1278" t="s">
        <v>56</v>
      </c>
      <c r="C1278" t="s">
        <v>4018</v>
      </c>
      <c r="D1278" t="s">
        <v>58</v>
      </c>
      <c r="E1278" t="s">
        <v>4019</v>
      </c>
      <c r="F1278" t="s">
        <v>60</v>
      </c>
      <c r="G1278" t="s">
        <v>1661</v>
      </c>
      <c r="H1278">
        <v>0</v>
      </c>
      <c r="I1278">
        <v>0</v>
      </c>
      <c r="J1278" t="s">
        <v>25</v>
      </c>
      <c r="K1278">
        <v>0</v>
      </c>
      <c r="L1278">
        <v>10</v>
      </c>
      <c r="M1278" t="s">
        <v>19</v>
      </c>
      <c r="N1278" t="s">
        <v>62</v>
      </c>
      <c r="O1278">
        <v>16</v>
      </c>
      <c r="P1278" t="s">
        <v>24</v>
      </c>
      <c r="Q1278" t="s">
        <v>64</v>
      </c>
      <c r="R1278" t="s">
        <v>65</v>
      </c>
      <c r="S1278" t="s">
        <v>20</v>
      </c>
      <c r="T1278" t="s">
        <v>105</v>
      </c>
      <c r="U1278" t="s">
        <v>67</v>
      </c>
      <c r="V1278" t="s">
        <v>21</v>
      </c>
      <c r="W1278">
        <v>805</v>
      </c>
      <c r="X1278" t="s">
        <v>22</v>
      </c>
      <c r="Y1278" t="s">
        <v>39</v>
      </c>
      <c r="Z1278">
        <v>2</v>
      </c>
      <c r="AC1278" t="str">
        <f>IF(Table1[[#This Row],[In Adafruit Kit]]+Table1[[#This Row],[Common part]]&gt;0,1,"")</f>
        <v/>
      </c>
      <c r="AF1278" t="str">
        <f>IF(Table1[[#This Row],[Stock Part]]=1,"STOCK",IF(Table1[[#This Row],[5% Rohs Part]]+Table1[[#This Row],[1% Rohs Part]],"",""))</f>
        <v/>
      </c>
      <c r="AG1278" t="str">
        <f>CONCATENATE(Table1[[#This Row],[Resistance (Ohms)]],Table1[[#This Row],[Tolerance]],Table1[[#This Row],[Stock]])</f>
        <v>16Â±1%</v>
      </c>
      <c r="AH1278" t="s">
        <v>11344</v>
      </c>
      <c r="AI1278" s="6" t="s">
        <v>11352</v>
      </c>
    </row>
    <row r="1279" spans="1:35" hidden="1">
      <c r="A1279" t="s">
        <v>55</v>
      </c>
      <c r="B1279" t="s">
        <v>56</v>
      </c>
      <c r="C1279" t="s">
        <v>4020</v>
      </c>
      <c r="D1279" t="s">
        <v>58</v>
      </c>
      <c r="E1279" t="s">
        <v>4021</v>
      </c>
      <c r="F1279" t="s">
        <v>60</v>
      </c>
      <c r="G1279" t="s">
        <v>2884</v>
      </c>
      <c r="H1279">
        <v>0</v>
      </c>
      <c r="I1279">
        <v>0</v>
      </c>
      <c r="J1279" t="s">
        <v>25</v>
      </c>
      <c r="K1279">
        <v>0</v>
      </c>
      <c r="L1279">
        <v>10</v>
      </c>
      <c r="M1279" t="s">
        <v>19</v>
      </c>
      <c r="N1279" t="s">
        <v>62</v>
      </c>
      <c r="O1279">
        <v>16.2</v>
      </c>
      <c r="P1279" t="s">
        <v>24</v>
      </c>
      <c r="Q1279" t="s">
        <v>64</v>
      </c>
      <c r="R1279" t="s">
        <v>65</v>
      </c>
      <c r="S1279" t="s">
        <v>20</v>
      </c>
      <c r="T1279" t="s">
        <v>105</v>
      </c>
      <c r="U1279" t="s">
        <v>67</v>
      </c>
      <c r="V1279" t="s">
        <v>21</v>
      </c>
      <c r="W1279">
        <v>805</v>
      </c>
      <c r="X1279" t="s">
        <v>22</v>
      </c>
      <c r="Y1279" t="s">
        <v>39</v>
      </c>
      <c r="Z1279">
        <v>2</v>
      </c>
      <c r="AC1279" t="str">
        <f>IF(Table1[[#This Row],[In Adafruit Kit]]+Table1[[#This Row],[Common part]]&gt;0,1,"")</f>
        <v/>
      </c>
      <c r="AF1279" t="str">
        <f>IF(Table1[[#This Row],[Stock Part]]=1,"STOCK",IF(Table1[[#This Row],[5% Rohs Part]]+Table1[[#This Row],[1% Rohs Part]],"",""))</f>
        <v/>
      </c>
      <c r="AG1279" t="str">
        <f>CONCATENATE(Table1[[#This Row],[Resistance (Ohms)]],Table1[[#This Row],[Tolerance]],Table1[[#This Row],[Stock]])</f>
        <v>16.2Â±1%</v>
      </c>
      <c r="AH1279" t="s">
        <v>11344</v>
      </c>
      <c r="AI1279" s="6" t="s">
        <v>11352</v>
      </c>
    </row>
    <row r="1280" spans="1:35" hidden="1">
      <c r="A1280" t="s">
        <v>55</v>
      </c>
      <c r="B1280" t="s">
        <v>56</v>
      </c>
      <c r="C1280" t="s">
        <v>4022</v>
      </c>
      <c r="D1280" t="s">
        <v>58</v>
      </c>
      <c r="E1280" t="s">
        <v>4023</v>
      </c>
      <c r="F1280" t="s">
        <v>60</v>
      </c>
      <c r="G1280" t="s">
        <v>2166</v>
      </c>
      <c r="H1280">
        <v>0</v>
      </c>
      <c r="I1280">
        <v>0</v>
      </c>
      <c r="J1280" t="s">
        <v>25</v>
      </c>
      <c r="K1280">
        <v>0</v>
      </c>
      <c r="L1280">
        <v>10</v>
      </c>
      <c r="M1280" t="s">
        <v>19</v>
      </c>
      <c r="N1280" t="s">
        <v>62</v>
      </c>
      <c r="O1280">
        <v>16.5</v>
      </c>
      <c r="P1280" t="s">
        <v>24</v>
      </c>
      <c r="Q1280" t="s">
        <v>64</v>
      </c>
      <c r="R1280" t="s">
        <v>65</v>
      </c>
      <c r="S1280" t="s">
        <v>20</v>
      </c>
      <c r="T1280" t="s">
        <v>105</v>
      </c>
      <c r="U1280" t="s">
        <v>67</v>
      </c>
      <c r="V1280" t="s">
        <v>21</v>
      </c>
      <c r="W1280">
        <v>805</v>
      </c>
      <c r="X1280" t="s">
        <v>22</v>
      </c>
      <c r="Y1280" t="s">
        <v>39</v>
      </c>
      <c r="Z1280">
        <v>2</v>
      </c>
      <c r="AC1280" t="str">
        <f>IF(Table1[[#This Row],[In Adafruit Kit]]+Table1[[#This Row],[Common part]]&gt;0,1,"")</f>
        <v/>
      </c>
      <c r="AF1280" t="str">
        <f>IF(Table1[[#This Row],[Stock Part]]=1,"STOCK",IF(Table1[[#This Row],[5% Rohs Part]]+Table1[[#This Row],[1% Rohs Part]],"",""))</f>
        <v/>
      </c>
      <c r="AG1280" t="str">
        <f>CONCATENATE(Table1[[#This Row],[Resistance (Ohms)]],Table1[[#This Row],[Tolerance]],Table1[[#This Row],[Stock]])</f>
        <v>16.5Â±1%</v>
      </c>
      <c r="AH1280" t="s">
        <v>11344</v>
      </c>
      <c r="AI1280" s="6" t="s">
        <v>11352</v>
      </c>
    </row>
    <row r="1281" spans="1:35" hidden="1">
      <c r="A1281" t="s">
        <v>55</v>
      </c>
      <c r="B1281" t="s">
        <v>56</v>
      </c>
      <c r="C1281" t="s">
        <v>4024</v>
      </c>
      <c r="D1281" t="s">
        <v>58</v>
      </c>
      <c r="E1281" t="s">
        <v>4025</v>
      </c>
      <c r="F1281" t="s">
        <v>60</v>
      </c>
      <c r="G1281" t="s">
        <v>1870</v>
      </c>
      <c r="H1281">
        <v>0</v>
      </c>
      <c r="I1281">
        <v>0</v>
      </c>
      <c r="J1281" t="s">
        <v>25</v>
      </c>
      <c r="K1281">
        <v>0</v>
      </c>
      <c r="L1281">
        <v>10</v>
      </c>
      <c r="M1281" t="s">
        <v>19</v>
      </c>
      <c r="N1281" t="s">
        <v>62</v>
      </c>
      <c r="O1281">
        <v>16.899999999999999</v>
      </c>
      <c r="P1281" t="s">
        <v>24</v>
      </c>
      <c r="Q1281" t="s">
        <v>64</v>
      </c>
      <c r="R1281" t="s">
        <v>65</v>
      </c>
      <c r="S1281" t="s">
        <v>20</v>
      </c>
      <c r="T1281" t="s">
        <v>105</v>
      </c>
      <c r="U1281" t="s">
        <v>67</v>
      </c>
      <c r="V1281" t="s">
        <v>21</v>
      </c>
      <c r="W1281">
        <v>805</v>
      </c>
      <c r="X1281" t="s">
        <v>22</v>
      </c>
      <c r="Y1281" t="s">
        <v>39</v>
      </c>
      <c r="Z1281">
        <v>2</v>
      </c>
      <c r="AC1281" t="str">
        <f>IF(Table1[[#This Row],[In Adafruit Kit]]+Table1[[#This Row],[Common part]]&gt;0,1,"")</f>
        <v/>
      </c>
      <c r="AF1281" t="str">
        <f>IF(Table1[[#This Row],[Stock Part]]=1,"STOCK",IF(Table1[[#This Row],[5% Rohs Part]]+Table1[[#This Row],[1% Rohs Part]],"",""))</f>
        <v/>
      </c>
      <c r="AG1281" t="str">
        <f>CONCATENATE(Table1[[#This Row],[Resistance (Ohms)]],Table1[[#This Row],[Tolerance]],Table1[[#This Row],[Stock]])</f>
        <v>16.9Â±1%</v>
      </c>
      <c r="AH1281" t="s">
        <v>11344</v>
      </c>
      <c r="AI1281" s="6" t="s">
        <v>11352</v>
      </c>
    </row>
    <row r="1282" spans="1:35" hidden="1">
      <c r="A1282" t="s">
        <v>55</v>
      </c>
      <c r="B1282" t="s">
        <v>56</v>
      </c>
      <c r="C1282" t="s">
        <v>4026</v>
      </c>
      <c r="D1282" t="s">
        <v>58</v>
      </c>
      <c r="E1282" t="s">
        <v>4027</v>
      </c>
      <c r="F1282" t="s">
        <v>60</v>
      </c>
      <c r="G1282" t="s">
        <v>699</v>
      </c>
      <c r="H1282">
        <v>0</v>
      </c>
      <c r="I1282">
        <v>0</v>
      </c>
      <c r="J1282" t="s">
        <v>25</v>
      </c>
      <c r="K1282">
        <v>0</v>
      </c>
      <c r="L1282">
        <v>10</v>
      </c>
      <c r="M1282" t="s">
        <v>19</v>
      </c>
      <c r="N1282" t="s">
        <v>62</v>
      </c>
      <c r="O1282">
        <v>174</v>
      </c>
      <c r="P1282" t="s">
        <v>24</v>
      </c>
      <c r="Q1282" t="s">
        <v>64</v>
      </c>
      <c r="R1282" t="s">
        <v>65</v>
      </c>
      <c r="S1282" t="s">
        <v>20</v>
      </c>
      <c r="T1282" t="s">
        <v>105</v>
      </c>
      <c r="U1282" t="s">
        <v>67</v>
      </c>
      <c r="V1282" t="s">
        <v>21</v>
      </c>
      <c r="W1282">
        <v>805</v>
      </c>
      <c r="X1282" t="s">
        <v>22</v>
      </c>
      <c r="Y1282" t="s">
        <v>39</v>
      </c>
      <c r="Z1282">
        <v>2</v>
      </c>
      <c r="AC1282" t="str">
        <f>IF(Table1[[#This Row],[In Adafruit Kit]]+Table1[[#This Row],[Common part]]&gt;0,1,"")</f>
        <v/>
      </c>
      <c r="AF1282" t="str">
        <f>IF(Table1[[#This Row],[Stock Part]]=1,"STOCK",IF(Table1[[#This Row],[5% Rohs Part]]+Table1[[#This Row],[1% Rohs Part]],"",""))</f>
        <v/>
      </c>
      <c r="AG1282" t="str">
        <f>CONCATENATE(Table1[[#This Row],[Resistance (Ohms)]],Table1[[#This Row],[Tolerance]],Table1[[#This Row],[Stock]])</f>
        <v>174Â±1%</v>
      </c>
      <c r="AH1282" t="s">
        <v>11344</v>
      </c>
      <c r="AI1282" s="6" t="s">
        <v>11352</v>
      </c>
    </row>
    <row r="1283" spans="1:35" hidden="1">
      <c r="A1283" t="s">
        <v>55</v>
      </c>
      <c r="B1283" t="s">
        <v>56</v>
      </c>
      <c r="C1283" t="s">
        <v>4028</v>
      </c>
      <c r="D1283" t="s">
        <v>58</v>
      </c>
      <c r="E1283" t="s">
        <v>4029</v>
      </c>
      <c r="F1283" t="s">
        <v>60</v>
      </c>
      <c r="G1283" t="s">
        <v>713</v>
      </c>
      <c r="H1283">
        <v>0</v>
      </c>
      <c r="I1283">
        <v>0</v>
      </c>
      <c r="J1283" t="s">
        <v>25</v>
      </c>
      <c r="K1283">
        <v>0</v>
      </c>
      <c r="L1283">
        <v>10</v>
      </c>
      <c r="M1283" t="s">
        <v>19</v>
      </c>
      <c r="N1283" t="s">
        <v>62</v>
      </c>
      <c r="O1283" t="s">
        <v>714</v>
      </c>
      <c r="P1283" t="s">
        <v>24</v>
      </c>
      <c r="Q1283" t="s">
        <v>64</v>
      </c>
      <c r="R1283" t="s">
        <v>65</v>
      </c>
      <c r="S1283" t="s">
        <v>20</v>
      </c>
      <c r="T1283" t="s">
        <v>105</v>
      </c>
      <c r="U1283" t="s">
        <v>67</v>
      </c>
      <c r="V1283" t="s">
        <v>21</v>
      </c>
      <c r="W1283">
        <v>805</v>
      </c>
      <c r="X1283" t="s">
        <v>22</v>
      </c>
      <c r="Y1283" t="s">
        <v>39</v>
      </c>
      <c r="Z1283">
        <v>2</v>
      </c>
      <c r="AC1283" t="str">
        <f>IF(Table1[[#This Row],[In Adafruit Kit]]+Table1[[#This Row],[Common part]]&gt;0,1,"")</f>
        <v/>
      </c>
      <c r="AF1283" t="str">
        <f>IF(Table1[[#This Row],[Stock Part]]=1,"STOCK",IF(Table1[[#This Row],[5% Rohs Part]]+Table1[[#This Row],[1% Rohs Part]],"",""))</f>
        <v/>
      </c>
      <c r="AG1283" t="str">
        <f>CONCATENATE(Table1[[#This Row],[Resistance (Ohms)]],Table1[[#This Row],[Tolerance]],Table1[[#This Row],[Stock]])</f>
        <v>1.74kÂ±1%</v>
      </c>
      <c r="AH1283" t="s">
        <v>11344</v>
      </c>
      <c r="AI1283" s="6" t="s">
        <v>11352</v>
      </c>
    </row>
    <row r="1284" spans="1:35" hidden="1">
      <c r="A1284" t="s">
        <v>55</v>
      </c>
      <c r="B1284" t="s">
        <v>56</v>
      </c>
      <c r="C1284" t="s">
        <v>4030</v>
      </c>
      <c r="D1284" t="s">
        <v>58</v>
      </c>
      <c r="E1284" t="s">
        <v>4031</v>
      </c>
      <c r="F1284" t="s">
        <v>60</v>
      </c>
      <c r="G1284" t="s">
        <v>1748</v>
      </c>
      <c r="H1284">
        <v>0</v>
      </c>
      <c r="I1284">
        <v>0</v>
      </c>
      <c r="J1284" t="s">
        <v>25</v>
      </c>
      <c r="K1284">
        <v>0</v>
      </c>
      <c r="L1284">
        <v>10</v>
      </c>
      <c r="M1284" t="s">
        <v>19</v>
      </c>
      <c r="N1284" t="s">
        <v>62</v>
      </c>
      <c r="O1284" t="s">
        <v>1749</v>
      </c>
      <c r="P1284" t="s">
        <v>24</v>
      </c>
      <c r="Q1284" t="s">
        <v>64</v>
      </c>
      <c r="R1284" t="s">
        <v>65</v>
      </c>
      <c r="S1284" t="s">
        <v>20</v>
      </c>
      <c r="T1284" t="s">
        <v>105</v>
      </c>
      <c r="U1284" t="s">
        <v>67</v>
      </c>
      <c r="V1284" t="s">
        <v>21</v>
      </c>
      <c r="W1284">
        <v>805</v>
      </c>
      <c r="X1284" t="s">
        <v>22</v>
      </c>
      <c r="Y1284" t="s">
        <v>39</v>
      </c>
      <c r="Z1284">
        <v>2</v>
      </c>
      <c r="AC1284" t="str">
        <f>IF(Table1[[#This Row],[In Adafruit Kit]]+Table1[[#This Row],[Common part]]&gt;0,1,"")</f>
        <v/>
      </c>
      <c r="AF1284" t="str">
        <f>IF(Table1[[#This Row],[Stock Part]]=1,"STOCK",IF(Table1[[#This Row],[5% Rohs Part]]+Table1[[#This Row],[1% Rohs Part]],"",""))</f>
        <v/>
      </c>
      <c r="AG1284" t="str">
        <f>CONCATENATE(Table1[[#This Row],[Resistance (Ohms)]],Table1[[#This Row],[Tolerance]],Table1[[#This Row],[Stock]])</f>
        <v>17.4kÂ±1%</v>
      </c>
      <c r="AH1284" t="s">
        <v>11344</v>
      </c>
      <c r="AI1284" s="6" t="s">
        <v>11352</v>
      </c>
    </row>
    <row r="1285" spans="1:35" hidden="1">
      <c r="A1285" t="s">
        <v>55</v>
      </c>
      <c r="B1285" t="s">
        <v>56</v>
      </c>
      <c r="C1285" t="s">
        <v>4032</v>
      </c>
      <c r="D1285" t="s">
        <v>58</v>
      </c>
      <c r="E1285" t="s">
        <v>4033</v>
      </c>
      <c r="F1285" t="s">
        <v>60</v>
      </c>
      <c r="G1285" t="s">
        <v>3104</v>
      </c>
      <c r="H1285">
        <v>0</v>
      </c>
      <c r="I1285">
        <v>0</v>
      </c>
      <c r="J1285" t="s">
        <v>25</v>
      </c>
      <c r="K1285">
        <v>0</v>
      </c>
      <c r="L1285">
        <v>10</v>
      </c>
      <c r="M1285" t="s">
        <v>19</v>
      </c>
      <c r="N1285" t="s">
        <v>62</v>
      </c>
      <c r="O1285" t="s">
        <v>3105</v>
      </c>
      <c r="P1285" t="s">
        <v>24</v>
      </c>
      <c r="Q1285" t="s">
        <v>64</v>
      </c>
      <c r="R1285" t="s">
        <v>65</v>
      </c>
      <c r="S1285" t="s">
        <v>20</v>
      </c>
      <c r="T1285" t="s">
        <v>105</v>
      </c>
      <c r="U1285" t="s">
        <v>67</v>
      </c>
      <c r="V1285" t="s">
        <v>21</v>
      </c>
      <c r="W1285">
        <v>805</v>
      </c>
      <c r="X1285" t="s">
        <v>22</v>
      </c>
      <c r="Y1285" t="s">
        <v>39</v>
      </c>
      <c r="Z1285">
        <v>2</v>
      </c>
      <c r="AC1285" t="str">
        <f>IF(Table1[[#This Row],[In Adafruit Kit]]+Table1[[#This Row],[Common part]]&gt;0,1,"")</f>
        <v/>
      </c>
      <c r="AF1285" t="str">
        <f>IF(Table1[[#This Row],[Stock Part]]=1,"STOCK",IF(Table1[[#This Row],[5% Rohs Part]]+Table1[[#This Row],[1% Rohs Part]],"",""))</f>
        <v/>
      </c>
      <c r="AG1285" t="str">
        <f>CONCATENATE(Table1[[#This Row],[Resistance (Ohms)]],Table1[[#This Row],[Tolerance]],Table1[[#This Row],[Stock]])</f>
        <v>174kÂ±1%</v>
      </c>
      <c r="AH1285" t="s">
        <v>11344</v>
      </c>
      <c r="AI1285" s="6" t="s">
        <v>11352</v>
      </c>
    </row>
    <row r="1286" spans="1:35" hidden="1">
      <c r="A1286" t="s">
        <v>55</v>
      </c>
      <c r="B1286" t="s">
        <v>56</v>
      </c>
      <c r="C1286" t="s">
        <v>4034</v>
      </c>
      <c r="D1286" t="s">
        <v>58</v>
      </c>
      <c r="E1286" t="s">
        <v>4035</v>
      </c>
      <c r="F1286" t="s">
        <v>60</v>
      </c>
      <c r="G1286" t="s">
        <v>2776</v>
      </c>
      <c r="H1286">
        <v>0</v>
      </c>
      <c r="I1286">
        <v>0</v>
      </c>
      <c r="J1286" t="s">
        <v>25</v>
      </c>
      <c r="K1286">
        <v>0</v>
      </c>
      <c r="L1286">
        <v>10</v>
      </c>
      <c r="M1286" t="s">
        <v>19</v>
      </c>
      <c r="N1286" t="s">
        <v>62</v>
      </c>
      <c r="O1286" t="s">
        <v>2777</v>
      </c>
      <c r="P1286" t="s">
        <v>24</v>
      </c>
      <c r="Q1286" t="s">
        <v>64</v>
      </c>
      <c r="R1286" t="s">
        <v>65</v>
      </c>
      <c r="S1286" t="s">
        <v>20</v>
      </c>
      <c r="T1286" t="s">
        <v>105</v>
      </c>
      <c r="U1286" t="s">
        <v>67</v>
      </c>
      <c r="V1286" t="s">
        <v>21</v>
      </c>
      <c r="W1286">
        <v>805</v>
      </c>
      <c r="X1286" t="s">
        <v>22</v>
      </c>
      <c r="Y1286" t="s">
        <v>39</v>
      </c>
      <c r="Z1286">
        <v>2</v>
      </c>
      <c r="AC1286" t="str">
        <f>IF(Table1[[#This Row],[In Adafruit Kit]]+Table1[[#This Row],[Common part]]&gt;0,1,"")</f>
        <v/>
      </c>
      <c r="AF1286" t="str">
        <f>IF(Table1[[#This Row],[Stock Part]]=1,"STOCK",IF(Table1[[#This Row],[5% Rohs Part]]+Table1[[#This Row],[1% Rohs Part]],"",""))</f>
        <v/>
      </c>
      <c r="AG1286" t="str">
        <f>CONCATENATE(Table1[[#This Row],[Resistance (Ohms)]],Table1[[#This Row],[Tolerance]],Table1[[#This Row],[Stock]])</f>
        <v>1.74MÂ±1%</v>
      </c>
      <c r="AH1286" t="s">
        <v>11344</v>
      </c>
      <c r="AI1286" s="6" t="s">
        <v>11352</v>
      </c>
    </row>
    <row r="1287" spans="1:35" hidden="1">
      <c r="A1287" t="s">
        <v>55</v>
      </c>
      <c r="B1287" t="s">
        <v>56</v>
      </c>
      <c r="C1287" t="s">
        <v>4036</v>
      </c>
      <c r="D1287" t="s">
        <v>58</v>
      </c>
      <c r="E1287" t="s">
        <v>4037</v>
      </c>
      <c r="F1287" t="s">
        <v>60</v>
      </c>
      <c r="G1287" t="s">
        <v>1279</v>
      </c>
      <c r="H1287">
        <v>0</v>
      </c>
      <c r="I1287">
        <v>0</v>
      </c>
      <c r="J1287" t="s">
        <v>25</v>
      </c>
      <c r="K1287">
        <v>0</v>
      </c>
      <c r="L1287">
        <v>10</v>
      </c>
      <c r="M1287" t="s">
        <v>19</v>
      </c>
      <c r="N1287" t="s">
        <v>62</v>
      </c>
      <c r="O1287">
        <v>178</v>
      </c>
      <c r="P1287" t="s">
        <v>24</v>
      </c>
      <c r="Q1287" t="s">
        <v>64</v>
      </c>
      <c r="R1287" t="s">
        <v>65</v>
      </c>
      <c r="S1287" t="s">
        <v>20</v>
      </c>
      <c r="T1287" t="s">
        <v>105</v>
      </c>
      <c r="U1287" t="s">
        <v>67</v>
      </c>
      <c r="V1287" t="s">
        <v>21</v>
      </c>
      <c r="W1287">
        <v>805</v>
      </c>
      <c r="X1287" t="s">
        <v>22</v>
      </c>
      <c r="Y1287" t="s">
        <v>39</v>
      </c>
      <c r="Z1287">
        <v>2</v>
      </c>
      <c r="AC1287" t="str">
        <f>IF(Table1[[#This Row],[In Adafruit Kit]]+Table1[[#This Row],[Common part]]&gt;0,1,"")</f>
        <v/>
      </c>
      <c r="AF1287" t="str">
        <f>IF(Table1[[#This Row],[Stock Part]]=1,"STOCK",IF(Table1[[#This Row],[5% Rohs Part]]+Table1[[#This Row],[1% Rohs Part]],"",""))</f>
        <v/>
      </c>
      <c r="AG1287" t="str">
        <f>CONCATENATE(Table1[[#This Row],[Resistance (Ohms)]],Table1[[#This Row],[Tolerance]],Table1[[#This Row],[Stock]])</f>
        <v>178Â±1%</v>
      </c>
      <c r="AH1287" t="s">
        <v>11344</v>
      </c>
      <c r="AI1287" s="6" t="s">
        <v>11352</v>
      </c>
    </row>
    <row r="1288" spans="1:35" hidden="1">
      <c r="A1288" t="s">
        <v>55</v>
      </c>
      <c r="B1288" t="s">
        <v>56</v>
      </c>
      <c r="C1288" t="s">
        <v>4038</v>
      </c>
      <c r="D1288" t="s">
        <v>58</v>
      </c>
      <c r="E1288" t="s">
        <v>4039</v>
      </c>
      <c r="F1288" t="s">
        <v>60</v>
      </c>
      <c r="G1288" t="s">
        <v>747</v>
      </c>
      <c r="H1288">
        <v>0</v>
      </c>
      <c r="I1288">
        <v>0</v>
      </c>
      <c r="J1288" t="s">
        <v>25</v>
      </c>
      <c r="K1288">
        <v>0</v>
      </c>
      <c r="L1288">
        <v>10</v>
      </c>
      <c r="M1288" t="s">
        <v>19</v>
      </c>
      <c r="N1288" t="s">
        <v>62</v>
      </c>
      <c r="O1288" t="s">
        <v>748</v>
      </c>
      <c r="P1288" t="s">
        <v>24</v>
      </c>
      <c r="Q1288" t="s">
        <v>64</v>
      </c>
      <c r="R1288" t="s">
        <v>65</v>
      </c>
      <c r="S1288" t="s">
        <v>20</v>
      </c>
      <c r="T1288" t="s">
        <v>105</v>
      </c>
      <c r="U1288" t="s">
        <v>67</v>
      </c>
      <c r="V1288" t="s">
        <v>21</v>
      </c>
      <c r="W1288">
        <v>805</v>
      </c>
      <c r="X1288" t="s">
        <v>22</v>
      </c>
      <c r="Y1288" t="s">
        <v>39</v>
      </c>
      <c r="Z1288">
        <v>2</v>
      </c>
      <c r="AC1288" t="str">
        <f>IF(Table1[[#This Row],[In Adafruit Kit]]+Table1[[#This Row],[Common part]]&gt;0,1,"")</f>
        <v/>
      </c>
      <c r="AF1288" t="str">
        <f>IF(Table1[[#This Row],[Stock Part]]=1,"STOCK",IF(Table1[[#This Row],[5% Rohs Part]]+Table1[[#This Row],[1% Rohs Part]],"",""))</f>
        <v/>
      </c>
      <c r="AG1288" t="str">
        <f>CONCATENATE(Table1[[#This Row],[Resistance (Ohms)]],Table1[[#This Row],[Tolerance]],Table1[[#This Row],[Stock]])</f>
        <v>1.78kÂ±1%</v>
      </c>
      <c r="AH1288" t="s">
        <v>11344</v>
      </c>
      <c r="AI1288" s="6" t="s">
        <v>11352</v>
      </c>
    </row>
    <row r="1289" spans="1:35" hidden="1">
      <c r="A1289" t="s">
        <v>55</v>
      </c>
      <c r="B1289" t="s">
        <v>56</v>
      </c>
      <c r="C1289" t="s">
        <v>4040</v>
      </c>
      <c r="D1289" t="s">
        <v>58</v>
      </c>
      <c r="E1289" t="s">
        <v>4041</v>
      </c>
      <c r="F1289" t="s">
        <v>60</v>
      </c>
      <c r="G1289" t="s">
        <v>1752</v>
      </c>
      <c r="H1289">
        <v>0</v>
      </c>
      <c r="I1289">
        <v>0</v>
      </c>
      <c r="J1289" t="s">
        <v>25</v>
      </c>
      <c r="K1289">
        <v>0</v>
      </c>
      <c r="L1289">
        <v>10</v>
      </c>
      <c r="M1289" t="s">
        <v>19</v>
      </c>
      <c r="N1289" t="s">
        <v>62</v>
      </c>
      <c r="O1289" t="s">
        <v>1753</v>
      </c>
      <c r="P1289" t="s">
        <v>24</v>
      </c>
      <c r="Q1289" t="s">
        <v>64</v>
      </c>
      <c r="R1289" t="s">
        <v>65</v>
      </c>
      <c r="S1289" t="s">
        <v>20</v>
      </c>
      <c r="T1289" t="s">
        <v>105</v>
      </c>
      <c r="U1289" t="s">
        <v>67</v>
      </c>
      <c r="V1289" t="s">
        <v>21</v>
      </c>
      <c r="W1289">
        <v>805</v>
      </c>
      <c r="X1289" t="s">
        <v>22</v>
      </c>
      <c r="Y1289" t="s">
        <v>39</v>
      </c>
      <c r="Z1289">
        <v>2</v>
      </c>
      <c r="AC1289" t="str">
        <f>IF(Table1[[#This Row],[In Adafruit Kit]]+Table1[[#This Row],[Common part]]&gt;0,1,"")</f>
        <v/>
      </c>
      <c r="AF1289" t="str">
        <f>IF(Table1[[#This Row],[Stock Part]]=1,"STOCK",IF(Table1[[#This Row],[5% Rohs Part]]+Table1[[#This Row],[1% Rohs Part]],"",""))</f>
        <v/>
      </c>
      <c r="AG1289" t="str">
        <f>CONCATENATE(Table1[[#This Row],[Resistance (Ohms)]],Table1[[#This Row],[Tolerance]],Table1[[#This Row],[Stock]])</f>
        <v>17.8kÂ±1%</v>
      </c>
      <c r="AH1289" t="s">
        <v>11344</v>
      </c>
      <c r="AI1289" s="6" t="s">
        <v>11352</v>
      </c>
    </row>
    <row r="1290" spans="1:35" hidden="1">
      <c r="A1290" t="s">
        <v>55</v>
      </c>
      <c r="B1290" t="s">
        <v>56</v>
      </c>
      <c r="C1290" t="s">
        <v>4042</v>
      </c>
      <c r="D1290" t="s">
        <v>58</v>
      </c>
      <c r="E1290" t="s">
        <v>4043</v>
      </c>
      <c r="F1290" t="s">
        <v>60</v>
      </c>
      <c r="G1290" t="s">
        <v>1664</v>
      </c>
      <c r="H1290">
        <v>0</v>
      </c>
      <c r="I1290">
        <v>0</v>
      </c>
      <c r="J1290" t="s">
        <v>25</v>
      </c>
      <c r="K1290">
        <v>0</v>
      </c>
      <c r="L1290">
        <v>10</v>
      </c>
      <c r="M1290" t="s">
        <v>19</v>
      </c>
      <c r="N1290" t="s">
        <v>62</v>
      </c>
      <c r="O1290" t="s">
        <v>1665</v>
      </c>
      <c r="P1290" t="s">
        <v>24</v>
      </c>
      <c r="Q1290" t="s">
        <v>64</v>
      </c>
      <c r="R1290" t="s">
        <v>65</v>
      </c>
      <c r="S1290" t="s">
        <v>20</v>
      </c>
      <c r="T1290" t="s">
        <v>105</v>
      </c>
      <c r="U1290" t="s">
        <v>67</v>
      </c>
      <c r="V1290" t="s">
        <v>21</v>
      </c>
      <c r="W1290">
        <v>805</v>
      </c>
      <c r="X1290" t="s">
        <v>22</v>
      </c>
      <c r="Y1290" t="s">
        <v>39</v>
      </c>
      <c r="Z1290">
        <v>2</v>
      </c>
      <c r="AC1290" t="str">
        <f>IF(Table1[[#This Row],[In Adafruit Kit]]+Table1[[#This Row],[Common part]]&gt;0,1,"")</f>
        <v/>
      </c>
      <c r="AF1290" t="str">
        <f>IF(Table1[[#This Row],[Stock Part]]=1,"STOCK",IF(Table1[[#This Row],[5% Rohs Part]]+Table1[[#This Row],[1% Rohs Part]],"",""))</f>
        <v/>
      </c>
      <c r="AG1290" t="str">
        <f>CONCATENATE(Table1[[#This Row],[Resistance (Ohms)]],Table1[[#This Row],[Tolerance]],Table1[[#This Row],[Stock]])</f>
        <v>178kÂ±1%</v>
      </c>
      <c r="AH1290" t="s">
        <v>11344</v>
      </c>
      <c r="AI1290" s="6" t="s">
        <v>11352</v>
      </c>
    </row>
    <row r="1291" spans="1:35" hidden="1">
      <c r="A1291" t="s">
        <v>55</v>
      </c>
      <c r="B1291" t="s">
        <v>56</v>
      </c>
      <c r="C1291" t="s">
        <v>4044</v>
      </c>
      <c r="D1291" t="s">
        <v>58</v>
      </c>
      <c r="E1291" t="s">
        <v>4045</v>
      </c>
      <c r="F1291" t="s">
        <v>60</v>
      </c>
      <c r="G1291" t="s">
        <v>2542</v>
      </c>
      <c r="H1291">
        <v>0</v>
      </c>
      <c r="I1291">
        <v>0</v>
      </c>
      <c r="J1291" t="s">
        <v>25</v>
      </c>
      <c r="K1291">
        <v>0</v>
      </c>
      <c r="L1291">
        <v>10</v>
      </c>
      <c r="M1291" t="s">
        <v>19</v>
      </c>
      <c r="N1291" t="s">
        <v>62</v>
      </c>
      <c r="O1291">
        <v>17.399999999999999</v>
      </c>
      <c r="P1291" t="s">
        <v>24</v>
      </c>
      <c r="Q1291" t="s">
        <v>64</v>
      </c>
      <c r="R1291" t="s">
        <v>65</v>
      </c>
      <c r="S1291" t="s">
        <v>20</v>
      </c>
      <c r="T1291" t="s">
        <v>105</v>
      </c>
      <c r="U1291" t="s">
        <v>67</v>
      </c>
      <c r="V1291" t="s">
        <v>21</v>
      </c>
      <c r="W1291">
        <v>805</v>
      </c>
      <c r="X1291" t="s">
        <v>22</v>
      </c>
      <c r="Y1291" t="s">
        <v>39</v>
      </c>
      <c r="Z1291">
        <v>2</v>
      </c>
      <c r="AC1291" t="str">
        <f>IF(Table1[[#This Row],[In Adafruit Kit]]+Table1[[#This Row],[Common part]]&gt;0,1,"")</f>
        <v/>
      </c>
      <c r="AF1291" t="str">
        <f>IF(Table1[[#This Row],[Stock Part]]=1,"STOCK",IF(Table1[[#This Row],[5% Rohs Part]]+Table1[[#This Row],[1% Rohs Part]],"",""))</f>
        <v/>
      </c>
      <c r="AG1291" t="str">
        <f>CONCATENATE(Table1[[#This Row],[Resistance (Ohms)]],Table1[[#This Row],[Tolerance]],Table1[[#This Row],[Stock]])</f>
        <v>17.4Â±1%</v>
      </c>
      <c r="AH1291" t="s">
        <v>11344</v>
      </c>
      <c r="AI1291" s="6" t="s">
        <v>11352</v>
      </c>
    </row>
    <row r="1292" spans="1:35" hidden="1">
      <c r="A1292" t="s">
        <v>55</v>
      </c>
      <c r="B1292" t="s">
        <v>56</v>
      </c>
      <c r="C1292" t="s">
        <v>4046</v>
      </c>
      <c r="D1292" t="s">
        <v>58</v>
      </c>
      <c r="E1292" t="s">
        <v>4047</v>
      </c>
      <c r="F1292" t="s">
        <v>60</v>
      </c>
      <c r="G1292" t="s">
        <v>2214</v>
      </c>
      <c r="H1292">
        <v>0</v>
      </c>
      <c r="I1292">
        <v>0</v>
      </c>
      <c r="J1292" t="s">
        <v>25</v>
      </c>
      <c r="K1292">
        <v>0</v>
      </c>
      <c r="L1292">
        <v>10</v>
      </c>
      <c r="M1292" t="s">
        <v>19</v>
      </c>
      <c r="N1292" t="s">
        <v>62</v>
      </c>
      <c r="O1292">
        <v>17.8</v>
      </c>
      <c r="P1292" t="s">
        <v>24</v>
      </c>
      <c r="Q1292" t="s">
        <v>64</v>
      </c>
      <c r="R1292" t="s">
        <v>65</v>
      </c>
      <c r="S1292" t="s">
        <v>20</v>
      </c>
      <c r="T1292" t="s">
        <v>105</v>
      </c>
      <c r="U1292" t="s">
        <v>67</v>
      </c>
      <c r="V1292" t="s">
        <v>21</v>
      </c>
      <c r="W1292">
        <v>805</v>
      </c>
      <c r="X1292" t="s">
        <v>22</v>
      </c>
      <c r="Y1292" t="s">
        <v>39</v>
      </c>
      <c r="Z1292">
        <v>2</v>
      </c>
      <c r="AC1292" t="str">
        <f>IF(Table1[[#This Row],[In Adafruit Kit]]+Table1[[#This Row],[Common part]]&gt;0,1,"")</f>
        <v/>
      </c>
      <c r="AF1292" t="str">
        <f>IF(Table1[[#This Row],[Stock Part]]=1,"STOCK",IF(Table1[[#This Row],[5% Rohs Part]]+Table1[[#This Row],[1% Rohs Part]],"",""))</f>
        <v/>
      </c>
      <c r="AG1292" t="str">
        <f>CONCATENATE(Table1[[#This Row],[Resistance (Ohms)]],Table1[[#This Row],[Tolerance]],Table1[[#This Row],[Stock]])</f>
        <v>17.8Â±1%</v>
      </c>
      <c r="AH1292" t="s">
        <v>11344</v>
      </c>
      <c r="AI1292" s="6" t="s">
        <v>11352</v>
      </c>
    </row>
    <row r="1293" spans="1:35" hidden="1">
      <c r="A1293" t="s">
        <v>55</v>
      </c>
      <c r="B1293" t="s">
        <v>56</v>
      </c>
      <c r="C1293" t="s">
        <v>4048</v>
      </c>
      <c r="D1293" t="s">
        <v>58</v>
      </c>
      <c r="E1293" t="s">
        <v>4049</v>
      </c>
      <c r="F1293" t="s">
        <v>60</v>
      </c>
      <c r="G1293" t="s">
        <v>639</v>
      </c>
      <c r="H1293">
        <v>0</v>
      </c>
      <c r="I1293">
        <v>0</v>
      </c>
      <c r="J1293" t="s">
        <v>25</v>
      </c>
      <c r="K1293">
        <v>0</v>
      </c>
      <c r="L1293">
        <v>10</v>
      </c>
      <c r="M1293" t="s">
        <v>19</v>
      </c>
      <c r="N1293" t="s">
        <v>62</v>
      </c>
      <c r="O1293">
        <v>180</v>
      </c>
      <c r="P1293" t="s">
        <v>24</v>
      </c>
      <c r="Q1293" t="s">
        <v>64</v>
      </c>
      <c r="R1293" t="s">
        <v>65</v>
      </c>
      <c r="S1293" t="s">
        <v>20</v>
      </c>
      <c r="T1293" t="s">
        <v>105</v>
      </c>
      <c r="U1293" t="s">
        <v>67</v>
      </c>
      <c r="V1293" t="s">
        <v>21</v>
      </c>
      <c r="W1293">
        <v>805</v>
      </c>
      <c r="X1293" t="s">
        <v>22</v>
      </c>
      <c r="Y1293" t="s">
        <v>39</v>
      </c>
      <c r="Z1293">
        <v>2</v>
      </c>
      <c r="AC1293" t="str">
        <f>IF(Table1[[#This Row],[In Adafruit Kit]]+Table1[[#This Row],[Common part]]&gt;0,1,"")</f>
        <v/>
      </c>
      <c r="AF1293" t="str">
        <f>IF(Table1[[#This Row],[Stock Part]]=1,"STOCK",IF(Table1[[#This Row],[5% Rohs Part]]+Table1[[#This Row],[1% Rohs Part]],"",""))</f>
        <v/>
      </c>
      <c r="AG1293" t="str">
        <f>CONCATENATE(Table1[[#This Row],[Resistance (Ohms)]],Table1[[#This Row],[Tolerance]],Table1[[#This Row],[Stock]])</f>
        <v>180Â±1%</v>
      </c>
      <c r="AH1293" t="s">
        <v>11344</v>
      </c>
      <c r="AI1293" s="6" t="s">
        <v>11352</v>
      </c>
    </row>
    <row r="1294" spans="1:35" hidden="1">
      <c r="A1294" t="s">
        <v>55</v>
      </c>
      <c r="B1294" t="s">
        <v>56</v>
      </c>
      <c r="C1294" t="s">
        <v>4050</v>
      </c>
      <c r="D1294" t="s">
        <v>58</v>
      </c>
      <c r="E1294" t="s">
        <v>4051</v>
      </c>
      <c r="F1294" t="s">
        <v>60</v>
      </c>
      <c r="G1294" t="s">
        <v>620</v>
      </c>
      <c r="H1294">
        <v>0</v>
      </c>
      <c r="I1294">
        <v>0</v>
      </c>
      <c r="J1294" t="s">
        <v>25</v>
      </c>
      <c r="K1294">
        <v>0</v>
      </c>
      <c r="L1294">
        <v>10</v>
      </c>
      <c r="M1294" t="s">
        <v>19</v>
      </c>
      <c r="N1294" t="s">
        <v>62</v>
      </c>
      <c r="O1294" t="s">
        <v>491</v>
      </c>
      <c r="P1294" t="s">
        <v>24</v>
      </c>
      <c r="Q1294" t="s">
        <v>64</v>
      </c>
      <c r="R1294" t="s">
        <v>65</v>
      </c>
      <c r="S1294" t="s">
        <v>20</v>
      </c>
      <c r="T1294" t="s">
        <v>105</v>
      </c>
      <c r="U1294" t="s">
        <v>67</v>
      </c>
      <c r="V1294" t="s">
        <v>21</v>
      </c>
      <c r="W1294">
        <v>805</v>
      </c>
      <c r="X1294" t="s">
        <v>22</v>
      </c>
      <c r="Y1294" t="s">
        <v>39</v>
      </c>
      <c r="Z1294">
        <v>2</v>
      </c>
      <c r="AC1294" t="str">
        <f>IF(Table1[[#This Row],[In Adafruit Kit]]+Table1[[#This Row],[Common part]]&gt;0,1,"")</f>
        <v/>
      </c>
      <c r="AF1294" t="str">
        <f>IF(Table1[[#This Row],[Stock Part]]=1,"STOCK",IF(Table1[[#This Row],[5% Rohs Part]]+Table1[[#This Row],[1% Rohs Part]],"",""))</f>
        <v/>
      </c>
      <c r="AG1294" t="str">
        <f>CONCATENATE(Table1[[#This Row],[Resistance (Ohms)]],Table1[[#This Row],[Tolerance]],Table1[[#This Row],[Stock]])</f>
        <v>1.8kÂ±1%</v>
      </c>
      <c r="AH1294" t="s">
        <v>11344</v>
      </c>
      <c r="AI1294" s="6" t="s">
        <v>11352</v>
      </c>
    </row>
    <row r="1295" spans="1:35" hidden="1">
      <c r="A1295" t="s">
        <v>55</v>
      </c>
      <c r="B1295" t="s">
        <v>56</v>
      </c>
      <c r="C1295" t="s">
        <v>4052</v>
      </c>
      <c r="D1295" t="s">
        <v>58</v>
      </c>
      <c r="E1295" t="s">
        <v>4053</v>
      </c>
      <c r="F1295" t="s">
        <v>60</v>
      </c>
      <c r="G1295" t="s">
        <v>710</v>
      </c>
      <c r="H1295">
        <v>0</v>
      </c>
      <c r="I1295">
        <v>0</v>
      </c>
      <c r="J1295" t="s">
        <v>25</v>
      </c>
      <c r="K1295">
        <v>0</v>
      </c>
      <c r="L1295">
        <v>10</v>
      </c>
      <c r="M1295" t="s">
        <v>19</v>
      </c>
      <c r="N1295" t="s">
        <v>62</v>
      </c>
      <c r="O1295" t="s">
        <v>525</v>
      </c>
      <c r="P1295" t="s">
        <v>24</v>
      </c>
      <c r="Q1295" t="s">
        <v>64</v>
      </c>
      <c r="R1295" t="s">
        <v>65</v>
      </c>
      <c r="S1295" t="s">
        <v>20</v>
      </c>
      <c r="T1295" t="s">
        <v>105</v>
      </c>
      <c r="U1295" t="s">
        <v>67</v>
      </c>
      <c r="V1295" t="s">
        <v>21</v>
      </c>
      <c r="W1295">
        <v>805</v>
      </c>
      <c r="X1295" t="s">
        <v>22</v>
      </c>
      <c r="Y1295" t="s">
        <v>39</v>
      </c>
      <c r="Z1295">
        <v>2</v>
      </c>
      <c r="AC1295" t="str">
        <f>IF(Table1[[#This Row],[In Adafruit Kit]]+Table1[[#This Row],[Common part]]&gt;0,1,"")</f>
        <v/>
      </c>
      <c r="AF1295" t="str">
        <f>IF(Table1[[#This Row],[Stock Part]]=1,"STOCK",IF(Table1[[#This Row],[5% Rohs Part]]+Table1[[#This Row],[1% Rohs Part]],"",""))</f>
        <v/>
      </c>
      <c r="AG1295" t="str">
        <f>CONCATENATE(Table1[[#This Row],[Resistance (Ohms)]],Table1[[#This Row],[Tolerance]],Table1[[#This Row],[Stock]])</f>
        <v>18kÂ±1%</v>
      </c>
      <c r="AH1295" t="s">
        <v>11344</v>
      </c>
      <c r="AI1295" s="6" t="s">
        <v>11352</v>
      </c>
    </row>
    <row r="1296" spans="1:35" hidden="1">
      <c r="A1296" t="s">
        <v>55</v>
      </c>
      <c r="B1296" t="s">
        <v>56</v>
      </c>
      <c r="C1296" t="s">
        <v>4054</v>
      </c>
      <c r="D1296" t="s">
        <v>58</v>
      </c>
      <c r="E1296" t="s">
        <v>4055</v>
      </c>
      <c r="F1296" t="s">
        <v>60</v>
      </c>
      <c r="G1296" t="s">
        <v>942</v>
      </c>
      <c r="H1296">
        <v>0</v>
      </c>
      <c r="I1296">
        <v>0</v>
      </c>
      <c r="J1296" t="s">
        <v>25</v>
      </c>
      <c r="K1296">
        <v>0</v>
      </c>
      <c r="L1296">
        <v>10</v>
      </c>
      <c r="M1296" t="s">
        <v>19</v>
      </c>
      <c r="N1296" t="s">
        <v>62</v>
      </c>
      <c r="O1296" t="s">
        <v>220</v>
      </c>
      <c r="P1296" t="s">
        <v>24</v>
      </c>
      <c r="Q1296" t="s">
        <v>64</v>
      </c>
      <c r="R1296" t="s">
        <v>65</v>
      </c>
      <c r="S1296" t="s">
        <v>20</v>
      </c>
      <c r="T1296" t="s">
        <v>105</v>
      </c>
      <c r="U1296" t="s">
        <v>67</v>
      </c>
      <c r="V1296" t="s">
        <v>21</v>
      </c>
      <c r="W1296">
        <v>805</v>
      </c>
      <c r="X1296" t="s">
        <v>22</v>
      </c>
      <c r="Y1296" t="s">
        <v>39</v>
      </c>
      <c r="Z1296">
        <v>2</v>
      </c>
      <c r="AC1296" t="str">
        <f>IF(Table1[[#This Row],[In Adafruit Kit]]+Table1[[#This Row],[Common part]]&gt;0,1,"")</f>
        <v/>
      </c>
      <c r="AF1296" t="str">
        <f>IF(Table1[[#This Row],[Stock Part]]=1,"STOCK",IF(Table1[[#This Row],[5% Rohs Part]]+Table1[[#This Row],[1% Rohs Part]],"",""))</f>
        <v/>
      </c>
      <c r="AG1296" t="str">
        <f>CONCATENATE(Table1[[#This Row],[Resistance (Ohms)]],Table1[[#This Row],[Tolerance]],Table1[[#This Row],[Stock]])</f>
        <v>180kÂ±1%</v>
      </c>
      <c r="AH1296" t="s">
        <v>11344</v>
      </c>
      <c r="AI1296" s="6" t="s">
        <v>11352</v>
      </c>
    </row>
    <row r="1297" spans="1:35" hidden="1">
      <c r="A1297" t="s">
        <v>55</v>
      </c>
      <c r="B1297" t="s">
        <v>56</v>
      </c>
      <c r="C1297" t="s">
        <v>4056</v>
      </c>
      <c r="D1297" t="s">
        <v>58</v>
      </c>
      <c r="E1297" t="s">
        <v>4057</v>
      </c>
      <c r="F1297" t="s">
        <v>60</v>
      </c>
      <c r="G1297" t="s">
        <v>2727</v>
      </c>
      <c r="H1297">
        <v>0</v>
      </c>
      <c r="I1297">
        <v>0</v>
      </c>
      <c r="J1297" t="s">
        <v>25</v>
      </c>
      <c r="K1297">
        <v>0</v>
      </c>
      <c r="L1297">
        <v>10</v>
      </c>
      <c r="M1297" t="s">
        <v>19</v>
      </c>
      <c r="N1297" t="s">
        <v>62</v>
      </c>
      <c r="O1297" t="s">
        <v>495</v>
      </c>
      <c r="P1297" t="s">
        <v>24</v>
      </c>
      <c r="Q1297" t="s">
        <v>64</v>
      </c>
      <c r="R1297" t="s">
        <v>65</v>
      </c>
      <c r="S1297" t="s">
        <v>20</v>
      </c>
      <c r="T1297" t="s">
        <v>105</v>
      </c>
      <c r="U1297" t="s">
        <v>67</v>
      </c>
      <c r="V1297" t="s">
        <v>21</v>
      </c>
      <c r="W1297">
        <v>805</v>
      </c>
      <c r="X1297" t="s">
        <v>22</v>
      </c>
      <c r="Y1297" t="s">
        <v>39</v>
      </c>
      <c r="Z1297">
        <v>2</v>
      </c>
      <c r="AC1297" t="str">
        <f>IF(Table1[[#This Row],[In Adafruit Kit]]+Table1[[#This Row],[Common part]]&gt;0,1,"")</f>
        <v/>
      </c>
      <c r="AF1297" t="str">
        <f>IF(Table1[[#This Row],[Stock Part]]=1,"STOCK",IF(Table1[[#This Row],[5% Rohs Part]]+Table1[[#This Row],[1% Rohs Part]],"",""))</f>
        <v/>
      </c>
      <c r="AG1297" t="str">
        <f>CONCATENATE(Table1[[#This Row],[Resistance (Ohms)]],Table1[[#This Row],[Tolerance]],Table1[[#This Row],[Stock]])</f>
        <v>1.8MÂ±1%</v>
      </c>
      <c r="AH1297" t="s">
        <v>11344</v>
      </c>
      <c r="AI1297" s="6" t="s">
        <v>11352</v>
      </c>
    </row>
    <row r="1298" spans="1:35" hidden="1">
      <c r="A1298" t="s">
        <v>55</v>
      </c>
      <c r="B1298" t="s">
        <v>56</v>
      </c>
      <c r="C1298" t="s">
        <v>4058</v>
      </c>
      <c r="D1298" t="s">
        <v>58</v>
      </c>
      <c r="E1298" t="s">
        <v>4059</v>
      </c>
      <c r="F1298" t="s">
        <v>60</v>
      </c>
      <c r="G1298" t="s">
        <v>2934</v>
      </c>
      <c r="H1298">
        <v>0</v>
      </c>
      <c r="I1298">
        <v>0</v>
      </c>
      <c r="J1298" t="s">
        <v>25</v>
      </c>
      <c r="K1298">
        <v>0</v>
      </c>
      <c r="L1298">
        <v>10</v>
      </c>
      <c r="M1298" t="s">
        <v>19</v>
      </c>
      <c r="N1298" t="s">
        <v>62</v>
      </c>
      <c r="O1298">
        <v>182</v>
      </c>
      <c r="P1298" t="s">
        <v>24</v>
      </c>
      <c r="Q1298" t="s">
        <v>64</v>
      </c>
      <c r="R1298" t="s">
        <v>65</v>
      </c>
      <c r="S1298" t="s">
        <v>20</v>
      </c>
      <c r="T1298" t="s">
        <v>105</v>
      </c>
      <c r="U1298" t="s">
        <v>67</v>
      </c>
      <c r="V1298" t="s">
        <v>21</v>
      </c>
      <c r="W1298">
        <v>805</v>
      </c>
      <c r="X1298" t="s">
        <v>22</v>
      </c>
      <c r="Y1298" t="s">
        <v>39</v>
      </c>
      <c r="Z1298">
        <v>2</v>
      </c>
      <c r="AC1298" t="str">
        <f>IF(Table1[[#This Row],[In Adafruit Kit]]+Table1[[#This Row],[Common part]]&gt;0,1,"")</f>
        <v/>
      </c>
      <c r="AF1298" t="str">
        <f>IF(Table1[[#This Row],[Stock Part]]=1,"STOCK",IF(Table1[[#This Row],[5% Rohs Part]]+Table1[[#This Row],[1% Rohs Part]],"",""))</f>
        <v/>
      </c>
      <c r="AG1298" t="str">
        <f>CONCATENATE(Table1[[#This Row],[Resistance (Ohms)]],Table1[[#This Row],[Tolerance]],Table1[[#This Row],[Stock]])</f>
        <v>182Â±1%</v>
      </c>
      <c r="AH1298" t="s">
        <v>11344</v>
      </c>
      <c r="AI1298" s="6" t="s">
        <v>11352</v>
      </c>
    </row>
    <row r="1299" spans="1:35" hidden="1">
      <c r="A1299" t="s">
        <v>55</v>
      </c>
      <c r="B1299" t="s">
        <v>56</v>
      </c>
      <c r="C1299" t="s">
        <v>4060</v>
      </c>
      <c r="D1299" t="s">
        <v>58</v>
      </c>
      <c r="E1299" t="s">
        <v>4061</v>
      </c>
      <c r="F1299" t="s">
        <v>60</v>
      </c>
      <c r="G1299" t="s">
        <v>2554</v>
      </c>
      <c r="H1299">
        <v>0</v>
      </c>
      <c r="I1299">
        <v>0</v>
      </c>
      <c r="J1299" t="s">
        <v>25</v>
      </c>
      <c r="K1299">
        <v>0</v>
      </c>
      <c r="L1299">
        <v>10</v>
      </c>
      <c r="M1299" t="s">
        <v>19</v>
      </c>
      <c r="N1299" t="s">
        <v>62</v>
      </c>
      <c r="O1299" t="s">
        <v>2555</v>
      </c>
      <c r="P1299" t="s">
        <v>24</v>
      </c>
      <c r="Q1299" t="s">
        <v>64</v>
      </c>
      <c r="R1299" t="s">
        <v>65</v>
      </c>
      <c r="S1299" t="s">
        <v>20</v>
      </c>
      <c r="T1299" t="s">
        <v>105</v>
      </c>
      <c r="U1299" t="s">
        <v>67</v>
      </c>
      <c r="V1299" t="s">
        <v>21</v>
      </c>
      <c r="W1299">
        <v>805</v>
      </c>
      <c r="X1299" t="s">
        <v>22</v>
      </c>
      <c r="Y1299" t="s">
        <v>39</v>
      </c>
      <c r="Z1299">
        <v>2</v>
      </c>
      <c r="AC1299" t="str">
        <f>IF(Table1[[#This Row],[In Adafruit Kit]]+Table1[[#This Row],[Common part]]&gt;0,1,"")</f>
        <v/>
      </c>
      <c r="AF1299" t="str">
        <f>IF(Table1[[#This Row],[Stock Part]]=1,"STOCK",IF(Table1[[#This Row],[5% Rohs Part]]+Table1[[#This Row],[1% Rohs Part]],"",""))</f>
        <v/>
      </c>
      <c r="AG1299" t="str">
        <f>CONCATENATE(Table1[[#This Row],[Resistance (Ohms)]],Table1[[#This Row],[Tolerance]],Table1[[#This Row],[Stock]])</f>
        <v>1.82kÂ±1%</v>
      </c>
      <c r="AH1299" t="s">
        <v>11344</v>
      </c>
      <c r="AI1299" s="6" t="s">
        <v>11352</v>
      </c>
    </row>
    <row r="1300" spans="1:35" hidden="1">
      <c r="A1300" t="s">
        <v>55</v>
      </c>
      <c r="B1300" t="s">
        <v>56</v>
      </c>
      <c r="C1300" t="s">
        <v>4062</v>
      </c>
      <c r="D1300" t="s">
        <v>58</v>
      </c>
      <c r="E1300" t="s">
        <v>4063</v>
      </c>
      <c r="F1300" t="s">
        <v>60</v>
      </c>
      <c r="G1300" t="s">
        <v>818</v>
      </c>
      <c r="H1300">
        <v>0</v>
      </c>
      <c r="I1300">
        <v>0</v>
      </c>
      <c r="J1300" t="s">
        <v>25</v>
      </c>
      <c r="K1300">
        <v>0</v>
      </c>
      <c r="L1300">
        <v>10</v>
      </c>
      <c r="M1300" t="s">
        <v>19</v>
      </c>
      <c r="N1300" t="s">
        <v>62</v>
      </c>
      <c r="O1300" t="s">
        <v>819</v>
      </c>
      <c r="P1300" t="s">
        <v>24</v>
      </c>
      <c r="Q1300" t="s">
        <v>64</v>
      </c>
      <c r="R1300" t="s">
        <v>65</v>
      </c>
      <c r="S1300" t="s">
        <v>20</v>
      </c>
      <c r="T1300" t="s">
        <v>105</v>
      </c>
      <c r="U1300" t="s">
        <v>67</v>
      </c>
      <c r="V1300" t="s">
        <v>21</v>
      </c>
      <c r="W1300">
        <v>805</v>
      </c>
      <c r="X1300" t="s">
        <v>22</v>
      </c>
      <c r="Y1300" t="s">
        <v>39</v>
      </c>
      <c r="Z1300">
        <v>2</v>
      </c>
      <c r="AC1300" t="str">
        <f>IF(Table1[[#This Row],[In Adafruit Kit]]+Table1[[#This Row],[Common part]]&gt;0,1,"")</f>
        <v/>
      </c>
      <c r="AF1300" t="str">
        <f>IF(Table1[[#This Row],[Stock Part]]=1,"STOCK",IF(Table1[[#This Row],[5% Rohs Part]]+Table1[[#This Row],[1% Rohs Part]],"",""))</f>
        <v/>
      </c>
      <c r="AG1300" t="str">
        <f>CONCATENATE(Table1[[#This Row],[Resistance (Ohms)]],Table1[[#This Row],[Tolerance]],Table1[[#This Row],[Stock]])</f>
        <v>18.2kÂ±1%</v>
      </c>
      <c r="AH1300" t="s">
        <v>11344</v>
      </c>
      <c r="AI1300" s="6" t="s">
        <v>11352</v>
      </c>
    </row>
    <row r="1301" spans="1:35" hidden="1">
      <c r="A1301" t="s">
        <v>55</v>
      </c>
      <c r="B1301" t="s">
        <v>56</v>
      </c>
      <c r="C1301" t="s">
        <v>4064</v>
      </c>
      <c r="D1301" t="s">
        <v>58</v>
      </c>
      <c r="E1301" t="s">
        <v>4065</v>
      </c>
      <c r="F1301" t="s">
        <v>60</v>
      </c>
      <c r="G1301" t="s">
        <v>1282</v>
      </c>
      <c r="H1301">
        <v>0</v>
      </c>
      <c r="I1301">
        <v>0</v>
      </c>
      <c r="J1301" t="s">
        <v>25</v>
      </c>
      <c r="K1301">
        <v>0</v>
      </c>
      <c r="L1301">
        <v>10</v>
      </c>
      <c r="M1301" t="s">
        <v>19</v>
      </c>
      <c r="N1301" t="s">
        <v>62</v>
      </c>
      <c r="O1301" t="s">
        <v>1283</v>
      </c>
      <c r="P1301" t="s">
        <v>24</v>
      </c>
      <c r="Q1301" t="s">
        <v>64</v>
      </c>
      <c r="R1301" t="s">
        <v>65</v>
      </c>
      <c r="S1301" t="s">
        <v>20</v>
      </c>
      <c r="T1301" t="s">
        <v>105</v>
      </c>
      <c r="U1301" t="s">
        <v>67</v>
      </c>
      <c r="V1301" t="s">
        <v>21</v>
      </c>
      <c r="W1301">
        <v>805</v>
      </c>
      <c r="X1301" t="s">
        <v>22</v>
      </c>
      <c r="Y1301" t="s">
        <v>39</v>
      </c>
      <c r="Z1301">
        <v>2</v>
      </c>
      <c r="AC1301" t="str">
        <f>IF(Table1[[#This Row],[In Adafruit Kit]]+Table1[[#This Row],[Common part]]&gt;0,1,"")</f>
        <v/>
      </c>
      <c r="AF1301" t="str">
        <f>IF(Table1[[#This Row],[Stock Part]]=1,"STOCK",IF(Table1[[#This Row],[5% Rohs Part]]+Table1[[#This Row],[1% Rohs Part]],"",""))</f>
        <v/>
      </c>
      <c r="AG1301" t="str">
        <f>CONCATENATE(Table1[[#This Row],[Resistance (Ohms)]],Table1[[#This Row],[Tolerance]],Table1[[#This Row],[Stock]])</f>
        <v>182kÂ±1%</v>
      </c>
      <c r="AH1301" t="s">
        <v>11344</v>
      </c>
      <c r="AI1301" s="6" t="s">
        <v>11352</v>
      </c>
    </row>
    <row r="1302" spans="1:35" hidden="1">
      <c r="A1302" t="s">
        <v>55</v>
      </c>
      <c r="B1302" t="s">
        <v>56</v>
      </c>
      <c r="C1302" t="s">
        <v>4066</v>
      </c>
      <c r="D1302" t="s">
        <v>58</v>
      </c>
      <c r="E1302" t="s">
        <v>4067</v>
      </c>
      <c r="F1302" t="s">
        <v>60</v>
      </c>
      <c r="G1302" t="s">
        <v>2066</v>
      </c>
      <c r="H1302">
        <v>0</v>
      </c>
      <c r="I1302">
        <v>0</v>
      </c>
      <c r="J1302" t="s">
        <v>25</v>
      </c>
      <c r="K1302">
        <v>0</v>
      </c>
      <c r="L1302">
        <v>10</v>
      </c>
      <c r="M1302" t="s">
        <v>19</v>
      </c>
      <c r="N1302" t="s">
        <v>62</v>
      </c>
      <c r="O1302" t="s">
        <v>2067</v>
      </c>
      <c r="P1302" t="s">
        <v>24</v>
      </c>
      <c r="Q1302" t="s">
        <v>64</v>
      </c>
      <c r="R1302" t="s">
        <v>65</v>
      </c>
      <c r="S1302" t="s">
        <v>20</v>
      </c>
      <c r="T1302" t="s">
        <v>105</v>
      </c>
      <c r="U1302" t="s">
        <v>67</v>
      </c>
      <c r="V1302" t="s">
        <v>21</v>
      </c>
      <c r="W1302">
        <v>805</v>
      </c>
      <c r="X1302" t="s">
        <v>22</v>
      </c>
      <c r="Y1302" t="s">
        <v>39</v>
      </c>
      <c r="Z1302">
        <v>2</v>
      </c>
      <c r="AC1302" t="str">
        <f>IF(Table1[[#This Row],[In Adafruit Kit]]+Table1[[#This Row],[Common part]]&gt;0,1,"")</f>
        <v/>
      </c>
      <c r="AF1302" t="str">
        <f>IF(Table1[[#This Row],[Stock Part]]=1,"STOCK",IF(Table1[[#This Row],[5% Rohs Part]]+Table1[[#This Row],[1% Rohs Part]],"",""))</f>
        <v/>
      </c>
      <c r="AG1302" t="str">
        <f>CONCATENATE(Table1[[#This Row],[Resistance (Ohms)]],Table1[[#This Row],[Tolerance]],Table1[[#This Row],[Stock]])</f>
        <v>1.82MÂ±1%</v>
      </c>
      <c r="AH1302" t="s">
        <v>11344</v>
      </c>
      <c r="AI1302" s="6" t="s">
        <v>11352</v>
      </c>
    </row>
    <row r="1303" spans="1:35" hidden="1">
      <c r="A1303" t="s">
        <v>55</v>
      </c>
      <c r="B1303" t="s">
        <v>56</v>
      </c>
      <c r="C1303" t="s">
        <v>4068</v>
      </c>
      <c r="D1303" t="s">
        <v>58</v>
      </c>
      <c r="E1303" t="s">
        <v>4069</v>
      </c>
      <c r="F1303" t="s">
        <v>60</v>
      </c>
      <c r="G1303" t="s">
        <v>754</v>
      </c>
      <c r="H1303">
        <v>0</v>
      </c>
      <c r="I1303">
        <v>0</v>
      </c>
      <c r="J1303" t="s">
        <v>25</v>
      </c>
      <c r="K1303">
        <v>0</v>
      </c>
      <c r="L1303">
        <v>10</v>
      </c>
      <c r="M1303" t="s">
        <v>19</v>
      </c>
      <c r="N1303" t="s">
        <v>62</v>
      </c>
      <c r="O1303">
        <v>187</v>
      </c>
      <c r="P1303" t="s">
        <v>24</v>
      </c>
      <c r="Q1303" t="s">
        <v>64</v>
      </c>
      <c r="R1303" t="s">
        <v>65</v>
      </c>
      <c r="S1303" t="s">
        <v>20</v>
      </c>
      <c r="T1303" t="s">
        <v>105</v>
      </c>
      <c r="U1303" t="s">
        <v>67</v>
      </c>
      <c r="V1303" t="s">
        <v>21</v>
      </c>
      <c r="W1303">
        <v>805</v>
      </c>
      <c r="X1303" t="s">
        <v>22</v>
      </c>
      <c r="Y1303" t="s">
        <v>39</v>
      </c>
      <c r="Z1303">
        <v>2</v>
      </c>
      <c r="AC1303" t="str">
        <f>IF(Table1[[#This Row],[In Adafruit Kit]]+Table1[[#This Row],[Common part]]&gt;0,1,"")</f>
        <v/>
      </c>
      <c r="AF1303" t="str">
        <f>IF(Table1[[#This Row],[Stock Part]]=1,"STOCK",IF(Table1[[#This Row],[5% Rohs Part]]+Table1[[#This Row],[1% Rohs Part]],"",""))</f>
        <v/>
      </c>
      <c r="AG1303" t="str">
        <f>CONCATENATE(Table1[[#This Row],[Resistance (Ohms)]],Table1[[#This Row],[Tolerance]],Table1[[#This Row],[Stock]])</f>
        <v>187Â±1%</v>
      </c>
      <c r="AH1303" t="s">
        <v>11344</v>
      </c>
      <c r="AI1303" s="6" t="s">
        <v>11352</v>
      </c>
    </row>
    <row r="1304" spans="1:35" hidden="1">
      <c r="A1304" t="s">
        <v>55</v>
      </c>
      <c r="B1304" t="s">
        <v>56</v>
      </c>
      <c r="C1304" t="s">
        <v>4070</v>
      </c>
      <c r="D1304" t="s">
        <v>58</v>
      </c>
      <c r="E1304" t="s">
        <v>4071</v>
      </c>
      <c r="F1304" t="s">
        <v>60</v>
      </c>
      <c r="G1304" t="s">
        <v>1364</v>
      </c>
      <c r="H1304">
        <v>0</v>
      </c>
      <c r="I1304">
        <v>0</v>
      </c>
      <c r="J1304" t="s">
        <v>25</v>
      </c>
      <c r="K1304">
        <v>0</v>
      </c>
      <c r="L1304">
        <v>10</v>
      </c>
      <c r="M1304" t="s">
        <v>19</v>
      </c>
      <c r="N1304" t="s">
        <v>62</v>
      </c>
      <c r="O1304" t="s">
        <v>1365</v>
      </c>
      <c r="P1304" t="s">
        <v>24</v>
      </c>
      <c r="Q1304" t="s">
        <v>64</v>
      </c>
      <c r="R1304" t="s">
        <v>65</v>
      </c>
      <c r="S1304" t="s">
        <v>20</v>
      </c>
      <c r="T1304" t="s">
        <v>105</v>
      </c>
      <c r="U1304" t="s">
        <v>67</v>
      </c>
      <c r="V1304" t="s">
        <v>21</v>
      </c>
      <c r="W1304">
        <v>805</v>
      </c>
      <c r="X1304" t="s">
        <v>22</v>
      </c>
      <c r="Y1304" t="s">
        <v>39</v>
      </c>
      <c r="Z1304">
        <v>2</v>
      </c>
      <c r="AC1304" t="str">
        <f>IF(Table1[[#This Row],[In Adafruit Kit]]+Table1[[#This Row],[Common part]]&gt;0,1,"")</f>
        <v/>
      </c>
      <c r="AF1304" t="str">
        <f>IF(Table1[[#This Row],[Stock Part]]=1,"STOCK",IF(Table1[[#This Row],[5% Rohs Part]]+Table1[[#This Row],[1% Rohs Part]],"",""))</f>
        <v/>
      </c>
      <c r="AG1304" t="str">
        <f>CONCATENATE(Table1[[#This Row],[Resistance (Ohms)]],Table1[[#This Row],[Tolerance]],Table1[[#This Row],[Stock]])</f>
        <v>1.87kÂ±1%</v>
      </c>
      <c r="AH1304" t="s">
        <v>11344</v>
      </c>
      <c r="AI1304" s="6" t="s">
        <v>11352</v>
      </c>
    </row>
    <row r="1305" spans="1:35" hidden="1">
      <c r="A1305" t="s">
        <v>55</v>
      </c>
      <c r="B1305" t="s">
        <v>56</v>
      </c>
      <c r="C1305" t="s">
        <v>4072</v>
      </c>
      <c r="D1305" t="s">
        <v>58</v>
      </c>
      <c r="E1305" t="s">
        <v>4073</v>
      </c>
      <c r="F1305" t="s">
        <v>60</v>
      </c>
      <c r="G1305" t="s">
        <v>1414</v>
      </c>
      <c r="H1305">
        <v>0</v>
      </c>
      <c r="I1305">
        <v>0</v>
      </c>
      <c r="J1305" t="s">
        <v>25</v>
      </c>
      <c r="K1305">
        <v>0</v>
      </c>
      <c r="L1305">
        <v>10</v>
      </c>
      <c r="M1305" t="s">
        <v>19</v>
      </c>
      <c r="N1305" t="s">
        <v>62</v>
      </c>
      <c r="O1305" t="s">
        <v>1415</v>
      </c>
      <c r="P1305" t="s">
        <v>24</v>
      </c>
      <c r="Q1305" t="s">
        <v>64</v>
      </c>
      <c r="R1305" t="s">
        <v>65</v>
      </c>
      <c r="S1305" t="s">
        <v>20</v>
      </c>
      <c r="T1305" t="s">
        <v>105</v>
      </c>
      <c r="U1305" t="s">
        <v>67</v>
      </c>
      <c r="V1305" t="s">
        <v>21</v>
      </c>
      <c r="W1305">
        <v>805</v>
      </c>
      <c r="X1305" t="s">
        <v>22</v>
      </c>
      <c r="Y1305" t="s">
        <v>39</v>
      </c>
      <c r="Z1305">
        <v>2</v>
      </c>
      <c r="AC1305" t="str">
        <f>IF(Table1[[#This Row],[In Adafruit Kit]]+Table1[[#This Row],[Common part]]&gt;0,1,"")</f>
        <v/>
      </c>
      <c r="AF1305" t="str">
        <f>IF(Table1[[#This Row],[Stock Part]]=1,"STOCK",IF(Table1[[#This Row],[5% Rohs Part]]+Table1[[#This Row],[1% Rohs Part]],"",""))</f>
        <v/>
      </c>
      <c r="AG1305" t="str">
        <f>CONCATENATE(Table1[[#This Row],[Resistance (Ohms)]],Table1[[#This Row],[Tolerance]],Table1[[#This Row],[Stock]])</f>
        <v>18.7kÂ±1%</v>
      </c>
      <c r="AH1305" t="s">
        <v>11344</v>
      </c>
      <c r="AI1305" s="6" t="s">
        <v>11352</v>
      </c>
    </row>
    <row r="1306" spans="1:35" hidden="1">
      <c r="A1306" t="s">
        <v>55</v>
      </c>
      <c r="B1306" t="s">
        <v>56</v>
      </c>
      <c r="C1306" t="s">
        <v>4074</v>
      </c>
      <c r="D1306" t="s">
        <v>58</v>
      </c>
      <c r="E1306" t="s">
        <v>4075</v>
      </c>
      <c r="F1306" t="s">
        <v>60</v>
      </c>
      <c r="G1306" t="s">
        <v>1565</v>
      </c>
      <c r="H1306">
        <v>0</v>
      </c>
      <c r="I1306">
        <v>0</v>
      </c>
      <c r="J1306" t="s">
        <v>25</v>
      </c>
      <c r="K1306">
        <v>0</v>
      </c>
      <c r="L1306">
        <v>10</v>
      </c>
      <c r="M1306" t="s">
        <v>19</v>
      </c>
      <c r="N1306" t="s">
        <v>62</v>
      </c>
      <c r="O1306" t="s">
        <v>1566</v>
      </c>
      <c r="P1306" t="s">
        <v>24</v>
      </c>
      <c r="Q1306" t="s">
        <v>64</v>
      </c>
      <c r="R1306" t="s">
        <v>65</v>
      </c>
      <c r="S1306" t="s">
        <v>20</v>
      </c>
      <c r="T1306" t="s">
        <v>105</v>
      </c>
      <c r="U1306" t="s">
        <v>67</v>
      </c>
      <c r="V1306" t="s">
        <v>21</v>
      </c>
      <c r="W1306">
        <v>805</v>
      </c>
      <c r="X1306" t="s">
        <v>22</v>
      </c>
      <c r="Y1306" t="s">
        <v>39</v>
      </c>
      <c r="Z1306">
        <v>2</v>
      </c>
      <c r="AC1306" t="str">
        <f>IF(Table1[[#This Row],[In Adafruit Kit]]+Table1[[#This Row],[Common part]]&gt;0,1,"")</f>
        <v/>
      </c>
      <c r="AF1306" t="str">
        <f>IF(Table1[[#This Row],[Stock Part]]=1,"STOCK",IF(Table1[[#This Row],[5% Rohs Part]]+Table1[[#This Row],[1% Rohs Part]],"",""))</f>
        <v/>
      </c>
      <c r="AG1306" t="str">
        <f>CONCATENATE(Table1[[#This Row],[Resistance (Ohms)]],Table1[[#This Row],[Tolerance]],Table1[[#This Row],[Stock]])</f>
        <v>187kÂ±1%</v>
      </c>
      <c r="AH1306" t="s">
        <v>11344</v>
      </c>
      <c r="AI1306" s="6" t="s">
        <v>11352</v>
      </c>
    </row>
    <row r="1307" spans="1:35" hidden="1">
      <c r="A1307" t="s">
        <v>55</v>
      </c>
      <c r="B1307" t="s">
        <v>56</v>
      </c>
      <c r="C1307" t="s">
        <v>4076</v>
      </c>
      <c r="D1307" t="s">
        <v>58</v>
      </c>
      <c r="E1307" t="s">
        <v>4077</v>
      </c>
      <c r="F1307" t="s">
        <v>60</v>
      </c>
      <c r="G1307" t="s">
        <v>3256</v>
      </c>
      <c r="H1307">
        <v>0</v>
      </c>
      <c r="I1307">
        <v>0</v>
      </c>
      <c r="J1307" t="s">
        <v>25</v>
      </c>
      <c r="K1307">
        <v>0</v>
      </c>
      <c r="L1307">
        <v>10</v>
      </c>
      <c r="M1307" t="s">
        <v>19</v>
      </c>
      <c r="N1307" t="s">
        <v>62</v>
      </c>
      <c r="O1307" t="s">
        <v>3257</v>
      </c>
      <c r="P1307" t="s">
        <v>24</v>
      </c>
      <c r="Q1307" t="s">
        <v>64</v>
      </c>
      <c r="R1307" t="s">
        <v>65</v>
      </c>
      <c r="S1307" t="s">
        <v>20</v>
      </c>
      <c r="T1307" t="s">
        <v>105</v>
      </c>
      <c r="U1307" t="s">
        <v>67</v>
      </c>
      <c r="V1307" t="s">
        <v>21</v>
      </c>
      <c r="W1307">
        <v>805</v>
      </c>
      <c r="X1307" t="s">
        <v>22</v>
      </c>
      <c r="Y1307" t="s">
        <v>39</v>
      </c>
      <c r="Z1307">
        <v>2</v>
      </c>
      <c r="AC1307" t="str">
        <f>IF(Table1[[#This Row],[In Adafruit Kit]]+Table1[[#This Row],[Common part]]&gt;0,1,"")</f>
        <v/>
      </c>
      <c r="AF1307" t="str">
        <f>IF(Table1[[#This Row],[Stock Part]]=1,"STOCK",IF(Table1[[#This Row],[5% Rohs Part]]+Table1[[#This Row],[1% Rohs Part]],"",""))</f>
        <v/>
      </c>
      <c r="AG1307" t="str">
        <f>CONCATENATE(Table1[[#This Row],[Resistance (Ohms)]],Table1[[#This Row],[Tolerance]],Table1[[#This Row],[Stock]])</f>
        <v>1.87MÂ±1%</v>
      </c>
      <c r="AH1307" t="s">
        <v>11344</v>
      </c>
      <c r="AI1307" s="6" t="s">
        <v>11352</v>
      </c>
    </row>
    <row r="1308" spans="1:35" hidden="1">
      <c r="A1308" t="s">
        <v>55</v>
      </c>
      <c r="B1308" t="s">
        <v>56</v>
      </c>
      <c r="C1308" t="s">
        <v>4078</v>
      </c>
      <c r="D1308" t="s">
        <v>58</v>
      </c>
      <c r="E1308" t="s">
        <v>4079</v>
      </c>
      <c r="F1308" t="s">
        <v>60</v>
      </c>
      <c r="G1308" t="s">
        <v>2686</v>
      </c>
      <c r="H1308">
        <v>0</v>
      </c>
      <c r="I1308">
        <v>0</v>
      </c>
      <c r="J1308" t="s">
        <v>25</v>
      </c>
      <c r="K1308">
        <v>0</v>
      </c>
      <c r="L1308">
        <v>10</v>
      </c>
      <c r="M1308" t="s">
        <v>19</v>
      </c>
      <c r="N1308" t="s">
        <v>62</v>
      </c>
      <c r="O1308">
        <v>18</v>
      </c>
      <c r="P1308" t="s">
        <v>24</v>
      </c>
      <c r="Q1308" t="s">
        <v>64</v>
      </c>
      <c r="R1308" t="s">
        <v>65</v>
      </c>
      <c r="S1308" t="s">
        <v>20</v>
      </c>
      <c r="T1308" t="s">
        <v>105</v>
      </c>
      <c r="U1308" t="s">
        <v>67</v>
      </c>
      <c r="V1308" t="s">
        <v>21</v>
      </c>
      <c r="W1308">
        <v>805</v>
      </c>
      <c r="X1308" t="s">
        <v>22</v>
      </c>
      <c r="Y1308" t="s">
        <v>39</v>
      </c>
      <c r="Z1308">
        <v>2</v>
      </c>
      <c r="AC1308" t="str">
        <f>IF(Table1[[#This Row],[In Adafruit Kit]]+Table1[[#This Row],[Common part]]&gt;0,1,"")</f>
        <v/>
      </c>
      <c r="AF1308" t="str">
        <f>IF(Table1[[#This Row],[Stock Part]]=1,"STOCK",IF(Table1[[#This Row],[5% Rohs Part]]+Table1[[#This Row],[1% Rohs Part]],"",""))</f>
        <v/>
      </c>
      <c r="AG1308" t="str">
        <f>CONCATENATE(Table1[[#This Row],[Resistance (Ohms)]],Table1[[#This Row],[Tolerance]],Table1[[#This Row],[Stock]])</f>
        <v>18Â±1%</v>
      </c>
      <c r="AH1308" t="s">
        <v>11344</v>
      </c>
      <c r="AI1308" s="6" t="s">
        <v>11352</v>
      </c>
    </row>
    <row r="1309" spans="1:35" hidden="1">
      <c r="A1309" t="s">
        <v>55</v>
      </c>
      <c r="B1309" t="s">
        <v>56</v>
      </c>
      <c r="C1309" t="s">
        <v>4080</v>
      </c>
      <c r="D1309" t="s">
        <v>58</v>
      </c>
      <c r="E1309" t="s">
        <v>4081</v>
      </c>
      <c r="F1309" t="s">
        <v>60</v>
      </c>
      <c r="G1309" t="s">
        <v>854</v>
      </c>
      <c r="H1309">
        <v>0</v>
      </c>
      <c r="I1309">
        <v>0</v>
      </c>
      <c r="J1309" t="s">
        <v>25</v>
      </c>
      <c r="K1309">
        <v>0</v>
      </c>
      <c r="L1309">
        <v>10</v>
      </c>
      <c r="M1309" t="s">
        <v>19</v>
      </c>
      <c r="N1309" t="s">
        <v>62</v>
      </c>
      <c r="O1309">
        <v>18.2</v>
      </c>
      <c r="P1309" t="s">
        <v>24</v>
      </c>
      <c r="Q1309" t="s">
        <v>64</v>
      </c>
      <c r="R1309" t="s">
        <v>65</v>
      </c>
      <c r="S1309" t="s">
        <v>20</v>
      </c>
      <c r="T1309" t="s">
        <v>105</v>
      </c>
      <c r="U1309" t="s">
        <v>67</v>
      </c>
      <c r="V1309" t="s">
        <v>21</v>
      </c>
      <c r="W1309">
        <v>805</v>
      </c>
      <c r="X1309" t="s">
        <v>22</v>
      </c>
      <c r="Y1309" t="s">
        <v>39</v>
      </c>
      <c r="Z1309">
        <v>2</v>
      </c>
      <c r="AC1309" t="str">
        <f>IF(Table1[[#This Row],[In Adafruit Kit]]+Table1[[#This Row],[Common part]]&gt;0,1,"")</f>
        <v/>
      </c>
      <c r="AF1309" t="str">
        <f>IF(Table1[[#This Row],[Stock Part]]=1,"STOCK",IF(Table1[[#This Row],[5% Rohs Part]]+Table1[[#This Row],[1% Rohs Part]],"",""))</f>
        <v/>
      </c>
      <c r="AG1309" t="str">
        <f>CONCATENATE(Table1[[#This Row],[Resistance (Ohms)]],Table1[[#This Row],[Tolerance]],Table1[[#This Row],[Stock]])</f>
        <v>18.2Â±1%</v>
      </c>
      <c r="AH1309" t="s">
        <v>11344</v>
      </c>
      <c r="AI1309" s="6" t="s">
        <v>11352</v>
      </c>
    </row>
    <row r="1310" spans="1:35" hidden="1">
      <c r="A1310" t="s">
        <v>55</v>
      </c>
      <c r="B1310" t="s">
        <v>56</v>
      </c>
      <c r="C1310" t="s">
        <v>4082</v>
      </c>
      <c r="D1310" t="s">
        <v>58</v>
      </c>
      <c r="E1310" t="s">
        <v>4083</v>
      </c>
      <c r="F1310" t="s">
        <v>60</v>
      </c>
      <c r="G1310" t="s">
        <v>2192</v>
      </c>
      <c r="H1310">
        <v>0</v>
      </c>
      <c r="I1310">
        <v>0</v>
      </c>
      <c r="J1310" t="s">
        <v>25</v>
      </c>
      <c r="K1310">
        <v>0</v>
      </c>
      <c r="L1310">
        <v>10</v>
      </c>
      <c r="M1310" t="s">
        <v>19</v>
      </c>
      <c r="N1310" t="s">
        <v>62</v>
      </c>
      <c r="O1310">
        <v>18.7</v>
      </c>
      <c r="P1310" t="s">
        <v>24</v>
      </c>
      <c r="Q1310" t="s">
        <v>64</v>
      </c>
      <c r="R1310" t="s">
        <v>65</v>
      </c>
      <c r="S1310" t="s">
        <v>20</v>
      </c>
      <c r="T1310" t="s">
        <v>105</v>
      </c>
      <c r="U1310" t="s">
        <v>67</v>
      </c>
      <c r="V1310" t="s">
        <v>21</v>
      </c>
      <c r="W1310">
        <v>805</v>
      </c>
      <c r="X1310" t="s">
        <v>22</v>
      </c>
      <c r="Y1310" t="s">
        <v>39</v>
      </c>
      <c r="Z1310">
        <v>2</v>
      </c>
      <c r="AC1310" t="str">
        <f>IF(Table1[[#This Row],[In Adafruit Kit]]+Table1[[#This Row],[Common part]]&gt;0,1,"")</f>
        <v/>
      </c>
      <c r="AF1310" t="str">
        <f>IF(Table1[[#This Row],[Stock Part]]=1,"STOCK",IF(Table1[[#This Row],[5% Rohs Part]]+Table1[[#This Row],[1% Rohs Part]],"",""))</f>
        <v/>
      </c>
      <c r="AG1310" t="str">
        <f>CONCATENATE(Table1[[#This Row],[Resistance (Ohms)]],Table1[[#This Row],[Tolerance]],Table1[[#This Row],[Stock]])</f>
        <v>18.7Â±1%</v>
      </c>
      <c r="AH1310" t="s">
        <v>11344</v>
      </c>
      <c r="AI1310" s="6" t="s">
        <v>11352</v>
      </c>
    </row>
    <row r="1311" spans="1:35" hidden="1">
      <c r="A1311" t="s">
        <v>55</v>
      </c>
      <c r="B1311" t="s">
        <v>56</v>
      </c>
      <c r="C1311" t="s">
        <v>4084</v>
      </c>
      <c r="D1311" t="s">
        <v>58</v>
      </c>
      <c r="E1311" t="s">
        <v>4085</v>
      </c>
      <c r="F1311" t="s">
        <v>60</v>
      </c>
      <c r="G1311" t="s">
        <v>1876</v>
      </c>
      <c r="H1311">
        <v>0</v>
      </c>
      <c r="I1311">
        <v>0</v>
      </c>
      <c r="J1311" t="s">
        <v>25</v>
      </c>
      <c r="K1311">
        <v>0</v>
      </c>
      <c r="L1311">
        <v>10</v>
      </c>
      <c r="M1311" t="s">
        <v>19</v>
      </c>
      <c r="N1311" t="s">
        <v>62</v>
      </c>
      <c r="O1311">
        <v>191</v>
      </c>
      <c r="P1311" t="s">
        <v>24</v>
      </c>
      <c r="Q1311" t="s">
        <v>64</v>
      </c>
      <c r="R1311" t="s">
        <v>65</v>
      </c>
      <c r="S1311" t="s">
        <v>20</v>
      </c>
      <c r="T1311" t="s">
        <v>105</v>
      </c>
      <c r="U1311" t="s">
        <v>67</v>
      </c>
      <c r="V1311" t="s">
        <v>21</v>
      </c>
      <c r="W1311">
        <v>805</v>
      </c>
      <c r="X1311" t="s">
        <v>22</v>
      </c>
      <c r="Y1311" t="s">
        <v>39</v>
      </c>
      <c r="Z1311">
        <v>2</v>
      </c>
      <c r="AC1311" t="str">
        <f>IF(Table1[[#This Row],[In Adafruit Kit]]+Table1[[#This Row],[Common part]]&gt;0,1,"")</f>
        <v/>
      </c>
      <c r="AF1311" t="str">
        <f>IF(Table1[[#This Row],[Stock Part]]=1,"STOCK",IF(Table1[[#This Row],[5% Rohs Part]]+Table1[[#This Row],[1% Rohs Part]],"",""))</f>
        <v/>
      </c>
      <c r="AG1311" t="str">
        <f>CONCATENATE(Table1[[#This Row],[Resistance (Ohms)]],Table1[[#This Row],[Tolerance]],Table1[[#This Row],[Stock]])</f>
        <v>191Â±1%</v>
      </c>
      <c r="AH1311" t="s">
        <v>11344</v>
      </c>
      <c r="AI1311" s="6" t="s">
        <v>11352</v>
      </c>
    </row>
    <row r="1312" spans="1:35" hidden="1">
      <c r="A1312" t="s">
        <v>55</v>
      </c>
      <c r="B1312" t="s">
        <v>56</v>
      </c>
      <c r="C1312" t="s">
        <v>4086</v>
      </c>
      <c r="D1312" t="s">
        <v>58</v>
      </c>
      <c r="E1312" t="s">
        <v>4087</v>
      </c>
      <c r="F1312" t="s">
        <v>60</v>
      </c>
      <c r="G1312" t="s">
        <v>2586</v>
      </c>
      <c r="H1312">
        <v>0</v>
      </c>
      <c r="I1312">
        <v>0</v>
      </c>
      <c r="J1312" t="s">
        <v>25</v>
      </c>
      <c r="K1312">
        <v>0</v>
      </c>
      <c r="L1312">
        <v>10</v>
      </c>
      <c r="M1312" t="s">
        <v>19</v>
      </c>
      <c r="N1312" t="s">
        <v>62</v>
      </c>
      <c r="O1312" t="s">
        <v>2587</v>
      </c>
      <c r="P1312" t="s">
        <v>24</v>
      </c>
      <c r="Q1312" t="s">
        <v>64</v>
      </c>
      <c r="R1312" t="s">
        <v>65</v>
      </c>
      <c r="S1312" t="s">
        <v>20</v>
      </c>
      <c r="T1312" t="s">
        <v>105</v>
      </c>
      <c r="U1312" t="s">
        <v>67</v>
      </c>
      <c r="V1312" t="s">
        <v>21</v>
      </c>
      <c r="W1312">
        <v>805</v>
      </c>
      <c r="X1312" t="s">
        <v>22</v>
      </c>
      <c r="Y1312" t="s">
        <v>39</v>
      </c>
      <c r="Z1312">
        <v>2</v>
      </c>
      <c r="AC1312" t="str">
        <f>IF(Table1[[#This Row],[In Adafruit Kit]]+Table1[[#This Row],[Common part]]&gt;0,1,"")</f>
        <v/>
      </c>
      <c r="AF1312" t="str">
        <f>IF(Table1[[#This Row],[Stock Part]]=1,"STOCK",IF(Table1[[#This Row],[5% Rohs Part]]+Table1[[#This Row],[1% Rohs Part]],"",""))</f>
        <v/>
      </c>
      <c r="AG1312" t="str">
        <f>CONCATENATE(Table1[[#This Row],[Resistance (Ohms)]],Table1[[#This Row],[Tolerance]],Table1[[#This Row],[Stock]])</f>
        <v>1.91kÂ±1%</v>
      </c>
      <c r="AH1312" t="s">
        <v>11344</v>
      </c>
      <c r="AI1312" s="6" t="s">
        <v>11352</v>
      </c>
    </row>
    <row r="1313" spans="1:35" hidden="1">
      <c r="A1313" t="s">
        <v>55</v>
      </c>
      <c r="B1313" t="s">
        <v>56</v>
      </c>
      <c r="C1313" t="s">
        <v>4088</v>
      </c>
      <c r="D1313" t="s">
        <v>58</v>
      </c>
      <c r="E1313" t="s">
        <v>4089</v>
      </c>
      <c r="F1313" t="s">
        <v>60</v>
      </c>
      <c r="G1313" t="s">
        <v>1286</v>
      </c>
      <c r="H1313">
        <v>0</v>
      </c>
      <c r="I1313">
        <v>0</v>
      </c>
      <c r="J1313" t="s">
        <v>25</v>
      </c>
      <c r="K1313">
        <v>0</v>
      </c>
      <c r="L1313">
        <v>10</v>
      </c>
      <c r="M1313" t="s">
        <v>19</v>
      </c>
      <c r="N1313" t="s">
        <v>62</v>
      </c>
      <c r="O1313" t="s">
        <v>1287</v>
      </c>
      <c r="P1313" t="s">
        <v>24</v>
      </c>
      <c r="Q1313" t="s">
        <v>64</v>
      </c>
      <c r="R1313" t="s">
        <v>65</v>
      </c>
      <c r="S1313" t="s">
        <v>20</v>
      </c>
      <c r="T1313" t="s">
        <v>105</v>
      </c>
      <c r="U1313" t="s">
        <v>67</v>
      </c>
      <c r="V1313" t="s">
        <v>21</v>
      </c>
      <c r="W1313">
        <v>805</v>
      </c>
      <c r="X1313" t="s">
        <v>22</v>
      </c>
      <c r="Y1313" t="s">
        <v>39</v>
      </c>
      <c r="Z1313">
        <v>2</v>
      </c>
      <c r="AC1313" t="str">
        <f>IF(Table1[[#This Row],[In Adafruit Kit]]+Table1[[#This Row],[Common part]]&gt;0,1,"")</f>
        <v/>
      </c>
      <c r="AF1313" t="str">
        <f>IF(Table1[[#This Row],[Stock Part]]=1,"STOCK",IF(Table1[[#This Row],[5% Rohs Part]]+Table1[[#This Row],[1% Rohs Part]],"",""))</f>
        <v/>
      </c>
      <c r="AG1313" t="str">
        <f>CONCATENATE(Table1[[#This Row],[Resistance (Ohms)]],Table1[[#This Row],[Tolerance]],Table1[[#This Row],[Stock]])</f>
        <v>19.1kÂ±1%</v>
      </c>
      <c r="AH1313" t="s">
        <v>11344</v>
      </c>
      <c r="AI1313" s="6" t="s">
        <v>11352</v>
      </c>
    </row>
    <row r="1314" spans="1:35" hidden="1">
      <c r="A1314" t="s">
        <v>55</v>
      </c>
      <c r="B1314" t="s">
        <v>56</v>
      </c>
      <c r="C1314" t="s">
        <v>4090</v>
      </c>
      <c r="D1314" t="s">
        <v>58</v>
      </c>
      <c r="E1314" t="s">
        <v>4091</v>
      </c>
      <c r="F1314" t="s">
        <v>60</v>
      </c>
      <c r="G1314" t="s">
        <v>1044</v>
      </c>
      <c r="H1314">
        <v>0</v>
      </c>
      <c r="I1314">
        <v>0</v>
      </c>
      <c r="J1314" t="s">
        <v>25</v>
      </c>
      <c r="K1314">
        <v>0</v>
      </c>
      <c r="L1314">
        <v>10</v>
      </c>
      <c r="M1314" t="s">
        <v>19</v>
      </c>
      <c r="N1314" t="s">
        <v>62</v>
      </c>
      <c r="O1314" t="s">
        <v>1045</v>
      </c>
      <c r="P1314" t="s">
        <v>24</v>
      </c>
      <c r="Q1314" t="s">
        <v>64</v>
      </c>
      <c r="R1314" t="s">
        <v>65</v>
      </c>
      <c r="S1314" t="s">
        <v>20</v>
      </c>
      <c r="T1314" t="s">
        <v>105</v>
      </c>
      <c r="U1314" t="s">
        <v>67</v>
      </c>
      <c r="V1314" t="s">
        <v>21</v>
      </c>
      <c r="W1314">
        <v>805</v>
      </c>
      <c r="X1314" t="s">
        <v>22</v>
      </c>
      <c r="Y1314" t="s">
        <v>39</v>
      </c>
      <c r="Z1314">
        <v>2</v>
      </c>
      <c r="AC1314" t="str">
        <f>IF(Table1[[#This Row],[In Adafruit Kit]]+Table1[[#This Row],[Common part]]&gt;0,1,"")</f>
        <v/>
      </c>
      <c r="AF1314" t="str">
        <f>IF(Table1[[#This Row],[Stock Part]]=1,"STOCK",IF(Table1[[#This Row],[5% Rohs Part]]+Table1[[#This Row],[1% Rohs Part]],"",""))</f>
        <v/>
      </c>
      <c r="AG1314" t="str">
        <f>CONCATENATE(Table1[[#This Row],[Resistance (Ohms)]],Table1[[#This Row],[Tolerance]],Table1[[#This Row],[Stock]])</f>
        <v>191kÂ±1%</v>
      </c>
      <c r="AH1314" t="s">
        <v>11344</v>
      </c>
      <c r="AI1314" s="6" t="s">
        <v>11352</v>
      </c>
    </row>
    <row r="1315" spans="1:35" hidden="1">
      <c r="A1315" t="s">
        <v>55</v>
      </c>
      <c r="B1315" t="s">
        <v>56</v>
      </c>
      <c r="C1315" t="s">
        <v>4092</v>
      </c>
      <c r="D1315" t="s">
        <v>58</v>
      </c>
      <c r="E1315" t="s">
        <v>4093</v>
      </c>
      <c r="F1315" t="s">
        <v>60</v>
      </c>
      <c r="G1315" t="s">
        <v>2847</v>
      </c>
      <c r="H1315">
        <v>0</v>
      </c>
      <c r="I1315">
        <v>0</v>
      </c>
      <c r="J1315" t="s">
        <v>25</v>
      </c>
      <c r="K1315">
        <v>0</v>
      </c>
      <c r="L1315">
        <v>10</v>
      </c>
      <c r="M1315" t="s">
        <v>19</v>
      </c>
      <c r="N1315" t="s">
        <v>62</v>
      </c>
      <c r="O1315" t="s">
        <v>2848</v>
      </c>
      <c r="P1315" t="s">
        <v>24</v>
      </c>
      <c r="Q1315" t="s">
        <v>64</v>
      </c>
      <c r="R1315" t="s">
        <v>65</v>
      </c>
      <c r="S1315" t="s">
        <v>20</v>
      </c>
      <c r="T1315" t="s">
        <v>105</v>
      </c>
      <c r="U1315" t="s">
        <v>67</v>
      </c>
      <c r="V1315" t="s">
        <v>21</v>
      </c>
      <c r="W1315">
        <v>805</v>
      </c>
      <c r="X1315" t="s">
        <v>22</v>
      </c>
      <c r="Y1315" t="s">
        <v>39</v>
      </c>
      <c r="Z1315">
        <v>2</v>
      </c>
      <c r="AC1315" t="str">
        <f>IF(Table1[[#This Row],[In Adafruit Kit]]+Table1[[#This Row],[Common part]]&gt;0,1,"")</f>
        <v/>
      </c>
      <c r="AF1315" t="str">
        <f>IF(Table1[[#This Row],[Stock Part]]=1,"STOCK",IF(Table1[[#This Row],[5% Rohs Part]]+Table1[[#This Row],[1% Rohs Part]],"",""))</f>
        <v/>
      </c>
      <c r="AG1315" t="str">
        <f>CONCATENATE(Table1[[#This Row],[Resistance (Ohms)]],Table1[[#This Row],[Tolerance]],Table1[[#This Row],[Stock]])</f>
        <v>1.91MÂ±1%</v>
      </c>
      <c r="AH1315" t="s">
        <v>11344</v>
      </c>
      <c r="AI1315" s="6" t="s">
        <v>11352</v>
      </c>
    </row>
    <row r="1316" spans="1:35" hidden="1">
      <c r="A1316" t="s">
        <v>55</v>
      </c>
      <c r="B1316" t="s">
        <v>56</v>
      </c>
      <c r="C1316" t="s">
        <v>4094</v>
      </c>
      <c r="D1316" t="s">
        <v>58</v>
      </c>
      <c r="E1316" t="s">
        <v>4095</v>
      </c>
      <c r="F1316" t="s">
        <v>60</v>
      </c>
      <c r="G1316" t="s">
        <v>2520</v>
      </c>
      <c r="H1316">
        <v>0</v>
      </c>
      <c r="I1316">
        <v>0</v>
      </c>
      <c r="J1316" t="s">
        <v>25</v>
      </c>
      <c r="K1316">
        <v>0</v>
      </c>
      <c r="L1316">
        <v>10</v>
      </c>
      <c r="M1316" t="s">
        <v>19</v>
      </c>
      <c r="N1316" t="s">
        <v>62</v>
      </c>
      <c r="O1316">
        <v>196</v>
      </c>
      <c r="P1316" t="s">
        <v>24</v>
      </c>
      <c r="Q1316" t="s">
        <v>64</v>
      </c>
      <c r="R1316" t="s">
        <v>65</v>
      </c>
      <c r="S1316" t="s">
        <v>20</v>
      </c>
      <c r="T1316" t="s">
        <v>105</v>
      </c>
      <c r="U1316" t="s">
        <v>67</v>
      </c>
      <c r="V1316" t="s">
        <v>21</v>
      </c>
      <c r="W1316">
        <v>805</v>
      </c>
      <c r="X1316" t="s">
        <v>22</v>
      </c>
      <c r="Y1316" t="s">
        <v>39</v>
      </c>
      <c r="Z1316">
        <v>2</v>
      </c>
      <c r="AC1316" t="str">
        <f>IF(Table1[[#This Row],[In Adafruit Kit]]+Table1[[#This Row],[Common part]]&gt;0,1,"")</f>
        <v/>
      </c>
      <c r="AF1316" t="str">
        <f>IF(Table1[[#This Row],[Stock Part]]=1,"STOCK",IF(Table1[[#This Row],[5% Rohs Part]]+Table1[[#This Row],[1% Rohs Part]],"",""))</f>
        <v/>
      </c>
      <c r="AG1316" t="str">
        <f>CONCATENATE(Table1[[#This Row],[Resistance (Ohms)]],Table1[[#This Row],[Tolerance]],Table1[[#This Row],[Stock]])</f>
        <v>196Â±1%</v>
      </c>
      <c r="AH1316" t="s">
        <v>11344</v>
      </c>
      <c r="AI1316" s="6" t="s">
        <v>11352</v>
      </c>
    </row>
    <row r="1317" spans="1:35" hidden="1">
      <c r="A1317" t="s">
        <v>55</v>
      </c>
      <c r="B1317" t="s">
        <v>56</v>
      </c>
      <c r="C1317" t="s">
        <v>4096</v>
      </c>
      <c r="D1317" t="s">
        <v>58</v>
      </c>
      <c r="E1317" t="s">
        <v>4097</v>
      </c>
      <c r="F1317" t="s">
        <v>60</v>
      </c>
      <c r="G1317" t="s">
        <v>2650</v>
      </c>
      <c r="H1317">
        <v>0</v>
      </c>
      <c r="I1317">
        <v>0</v>
      </c>
      <c r="J1317" t="s">
        <v>25</v>
      </c>
      <c r="K1317">
        <v>0</v>
      </c>
      <c r="L1317">
        <v>10</v>
      </c>
      <c r="M1317" t="s">
        <v>19</v>
      </c>
      <c r="N1317" t="s">
        <v>62</v>
      </c>
      <c r="O1317" t="s">
        <v>2651</v>
      </c>
      <c r="P1317" t="s">
        <v>24</v>
      </c>
      <c r="Q1317" t="s">
        <v>64</v>
      </c>
      <c r="R1317" t="s">
        <v>65</v>
      </c>
      <c r="S1317" t="s">
        <v>20</v>
      </c>
      <c r="T1317" t="s">
        <v>105</v>
      </c>
      <c r="U1317" t="s">
        <v>67</v>
      </c>
      <c r="V1317" t="s">
        <v>21</v>
      </c>
      <c r="W1317">
        <v>805</v>
      </c>
      <c r="X1317" t="s">
        <v>22</v>
      </c>
      <c r="Y1317" t="s">
        <v>39</v>
      </c>
      <c r="Z1317">
        <v>2</v>
      </c>
      <c r="AC1317" t="str">
        <f>IF(Table1[[#This Row],[In Adafruit Kit]]+Table1[[#This Row],[Common part]]&gt;0,1,"")</f>
        <v/>
      </c>
      <c r="AF1317" t="str">
        <f>IF(Table1[[#This Row],[Stock Part]]=1,"STOCK",IF(Table1[[#This Row],[5% Rohs Part]]+Table1[[#This Row],[1% Rohs Part]],"",""))</f>
        <v/>
      </c>
      <c r="AG1317" t="str">
        <f>CONCATENATE(Table1[[#This Row],[Resistance (Ohms)]],Table1[[#This Row],[Tolerance]],Table1[[#This Row],[Stock]])</f>
        <v>1.96kÂ±1%</v>
      </c>
      <c r="AH1317" t="s">
        <v>11344</v>
      </c>
      <c r="AI1317" s="6" t="s">
        <v>11352</v>
      </c>
    </row>
    <row r="1318" spans="1:35" hidden="1">
      <c r="A1318" t="s">
        <v>55</v>
      </c>
      <c r="B1318" t="s">
        <v>56</v>
      </c>
      <c r="C1318" t="s">
        <v>4098</v>
      </c>
      <c r="D1318" t="s">
        <v>58</v>
      </c>
      <c r="E1318" t="s">
        <v>4099</v>
      </c>
      <c r="F1318" t="s">
        <v>60</v>
      </c>
      <c r="G1318" t="s">
        <v>729</v>
      </c>
      <c r="H1318">
        <v>0</v>
      </c>
      <c r="I1318">
        <v>0</v>
      </c>
      <c r="J1318" t="s">
        <v>25</v>
      </c>
      <c r="K1318">
        <v>0</v>
      </c>
      <c r="L1318">
        <v>10</v>
      </c>
      <c r="M1318" t="s">
        <v>19</v>
      </c>
      <c r="N1318" t="s">
        <v>62</v>
      </c>
      <c r="O1318" t="s">
        <v>730</v>
      </c>
      <c r="P1318" t="s">
        <v>24</v>
      </c>
      <c r="Q1318" t="s">
        <v>64</v>
      </c>
      <c r="R1318" t="s">
        <v>65</v>
      </c>
      <c r="S1318" t="s">
        <v>20</v>
      </c>
      <c r="T1318" t="s">
        <v>105</v>
      </c>
      <c r="U1318" t="s">
        <v>67</v>
      </c>
      <c r="V1318" t="s">
        <v>21</v>
      </c>
      <c r="W1318">
        <v>805</v>
      </c>
      <c r="X1318" t="s">
        <v>22</v>
      </c>
      <c r="Y1318" t="s">
        <v>39</v>
      </c>
      <c r="Z1318">
        <v>2</v>
      </c>
      <c r="AC1318" t="str">
        <f>IF(Table1[[#This Row],[In Adafruit Kit]]+Table1[[#This Row],[Common part]]&gt;0,1,"")</f>
        <v/>
      </c>
      <c r="AF1318" t="str">
        <f>IF(Table1[[#This Row],[Stock Part]]=1,"STOCK",IF(Table1[[#This Row],[5% Rohs Part]]+Table1[[#This Row],[1% Rohs Part]],"",""))</f>
        <v/>
      </c>
      <c r="AG1318" t="str">
        <f>CONCATENATE(Table1[[#This Row],[Resistance (Ohms)]],Table1[[#This Row],[Tolerance]],Table1[[#This Row],[Stock]])</f>
        <v>19.6kÂ±1%</v>
      </c>
      <c r="AH1318" t="s">
        <v>11344</v>
      </c>
      <c r="AI1318" s="6" t="s">
        <v>11352</v>
      </c>
    </row>
    <row r="1319" spans="1:35" hidden="1">
      <c r="A1319" t="s">
        <v>55</v>
      </c>
      <c r="B1319" t="s">
        <v>56</v>
      </c>
      <c r="C1319" t="s">
        <v>4100</v>
      </c>
      <c r="D1319" t="s">
        <v>58</v>
      </c>
      <c r="E1319" t="s">
        <v>4101</v>
      </c>
      <c r="F1319" t="s">
        <v>60</v>
      </c>
      <c r="G1319" t="s">
        <v>2689</v>
      </c>
      <c r="H1319">
        <v>0</v>
      </c>
      <c r="I1319">
        <v>0</v>
      </c>
      <c r="J1319" t="s">
        <v>25</v>
      </c>
      <c r="K1319">
        <v>0</v>
      </c>
      <c r="L1319">
        <v>10</v>
      </c>
      <c r="M1319" t="s">
        <v>19</v>
      </c>
      <c r="N1319" t="s">
        <v>62</v>
      </c>
      <c r="O1319" t="s">
        <v>2690</v>
      </c>
      <c r="P1319" t="s">
        <v>24</v>
      </c>
      <c r="Q1319" t="s">
        <v>64</v>
      </c>
      <c r="R1319" t="s">
        <v>65</v>
      </c>
      <c r="S1319" t="s">
        <v>20</v>
      </c>
      <c r="T1319" t="s">
        <v>105</v>
      </c>
      <c r="U1319" t="s">
        <v>67</v>
      </c>
      <c r="V1319" t="s">
        <v>21</v>
      </c>
      <c r="W1319">
        <v>805</v>
      </c>
      <c r="X1319" t="s">
        <v>22</v>
      </c>
      <c r="Y1319" t="s">
        <v>39</v>
      </c>
      <c r="Z1319">
        <v>2</v>
      </c>
      <c r="AC1319" t="str">
        <f>IF(Table1[[#This Row],[In Adafruit Kit]]+Table1[[#This Row],[Common part]]&gt;0,1,"")</f>
        <v/>
      </c>
      <c r="AF1319" t="str">
        <f>IF(Table1[[#This Row],[Stock Part]]=1,"STOCK",IF(Table1[[#This Row],[5% Rohs Part]]+Table1[[#This Row],[1% Rohs Part]],"",""))</f>
        <v/>
      </c>
      <c r="AG1319" t="str">
        <f>CONCATENATE(Table1[[#This Row],[Resistance (Ohms)]],Table1[[#This Row],[Tolerance]],Table1[[#This Row],[Stock]])</f>
        <v>196kÂ±1%</v>
      </c>
      <c r="AH1319" t="s">
        <v>11344</v>
      </c>
      <c r="AI1319" s="6" t="s">
        <v>11352</v>
      </c>
    </row>
    <row r="1320" spans="1:35" hidden="1">
      <c r="A1320" t="s">
        <v>55</v>
      </c>
      <c r="B1320" t="s">
        <v>56</v>
      </c>
      <c r="C1320" t="s">
        <v>4102</v>
      </c>
      <c r="D1320" t="s">
        <v>58</v>
      </c>
      <c r="E1320" t="s">
        <v>4103</v>
      </c>
      <c r="F1320" t="s">
        <v>60</v>
      </c>
      <c r="G1320" t="s">
        <v>2298</v>
      </c>
      <c r="H1320">
        <v>0</v>
      </c>
      <c r="I1320">
        <v>0</v>
      </c>
      <c r="J1320" t="s">
        <v>25</v>
      </c>
      <c r="K1320">
        <v>0</v>
      </c>
      <c r="L1320">
        <v>10</v>
      </c>
      <c r="M1320" t="s">
        <v>19</v>
      </c>
      <c r="N1320" t="s">
        <v>62</v>
      </c>
      <c r="O1320" t="s">
        <v>2299</v>
      </c>
      <c r="P1320" t="s">
        <v>24</v>
      </c>
      <c r="Q1320" t="s">
        <v>64</v>
      </c>
      <c r="R1320" t="s">
        <v>65</v>
      </c>
      <c r="S1320" t="s">
        <v>20</v>
      </c>
      <c r="T1320" t="s">
        <v>105</v>
      </c>
      <c r="U1320" t="s">
        <v>67</v>
      </c>
      <c r="V1320" t="s">
        <v>21</v>
      </c>
      <c r="W1320">
        <v>805</v>
      </c>
      <c r="X1320" t="s">
        <v>22</v>
      </c>
      <c r="Y1320" t="s">
        <v>39</v>
      </c>
      <c r="Z1320">
        <v>2</v>
      </c>
      <c r="AC1320" t="str">
        <f>IF(Table1[[#This Row],[In Adafruit Kit]]+Table1[[#This Row],[Common part]]&gt;0,1,"")</f>
        <v/>
      </c>
      <c r="AF1320" t="str">
        <f>IF(Table1[[#This Row],[Stock Part]]=1,"STOCK",IF(Table1[[#This Row],[5% Rohs Part]]+Table1[[#This Row],[1% Rohs Part]],"",""))</f>
        <v/>
      </c>
      <c r="AG1320" t="str">
        <f>CONCATENATE(Table1[[#This Row],[Resistance (Ohms)]],Table1[[#This Row],[Tolerance]],Table1[[#This Row],[Stock]])</f>
        <v>1.96MÂ±1%</v>
      </c>
      <c r="AH1320" t="s">
        <v>11344</v>
      </c>
      <c r="AI1320" s="6" t="s">
        <v>11352</v>
      </c>
    </row>
    <row r="1321" spans="1:35" hidden="1">
      <c r="A1321" t="s">
        <v>55</v>
      </c>
      <c r="B1321" t="s">
        <v>56</v>
      </c>
      <c r="C1321" t="s">
        <v>4104</v>
      </c>
      <c r="D1321" t="s">
        <v>58</v>
      </c>
      <c r="E1321" t="s">
        <v>4105</v>
      </c>
      <c r="F1321" t="s">
        <v>60</v>
      </c>
      <c r="G1321" t="s">
        <v>3220</v>
      </c>
      <c r="H1321">
        <v>0</v>
      </c>
      <c r="I1321">
        <v>0</v>
      </c>
      <c r="J1321" t="s">
        <v>25</v>
      </c>
      <c r="K1321">
        <v>0</v>
      </c>
      <c r="L1321">
        <v>10</v>
      </c>
      <c r="M1321" t="s">
        <v>19</v>
      </c>
      <c r="N1321" t="s">
        <v>62</v>
      </c>
      <c r="O1321">
        <v>19.100000000000001</v>
      </c>
      <c r="P1321" t="s">
        <v>24</v>
      </c>
      <c r="Q1321" t="s">
        <v>64</v>
      </c>
      <c r="R1321" t="s">
        <v>65</v>
      </c>
      <c r="S1321" t="s">
        <v>20</v>
      </c>
      <c r="T1321" t="s">
        <v>105</v>
      </c>
      <c r="U1321" t="s">
        <v>67</v>
      </c>
      <c r="V1321" t="s">
        <v>21</v>
      </c>
      <c r="W1321">
        <v>805</v>
      </c>
      <c r="X1321" t="s">
        <v>22</v>
      </c>
      <c r="Y1321" t="s">
        <v>39</v>
      </c>
      <c r="Z1321">
        <v>2</v>
      </c>
      <c r="AC1321" t="str">
        <f>IF(Table1[[#This Row],[In Adafruit Kit]]+Table1[[#This Row],[Common part]]&gt;0,1,"")</f>
        <v/>
      </c>
      <c r="AF1321" t="str">
        <f>IF(Table1[[#This Row],[Stock Part]]=1,"STOCK",IF(Table1[[#This Row],[5% Rohs Part]]+Table1[[#This Row],[1% Rohs Part]],"",""))</f>
        <v/>
      </c>
      <c r="AG1321" t="str">
        <f>CONCATENATE(Table1[[#This Row],[Resistance (Ohms)]],Table1[[#This Row],[Tolerance]],Table1[[#This Row],[Stock]])</f>
        <v>19.1Â±1%</v>
      </c>
      <c r="AH1321" t="s">
        <v>11344</v>
      </c>
      <c r="AI1321" s="6" t="s">
        <v>11352</v>
      </c>
    </row>
    <row r="1322" spans="1:35" hidden="1">
      <c r="A1322" t="s">
        <v>55</v>
      </c>
      <c r="B1322" t="s">
        <v>56</v>
      </c>
      <c r="C1322" t="s">
        <v>4106</v>
      </c>
      <c r="D1322" t="s">
        <v>58</v>
      </c>
      <c r="E1322" t="s">
        <v>4107</v>
      </c>
      <c r="F1322" t="s">
        <v>60</v>
      </c>
      <c r="G1322" t="s">
        <v>2195</v>
      </c>
      <c r="H1322">
        <v>0</v>
      </c>
      <c r="I1322">
        <v>0</v>
      </c>
      <c r="J1322" t="s">
        <v>25</v>
      </c>
      <c r="K1322">
        <v>0</v>
      </c>
      <c r="L1322">
        <v>10</v>
      </c>
      <c r="M1322" t="s">
        <v>19</v>
      </c>
      <c r="N1322" t="s">
        <v>62</v>
      </c>
      <c r="O1322">
        <v>19.600000000000001</v>
      </c>
      <c r="P1322" t="s">
        <v>24</v>
      </c>
      <c r="Q1322" t="s">
        <v>64</v>
      </c>
      <c r="R1322" t="s">
        <v>65</v>
      </c>
      <c r="S1322" t="s">
        <v>20</v>
      </c>
      <c r="T1322" t="s">
        <v>105</v>
      </c>
      <c r="U1322" t="s">
        <v>67</v>
      </c>
      <c r="V1322" t="s">
        <v>21</v>
      </c>
      <c r="W1322">
        <v>805</v>
      </c>
      <c r="X1322" t="s">
        <v>22</v>
      </c>
      <c r="Y1322" t="s">
        <v>39</v>
      </c>
      <c r="Z1322">
        <v>2</v>
      </c>
      <c r="AC1322" t="str">
        <f>IF(Table1[[#This Row],[In Adafruit Kit]]+Table1[[#This Row],[Common part]]&gt;0,1,"")</f>
        <v/>
      </c>
      <c r="AF1322" t="str">
        <f>IF(Table1[[#This Row],[Stock Part]]=1,"STOCK",IF(Table1[[#This Row],[5% Rohs Part]]+Table1[[#This Row],[1% Rohs Part]],"",""))</f>
        <v/>
      </c>
      <c r="AG1322" t="str">
        <f>CONCATENATE(Table1[[#This Row],[Resistance (Ohms)]],Table1[[#This Row],[Tolerance]],Table1[[#This Row],[Stock]])</f>
        <v>19.6Â±1%</v>
      </c>
      <c r="AH1322" t="s">
        <v>11344</v>
      </c>
      <c r="AI1322" s="6" t="s">
        <v>11352</v>
      </c>
    </row>
    <row r="1323" spans="1:35" hidden="1">
      <c r="A1323" t="s">
        <v>55</v>
      </c>
      <c r="B1323" t="s">
        <v>56</v>
      </c>
      <c r="C1323" t="s">
        <v>4108</v>
      </c>
      <c r="D1323" t="s">
        <v>58</v>
      </c>
      <c r="E1323" t="s">
        <v>4109</v>
      </c>
      <c r="F1323" t="s">
        <v>60</v>
      </c>
      <c r="G1323" t="s">
        <v>2074</v>
      </c>
      <c r="H1323">
        <v>0</v>
      </c>
      <c r="I1323">
        <v>0</v>
      </c>
      <c r="J1323" t="s">
        <v>25</v>
      </c>
      <c r="K1323">
        <v>0</v>
      </c>
      <c r="L1323">
        <v>10</v>
      </c>
      <c r="M1323" t="s">
        <v>19</v>
      </c>
      <c r="N1323" t="s">
        <v>62</v>
      </c>
      <c r="O1323">
        <v>1</v>
      </c>
      <c r="P1323" t="s">
        <v>24</v>
      </c>
      <c r="Q1323" t="s">
        <v>64</v>
      </c>
      <c r="R1323" t="s">
        <v>65</v>
      </c>
      <c r="S1323" t="s">
        <v>20</v>
      </c>
      <c r="T1323" t="s">
        <v>3477</v>
      </c>
      <c r="U1323" t="s">
        <v>67</v>
      </c>
      <c r="V1323" t="s">
        <v>21</v>
      </c>
      <c r="W1323">
        <v>805</v>
      </c>
      <c r="X1323" t="s">
        <v>22</v>
      </c>
      <c r="Y1323" t="s">
        <v>39</v>
      </c>
      <c r="Z1323">
        <v>2</v>
      </c>
      <c r="AC1323" t="str">
        <f>IF(Table1[[#This Row],[In Adafruit Kit]]+Table1[[#This Row],[Common part]]&gt;0,1,"")</f>
        <v/>
      </c>
      <c r="AF1323" t="str">
        <f>IF(Table1[[#This Row],[Stock Part]]=1,"STOCK",IF(Table1[[#This Row],[5% Rohs Part]]+Table1[[#This Row],[1% Rohs Part]],"",""))</f>
        <v/>
      </c>
      <c r="AG1323" t="str">
        <f>CONCATENATE(Table1[[#This Row],[Resistance (Ohms)]],Table1[[#This Row],[Tolerance]],Table1[[#This Row],[Stock]])</f>
        <v>1Â±1%</v>
      </c>
      <c r="AH1323" t="s">
        <v>11344</v>
      </c>
      <c r="AI1323" s="6" t="s">
        <v>11352</v>
      </c>
    </row>
    <row r="1324" spans="1:35" hidden="1">
      <c r="A1324" t="s">
        <v>55</v>
      </c>
      <c r="B1324" t="s">
        <v>56</v>
      </c>
      <c r="C1324" t="s">
        <v>4110</v>
      </c>
      <c r="D1324" t="s">
        <v>58</v>
      </c>
      <c r="E1324" t="s">
        <v>4111</v>
      </c>
      <c r="F1324" t="s">
        <v>60</v>
      </c>
      <c r="G1324" t="s">
        <v>2455</v>
      </c>
      <c r="H1324">
        <v>0</v>
      </c>
      <c r="I1324">
        <v>0</v>
      </c>
      <c r="J1324" t="s">
        <v>25</v>
      </c>
      <c r="K1324">
        <v>0</v>
      </c>
      <c r="L1324">
        <v>10</v>
      </c>
      <c r="M1324" t="s">
        <v>19</v>
      </c>
      <c r="N1324" t="s">
        <v>62</v>
      </c>
      <c r="O1324">
        <v>1.02</v>
      </c>
      <c r="P1324" t="s">
        <v>24</v>
      </c>
      <c r="Q1324" t="s">
        <v>64</v>
      </c>
      <c r="R1324" t="s">
        <v>65</v>
      </c>
      <c r="S1324" t="s">
        <v>20</v>
      </c>
      <c r="T1324" t="s">
        <v>3477</v>
      </c>
      <c r="U1324" t="s">
        <v>67</v>
      </c>
      <c r="V1324" t="s">
        <v>21</v>
      </c>
      <c r="W1324">
        <v>805</v>
      </c>
      <c r="X1324" t="s">
        <v>22</v>
      </c>
      <c r="Y1324" t="s">
        <v>39</v>
      </c>
      <c r="Z1324">
        <v>2</v>
      </c>
      <c r="AC1324" t="str">
        <f>IF(Table1[[#This Row],[In Adafruit Kit]]+Table1[[#This Row],[Common part]]&gt;0,1,"")</f>
        <v/>
      </c>
      <c r="AF1324" t="str">
        <f>IF(Table1[[#This Row],[Stock Part]]=1,"STOCK",IF(Table1[[#This Row],[5% Rohs Part]]+Table1[[#This Row],[1% Rohs Part]],"",""))</f>
        <v/>
      </c>
      <c r="AG1324" t="str">
        <f>CONCATENATE(Table1[[#This Row],[Resistance (Ohms)]],Table1[[#This Row],[Tolerance]],Table1[[#This Row],[Stock]])</f>
        <v>1.02Â±1%</v>
      </c>
      <c r="AH1324" t="s">
        <v>11344</v>
      </c>
      <c r="AI1324" s="6" t="s">
        <v>11352</v>
      </c>
    </row>
    <row r="1325" spans="1:35" hidden="1">
      <c r="A1325" t="s">
        <v>55</v>
      </c>
      <c r="B1325" t="s">
        <v>56</v>
      </c>
      <c r="C1325" t="s">
        <v>4112</v>
      </c>
      <c r="D1325" t="s">
        <v>58</v>
      </c>
      <c r="E1325" t="s">
        <v>4113</v>
      </c>
      <c r="F1325" t="s">
        <v>60</v>
      </c>
      <c r="G1325" t="s">
        <v>2953</v>
      </c>
      <c r="H1325">
        <v>0</v>
      </c>
      <c r="I1325">
        <v>0</v>
      </c>
      <c r="J1325" t="s">
        <v>25</v>
      </c>
      <c r="K1325">
        <v>0</v>
      </c>
      <c r="L1325">
        <v>10</v>
      </c>
      <c r="M1325" t="s">
        <v>19</v>
      </c>
      <c r="N1325" t="s">
        <v>62</v>
      </c>
      <c r="O1325">
        <v>1.05</v>
      </c>
      <c r="P1325" t="s">
        <v>24</v>
      </c>
      <c r="Q1325" t="s">
        <v>64</v>
      </c>
      <c r="R1325" t="s">
        <v>65</v>
      </c>
      <c r="S1325" t="s">
        <v>20</v>
      </c>
      <c r="T1325" t="s">
        <v>3477</v>
      </c>
      <c r="U1325" t="s">
        <v>67</v>
      </c>
      <c r="V1325" t="s">
        <v>21</v>
      </c>
      <c r="W1325">
        <v>805</v>
      </c>
      <c r="X1325" t="s">
        <v>22</v>
      </c>
      <c r="Y1325" t="s">
        <v>39</v>
      </c>
      <c r="Z1325">
        <v>2</v>
      </c>
      <c r="AC1325" t="str">
        <f>IF(Table1[[#This Row],[In Adafruit Kit]]+Table1[[#This Row],[Common part]]&gt;0,1,"")</f>
        <v/>
      </c>
      <c r="AF1325" t="str">
        <f>IF(Table1[[#This Row],[Stock Part]]=1,"STOCK",IF(Table1[[#This Row],[5% Rohs Part]]+Table1[[#This Row],[1% Rohs Part]],"",""))</f>
        <v/>
      </c>
      <c r="AG1325" t="str">
        <f>CONCATENATE(Table1[[#This Row],[Resistance (Ohms)]],Table1[[#This Row],[Tolerance]],Table1[[#This Row],[Stock]])</f>
        <v>1.05Â±1%</v>
      </c>
      <c r="AH1325" t="s">
        <v>11344</v>
      </c>
      <c r="AI1325" s="6" t="s">
        <v>11352</v>
      </c>
    </row>
    <row r="1326" spans="1:35" hidden="1">
      <c r="A1326" t="s">
        <v>55</v>
      </c>
      <c r="B1326" t="s">
        <v>56</v>
      </c>
      <c r="C1326" t="s">
        <v>4114</v>
      </c>
      <c r="D1326" t="s">
        <v>58</v>
      </c>
      <c r="E1326" t="s">
        <v>4115</v>
      </c>
      <c r="F1326" t="s">
        <v>60</v>
      </c>
      <c r="G1326" t="s">
        <v>3344</v>
      </c>
      <c r="H1326">
        <v>0</v>
      </c>
      <c r="I1326">
        <v>0</v>
      </c>
      <c r="J1326" t="s">
        <v>25</v>
      </c>
      <c r="K1326">
        <v>0</v>
      </c>
      <c r="L1326">
        <v>10</v>
      </c>
      <c r="M1326" t="s">
        <v>19</v>
      </c>
      <c r="N1326" t="s">
        <v>62</v>
      </c>
      <c r="O1326">
        <v>1.07</v>
      </c>
      <c r="P1326" t="s">
        <v>24</v>
      </c>
      <c r="Q1326" t="s">
        <v>64</v>
      </c>
      <c r="R1326" t="s">
        <v>65</v>
      </c>
      <c r="S1326" t="s">
        <v>20</v>
      </c>
      <c r="T1326" t="s">
        <v>3477</v>
      </c>
      <c r="U1326" t="s">
        <v>67</v>
      </c>
      <c r="V1326" t="s">
        <v>21</v>
      </c>
      <c r="W1326">
        <v>805</v>
      </c>
      <c r="X1326" t="s">
        <v>22</v>
      </c>
      <c r="Y1326" t="s">
        <v>39</v>
      </c>
      <c r="Z1326">
        <v>2</v>
      </c>
      <c r="AC1326" t="str">
        <f>IF(Table1[[#This Row],[In Adafruit Kit]]+Table1[[#This Row],[Common part]]&gt;0,1,"")</f>
        <v/>
      </c>
      <c r="AF1326" t="str">
        <f>IF(Table1[[#This Row],[Stock Part]]=1,"STOCK",IF(Table1[[#This Row],[5% Rohs Part]]+Table1[[#This Row],[1% Rohs Part]],"",""))</f>
        <v/>
      </c>
      <c r="AG1326" t="str">
        <f>CONCATENATE(Table1[[#This Row],[Resistance (Ohms)]],Table1[[#This Row],[Tolerance]],Table1[[#This Row],[Stock]])</f>
        <v>1.07Â±1%</v>
      </c>
      <c r="AH1326" t="s">
        <v>11344</v>
      </c>
      <c r="AI1326" s="6" t="s">
        <v>11352</v>
      </c>
    </row>
    <row r="1327" spans="1:35" hidden="1">
      <c r="A1327" t="s">
        <v>55</v>
      </c>
      <c r="B1327" t="s">
        <v>56</v>
      </c>
      <c r="C1327" t="s">
        <v>4116</v>
      </c>
      <c r="D1327" t="s">
        <v>58</v>
      </c>
      <c r="E1327" t="s">
        <v>4117</v>
      </c>
      <c r="F1327" t="s">
        <v>60</v>
      </c>
      <c r="G1327" t="s">
        <v>2119</v>
      </c>
      <c r="H1327">
        <v>0</v>
      </c>
      <c r="I1327">
        <v>0</v>
      </c>
      <c r="J1327" t="s">
        <v>25</v>
      </c>
      <c r="K1327">
        <v>0</v>
      </c>
      <c r="L1327">
        <v>10</v>
      </c>
      <c r="M1327" t="s">
        <v>19</v>
      </c>
      <c r="N1327" t="s">
        <v>62</v>
      </c>
      <c r="O1327">
        <v>1.1000000000000001</v>
      </c>
      <c r="P1327" t="s">
        <v>24</v>
      </c>
      <c r="Q1327" t="s">
        <v>64</v>
      </c>
      <c r="R1327" t="s">
        <v>65</v>
      </c>
      <c r="S1327" t="s">
        <v>20</v>
      </c>
      <c r="T1327" t="s">
        <v>3477</v>
      </c>
      <c r="U1327" t="s">
        <v>67</v>
      </c>
      <c r="V1327" t="s">
        <v>21</v>
      </c>
      <c r="W1327">
        <v>805</v>
      </c>
      <c r="X1327" t="s">
        <v>22</v>
      </c>
      <c r="Y1327" t="s">
        <v>39</v>
      </c>
      <c r="Z1327">
        <v>2</v>
      </c>
      <c r="AC1327" t="str">
        <f>IF(Table1[[#This Row],[In Adafruit Kit]]+Table1[[#This Row],[Common part]]&gt;0,1,"")</f>
        <v/>
      </c>
      <c r="AF1327" t="str">
        <f>IF(Table1[[#This Row],[Stock Part]]=1,"STOCK",IF(Table1[[#This Row],[5% Rohs Part]]+Table1[[#This Row],[1% Rohs Part]],"",""))</f>
        <v/>
      </c>
      <c r="AG1327" t="str">
        <f>CONCATENATE(Table1[[#This Row],[Resistance (Ohms)]],Table1[[#This Row],[Tolerance]],Table1[[#This Row],[Stock]])</f>
        <v>1.1Â±1%</v>
      </c>
      <c r="AH1327" t="s">
        <v>11344</v>
      </c>
      <c r="AI1327" s="6" t="s">
        <v>11352</v>
      </c>
    </row>
    <row r="1328" spans="1:35" hidden="1">
      <c r="A1328" t="s">
        <v>55</v>
      </c>
      <c r="B1328" t="s">
        <v>56</v>
      </c>
      <c r="C1328" t="s">
        <v>4118</v>
      </c>
      <c r="D1328" t="s">
        <v>58</v>
      </c>
      <c r="E1328" t="s">
        <v>4119</v>
      </c>
      <c r="F1328" t="s">
        <v>60</v>
      </c>
      <c r="G1328" t="s">
        <v>3347</v>
      </c>
      <c r="H1328">
        <v>0</v>
      </c>
      <c r="I1328">
        <v>0</v>
      </c>
      <c r="J1328" t="s">
        <v>25</v>
      </c>
      <c r="K1328">
        <v>0</v>
      </c>
      <c r="L1328">
        <v>10</v>
      </c>
      <c r="M1328" t="s">
        <v>19</v>
      </c>
      <c r="N1328" t="s">
        <v>62</v>
      </c>
      <c r="O1328">
        <v>1.1299999999999999</v>
      </c>
      <c r="P1328" t="s">
        <v>24</v>
      </c>
      <c r="Q1328" t="s">
        <v>64</v>
      </c>
      <c r="R1328" t="s">
        <v>65</v>
      </c>
      <c r="S1328" t="s">
        <v>20</v>
      </c>
      <c r="T1328" t="s">
        <v>3477</v>
      </c>
      <c r="U1328" t="s">
        <v>67</v>
      </c>
      <c r="V1328" t="s">
        <v>21</v>
      </c>
      <c r="W1328">
        <v>805</v>
      </c>
      <c r="X1328" t="s">
        <v>22</v>
      </c>
      <c r="Y1328" t="s">
        <v>39</v>
      </c>
      <c r="Z1328">
        <v>2</v>
      </c>
      <c r="AC1328" t="str">
        <f>IF(Table1[[#This Row],[In Adafruit Kit]]+Table1[[#This Row],[Common part]]&gt;0,1,"")</f>
        <v/>
      </c>
      <c r="AF1328" t="str">
        <f>IF(Table1[[#This Row],[Stock Part]]=1,"STOCK",IF(Table1[[#This Row],[5% Rohs Part]]+Table1[[#This Row],[1% Rohs Part]],"",""))</f>
        <v/>
      </c>
      <c r="AG1328" t="str">
        <f>CONCATENATE(Table1[[#This Row],[Resistance (Ohms)]],Table1[[#This Row],[Tolerance]],Table1[[#This Row],[Stock]])</f>
        <v>1.13Â±1%</v>
      </c>
      <c r="AH1328" t="s">
        <v>11344</v>
      </c>
      <c r="AI1328" s="6" t="s">
        <v>11352</v>
      </c>
    </row>
    <row r="1329" spans="1:35" hidden="1">
      <c r="A1329" t="s">
        <v>55</v>
      </c>
      <c r="B1329" t="s">
        <v>56</v>
      </c>
      <c r="C1329" t="s">
        <v>4120</v>
      </c>
      <c r="D1329" t="s">
        <v>58</v>
      </c>
      <c r="E1329" t="s">
        <v>4121</v>
      </c>
      <c r="F1329" t="s">
        <v>60</v>
      </c>
      <c r="G1329" t="s">
        <v>2419</v>
      </c>
      <c r="H1329">
        <v>0</v>
      </c>
      <c r="I1329">
        <v>0</v>
      </c>
      <c r="J1329" t="s">
        <v>25</v>
      </c>
      <c r="K1329">
        <v>0</v>
      </c>
      <c r="L1329">
        <v>10</v>
      </c>
      <c r="M1329" t="s">
        <v>19</v>
      </c>
      <c r="N1329" t="s">
        <v>62</v>
      </c>
      <c r="O1329">
        <v>1.1499999999999999</v>
      </c>
      <c r="P1329" t="s">
        <v>24</v>
      </c>
      <c r="Q1329" t="s">
        <v>64</v>
      </c>
      <c r="R1329" t="s">
        <v>65</v>
      </c>
      <c r="S1329" t="s">
        <v>20</v>
      </c>
      <c r="T1329" t="s">
        <v>3477</v>
      </c>
      <c r="U1329" t="s">
        <v>67</v>
      </c>
      <c r="V1329" t="s">
        <v>21</v>
      </c>
      <c r="W1329">
        <v>805</v>
      </c>
      <c r="X1329" t="s">
        <v>22</v>
      </c>
      <c r="Y1329" t="s">
        <v>39</v>
      </c>
      <c r="Z1329">
        <v>2</v>
      </c>
      <c r="AC1329" t="str">
        <f>IF(Table1[[#This Row],[In Adafruit Kit]]+Table1[[#This Row],[Common part]]&gt;0,1,"")</f>
        <v/>
      </c>
      <c r="AF1329" t="str">
        <f>IF(Table1[[#This Row],[Stock Part]]=1,"STOCK",IF(Table1[[#This Row],[5% Rohs Part]]+Table1[[#This Row],[1% Rohs Part]],"",""))</f>
        <v/>
      </c>
      <c r="AG1329" t="str">
        <f>CONCATENATE(Table1[[#This Row],[Resistance (Ohms)]],Table1[[#This Row],[Tolerance]],Table1[[#This Row],[Stock]])</f>
        <v>1.15Â±1%</v>
      </c>
      <c r="AH1329" t="s">
        <v>11344</v>
      </c>
      <c r="AI1329" s="6" t="s">
        <v>11352</v>
      </c>
    </row>
    <row r="1330" spans="1:35" hidden="1">
      <c r="A1330" t="s">
        <v>55</v>
      </c>
      <c r="B1330" t="s">
        <v>56</v>
      </c>
      <c r="C1330" t="s">
        <v>4122</v>
      </c>
      <c r="D1330" t="s">
        <v>58</v>
      </c>
      <c r="E1330" t="s">
        <v>4123</v>
      </c>
      <c r="F1330" t="s">
        <v>60</v>
      </c>
      <c r="G1330" t="s">
        <v>3350</v>
      </c>
      <c r="H1330">
        <v>0</v>
      </c>
      <c r="I1330">
        <v>0</v>
      </c>
      <c r="J1330" t="s">
        <v>25</v>
      </c>
      <c r="K1330">
        <v>0</v>
      </c>
      <c r="L1330">
        <v>10</v>
      </c>
      <c r="M1330" t="s">
        <v>19</v>
      </c>
      <c r="N1330" t="s">
        <v>62</v>
      </c>
      <c r="O1330">
        <v>1.18</v>
      </c>
      <c r="P1330" t="s">
        <v>24</v>
      </c>
      <c r="Q1330" t="s">
        <v>64</v>
      </c>
      <c r="R1330" t="s">
        <v>65</v>
      </c>
      <c r="S1330" t="s">
        <v>20</v>
      </c>
      <c r="T1330" t="s">
        <v>3477</v>
      </c>
      <c r="U1330" t="s">
        <v>67</v>
      </c>
      <c r="V1330" t="s">
        <v>21</v>
      </c>
      <c r="W1330">
        <v>805</v>
      </c>
      <c r="X1330" t="s">
        <v>22</v>
      </c>
      <c r="Y1330" t="s">
        <v>39</v>
      </c>
      <c r="Z1330">
        <v>2</v>
      </c>
      <c r="AC1330" t="str">
        <f>IF(Table1[[#This Row],[In Adafruit Kit]]+Table1[[#This Row],[Common part]]&gt;0,1,"")</f>
        <v/>
      </c>
      <c r="AF1330" t="str">
        <f>IF(Table1[[#This Row],[Stock Part]]=1,"STOCK",IF(Table1[[#This Row],[5% Rohs Part]]+Table1[[#This Row],[1% Rohs Part]],"",""))</f>
        <v/>
      </c>
      <c r="AG1330" t="str">
        <f>CONCATENATE(Table1[[#This Row],[Resistance (Ohms)]],Table1[[#This Row],[Tolerance]],Table1[[#This Row],[Stock]])</f>
        <v>1.18Â±1%</v>
      </c>
      <c r="AH1330" t="s">
        <v>11344</v>
      </c>
      <c r="AI1330" s="6" t="s">
        <v>11352</v>
      </c>
    </row>
    <row r="1331" spans="1:35" hidden="1">
      <c r="A1331" t="s">
        <v>55</v>
      </c>
      <c r="B1331" t="s">
        <v>56</v>
      </c>
      <c r="C1331" t="s">
        <v>4124</v>
      </c>
      <c r="D1331" t="s">
        <v>58</v>
      </c>
      <c r="E1331" t="s">
        <v>4125</v>
      </c>
      <c r="F1331" t="s">
        <v>60</v>
      </c>
      <c r="G1331" t="s">
        <v>2937</v>
      </c>
      <c r="H1331">
        <v>0</v>
      </c>
      <c r="I1331">
        <v>0</v>
      </c>
      <c r="J1331" t="s">
        <v>25</v>
      </c>
      <c r="K1331">
        <v>0</v>
      </c>
      <c r="L1331">
        <v>10</v>
      </c>
      <c r="M1331" t="s">
        <v>19</v>
      </c>
      <c r="N1331" t="s">
        <v>62</v>
      </c>
      <c r="O1331">
        <v>1.21</v>
      </c>
      <c r="P1331" t="s">
        <v>24</v>
      </c>
      <c r="Q1331" t="s">
        <v>64</v>
      </c>
      <c r="R1331" t="s">
        <v>65</v>
      </c>
      <c r="S1331" t="s">
        <v>20</v>
      </c>
      <c r="T1331" t="s">
        <v>3477</v>
      </c>
      <c r="U1331" t="s">
        <v>67</v>
      </c>
      <c r="V1331" t="s">
        <v>21</v>
      </c>
      <c r="W1331">
        <v>805</v>
      </c>
      <c r="X1331" t="s">
        <v>22</v>
      </c>
      <c r="Y1331" t="s">
        <v>39</v>
      </c>
      <c r="Z1331">
        <v>2</v>
      </c>
      <c r="AC1331" t="str">
        <f>IF(Table1[[#This Row],[In Adafruit Kit]]+Table1[[#This Row],[Common part]]&gt;0,1,"")</f>
        <v/>
      </c>
      <c r="AF1331" t="str">
        <f>IF(Table1[[#This Row],[Stock Part]]=1,"STOCK",IF(Table1[[#This Row],[5% Rohs Part]]+Table1[[#This Row],[1% Rohs Part]],"",""))</f>
        <v/>
      </c>
      <c r="AG1331" t="str">
        <f>CONCATENATE(Table1[[#This Row],[Resistance (Ohms)]],Table1[[#This Row],[Tolerance]],Table1[[#This Row],[Stock]])</f>
        <v>1.21Â±1%</v>
      </c>
      <c r="AH1331" t="s">
        <v>11344</v>
      </c>
      <c r="AI1331" s="6" t="s">
        <v>11352</v>
      </c>
    </row>
    <row r="1332" spans="1:35" hidden="1">
      <c r="A1332" t="s">
        <v>55</v>
      </c>
      <c r="B1332" t="s">
        <v>56</v>
      </c>
      <c r="C1332" t="s">
        <v>4126</v>
      </c>
      <c r="D1332" t="s">
        <v>58</v>
      </c>
      <c r="E1332" t="s">
        <v>4127</v>
      </c>
      <c r="F1332" t="s">
        <v>60</v>
      </c>
      <c r="G1332" t="s">
        <v>2122</v>
      </c>
      <c r="H1332">
        <v>0</v>
      </c>
      <c r="I1332">
        <v>0</v>
      </c>
      <c r="J1332" t="s">
        <v>25</v>
      </c>
      <c r="K1332">
        <v>0</v>
      </c>
      <c r="L1332">
        <v>10</v>
      </c>
      <c r="M1332" t="s">
        <v>19</v>
      </c>
      <c r="N1332" t="s">
        <v>62</v>
      </c>
      <c r="O1332">
        <v>1.24</v>
      </c>
      <c r="P1332" t="s">
        <v>24</v>
      </c>
      <c r="Q1332" t="s">
        <v>64</v>
      </c>
      <c r="R1332" t="s">
        <v>65</v>
      </c>
      <c r="S1332" t="s">
        <v>20</v>
      </c>
      <c r="T1332" t="s">
        <v>3477</v>
      </c>
      <c r="U1332" t="s">
        <v>67</v>
      </c>
      <c r="V1332" t="s">
        <v>21</v>
      </c>
      <c r="W1332">
        <v>805</v>
      </c>
      <c r="X1332" t="s">
        <v>22</v>
      </c>
      <c r="Y1332" t="s">
        <v>39</v>
      </c>
      <c r="Z1332">
        <v>2</v>
      </c>
      <c r="AC1332" t="str">
        <f>IF(Table1[[#This Row],[In Adafruit Kit]]+Table1[[#This Row],[Common part]]&gt;0,1,"")</f>
        <v/>
      </c>
      <c r="AF1332" t="str">
        <f>IF(Table1[[#This Row],[Stock Part]]=1,"STOCK",IF(Table1[[#This Row],[5% Rohs Part]]+Table1[[#This Row],[1% Rohs Part]],"",""))</f>
        <v/>
      </c>
      <c r="AG1332" t="str">
        <f>CONCATENATE(Table1[[#This Row],[Resistance (Ohms)]],Table1[[#This Row],[Tolerance]],Table1[[#This Row],[Stock]])</f>
        <v>1.24Â±1%</v>
      </c>
      <c r="AH1332" t="s">
        <v>11344</v>
      </c>
      <c r="AI1332" s="6" t="s">
        <v>11352</v>
      </c>
    </row>
    <row r="1333" spans="1:35" hidden="1">
      <c r="A1333" t="s">
        <v>55</v>
      </c>
      <c r="B1333" t="s">
        <v>56</v>
      </c>
      <c r="C1333" t="s">
        <v>4128</v>
      </c>
      <c r="D1333" t="s">
        <v>58</v>
      </c>
      <c r="E1333" t="s">
        <v>4129</v>
      </c>
      <c r="F1333" t="s">
        <v>60</v>
      </c>
      <c r="G1333" t="s">
        <v>3353</v>
      </c>
      <c r="H1333">
        <v>0</v>
      </c>
      <c r="I1333">
        <v>0</v>
      </c>
      <c r="J1333" t="s">
        <v>25</v>
      </c>
      <c r="K1333">
        <v>0</v>
      </c>
      <c r="L1333">
        <v>10</v>
      </c>
      <c r="M1333" t="s">
        <v>19</v>
      </c>
      <c r="N1333" t="s">
        <v>62</v>
      </c>
      <c r="O1333">
        <v>1.27</v>
      </c>
      <c r="P1333" t="s">
        <v>24</v>
      </c>
      <c r="Q1333" t="s">
        <v>64</v>
      </c>
      <c r="R1333" t="s">
        <v>65</v>
      </c>
      <c r="S1333" t="s">
        <v>20</v>
      </c>
      <c r="T1333" t="s">
        <v>3477</v>
      </c>
      <c r="U1333" t="s">
        <v>67</v>
      </c>
      <c r="V1333" t="s">
        <v>21</v>
      </c>
      <c r="W1333">
        <v>805</v>
      </c>
      <c r="X1333" t="s">
        <v>22</v>
      </c>
      <c r="Y1333" t="s">
        <v>39</v>
      </c>
      <c r="Z1333">
        <v>2</v>
      </c>
      <c r="AC1333" t="str">
        <f>IF(Table1[[#This Row],[In Adafruit Kit]]+Table1[[#This Row],[Common part]]&gt;0,1,"")</f>
        <v/>
      </c>
      <c r="AF1333" t="str">
        <f>IF(Table1[[#This Row],[Stock Part]]=1,"STOCK",IF(Table1[[#This Row],[5% Rohs Part]]+Table1[[#This Row],[1% Rohs Part]],"",""))</f>
        <v/>
      </c>
      <c r="AG1333" t="str">
        <f>CONCATENATE(Table1[[#This Row],[Resistance (Ohms)]],Table1[[#This Row],[Tolerance]],Table1[[#This Row],[Stock]])</f>
        <v>1.27Â±1%</v>
      </c>
      <c r="AH1333" t="s">
        <v>11344</v>
      </c>
      <c r="AI1333" s="6" t="s">
        <v>11352</v>
      </c>
    </row>
    <row r="1334" spans="1:35" hidden="1">
      <c r="A1334" t="s">
        <v>55</v>
      </c>
      <c r="B1334" t="s">
        <v>56</v>
      </c>
      <c r="C1334" t="s">
        <v>4130</v>
      </c>
      <c r="D1334" t="s">
        <v>58</v>
      </c>
      <c r="E1334" t="s">
        <v>4131</v>
      </c>
      <c r="F1334" t="s">
        <v>60</v>
      </c>
      <c r="G1334" t="s">
        <v>2940</v>
      </c>
      <c r="H1334">
        <v>0</v>
      </c>
      <c r="I1334">
        <v>0</v>
      </c>
      <c r="J1334" t="s">
        <v>25</v>
      </c>
      <c r="K1334">
        <v>0</v>
      </c>
      <c r="L1334">
        <v>10</v>
      </c>
      <c r="M1334" t="s">
        <v>19</v>
      </c>
      <c r="N1334" t="s">
        <v>62</v>
      </c>
      <c r="O1334">
        <v>1.3</v>
      </c>
      <c r="P1334" t="s">
        <v>24</v>
      </c>
      <c r="Q1334" t="s">
        <v>64</v>
      </c>
      <c r="R1334" t="s">
        <v>65</v>
      </c>
      <c r="S1334" t="s">
        <v>20</v>
      </c>
      <c r="T1334" t="s">
        <v>3477</v>
      </c>
      <c r="U1334" t="s">
        <v>67</v>
      </c>
      <c r="V1334" t="s">
        <v>21</v>
      </c>
      <c r="W1334">
        <v>805</v>
      </c>
      <c r="X1334" t="s">
        <v>22</v>
      </c>
      <c r="Y1334" t="s">
        <v>39</v>
      </c>
      <c r="Z1334">
        <v>2</v>
      </c>
      <c r="AC1334" t="str">
        <f>IF(Table1[[#This Row],[In Adafruit Kit]]+Table1[[#This Row],[Common part]]&gt;0,1,"")</f>
        <v/>
      </c>
      <c r="AF1334" t="str">
        <f>IF(Table1[[#This Row],[Stock Part]]=1,"STOCK",IF(Table1[[#This Row],[5% Rohs Part]]+Table1[[#This Row],[1% Rohs Part]],"",""))</f>
        <v/>
      </c>
      <c r="AG1334" t="str">
        <f>CONCATENATE(Table1[[#This Row],[Resistance (Ohms)]],Table1[[#This Row],[Tolerance]],Table1[[#This Row],[Stock]])</f>
        <v>1.3Â±1%</v>
      </c>
      <c r="AH1334" t="s">
        <v>11344</v>
      </c>
      <c r="AI1334" s="6" t="s">
        <v>11352</v>
      </c>
    </row>
    <row r="1335" spans="1:35" hidden="1">
      <c r="A1335" t="s">
        <v>55</v>
      </c>
      <c r="B1335" t="s">
        <v>56</v>
      </c>
      <c r="C1335" t="s">
        <v>4132</v>
      </c>
      <c r="D1335" t="s">
        <v>58</v>
      </c>
      <c r="E1335" t="s">
        <v>4133</v>
      </c>
      <c r="F1335" t="s">
        <v>60</v>
      </c>
      <c r="G1335" t="s">
        <v>2347</v>
      </c>
      <c r="H1335">
        <v>0</v>
      </c>
      <c r="I1335">
        <v>0</v>
      </c>
      <c r="J1335" t="s">
        <v>25</v>
      </c>
      <c r="K1335">
        <v>0</v>
      </c>
      <c r="L1335">
        <v>10</v>
      </c>
      <c r="M1335" t="s">
        <v>19</v>
      </c>
      <c r="N1335" t="s">
        <v>62</v>
      </c>
      <c r="O1335">
        <v>1.33</v>
      </c>
      <c r="P1335" t="s">
        <v>24</v>
      </c>
      <c r="Q1335" t="s">
        <v>64</v>
      </c>
      <c r="R1335" t="s">
        <v>65</v>
      </c>
      <c r="S1335" t="s">
        <v>20</v>
      </c>
      <c r="T1335" t="s">
        <v>3477</v>
      </c>
      <c r="U1335" t="s">
        <v>67</v>
      </c>
      <c r="V1335" t="s">
        <v>21</v>
      </c>
      <c r="W1335">
        <v>805</v>
      </c>
      <c r="X1335" t="s">
        <v>22</v>
      </c>
      <c r="Y1335" t="s">
        <v>39</v>
      </c>
      <c r="Z1335">
        <v>2</v>
      </c>
      <c r="AC1335" t="str">
        <f>IF(Table1[[#This Row],[In Adafruit Kit]]+Table1[[#This Row],[Common part]]&gt;0,1,"")</f>
        <v/>
      </c>
      <c r="AF1335" t="str">
        <f>IF(Table1[[#This Row],[Stock Part]]=1,"STOCK",IF(Table1[[#This Row],[5% Rohs Part]]+Table1[[#This Row],[1% Rohs Part]],"",""))</f>
        <v/>
      </c>
      <c r="AG1335" t="str">
        <f>CONCATENATE(Table1[[#This Row],[Resistance (Ohms)]],Table1[[#This Row],[Tolerance]],Table1[[#This Row],[Stock]])</f>
        <v>1.33Â±1%</v>
      </c>
      <c r="AH1335" t="s">
        <v>11344</v>
      </c>
      <c r="AI1335" s="6" t="s">
        <v>11352</v>
      </c>
    </row>
    <row r="1336" spans="1:35" hidden="1">
      <c r="A1336" t="s">
        <v>55</v>
      </c>
      <c r="B1336" t="s">
        <v>56</v>
      </c>
      <c r="C1336" t="s">
        <v>4134</v>
      </c>
      <c r="D1336" t="s">
        <v>58</v>
      </c>
      <c r="E1336" t="s">
        <v>4135</v>
      </c>
      <c r="F1336" t="s">
        <v>60</v>
      </c>
      <c r="G1336" t="s">
        <v>2377</v>
      </c>
      <c r="H1336">
        <v>0</v>
      </c>
      <c r="I1336">
        <v>0</v>
      </c>
      <c r="J1336" t="s">
        <v>25</v>
      </c>
      <c r="K1336">
        <v>0</v>
      </c>
      <c r="L1336">
        <v>10</v>
      </c>
      <c r="M1336" t="s">
        <v>19</v>
      </c>
      <c r="N1336" t="s">
        <v>62</v>
      </c>
      <c r="O1336">
        <v>1.37</v>
      </c>
      <c r="P1336" t="s">
        <v>24</v>
      </c>
      <c r="Q1336" t="s">
        <v>64</v>
      </c>
      <c r="R1336" t="s">
        <v>65</v>
      </c>
      <c r="S1336" t="s">
        <v>20</v>
      </c>
      <c r="T1336" t="s">
        <v>3477</v>
      </c>
      <c r="U1336" t="s">
        <v>67</v>
      </c>
      <c r="V1336" t="s">
        <v>21</v>
      </c>
      <c r="W1336">
        <v>805</v>
      </c>
      <c r="X1336" t="s">
        <v>22</v>
      </c>
      <c r="Y1336" t="s">
        <v>39</v>
      </c>
      <c r="Z1336">
        <v>2</v>
      </c>
      <c r="AC1336" t="str">
        <f>IF(Table1[[#This Row],[In Adafruit Kit]]+Table1[[#This Row],[Common part]]&gt;0,1,"")</f>
        <v/>
      </c>
      <c r="AF1336" t="str">
        <f>IF(Table1[[#This Row],[Stock Part]]=1,"STOCK",IF(Table1[[#This Row],[5% Rohs Part]]+Table1[[#This Row],[1% Rohs Part]],"",""))</f>
        <v/>
      </c>
      <c r="AG1336" t="str">
        <f>CONCATENATE(Table1[[#This Row],[Resistance (Ohms)]],Table1[[#This Row],[Tolerance]],Table1[[#This Row],[Stock]])</f>
        <v>1.37Â±1%</v>
      </c>
      <c r="AH1336" t="s">
        <v>11344</v>
      </c>
      <c r="AI1336" s="6" t="s">
        <v>11352</v>
      </c>
    </row>
    <row r="1337" spans="1:35" hidden="1">
      <c r="A1337" t="s">
        <v>55</v>
      </c>
      <c r="B1337" t="s">
        <v>56</v>
      </c>
      <c r="C1337" t="s">
        <v>4136</v>
      </c>
      <c r="D1337" t="s">
        <v>58</v>
      </c>
      <c r="E1337" t="s">
        <v>4137</v>
      </c>
      <c r="F1337" t="s">
        <v>60</v>
      </c>
      <c r="G1337" t="s">
        <v>2089</v>
      </c>
      <c r="H1337">
        <v>0</v>
      </c>
      <c r="I1337">
        <v>0</v>
      </c>
      <c r="J1337" t="s">
        <v>25</v>
      </c>
      <c r="K1337">
        <v>0</v>
      </c>
      <c r="L1337">
        <v>10</v>
      </c>
      <c r="M1337" t="s">
        <v>19</v>
      </c>
      <c r="N1337" t="s">
        <v>62</v>
      </c>
      <c r="O1337">
        <v>1.4</v>
      </c>
      <c r="P1337" t="s">
        <v>24</v>
      </c>
      <c r="Q1337" t="s">
        <v>64</v>
      </c>
      <c r="R1337" t="s">
        <v>65</v>
      </c>
      <c r="S1337" t="s">
        <v>20</v>
      </c>
      <c r="T1337" t="s">
        <v>3477</v>
      </c>
      <c r="U1337" t="s">
        <v>67</v>
      </c>
      <c r="V1337" t="s">
        <v>21</v>
      </c>
      <c r="W1337">
        <v>805</v>
      </c>
      <c r="X1337" t="s">
        <v>22</v>
      </c>
      <c r="Y1337" t="s">
        <v>39</v>
      </c>
      <c r="Z1337">
        <v>2</v>
      </c>
      <c r="AC1337" t="str">
        <f>IF(Table1[[#This Row],[In Adafruit Kit]]+Table1[[#This Row],[Common part]]&gt;0,1,"")</f>
        <v/>
      </c>
      <c r="AF1337" t="str">
        <f>IF(Table1[[#This Row],[Stock Part]]=1,"STOCK",IF(Table1[[#This Row],[5% Rohs Part]]+Table1[[#This Row],[1% Rohs Part]],"",""))</f>
        <v/>
      </c>
      <c r="AG1337" t="str">
        <f>CONCATENATE(Table1[[#This Row],[Resistance (Ohms)]],Table1[[#This Row],[Tolerance]],Table1[[#This Row],[Stock]])</f>
        <v>1.4Â±1%</v>
      </c>
      <c r="AH1337" t="s">
        <v>11344</v>
      </c>
      <c r="AI1337" s="6" t="s">
        <v>11352</v>
      </c>
    </row>
    <row r="1338" spans="1:35" hidden="1">
      <c r="A1338" t="s">
        <v>55</v>
      </c>
      <c r="B1338" t="s">
        <v>56</v>
      </c>
      <c r="C1338" t="s">
        <v>4138</v>
      </c>
      <c r="D1338" t="s">
        <v>58</v>
      </c>
      <c r="E1338" t="s">
        <v>4139</v>
      </c>
      <c r="F1338" t="s">
        <v>60</v>
      </c>
      <c r="G1338" t="s">
        <v>2362</v>
      </c>
      <c r="H1338">
        <v>0</v>
      </c>
      <c r="I1338">
        <v>0</v>
      </c>
      <c r="J1338" t="s">
        <v>25</v>
      </c>
      <c r="K1338">
        <v>0</v>
      </c>
      <c r="L1338">
        <v>10</v>
      </c>
      <c r="M1338" t="s">
        <v>19</v>
      </c>
      <c r="N1338" t="s">
        <v>62</v>
      </c>
      <c r="O1338">
        <v>1.43</v>
      </c>
      <c r="P1338" t="s">
        <v>24</v>
      </c>
      <c r="Q1338" t="s">
        <v>64</v>
      </c>
      <c r="R1338" t="s">
        <v>65</v>
      </c>
      <c r="S1338" t="s">
        <v>20</v>
      </c>
      <c r="T1338" t="s">
        <v>3477</v>
      </c>
      <c r="U1338" t="s">
        <v>67</v>
      </c>
      <c r="V1338" t="s">
        <v>21</v>
      </c>
      <c r="W1338">
        <v>805</v>
      </c>
      <c r="X1338" t="s">
        <v>22</v>
      </c>
      <c r="Y1338" t="s">
        <v>39</v>
      </c>
      <c r="Z1338">
        <v>2</v>
      </c>
      <c r="AC1338" t="str">
        <f>IF(Table1[[#This Row],[In Adafruit Kit]]+Table1[[#This Row],[Common part]]&gt;0,1,"")</f>
        <v/>
      </c>
      <c r="AF1338" t="str">
        <f>IF(Table1[[#This Row],[Stock Part]]=1,"STOCK",IF(Table1[[#This Row],[5% Rohs Part]]+Table1[[#This Row],[1% Rohs Part]],"",""))</f>
        <v/>
      </c>
      <c r="AG1338" t="str">
        <f>CONCATENATE(Table1[[#This Row],[Resistance (Ohms)]],Table1[[#This Row],[Tolerance]],Table1[[#This Row],[Stock]])</f>
        <v>1.43Â±1%</v>
      </c>
      <c r="AH1338" t="s">
        <v>11344</v>
      </c>
      <c r="AI1338" s="6" t="s">
        <v>11352</v>
      </c>
    </row>
    <row r="1339" spans="1:35" hidden="1">
      <c r="A1339" t="s">
        <v>55</v>
      </c>
      <c r="B1339" t="s">
        <v>56</v>
      </c>
      <c r="C1339" t="s">
        <v>4140</v>
      </c>
      <c r="D1339" t="s">
        <v>58</v>
      </c>
      <c r="E1339" t="s">
        <v>4141</v>
      </c>
      <c r="F1339" t="s">
        <v>60</v>
      </c>
      <c r="G1339" t="s">
        <v>2380</v>
      </c>
      <c r="H1339">
        <v>0</v>
      </c>
      <c r="I1339">
        <v>0</v>
      </c>
      <c r="J1339" t="s">
        <v>25</v>
      </c>
      <c r="K1339">
        <v>0</v>
      </c>
      <c r="L1339">
        <v>10</v>
      </c>
      <c r="M1339" t="s">
        <v>19</v>
      </c>
      <c r="N1339" t="s">
        <v>62</v>
      </c>
      <c r="O1339">
        <v>1.47</v>
      </c>
      <c r="P1339" t="s">
        <v>24</v>
      </c>
      <c r="Q1339" t="s">
        <v>64</v>
      </c>
      <c r="R1339" t="s">
        <v>65</v>
      </c>
      <c r="S1339" t="s">
        <v>20</v>
      </c>
      <c r="T1339" t="s">
        <v>3477</v>
      </c>
      <c r="U1339" t="s">
        <v>67</v>
      </c>
      <c r="V1339" t="s">
        <v>21</v>
      </c>
      <c r="W1339">
        <v>805</v>
      </c>
      <c r="X1339" t="s">
        <v>22</v>
      </c>
      <c r="Y1339" t="s">
        <v>39</v>
      </c>
      <c r="Z1339">
        <v>2</v>
      </c>
      <c r="AC1339" t="str">
        <f>IF(Table1[[#This Row],[In Adafruit Kit]]+Table1[[#This Row],[Common part]]&gt;0,1,"")</f>
        <v/>
      </c>
      <c r="AF1339" t="str">
        <f>IF(Table1[[#This Row],[Stock Part]]=1,"STOCK",IF(Table1[[#This Row],[5% Rohs Part]]+Table1[[#This Row],[1% Rohs Part]],"",""))</f>
        <v/>
      </c>
      <c r="AG1339" t="str">
        <f>CONCATENATE(Table1[[#This Row],[Resistance (Ohms)]],Table1[[#This Row],[Tolerance]],Table1[[#This Row],[Stock]])</f>
        <v>1.47Â±1%</v>
      </c>
      <c r="AH1339" t="s">
        <v>11344</v>
      </c>
      <c r="AI1339" s="6" t="s">
        <v>11352</v>
      </c>
    </row>
    <row r="1340" spans="1:35" hidden="1">
      <c r="A1340" t="s">
        <v>55</v>
      </c>
      <c r="B1340" t="s">
        <v>56</v>
      </c>
      <c r="C1340" t="s">
        <v>4142</v>
      </c>
      <c r="D1340" t="s">
        <v>58</v>
      </c>
      <c r="E1340" t="s">
        <v>4143</v>
      </c>
      <c r="F1340" t="s">
        <v>60</v>
      </c>
      <c r="G1340" t="s">
        <v>2976</v>
      </c>
      <c r="H1340">
        <v>0</v>
      </c>
      <c r="I1340">
        <v>0</v>
      </c>
      <c r="J1340" t="s">
        <v>25</v>
      </c>
      <c r="K1340">
        <v>0</v>
      </c>
      <c r="L1340">
        <v>10</v>
      </c>
      <c r="M1340" t="s">
        <v>19</v>
      </c>
      <c r="N1340" t="s">
        <v>62</v>
      </c>
      <c r="O1340">
        <v>1.5</v>
      </c>
      <c r="P1340" t="s">
        <v>24</v>
      </c>
      <c r="Q1340" t="s">
        <v>64</v>
      </c>
      <c r="R1340" t="s">
        <v>65</v>
      </c>
      <c r="S1340" t="s">
        <v>20</v>
      </c>
      <c r="T1340" t="s">
        <v>3477</v>
      </c>
      <c r="U1340" t="s">
        <v>67</v>
      </c>
      <c r="V1340" t="s">
        <v>21</v>
      </c>
      <c r="W1340">
        <v>805</v>
      </c>
      <c r="X1340" t="s">
        <v>22</v>
      </c>
      <c r="Y1340" t="s">
        <v>39</v>
      </c>
      <c r="Z1340">
        <v>2</v>
      </c>
      <c r="AC1340" t="str">
        <f>IF(Table1[[#This Row],[In Adafruit Kit]]+Table1[[#This Row],[Common part]]&gt;0,1,"")</f>
        <v/>
      </c>
      <c r="AF1340" t="str">
        <f>IF(Table1[[#This Row],[Stock Part]]=1,"STOCK",IF(Table1[[#This Row],[5% Rohs Part]]+Table1[[#This Row],[1% Rohs Part]],"",""))</f>
        <v/>
      </c>
      <c r="AG1340" t="str">
        <f>CONCATENATE(Table1[[#This Row],[Resistance (Ohms)]],Table1[[#This Row],[Tolerance]],Table1[[#This Row],[Stock]])</f>
        <v>1.5Â±1%</v>
      </c>
      <c r="AH1340" t="s">
        <v>11344</v>
      </c>
      <c r="AI1340" s="6" t="s">
        <v>11352</v>
      </c>
    </row>
    <row r="1341" spans="1:35" hidden="1">
      <c r="A1341" t="s">
        <v>55</v>
      </c>
      <c r="B1341" t="s">
        <v>56</v>
      </c>
      <c r="C1341" t="s">
        <v>4144</v>
      </c>
      <c r="D1341" t="s">
        <v>58</v>
      </c>
      <c r="E1341" t="s">
        <v>4145</v>
      </c>
      <c r="F1341" t="s">
        <v>60</v>
      </c>
      <c r="G1341" t="s">
        <v>2338</v>
      </c>
      <c r="H1341">
        <v>0</v>
      </c>
      <c r="I1341">
        <v>0</v>
      </c>
      <c r="J1341" t="s">
        <v>25</v>
      </c>
      <c r="K1341">
        <v>0</v>
      </c>
      <c r="L1341">
        <v>10</v>
      </c>
      <c r="M1341" t="s">
        <v>19</v>
      </c>
      <c r="N1341" t="s">
        <v>62</v>
      </c>
      <c r="O1341">
        <v>1.54</v>
      </c>
      <c r="P1341" t="s">
        <v>24</v>
      </c>
      <c r="Q1341" t="s">
        <v>64</v>
      </c>
      <c r="R1341" t="s">
        <v>65</v>
      </c>
      <c r="S1341" t="s">
        <v>20</v>
      </c>
      <c r="T1341" t="s">
        <v>3477</v>
      </c>
      <c r="U1341" t="s">
        <v>67</v>
      </c>
      <c r="V1341" t="s">
        <v>21</v>
      </c>
      <c r="W1341">
        <v>805</v>
      </c>
      <c r="X1341" t="s">
        <v>22</v>
      </c>
      <c r="Y1341" t="s">
        <v>39</v>
      </c>
      <c r="Z1341">
        <v>2</v>
      </c>
      <c r="AC1341" t="str">
        <f>IF(Table1[[#This Row],[In Adafruit Kit]]+Table1[[#This Row],[Common part]]&gt;0,1,"")</f>
        <v/>
      </c>
      <c r="AF1341" t="str">
        <f>IF(Table1[[#This Row],[Stock Part]]=1,"STOCK",IF(Table1[[#This Row],[5% Rohs Part]]+Table1[[#This Row],[1% Rohs Part]],"",""))</f>
        <v/>
      </c>
      <c r="AG1341" t="str">
        <f>CONCATENATE(Table1[[#This Row],[Resistance (Ohms)]],Table1[[#This Row],[Tolerance]],Table1[[#This Row],[Stock]])</f>
        <v>1.54Â±1%</v>
      </c>
      <c r="AH1341" t="s">
        <v>11344</v>
      </c>
      <c r="AI1341" s="6" t="s">
        <v>11352</v>
      </c>
    </row>
    <row r="1342" spans="1:35" hidden="1">
      <c r="A1342" t="s">
        <v>55</v>
      </c>
      <c r="B1342" t="s">
        <v>56</v>
      </c>
      <c r="C1342" t="s">
        <v>4146</v>
      </c>
      <c r="D1342" t="s">
        <v>58</v>
      </c>
      <c r="E1342" t="s">
        <v>4147</v>
      </c>
      <c r="F1342" t="s">
        <v>60</v>
      </c>
      <c r="G1342" t="s">
        <v>2796</v>
      </c>
      <c r="H1342">
        <v>0</v>
      </c>
      <c r="I1342">
        <v>0</v>
      </c>
      <c r="J1342" t="s">
        <v>25</v>
      </c>
      <c r="K1342">
        <v>0</v>
      </c>
      <c r="L1342">
        <v>10</v>
      </c>
      <c r="M1342" t="s">
        <v>19</v>
      </c>
      <c r="N1342" t="s">
        <v>62</v>
      </c>
      <c r="O1342">
        <v>1.58</v>
      </c>
      <c r="P1342" t="s">
        <v>24</v>
      </c>
      <c r="Q1342" t="s">
        <v>64</v>
      </c>
      <c r="R1342" t="s">
        <v>65</v>
      </c>
      <c r="S1342" t="s">
        <v>20</v>
      </c>
      <c r="T1342" t="s">
        <v>3477</v>
      </c>
      <c r="U1342" t="s">
        <v>67</v>
      </c>
      <c r="V1342" t="s">
        <v>21</v>
      </c>
      <c r="W1342">
        <v>805</v>
      </c>
      <c r="X1342" t="s">
        <v>22</v>
      </c>
      <c r="Y1342" t="s">
        <v>39</v>
      </c>
      <c r="Z1342">
        <v>2</v>
      </c>
      <c r="AC1342" t="str">
        <f>IF(Table1[[#This Row],[In Adafruit Kit]]+Table1[[#This Row],[Common part]]&gt;0,1,"")</f>
        <v/>
      </c>
      <c r="AF1342" t="str">
        <f>IF(Table1[[#This Row],[Stock Part]]=1,"STOCK",IF(Table1[[#This Row],[5% Rohs Part]]+Table1[[#This Row],[1% Rohs Part]],"",""))</f>
        <v/>
      </c>
      <c r="AG1342" t="str">
        <f>CONCATENATE(Table1[[#This Row],[Resistance (Ohms)]],Table1[[#This Row],[Tolerance]],Table1[[#This Row],[Stock]])</f>
        <v>1.58Â±1%</v>
      </c>
      <c r="AH1342" t="s">
        <v>11344</v>
      </c>
      <c r="AI1342" s="6" t="s">
        <v>11352</v>
      </c>
    </row>
    <row r="1343" spans="1:35" hidden="1">
      <c r="A1343" t="s">
        <v>55</v>
      </c>
      <c r="B1343" t="s">
        <v>56</v>
      </c>
      <c r="C1343" t="s">
        <v>4148</v>
      </c>
      <c r="D1343" t="s">
        <v>58</v>
      </c>
      <c r="E1343" t="s">
        <v>4149</v>
      </c>
      <c r="F1343" t="s">
        <v>60</v>
      </c>
      <c r="G1343" t="s">
        <v>2844</v>
      </c>
      <c r="H1343">
        <v>0</v>
      </c>
      <c r="I1343">
        <v>0</v>
      </c>
      <c r="J1343" t="s">
        <v>25</v>
      </c>
      <c r="K1343">
        <v>0</v>
      </c>
      <c r="L1343">
        <v>10</v>
      </c>
      <c r="M1343" t="s">
        <v>19</v>
      </c>
      <c r="N1343" t="s">
        <v>62</v>
      </c>
      <c r="O1343">
        <v>1.62</v>
      </c>
      <c r="P1343" t="s">
        <v>24</v>
      </c>
      <c r="Q1343" t="s">
        <v>64</v>
      </c>
      <c r="R1343" t="s">
        <v>65</v>
      </c>
      <c r="S1343" t="s">
        <v>20</v>
      </c>
      <c r="T1343" t="s">
        <v>3477</v>
      </c>
      <c r="U1343" t="s">
        <v>67</v>
      </c>
      <c r="V1343" t="s">
        <v>21</v>
      </c>
      <c r="W1343">
        <v>805</v>
      </c>
      <c r="X1343" t="s">
        <v>22</v>
      </c>
      <c r="Y1343" t="s">
        <v>39</v>
      </c>
      <c r="Z1343">
        <v>2</v>
      </c>
      <c r="AC1343" t="str">
        <f>IF(Table1[[#This Row],[In Adafruit Kit]]+Table1[[#This Row],[Common part]]&gt;0,1,"")</f>
        <v/>
      </c>
      <c r="AF1343" t="str">
        <f>IF(Table1[[#This Row],[Stock Part]]=1,"STOCK",IF(Table1[[#This Row],[5% Rohs Part]]+Table1[[#This Row],[1% Rohs Part]],"",""))</f>
        <v/>
      </c>
      <c r="AG1343" t="str">
        <f>CONCATENATE(Table1[[#This Row],[Resistance (Ohms)]],Table1[[#This Row],[Tolerance]],Table1[[#This Row],[Stock]])</f>
        <v>1.62Â±1%</v>
      </c>
      <c r="AH1343" t="s">
        <v>11344</v>
      </c>
      <c r="AI1343" s="6" t="s">
        <v>11352</v>
      </c>
    </row>
    <row r="1344" spans="1:35" hidden="1">
      <c r="A1344" t="s">
        <v>55</v>
      </c>
      <c r="B1344" t="s">
        <v>56</v>
      </c>
      <c r="C1344" t="s">
        <v>4150</v>
      </c>
      <c r="D1344" t="s">
        <v>58</v>
      </c>
      <c r="E1344" t="s">
        <v>4151</v>
      </c>
      <c r="F1344" t="s">
        <v>60</v>
      </c>
      <c r="G1344" t="s">
        <v>2630</v>
      </c>
      <c r="H1344">
        <v>0</v>
      </c>
      <c r="I1344">
        <v>0</v>
      </c>
      <c r="J1344" t="s">
        <v>25</v>
      </c>
      <c r="K1344">
        <v>0</v>
      </c>
      <c r="L1344">
        <v>10</v>
      </c>
      <c r="M1344" t="s">
        <v>19</v>
      </c>
      <c r="N1344" t="s">
        <v>62</v>
      </c>
      <c r="O1344">
        <v>1.65</v>
      </c>
      <c r="P1344" t="s">
        <v>24</v>
      </c>
      <c r="Q1344" t="s">
        <v>64</v>
      </c>
      <c r="R1344" t="s">
        <v>65</v>
      </c>
      <c r="S1344" t="s">
        <v>20</v>
      </c>
      <c r="T1344" t="s">
        <v>3477</v>
      </c>
      <c r="U1344" t="s">
        <v>67</v>
      </c>
      <c r="V1344" t="s">
        <v>21</v>
      </c>
      <c r="W1344">
        <v>805</v>
      </c>
      <c r="X1344" t="s">
        <v>22</v>
      </c>
      <c r="Y1344" t="s">
        <v>39</v>
      </c>
      <c r="Z1344">
        <v>2</v>
      </c>
      <c r="AC1344" t="str">
        <f>IF(Table1[[#This Row],[In Adafruit Kit]]+Table1[[#This Row],[Common part]]&gt;0,1,"")</f>
        <v/>
      </c>
      <c r="AF1344" t="str">
        <f>IF(Table1[[#This Row],[Stock Part]]=1,"STOCK",IF(Table1[[#This Row],[5% Rohs Part]]+Table1[[#This Row],[1% Rohs Part]],"",""))</f>
        <v/>
      </c>
      <c r="AG1344" t="str">
        <f>CONCATENATE(Table1[[#This Row],[Resistance (Ohms)]],Table1[[#This Row],[Tolerance]],Table1[[#This Row],[Stock]])</f>
        <v>1.65Â±1%</v>
      </c>
      <c r="AH1344" t="s">
        <v>11344</v>
      </c>
      <c r="AI1344" s="6" t="s">
        <v>11352</v>
      </c>
    </row>
    <row r="1345" spans="1:35" hidden="1">
      <c r="A1345" t="s">
        <v>55</v>
      </c>
      <c r="B1345" t="s">
        <v>56</v>
      </c>
      <c r="C1345" t="s">
        <v>4152</v>
      </c>
      <c r="D1345" t="s">
        <v>58</v>
      </c>
      <c r="E1345" t="s">
        <v>4153</v>
      </c>
      <c r="F1345" t="s">
        <v>60</v>
      </c>
      <c r="G1345" t="s">
        <v>2113</v>
      </c>
      <c r="H1345">
        <v>0</v>
      </c>
      <c r="I1345">
        <v>0</v>
      </c>
      <c r="J1345" t="s">
        <v>25</v>
      </c>
      <c r="K1345">
        <v>0</v>
      </c>
      <c r="L1345">
        <v>10</v>
      </c>
      <c r="M1345" t="s">
        <v>19</v>
      </c>
      <c r="N1345" t="s">
        <v>62</v>
      </c>
      <c r="O1345">
        <v>1.69</v>
      </c>
      <c r="P1345" t="s">
        <v>24</v>
      </c>
      <c r="Q1345" t="s">
        <v>64</v>
      </c>
      <c r="R1345" t="s">
        <v>65</v>
      </c>
      <c r="S1345" t="s">
        <v>20</v>
      </c>
      <c r="T1345" t="s">
        <v>3477</v>
      </c>
      <c r="U1345" t="s">
        <v>67</v>
      </c>
      <c r="V1345" t="s">
        <v>21</v>
      </c>
      <c r="W1345">
        <v>805</v>
      </c>
      <c r="X1345" t="s">
        <v>22</v>
      </c>
      <c r="Y1345" t="s">
        <v>39</v>
      </c>
      <c r="Z1345">
        <v>2</v>
      </c>
      <c r="AC1345" t="str">
        <f>IF(Table1[[#This Row],[In Adafruit Kit]]+Table1[[#This Row],[Common part]]&gt;0,1,"")</f>
        <v/>
      </c>
      <c r="AF1345" t="str">
        <f>IF(Table1[[#This Row],[Stock Part]]=1,"STOCK",IF(Table1[[#This Row],[5% Rohs Part]]+Table1[[#This Row],[1% Rohs Part]],"",""))</f>
        <v/>
      </c>
      <c r="AG1345" t="str">
        <f>CONCATENATE(Table1[[#This Row],[Resistance (Ohms)]],Table1[[#This Row],[Tolerance]],Table1[[#This Row],[Stock]])</f>
        <v>1.69Â±1%</v>
      </c>
      <c r="AH1345" t="s">
        <v>11344</v>
      </c>
      <c r="AI1345" s="6" t="s">
        <v>11352</v>
      </c>
    </row>
    <row r="1346" spans="1:35" hidden="1">
      <c r="A1346" t="s">
        <v>55</v>
      </c>
      <c r="B1346" t="s">
        <v>56</v>
      </c>
      <c r="C1346" t="s">
        <v>4154</v>
      </c>
      <c r="D1346" t="s">
        <v>58</v>
      </c>
      <c r="E1346" t="s">
        <v>4155</v>
      </c>
      <c r="F1346" t="s">
        <v>60</v>
      </c>
      <c r="G1346" t="s">
        <v>3356</v>
      </c>
      <c r="H1346">
        <v>0</v>
      </c>
      <c r="I1346">
        <v>0</v>
      </c>
      <c r="J1346" t="s">
        <v>25</v>
      </c>
      <c r="K1346">
        <v>0</v>
      </c>
      <c r="L1346">
        <v>10</v>
      </c>
      <c r="M1346" t="s">
        <v>19</v>
      </c>
      <c r="N1346" t="s">
        <v>62</v>
      </c>
      <c r="O1346">
        <v>1.74</v>
      </c>
      <c r="P1346" t="s">
        <v>24</v>
      </c>
      <c r="Q1346" t="s">
        <v>64</v>
      </c>
      <c r="R1346" t="s">
        <v>65</v>
      </c>
      <c r="S1346" t="s">
        <v>20</v>
      </c>
      <c r="T1346" t="s">
        <v>3477</v>
      </c>
      <c r="U1346" t="s">
        <v>67</v>
      </c>
      <c r="V1346" t="s">
        <v>21</v>
      </c>
      <c r="W1346">
        <v>805</v>
      </c>
      <c r="X1346" t="s">
        <v>22</v>
      </c>
      <c r="Y1346" t="s">
        <v>39</v>
      </c>
      <c r="Z1346">
        <v>2</v>
      </c>
      <c r="AC1346" t="str">
        <f>IF(Table1[[#This Row],[In Adafruit Kit]]+Table1[[#This Row],[Common part]]&gt;0,1,"")</f>
        <v/>
      </c>
      <c r="AF1346" t="str">
        <f>IF(Table1[[#This Row],[Stock Part]]=1,"STOCK",IF(Table1[[#This Row],[5% Rohs Part]]+Table1[[#This Row],[1% Rohs Part]],"",""))</f>
        <v/>
      </c>
      <c r="AG1346" t="str">
        <f>CONCATENATE(Table1[[#This Row],[Resistance (Ohms)]],Table1[[#This Row],[Tolerance]],Table1[[#This Row],[Stock]])</f>
        <v>1.74Â±1%</v>
      </c>
      <c r="AH1346" t="s">
        <v>11344</v>
      </c>
      <c r="AI1346" s="6" t="s">
        <v>11352</v>
      </c>
    </row>
    <row r="1347" spans="1:35" hidden="1">
      <c r="A1347" t="s">
        <v>55</v>
      </c>
      <c r="B1347" t="s">
        <v>56</v>
      </c>
      <c r="C1347" t="s">
        <v>4156</v>
      </c>
      <c r="D1347" t="s">
        <v>58</v>
      </c>
      <c r="E1347" t="s">
        <v>4157</v>
      </c>
      <c r="F1347" t="s">
        <v>60</v>
      </c>
      <c r="G1347" t="s">
        <v>3359</v>
      </c>
      <c r="H1347">
        <v>0</v>
      </c>
      <c r="I1347">
        <v>0</v>
      </c>
      <c r="J1347" t="s">
        <v>25</v>
      </c>
      <c r="K1347">
        <v>0</v>
      </c>
      <c r="L1347">
        <v>10</v>
      </c>
      <c r="M1347" t="s">
        <v>19</v>
      </c>
      <c r="N1347" t="s">
        <v>62</v>
      </c>
      <c r="O1347">
        <v>1.78</v>
      </c>
      <c r="P1347" t="s">
        <v>24</v>
      </c>
      <c r="Q1347" t="s">
        <v>64</v>
      </c>
      <c r="R1347" t="s">
        <v>65</v>
      </c>
      <c r="S1347" t="s">
        <v>20</v>
      </c>
      <c r="T1347" t="s">
        <v>3477</v>
      </c>
      <c r="U1347" t="s">
        <v>67</v>
      </c>
      <c r="V1347" t="s">
        <v>21</v>
      </c>
      <c r="W1347">
        <v>805</v>
      </c>
      <c r="X1347" t="s">
        <v>22</v>
      </c>
      <c r="Y1347" t="s">
        <v>39</v>
      </c>
      <c r="Z1347">
        <v>2</v>
      </c>
      <c r="AC1347" t="str">
        <f>IF(Table1[[#This Row],[In Adafruit Kit]]+Table1[[#This Row],[Common part]]&gt;0,1,"")</f>
        <v/>
      </c>
      <c r="AF1347" t="str">
        <f>IF(Table1[[#This Row],[Stock Part]]=1,"STOCK",IF(Table1[[#This Row],[5% Rohs Part]]+Table1[[#This Row],[1% Rohs Part]],"",""))</f>
        <v/>
      </c>
      <c r="AG1347" t="str">
        <f>CONCATENATE(Table1[[#This Row],[Resistance (Ohms)]],Table1[[#This Row],[Tolerance]],Table1[[#This Row],[Stock]])</f>
        <v>1.78Â±1%</v>
      </c>
      <c r="AH1347" t="s">
        <v>11344</v>
      </c>
      <c r="AI1347" s="6" t="s">
        <v>11352</v>
      </c>
    </row>
    <row r="1348" spans="1:35" hidden="1">
      <c r="A1348" t="s">
        <v>55</v>
      </c>
      <c r="B1348" t="s">
        <v>56</v>
      </c>
      <c r="C1348" t="s">
        <v>4158</v>
      </c>
      <c r="D1348" t="s">
        <v>58</v>
      </c>
      <c r="E1348" t="s">
        <v>4159</v>
      </c>
      <c r="F1348" t="s">
        <v>60</v>
      </c>
      <c r="G1348" t="s">
        <v>3001</v>
      </c>
      <c r="H1348">
        <v>0</v>
      </c>
      <c r="I1348">
        <v>0</v>
      </c>
      <c r="J1348" t="s">
        <v>25</v>
      </c>
      <c r="K1348">
        <v>0</v>
      </c>
      <c r="L1348">
        <v>10</v>
      </c>
      <c r="M1348" t="s">
        <v>19</v>
      </c>
      <c r="N1348" t="s">
        <v>62</v>
      </c>
      <c r="O1348">
        <v>1.8</v>
      </c>
      <c r="P1348" t="s">
        <v>24</v>
      </c>
      <c r="Q1348" t="s">
        <v>64</v>
      </c>
      <c r="R1348" t="s">
        <v>65</v>
      </c>
      <c r="S1348" t="s">
        <v>20</v>
      </c>
      <c r="T1348" t="s">
        <v>3477</v>
      </c>
      <c r="U1348" t="s">
        <v>67</v>
      </c>
      <c r="V1348" t="s">
        <v>21</v>
      </c>
      <c r="W1348">
        <v>805</v>
      </c>
      <c r="X1348" t="s">
        <v>22</v>
      </c>
      <c r="Y1348" t="s">
        <v>39</v>
      </c>
      <c r="Z1348">
        <v>2</v>
      </c>
      <c r="AC1348" t="str">
        <f>IF(Table1[[#This Row],[In Adafruit Kit]]+Table1[[#This Row],[Common part]]&gt;0,1,"")</f>
        <v/>
      </c>
      <c r="AF1348" t="str">
        <f>IF(Table1[[#This Row],[Stock Part]]=1,"STOCK",IF(Table1[[#This Row],[5% Rohs Part]]+Table1[[#This Row],[1% Rohs Part]],"",""))</f>
        <v/>
      </c>
      <c r="AG1348" t="str">
        <f>CONCATENATE(Table1[[#This Row],[Resistance (Ohms)]],Table1[[#This Row],[Tolerance]],Table1[[#This Row],[Stock]])</f>
        <v>1.8Â±1%</v>
      </c>
      <c r="AH1348" t="s">
        <v>11344</v>
      </c>
      <c r="AI1348" s="6" t="s">
        <v>11352</v>
      </c>
    </row>
    <row r="1349" spans="1:35" hidden="1">
      <c r="A1349" t="s">
        <v>55</v>
      </c>
      <c r="B1349" t="s">
        <v>56</v>
      </c>
      <c r="C1349" t="s">
        <v>4160</v>
      </c>
      <c r="D1349" t="s">
        <v>58</v>
      </c>
      <c r="E1349" t="s">
        <v>4161</v>
      </c>
      <c r="F1349" t="s">
        <v>60</v>
      </c>
      <c r="G1349" t="s">
        <v>2353</v>
      </c>
      <c r="H1349">
        <v>0</v>
      </c>
      <c r="I1349">
        <v>0</v>
      </c>
      <c r="J1349" t="s">
        <v>25</v>
      </c>
      <c r="K1349">
        <v>0</v>
      </c>
      <c r="L1349">
        <v>10</v>
      </c>
      <c r="M1349" t="s">
        <v>19</v>
      </c>
      <c r="N1349" t="s">
        <v>62</v>
      </c>
      <c r="O1349">
        <v>1.82</v>
      </c>
      <c r="P1349" t="s">
        <v>24</v>
      </c>
      <c r="Q1349" t="s">
        <v>64</v>
      </c>
      <c r="R1349" t="s">
        <v>65</v>
      </c>
      <c r="S1349" t="s">
        <v>20</v>
      </c>
      <c r="T1349" t="s">
        <v>3477</v>
      </c>
      <c r="U1349" t="s">
        <v>67</v>
      </c>
      <c r="V1349" t="s">
        <v>21</v>
      </c>
      <c r="W1349">
        <v>805</v>
      </c>
      <c r="X1349" t="s">
        <v>22</v>
      </c>
      <c r="Y1349" t="s">
        <v>39</v>
      </c>
      <c r="Z1349">
        <v>2</v>
      </c>
      <c r="AC1349" t="str">
        <f>IF(Table1[[#This Row],[In Adafruit Kit]]+Table1[[#This Row],[Common part]]&gt;0,1,"")</f>
        <v/>
      </c>
      <c r="AF1349" t="str">
        <f>IF(Table1[[#This Row],[Stock Part]]=1,"STOCK",IF(Table1[[#This Row],[5% Rohs Part]]+Table1[[#This Row],[1% Rohs Part]],"",""))</f>
        <v/>
      </c>
      <c r="AG1349" t="str">
        <f>CONCATENATE(Table1[[#This Row],[Resistance (Ohms)]],Table1[[#This Row],[Tolerance]],Table1[[#This Row],[Stock]])</f>
        <v>1.82Â±1%</v>
      </c>
      <c r="AH1349" t="s">
        <v>11344</v>
      </c>
      <c r="AI1349" s="6" t="s">
        <v>11352</v>
      </c>
    </row>
    <row r="1350" spans="1:35" hidden="1">
      <c r="A1350" t="s">
        <v>55</v>
      </c>
      <c r="B1350" t="s">
        <v>56</v>
      </c>
      <c r="C1350" t="s">
        <v>4162</v>
      </c>
      <c r="D1350" t="s">
        <v>58</v>
      </c>
      <c r="E1350" t="s">
        <v>4163</v>
      </c>
      <c r="F1350" t="s">
        <v>60</v>
      </c>
      <c r="G1350" t="s">
        <v>3042</v>
      </c>
      <c r="H1350">
        <v>0</v>
      </c>
      <c r="I1350">
        <v>0</v>
      </c>
      <c r="J1350" t="s">
        <v>25</v>
      </c>
      <c r="K1350">
        <v>0</v>
      </c>
      <c r="L1350">
        <v>10</v>
      </c>
      <c r="M1350" t="s">
        <v>19</v>
      </c>
      <c r="N1350" t="s">
        <v>62</v>
      </c>
      <c r="O1350">
        <v>1.87</v>
      </c>
      <c r="P1350" t="s">
        <v>24</v>
      </c>
      <c r="Q1350" t="s">
        <v>64</v>
      </c>
      <c r="R1350" t="s">
        <v>65</v>
      </c>
      <c r="S1350" t="s">
        <v>20</v>
      </c>
      <c r="T1350" t="s">
        <v>3477</v>
      </c>
      <c r="U1350" t="s">
        <v>67</v>
      </c>
      <c r="V1350" t="s">
        <v>21</v>
      </c>
      <c r="W1350">
        <v>805</v>
      </c>
      <c r="X1350" t="s">
        <v>22</v>
      </c>
      <c r="Y1350" t="s">
        <v>39</v>
      </c>
      <c r="Z1350">
        <v>2</v>
      </c>
      <c r="AC1350" t="str">
        <f>IF(Table1[[#This Row],[In Adafruit Kit]]+Table1[[#This Row],[Common part]]&gt;0,1,"")</f>
        <v/>
      </c>
      <c r="AF1350" t="str">
        <f>IF(Table1[[#This Row],[Stock Part]]=1,"STOCK",IF(Table1[[#This Row],[5% Rohs Part]]+Table1[[#This Row],[1% Rohs Part]],"",""))</f>
        <v/>
      </c>
      <c r="AG1350" t="str">
        <f>CONCATENATE(Table1[[#This Row],[Resistance (Ohms)]],Table1[[#This Row],[Tolerance]],Table1[[#This Row],[Stock]])</f>
        <v>1.87Â±1%</v>
      </c>
      <c r="AH1350" t="s">
        <v>11344</v>
      </c>
      <c r="AI1350" s="6" t="s">
        <v>11352</v>
      </c>
    </row>
    <row r="1351" spans="1:35" hidden="1">
      <c r="A1351" t="s">
        <v>55</v>
      </c>
      <c r="B1351" t="s">
        <v>56</v>
      </c>
      <c r="C1351" t="s">
        <v>4164</v>
      </c>
      <c r="D1351" t="s">
        <v>58</v>
      </c>
      <c r="E1351" t="s">
        <v>4165</v>
      </c>
      <c r="F1351" t="s">
        <v>60</v>
      </c>
      <c r="G1351" t="s">
        <v>2422</v>
      </c>
      <c r="H1351">
        <v>0</v>
      </c>
      <c r="I1351">
        <v>0</v>
      </c>
      <c r="J1351" t="s">
        <v>25</v>
      </c>
      <c r="K1351">
        <v>0</v>
      </c>
      <c r="L1351">
        <v>10</v>
      </c>
      <c r="M1351" t="s">
        <v>19</v>
      </c>
      <c r="N1351" t="s">
        <v>62</v>
      </c>
      <c r="O1351">
        <v>1.91</v>
      </c>
      <c r="P1351" t="s">
        <v>24</v>
      </c>
      <c r="Q1351" t="s">
        <v>64</v>
      </c>
      <c r="R1351" t="s">
        <v>65</v>
      </c>
      <c r="S1351" t="s">
        <v>20</v>
      </c>
      <c r="T1351" t="s">
        <v>3477</v>
      </c>
      <c r="U1351" t="s">
        <v>67</v>
      </c>
      <c r="V1351" t="s">
        <v>21</v>
      </c>
      <c r="W1351">
        <v>805</v>
      </c>
      <c r="X1351" t="s">
        <v>22</v>
      </c>
      <c r="Y1351" t="s">
        <v>39</v>
      </c>
      <c r="Z1351">
        <v>2</v>
      </c>
      <c r="AC1351" t="str">
        <f>IF(Table1[[#This Row],[In Adafruit Kit]]+Table1[[#This Row],[Common part]]&gt;0,1,"")</f>
        <v/>
      </c>
      <c r="AF1351" t="str">
        <f>IF(Table1[[#This Row],[Stock Part]]=1,"STOCK",IF(Table1[[#This Row],[5% Rohs Part]]+Table1[[#This Row],[1% Rohs Part]],"",""))</f>
        <v/>
      </c>
      <c r="AG1351" t="str">
        <f>CONCATENATE(Table1[[#This Row],[Resistance (Ohms)]],Table1[[#This Row],[Tolerance]],Table1[[#This Row],[Stock]])</f>
        <v>1.91Â±1%</v>
      </c>
      <c r="AH1351" t="s">
        <v>11344</v>
      </c>
      <c r="AI1351" s="6" t="s">
        <v>11352</v>
      </c>
    </row>
    <row r="1352" spans="1:35" hidden="1">
      <c r="A1352" t="s">
        <v>55</v>
      </c>
      <c r="B1352" t="s">
        <v>56</v>
      </c>
      <c r="C1352" t="s">
        <v>4166</v>
      </c>
      <c r="D1352" t="s">
        <v>58</v>
      </c>
      <c r="E1352" t="s">
        <v>4167</v>
      </c>
      <c r="F1352" t="s">
        <v>60</v>
      </c>
      <c r="G1352" t="s">
        <v>3362</v>
      </c>
      <c r="H1352">
        <v>0</v>
      </c>
      <c r="I1352">
        <v>0</v>
      </c>
      <c r="J1352" t="s">
        <v>25</v>
      </c>
      <c r="K1352">
        <v>0</v>
      </c>
      <c r="L1352">
        <v>10</v>
      </c>
      <c r="M1352" t="s">
        <v>19</v>
      </c>
      <c r="N1352" t="s">
        <v>62</v>
      </c>
      <c r="O1352">
        <v>1.96</v>
      </c>
      <c r="P1352" t="s">
        <v>24</v>
      </c>
      <c r="Q1352" t="s">
        <v>64</v>
      </c>
      <c r="R1352" t="s">
        <v>65</v>
      </c>
      <c r="S1352" t="s">
        <v>20</v>
      </c>
      <c r="T1352" t="s">
        <v>3477</v>
      </c>
      <c r="U1352" t="s">
        <v>67</v>
      </c>
      <c r="V1352" t="s">
        <v>21</v>
      </c>
      <c r="W1352">
        <v>805</v>
      </c>
      <c r="X1352" t="s">
        <v>22</v>
      </c>
      <c r="Y1352" t="s">
        <v>39</v>
      </c>
      <c r="Z1352">
        <v>2</v>
      </c>
      <c r="AC1352" t="str">
        <f>IF(Table1[[#This Row],[In Adafruit Kit]]+Table1[[#This Row],[Common part]]&gt;0,1,"")</f>
        <v/>
      </c>
      <c r="AF1352" t="str">
        <f>IF(Table1[[#This Row],[Stock Part]]=1,"STOCK",IF(Table1[[#This Row],[5% Rohs Part]]+Table1[[#This Row],[1% Rohs Part]],"",""))</f>
        <v/>
      </c>
      <c r="AG1352" t="str">
        <f>CONCATENATE(Table1[[#This Row],[Resistance (Ohms)]],Table1[[#This Row],[Tolerance]],Table1[[#This Row],[Stock]])</f>
        <v>1.96Â±1%</v>
      </c>
      <c r="AH1352" t="s">
        <v>11344</v>
      </c>
      <c r="AI1352" s="6" t="s">
        <v>11352</v>
      </c>
    </row>
    <row r="1353" spans="1:35" hidden="1">
      <c r="A1353" t="s">
        <v>55</v>
      </c>
      <c r="B1353" t="s">
        <v>56</v>
      </c>
      <c r="C1353" t="s">
        <v>4168</v>
      </c>
      <c r="D1353" t="s">
        <v>58</v>
      </c>
      <c r="E1353" t="s">
        <v>4169</v>
      </c>
      <c r="F1353" t="s">
        <v>60</v>
      </c>
      <c r="G1353" t="s">
        <v>3116</v>
      </c>
      <c r="H1353">
        <v>0</v>
      </c>
      <c r="I1353">
        <v>0</v>
      </c>
      <c r="J1353" t="s">
        <v>25</v>
      </c>
      <c r="K1353">
        <v>0</v>
      </c>
      <c r="L1353">
        <v>10</v>
      </c>
      <c r="M1353" t="s">
        <v>19</v>
      </c>
      <c r="N1353" t="s">
        <v>62</v>
      </c>
      <c r="O1353">
        <v>200</v>
      </c>
      <c r="P1353" t="s">
        <v>24</v>
      </c>
      <c r="Q1353" t="s">
        <v>64</v>
      </c>
      <c r="R1353" t="s">
        <v>65</v>
      </c>
      <c r="S1353" t="s">
        <v>20</v>
      </c>
      <c r="T1353" t="s">
        <v>105</v>
      </c>
      <c r="U1353" t="s">
        <v>67</v>
      </c>
      <c r="V1353" t="s">
        <v>21</v>
      </c>
      <c r="W1353">
        <v>805</v>
      </c>
      <c r="X1353" t="s">
        <v>22</v>
      </c>
      <c r="Y1353" t="s">
        <v>39</v>
      </c>
      <c r="Z1353">
        <v>2</v>
      </c>
      <c r="AC1353" t="str">
        <f>IF(Table1[[#This Row],[In Adafruit Kit]]+Table1[[#This Row],[Common part]]&gt;0,1,"")</f>
        <v/>
      </c>
      <c r="AF1353" t="str">
        <f>IF(Table1[[#This Row],[Stock Part]]=1,"STOCK",IF(Table1[[#This Row],[5% Rohs Part]]+Table1[[#This Row],[1% Rohs Part]],"",""))</f>
        <v/>
      </c>
      <c r="AG1353" t="str">
        <f>CONCATENATE(Table1[[#This Row],[Resistance (Ohms)]],Table1[[#This Row],[Tolerance]],Table1[[#This Row],[Stock]])</f>
        <v>200Â±1%</v>
      </c>
      <c r="AH1353" t="s">
        <v>11344</v>
      </c>
      <c r="AI1353" s="6" t="s">
        <v>11352</v>
      </c>
    </row>
    <row r="1354" spans="1:35" hidden="1">
      <c r="A1354" t="s">
        <v>55</v>
      </c>
      <c r="B1354" t="s">
        <v>56</v>
      </c>
      <c r="C1354" t="s">
        <v>4170</v>
      </c>
      <c r="D1354" t="s">
        <v>58</v>
      </c>
      <c r="E1354" t="s">
        <v>4171</v>
      </c>
      <c r="F1354" t="s">
        <v>60</v>
      </c>
      <c r="G1354" t="s">
        <v>367</v>
      </c>
      <c r="H1354">
        <v>0</v>
      </c>
      <c r="I1354">
        <v>0</v>
      </c>
      <c r="J1354" t="s">
        <v>25</v>
      </c>
      <c r="K1354">
        <v>0</v>
      </c>
      <c r="L1354">
        <v>10</v>
      </c>
      <c r="M1354" t="s">
        <v>19</v>
      </c>
      <c r="N1354" t="s">
        <v>62</v>
      </c>
      <c r="O1354" t="s">
        <v>264</v>
      </c>
      <c r="P1354" t="s">
        <v>24</v>
      </c>
      <c r="Q1354" t="s">
        <v>64</v>
      </c>
      <c r="R1354" t="s">
        <v>65</v>
      </c>
      <c r="S1354" t="s">
        <v>20</v>
      </c>
      <c r="T1354" t="s">
        <v>105</v>
      </c>
      <c r="U1354" t="s">
        <v>67</v>
      </c>
      <c r="V1354" t="s">
        <v>21</v>
      </c>
      <c r="W1354">
        <v>805</v>
      </c>
      <c r="X1354" t="s">
        <v>22</v>
      </c>
      <c r="Y1354" t="s">
        <v>39</v>
      </c>
      <c r="Z1354">
        <v>2</v>
      </c>
      <c r="AC1354" t="str">
        <f>IF(Table1[[#This Row],[In Adafruit Kit]]+Table1[[#This Row],[Common part]]&gt;0,1,"")</f>
        <v/>
      </c>
      <c r="AF1354" t="str">
        <f>IF(Table1[[#This Row],[Stock Part]]=1,"STOCK",IF(Table1[[#This Row],[5% Rohs Part]]+Table1[[#This Row],[1% Rohs Part]],"",""))</f>
        <v/>
      </c>
      <c r="AG1354" t="str">
        <f>CONCATENATE(Table1[[#This Row],[Resistance (Ohms)]],Table1[[#This Row],[Tolerance]],Table1[[#This Row],[Stock]])</f>
        <v>2kÂ±1%</v>
      </c>
      <c r="AH1354" t="s">
        <v>11344</v>
      </c>
      <c r="AI1354" s="6" t="s">
        <v>11352</v>
      </c>
    </row>
    <row r="1355" spans="1:35" hidden="1">
      <c r="A1355" t="s">
        <v>55</v>
      </c>
      <c r="B1355" t="s">
        <v>56</v>
      </c>
      <c r="C1355" t="s">
        <v>4172</v>
      </c>
      <c r="D1355" t="s">
        <v>58</v>
      </c>
      <c r="E1355" t="s">
        <v>4173</v>
      </c>
      <c r="F1355" t="s">
        <v>60</v>
      </c>
      <c r="G1355" t="s">
        <v>364</v>
      </c>
      <c r="H1355">
        <v>0</v>
      </c>
      <c r="I1355">
        <v>0</v>
      </c>
      <c r="J1355" t="s">
        <v>25</v>
      </c>
      <c r="K1355">
        <v>0</v>
      </c>
      <c r="L1355">
        <v>10</v>
      </c>
      <c r="M1355" t="s">
        <v>19</v>
      </c>
      <c r="N1355" t="s">
        <v>62</v>
      </c>
      <c r="O1355" t="s">
        <v>244</v>
      </c>
      <c r="P1355" t="s">
        <v>24</v>
      </c>
      <c r="Q1355" t="s">
        <v>64</v>
      </c>
      <c r="R1355" t="s">
        <v>65</v>
      </c>
      <c r="S1355" t="s">
        <v>20</v>
      </c>
      <c r="T1355" t="s">
        <v>105</v>
      </c>
      <c r="U1355" t="s">
        <v>67</v>
      </c>
      <c r="V1355" t="s">
        <v>21</v>
      </c>
      <c r="W1355">
        <v>805</v>
      </c>
      <c r="X1355" t="s">
        <v>22</v>
      </c>
      <c r="Y1355" t="s">
        <v>39</v>
      </c>
      <c r="Z1355">
        <v>2</v>
      </c>
      <c r="AC1355" t="str">
        <f>IF(Table1[[#This Row],[In Adafruit Kit]]+Table1[[#This Row],[Common part]]&gt;0,1,"")</f>
        <v/>
      </c>
      <c r="AF1355" t="str">
        <f>IF(Table1[[#This Row],[Stock Part]]=1,"STOCK",IF(Table1[[#This Row],[5% Rohs Part]]+Table1[[#This Row],[1% Rohs Part]],"",""))</f>
        <v/>
      </c>
      <c r="AG1355" t="str">
        <f>CONCATENATE(Table1[[#This Row],[Resistance (Ohms)]],Table1[[#This Row],[Tolerance]],Table1[[#This Row],[Stock]])</f>
        <v>20kÂ±1%</v>
      </c>
      <c r="AH1355" t="s">
        <v>11344</v>
      </c>
      <c r="AI1355" s="6" t="s">
        <v>11352</v>
      </c>
    </row>
    <row r="1356" spans="1:35" hidden="1">
      <c r="A1356" t="s">
        <v>55</v>
      </c>
      <c r="B1356" t="s">
        <v>56</v>
      </c>
      <c r="C1356" t="s">
        <v>4174</v>
      </c>
      <c r="D1356" t="s">
        <v>58</v>
      </c>
      <c r="E1356" t="s">
        <v>4175</v>
      </c>
      <c r="F1356" t="s">
        <v>60</v>
      </c>
      <c r="G1356" t="s">
        <v>636</v>
      </c>
      <c r="H1356">
        <v>0</v>
      </c>
      <c r="I1356">
        <v>0</v>
      </c>
      <c r="J1356" t="s">
        <v>25</v>
      </c>
      <c r="K1356">
        <v>0</v>
      </c>
      <c r="L1356">
        <v>10</v>
      </c>
      <c r="M1356" t="s">
        <v>19</v>
      </c>
      <c r="N1356" t="s">
        <v>62</v>
      </c>
      <c r="O1356" t="s">
        <v>240</v>
      </c>
      <c r="P1356" t="s">
        <v>24</v>
      </c>
      <c r="Q1356" t="s">
        <v>64</v>
      </c>
      <c r="R1356" t="s">
        <v>65</v>
      </c>
      <c r="S1356" t="s">
        <v>20</v>
      </c>
      <c r="T1356" t="s">
        <v>105</v>
      </c>
      <c r="U1356" t="s">
        <v>67</v>
      </c>
      <c r="V1356" t="s">
        <v>21</v>
      </c>
      <c r="W1356">
        <v>805</v>
      </c>
      <c r="X1356" t="s">
        <v>22</v>
      </c>
      <c r="Y1356" t="s">
        <v>39</v>
      </c>
      <c r="Z1356">
        <v>2</v>
      </c>
      <c r="AC1356" t="str">
        <f>IF(Table1[[#This Row],[In Adafruit Kit]]+Table1[[#This Row],[Common part]]&gt;0,1,"")</f>
        <v/>
      </c>
      <c r="AF1356" t="str">
        <f>IF(Table1[[#This Row],[Stock Part]]=1,"STOCK",IF(Table1[[#This Row],[5% Rohs Part]]+Table1[[#This Row],[1% Rohs Part]],"",""))</f>
        <v/>
      </c>
      <c r="AG1356" t="str">
        <f>CONCATENATE(Table1[[#This Row],[Resistance (Ohms)]],Table1[[#This Row],[Tolerance]],Table1[[#This Row],[Stock]])</f>
        <v>200kÂ±1%</v>
      </c>
      <c r="AH1356" t="s">
        <v>11344</v>
      </c>
      <c r="AI1356" s="6" t="s">
        <v>11352</v>
      </c>
    </row>
    <row r="1357" spans="1:35" hidden="1">
      <c r="A1357" t="s">
        <v>55</v>
      </c>
      <c r="B1357" t="s">
        <v>56</v>
      </c>
      <c r="C1357" t="s">
        <v>4176</v>
      </c>
      <c r="D1357" t="s">
        <v>58</v>
      </c>
      <c r="E1357" t="s">
        <v>4177</v>
      </c>
      <c r="F1357" t="s">
        <v>60</v>
      </c>
      <c r="G1357" t="s">
        <v>2008</v>
      </c>
      <c r="H1357">
        <v>0</v>
      </c>
      <c r="I1357">
        <v>0</v>
      </c>
      <c r="J1357" t="s">
        <v>25</v>
      </c>
      <c r="K1357">
        <v>0</v>
      </c>
      <c r="L1357">
        <v>10</v>
      </c>
      <c r="M1357" t="s">
        <v>19</v>
      </c>
      <c r="N1357" t="s">
        <v>62</v>
      </c>
      <c r="O1357" t="s">
        <v>268</v>
      </c>
      <c r="P1357" t="s">
        <v>24</v>
      </c>
      <c r="Q1357" t="s">
        <v>64</v>
      </c>
      <c r="R1357" t="s">
        <v>65</v>
      </c>
      <c r="S1357" t="s">
        <v>20</v>
      </c>
      <c r="T1357" t="s">
        <v>105</v>
      </c>
      <c r="U1357" t="s">
        <v>67</v>
      </c>
      <c r="V1357" t="s">
        <v>21</v>
      </c>
      <c r="W1357">
        <v>805</v>
      </c>
      <c r="X1357" t="s">
        <v>22</v>
      </c>
      <c r="Y1357" t="s">
        <v>39</v>
      </c>
      <c r="Z1357">
        <v>2</v>
      </c>
      <c r="AC1357" t="str">
        <f>IF(Table1[[#This Row],[In Adafruit Kit]]+Table1[[#This Row],[Common part]]&gt;0,1,"")</f>
        <v/>
      </c>
      <c r="AF1357" t="str">
        <f>IF(Table1[[#This Row],[Stock Part]]=1,"STOCK",IF(Table1[[#This Row],[5% Rohs Part]]+Table1[[#This Row],[1% Rohs Part]],"",""))</f>
        <v/>
      </c>
      <c r="AG1357" t="str">
        <f>CONCATENATE(Table1[[#This Row],[Resistance (Ohms)]],Table1[[#This Row],[Tolerance]],Table1[[#This Row],[Stock]])</f>
        <v>2MÂ±1%</v>
      </c>
      <c r="AH1357" t="s">
        <v>11344</v>
      </c>
      <c r="AI1357" s="6" t="s">
        <v>11352</v>
      </c>
    </row>
    <row r="1358" spans="1:35" hidden="1">
      <c r="A1358" t="s">
        <v>55</v>
      </c>
      <c r="B1358" t="s">
        <v>56</v>
      </c>
      <c r="C1358" t="s">
        <v>4178</v>
      </c>
      <c r="D1358" t="s">
        <v>58</v>
      </c>
      <c r="E1358" t="s">
        <v>4179</v>
      </c>
      <c r="F1358" t="s">
        <v>60</v>
      </c>
      <c r="G1358" t="s">
        <v>1879</v>
      </c>
      <c r="H1358">
        <v>0</v>
      </c>
      <c r="I1358">
        <v>0</v>
      </c>
      <c r="J1358" t="s">
        <v>25</v>
      </c>
      <c r="K1358">
        <v>0</v>
      </c>
      <c r="L1358">
        <v>10</v>
      </c>
      <c r="M1358" t="s">
        <v>19</v>
      </c>
      <c r="N1358" t="s">
        <v>62</v>
      </c>
      <c r="O1358">
        <v>205</v>
      </c>
      <c r="P1358" t="s">
        <v>24</v>
      </c>
      <c r="Q1358" t="s">
        <v>64</v>
      </c>
      <c r="R1358" t="s">
        <v>65</v>
      </c>
      <c r="S1358" t="s">
        <v>20</v>
      </c>
      <c r="T1358" t="s">
        <v>105</v>
      </c>
      <c r="U1358" t="s">
        <v>67</v>
      </c>
      <c r="V1358" t="s">
        <v>21</v>
      </c>
      <c r="W1358">
        <v>805</v>
      </c>
      <c r="X1358" t="s">
        <v>22</v>
      </c>
      <c r="Y1358" t="s">
        <v>39</v>
      </c>
      <c r="Z1358">
        <v>2</v>
      </c>
      <c r="AC1358" t="str">
        <f>IF(Table1[[#This Row],[In Adafruit Kit]]+Table1[[#This Row],[Common part]]&gt;0,1,"")</f>
        <v/>
      </c>
      <c r="AF1358" t="str">
        <f>IF(Table1[[#This Row],[Stock Part]]=1,"STOCK",IF(Table1[[#This Row],[5% Rohs Part]]+Table1[[#This Row],[1% Rohs Part]],"",""))</f>
        <v/>
      </c>
      <c r="AG1358" t="str">
        <f>CONCATENATE(Table1[[#This Row],[Resistance (Ohms)]],Table1[[#This Row],[Tolerance]],Table1[[#This Row],[Stock]])</f>
        <v>205Â±1%</v>
      </c>
      <c r="AH1358" t="s">
        <v>11344</v>
      </c>
      <c r="AI1358" s="6" t="s">
        <v>11352</v>
      </c>
    </row>
    <row r="1359" spans="1:35" hidden="1">
      <c r="A1359" t="s">
        <v>55</v>
      </c>
      <c r="B1359" t="s">
        <v>56</v>
      </c>
      <c r="C1359" t="s">
        <v>4180</v>
      </c>
      <c r="D1359" t="s">
        <v>58</v>
      </c>
      <c r="E1359" t="s">
        <v>4181</v>
      </c>
      <c r="F1359" t="s">
        <v>60</v>
      </c>
      <c r="G1359" t="s">
        <v>1048</v>
      </c>
      <c r="H1359">
        <v>0</v>
      </c>
      <c r="I1359">
        <v>0</v>
      </c>
      <c r="J1359" t="s">
        <v>25</v>
      </c>
      <c r="K1359">
        <v>0</v>
      </c>
      <c r="L1359">
        <v>10</v>
      </c>
      <c r="M1359" t="s">
        <v>19</v>
      </c>
      <c r="N1359" t="s">
        <v>62</v>
      </c>
      <c r="O1359" t="s">
        <v>1049</v>
      </c>
      <c r="P1359" t="s">
        <v>24</v>
      </c>
      <c r="Q1359" t="s">
        <v>64</v>
      </c>
      <c r="R1359" t="s">
        <v>65</v>
      </c>
      <c r="S1359" t="s">
        <v>20</v>
      </c>
      <c r="T1359" t="s">
        <v>105</v>
      </c>
      <c r="U1359" t="s">
        <v>67</v>
      </c>
      <c r="V1359" t="s">
        <v>21</v>
      </c>
      <c r="W1359">
        <v>805</v>
      </c>
      <c r="X1359" t="s">
        <v>22</v>
      </c>
      <c r="Y1359" t="s">
        <v>39</v>
      </c>
      <c r="Z1359">
        <v>2</v>
      </c>
      <c r="AC1359" t="str">
        <f>IF(Table1[[#This Row],[In Adafruit Kit]]+Table1[[#This Row],[Common part]]&gt;0,1,"")</f>
        <v/>
      </c>
      <c r="AF1359" t="str">
        <f>IF(Table1[[#This Row],[Stock Part]]=1,"STOCK",IF(Table1[[#This Row],[5% Rohs Part]]+Table1[[#This Row],[1% Rohs Part]],"",""))</f>
        <v/>
      </c>
      <c r="AG1359" t="str">
        <f>CONCATENATE(Table1[[#This Row],[Resistance (Ohms)]],Table1[[#This Row],[Tolerance]],Table1[[#This Row],[Stock]])</f>
        <v>2.05kÂ±1%</v>
      </c>
      <c r="AH1359" t="s">
        <v>11344</v>
      </c>
      <c r="AI1359" s="6" t="s">
        <v>11352</v>
      </c>
    </row>
    <row r="1360" spans="1:35" hidden="1">
      <c r="A1360" t="s">
        <v>55</v>
      </c>
      <c r="B1360" t="s">
        <v>56</v>
      </c>
      <c r="C1360" t="s">
        <v>4182</v>
      </c>
      <c r="D1360" t="s">
        <v>58</v>
      </c>
      <c r="E1360" t="s">
        <v>4183</v>
      </c>
      <c r="F1360" t="s">
        <v>60</v>
      </c>
      <c r="G1360" t="s">
        <v>1052</v>
      </c>
      <c r="H1360">
        <v>0</v>
      </c>
      <c r="I1360">
        <v>0</v>
      </c>
      <c r="J1360" t="s">
        <v>25</v>
      </c>
      <c r="K1360">
        <v>0</v>
      </c>
      <c r="L1360">
        <v>10</v>
      </c>
      <c r="M1360" t="s">
        <v>19</v>
      </c>
      <c r="N1360" t="s">
        <v>62</v>
      </c>
      <c r="O1360" t="s">
        <v>1053</v>
      </c>
      <c r="P1360" t="s">
        <v>24</v>
      </c>
      <c r="Q1360" t="s">
        <v>64</v>
      </c>
      <c r="R1360" t="s">
        <v>65</v>
      </c>
      <c r="S1360" t="s">
        <v>20</v>
      </c>
      <c r="T1360" t="s">
        <v>105</v>
      </c>
      <c r="U1360" t="s">
        <v>67</v>
      </c>
      <c r="V1360" t="s">
        <v>21</v>
      </c>
      <c r="W1360">
        <v>805</v>
      </c>
      <c r="X1360" t="s">
        <v>22</v>
      </c>
      <c r="Y1360" t="s">
        <v>39</v>
      </c>
      <c r="Z1360">
        <v>2</v>
      </c>
      <c r="AC1360" t="str">
        <f>IF(Table1[[#This Row],[In Adafruit Kit]]+Table1[[#This Row],[Common part]]&gt;0,1,"")</f>
        <v/>
      </c>
      <c r="AF1360" t="str">
        <f>IF(Table1[[#This Row],[Stock Part]]=1,"STOCK",IF(Table1[[#This Row],[5% Rohs Part]]+Table1[[#This Row],[1% Rohs Part]],"",""))</f>
        <v/>
      </c>
      <c r="AG1360" t="str">
        <f>CONCATENATE(Table1[[#This Row],[Resistance (Ohms)]],Table1[[#This Row],[Tolerance]],Table1[[#This Row],[Stock]])</f>
        <v>20.5kÂ±1%</v>
      </c>
      <c r="AH1360" t="s">
        <v>11344</v>
      </c>
      <c r="AI1360" s="6" t="s">
        <v>11352</v>
      </c>
    </row>
    <row r="1361" spans="1:35" hidden="1">
      <c r="A1361" t="s">
        <v>55</v>
      </c>
      <c r="B1361" t="s">
        <v>56</v>
      </c>
      <c r="C1361" t="s">
        <v>4184</v>
      </c>
      <c r="D1361" t="s">
        <v>58</v>
      </c>
      <c r="E1361" t="s">
        <v>4185</v>
      </c>
      <c r="F1361" t="s">
        <v>60</v>
      </c>
      <c r="G1361" t="s">
        <v>1056</v>
      </c>
      <c r="H1361">
        <v>0</v>
      </c>
      <c r="I1361">
        <v>0</v>
      </c>
      <c r="J1361" t="s">
        <v>25</v>
      </c>
      <c r="K1361">
        <v>0</v>
      </c>
      <c r="L1361">
        <v>10</v>
      </c>
      <c r="M1361" t="s">
        <v>19</v>
      </c>
      <c r="N1361" t="s">
        <v>62</v>
      </c>
      <c r="O1361" t="s">
        <v>1057</v>
      </c>
      <c r="P1361" t="s">
        <v>24</v>
      </c>
      <c r="Q1361" t="s">
        <v>64</v>
      </c>
      <c r="R1361" t="s">
        <v>65</v>
      </c>
      <c r="S1361" t="s">
        <v>20</v>
      </c>
      <c r="T1361" t="s">
        <v>105</v>
      </c>
      <c r="U1361" t="s">
        <v>67</v>
      </c>
      <c r="V1361" t="s">
        <v>21</v>
      </c>
      <c r="W1361">
        <v>805</v>
      </c>
      <c r="X1361" t="s">
        <v>22</v>
      </c>
      <c r="Y1361" t="s">
        <v>39</v>
      </c>
      <c r="Z1361">
        <v>2</v>
      </c>
      <c r="AC1361" t="str">
        <f>IF(Table1[[#This Row],[In Adafruit Kit]]+Table1[[#This Row],[Common part]]&gt;0,1,"")</f>
        <v/>
      </c>
      <c r="AF1361" t="str">
        <f>IF(Table1[[#This Row],[Stock Part]]=1,"STOCK",IF(Table1[[#This Row],[5% Rohs Part]]+Table1[[#This Row],[1% Rohs Part]],"",""))</f>
        <v/>
      </c>
      <c r="AG1361" t="str">
        <f>CONCATENATE(Table1[[#This Row],[Resistance (Ohms)]],Table1[[#This Row],[Tolerance]],Table1[[#This Row],[Stock]])</f>
        <v>205kÂ±1%</v>
      </c>
      <c r="AH1361" t="s">
        <v>11344</v>
      </c>
      <c r="AI1361" s="6" t="s">
        <v>11352</v>
      </c>
    </row>
    <row r="1362" spans="1:35" hidden="1">
      <c r="A1362" t="s">
        <v>55</v>
      </c>
      <c r="B1362" t="s">
        <v>56</v>
      </c>
      <c r="C1362" t="s">
        <v>4186</v>
      </c>
      <c r="D1362" t="s">
        <v>58</v>
      </c>
      <c r="E1362" t="s">
        <v>4187</v>
      </c>
      <c r="F1362" t="s">
        <v>60</v>
      </c>
      <c r="G1362" t="s">
        <v>2270</v>
      </c>
      <c r="H1362">
        <v>0</v>
      </c>
      <c r="I1362">
        <v>0</v>
      </c>
      <c r="J1362" t="s">
        <v>25</v>
      </c>
      <c r="K1362">
        <v>0</v>
      </c>
      <c r="L1362">
        <v>10</v>
      </c>
      <c r="M1362" t="s">
        <v>19</v>
      </c>
      <c r="N1362" t="s">
        <v>62</v>
      </c>
      <c r="O1362" t="s">
        <v>2271</v>
      </c>
      <c r="P1362" t="s">
        <v>24</v>
      </c>
      <c r="Q1362" t="s">
        <v>64</v>
      </c>
      <c r="R1362" t="s">
        <v>65</v>
      </c>
      <c r="S1362" t="s">
        <v>20</v>
      </c>
      <c r="T1362" t="s">
        <v>105</v>
      </c>
      <c r="U1362" t="s">
        <v>67</v>
      </c>
      <c r="V1362" t="s">
        <v>21</v>
      </c>
      <c r="W1362">
        <v>805</v>
      </c>
      <c r="X1362" t="s">
        <v>22</v>
      </c>
      <c r="Y1362" t="s">
        <v>39</v>
      </c>
      <c r="Z1362">
        <v>2</v>
      </c>
      <c r="AC1362" t="str">
        <f>IF(Table1[[#This Row],[In Adafruit Kit]]+Table1[[#This Row],[Common part]]&gt;0,1,"")</f>
        <v/>
      </c>
      <c r="AF1362" t="str">
        <f>IF(Table1[[#This Row],[Stock Part]]=1,"STOCK",IF(Table1[[#This Row],[5% Rohs Part]]+Table1[[#This Row],[1% Rohs Part]],"",""))</f>
        <v/>
      </c>
      <c r="AG1362" t="str">
        <f>CONCATENATE(Table1[[#This Row],[Resistance (Ohms)]],Table1[[#This Row],[Tolerance]],Table1[[#This Row],[Stock]])</f>
        <v>2.05MÂ±1%</v>
      </c>
      <c r="AH1362" t="s">
        <v>11344</v>
      </c>
      <c r="AI1362" s="6" t="s">
        <v>11352</v>
      </c>
    </row>
    <row r="1363" spans="1:35" hidden="1">
      <c r="A1363" t="s">
        <v>55</v>
      </c>
      <c r="B1363" t="s">
        <v>56</v>
      </c>
      <c r="C1363" t="s">
        <v>4188</v>
      </c>
      <c r="D1363" t="s">
        <v>58</v>
      </c>
      <c r="E1363" t="s">
        <v>4189</v>
      </c>
      <c r="F1363" t="s">
        <v>60</v>
      </c>
      <c r="G1363" t="s">
        <v>1668</v>
      </c>
      <c r="H1363">
        <v>0</v>
      </c>
      <c r="I1363">
        <v>0</v>
      </c>
      <c r="J1363" t="s">
        <v>25</v>
      </c>
      <c r="K1363">
        <v>0</v>
      </c>
      <c r="L1363">
        <v>10</v>
      </c>
      <c r="M1363" t="s">
        <v>19</v>
      </c>
      <c r="N1363" t="s">
        <v>62</v>
      </c>
      <c r="O1363">
        <v>20</v>
      </c>
      <c r="P1363" t="s">
        <v>24</v>
      </c>
      <c r="Q1363" t="s">
        <v>64</v>
      </c>
      <c r="R1363" t="s">
        <v>65</v>
      </c>
      <c r="S1363" t="s">
        <v>20</v>
      </c>
      <c r="T1363" t="s">
        <v>105</v>
      </c>
      <c r="U1363" t="s">
        <v>67</v>
      </c>
      <c r="V1363" t="s">
        <v>21</v>
      </c>
      <c r="W1363">
        <v>805</v>
      </c>
      <c r="X1363" t="s">
        <v>22</v>
      </c>
      <c r="Y1363" t="s">
        <v>39</v>
      </c>
      <c r="Z1363">
        <v>2</v>
      </c>
      <c r="AC1363" t="str">
        <f>IF(Table1[[#This Row],[In Adafruit Kit]]+Table1[[#This Row],[Common part]]&gt;0,1,"")</f>
        <v/>
      </c>
      <c r="AF1363" t="str">
        <f>IF(Table1[[#This Row],[Stock Part]]=1,"STOCK",IF(Table1[[#This Row],[5% Rohs Part]]+Table1[[#This Row],[1% Rohs Part]],"",""))</f>
        <v/>
      </c>
      <c r="AG1363" t="str">
        <f>CONCATENATE(Table1[[#This Row],[Resistance (Ohms)]],Table1[[#This Row],[Tolerance]],Table1[[#This Row],[Stock]])</f>
        <v>20Â±1%</v>
      </c>
      <c r="AH1363" t="s">
        <v>11344</v>
      </c>
      <c r="AI1363" s="6" t="s">
        <v>11352</v>
      </c>
    </row>
    <row r="1364" spans="1:35" hidden="1">
      <c r="A1364" t="s">
        <v>55</v>
      </c>
      <c r="B1364" t="s">
        <v>56</v>
      </c>
      <c r="C1364" t="s">
        <v>4190</v>
      </c>
      <c r="D1364" t="s">
        <v>58</v>
      </c>
      <c r="E1364" t="s">
        <v>4191</v>
      </c>
      <c r="F1364" t="s">
        <v>60</v>
      </c>
      <c r="G1364" t="s">
        <v>1294</v>
      </c>
      <c r="H1364">
        <v>0</v>
      </c>
      <c r="I1364">
        <v>0</v>
      </c>
      <c r="J1364" t="s">
        <v>25</v>
      </c>
      <c r="K1364">
        <v>0</v>
      </c>
      <c r="L1364">
        <v>10</v>
      </c>
      <c r="M1364" t="s">
        <v>19</v>
      </c>
      <c r="N1364" t="s">
        <v>62</v>
      </c>
      <c r="O1364">
        <v>20.5</v>
      </c>
      <c r="P1364" t="s">
        <v>24</v>
      </c>
      <c r="Q1364" t="s">
        <v>64</v>
      </c>
      <c r="R1364" t="s">
        <v>65</v>
      </c>
      <c r="S1364" t="s">
        <v>20</v>
      </c>
      <c r="T1364" t="s">
        <v>105</v>
      </c>
      <c r="U1364" t="s">
        <v>67</v>
      </c>
      <c r="V1364" t="s">
        <v>21</v>
      </c>
      <c r="W1364">
        <v>805</v>
      </c>
      <c r="X1364" t="s">
        <v>22</v>
      </c>
      <c r="Y1364" t="s">
        <v>39</v>
      </c>
      <c r="Z1364">
        <v>2</v>
      </c>
      <c r="AC1364" t="str">
        <f>IF(Table1[[#This Row],[In Adafruit Kit]]+Table1[[#This Row],[Common part]]&gt;0,1,"")</f>
        <v/>
      </c>
      <c r="AF1364" t="str">
        <f>IF(Table1[[#This Row],[Stock Part]]=1,"STOCK",IF(Table1[[#This Row],[5% Rohs Part]]+Table1[[#This Row],[1% Rohs Part]],"",""))</f>
        <v/>
      </c>
      <c r="AG1364" t="str">
        <f>CONCATENATE(Table1[[#This Row],[Resistance (Ohms)]],Table1[[#This Row],[Tolerance]],Table1[[#This Row],[Stock]])</f>
        <v>20.5Â±1%</v>
      </c>
      <c r="AH1364" t="s">
        <v>11344</v>
      </c>
      <c r="AI1364" s="6" t="s">
        <v>11352</v>
      </c>
    </row>
    <row r="1365" spans="1:35" hidden="1">
      <c r="A1365" t="s">
        <v>55</v>
      </c>
      <c r="B1365" t="s">
        <v>56</v>
      </c>
      <c r="C1365" t="s">
        <v>4192</v>
      </c>
      <c r="D1365" t="s">
        <v>58</v>
      </c>
      <c r="E1365" t="s">
        <v>4193</v>
      </c>
      <c r="F1365" t="s">
        <v>60</v>
      </c>
      <c r="G1365" t="s">
        <v>1573</v>
      </c>
      <c r="H1365">
        <v>0</v>
      </c>
      <c r="I1365">
        <v>0</v>
      </c>
      <c r="J1365" t="s">
        <v>25</v>
      </c>
      <c r="K1365">
        <v>0</v>
      </c>
      <c r="L1365">
        <v>10</v>
      </c>
      <c r="M1365" t="s">
        <v>19</v>
      </c>
      <c r="N1365" t="s">
        <v>62</v>
      </c>
      <c r="O1365">
        <v>210</v>
      </c>
      <c r="P1365" t="s">
        <v>24</v>
      </c>
      <c r="Q1365" t="s">
        <v>64</v>
      </c>
      <c r="R1365" t="s">
        <v>65</v>
      </c>
      <c r="S1365" t="s">
        <v>20</v>
      </c>
      <c r="T1365" t="s">
        <v>105</v>
      </c>
      <c r="U1365" t="s">
        <v>67</v>
      </c>
      <c r="V1365" t="s">
        <v>21</v>
      </c>
      <c r="W1365">
        <v>805</v>
      </c>
      <c r="X1365" t="s">
        <v>22</v>
      </c>
      <c r="Y1365" t="s">
        <v>39</v>
      </c>
      <c r="Z1365">
        <v>2</v>
      </c>
      <c r="AC1365" t="str">
        <f>IF(Table1[[#This Row],[In Adafruit Kit]]+Table1[[#This Row],[Common part]]&gt;0,1,"")</f>
        <v/>
      </c>
      <c r="AF1365" t="str">
        <f>IF(Table1[[#This Row],[Stock Part]]=1,"STOCK",IF(Table1[[#This Row],[5% Rohs Part]]+Table1[[#This Row],[1% Rohs Part]],"",""))</f>
        <v/>
      </c>
      <c r="AG1365" t="str">
        <f>CONCATENATE(Table1[[#This Row],[Resistance (Ohms)]],Table1[[#This Row],[Tolerance]],Table1[[#This Row],[Stock]])</f>
        <v>210Â±1%</v>
      </c>
      <c r="AH1365" t="s">
        <v>11344</v>
      </c>
      <c r="AI1365" s="6" t="s">
        <v>11352</v>
      </c>
    </row>
    <row r="1366" spans="1:35" hidden="1">
      <c r="A1366" t="s">
        <v>55</v>
      </c>
      <c r="B1366" t="s">
        <v>56</v>
      </c>
      <c r="C1366" t="s">
        <v>4194</v>
      </c>
      <c r="D1366" t="s">
        <v>58</v>
      </c>
      <c r="E1366" t="s">
        <v>4195</v>
      </c>
      <c r="F1366" t="s">
        <v>60</v>
      </c>
      <c r="G1366" t="s">
        <v>3108</v>
      </c>
      <c r="H1366">
        <v>0</v>
      </c>
      <c r="I1366">
        <v>0</v>
      </c>
      <c r="J1366" t="s">
        <v>25</v>
      </c>
      <c r="K1366">
        <v>0</v>
      </c>
      <c r="L1366">
        <v>10</v>
      </c>
      <c r="M1366" t="s">
        <v>19</v>
      </c>
      <c r="N1366" t="s">
        <v>62</v>
      </c>
      <c r="O1366" t="s">
        <v>3109</v>
      </c>
      <c r="P1366" t="s">
        <v>24</v>
      </c>
      <c r="Q1366" t="s">
        <v>64</v>
      </c>
      <c r="R1366" t="s">
        <v>65</v>
      </c>
      <c r="S1366" t="s">
        <v>20</v>
      </c>
      <c r="T1366" t="s">
        <v>105</v>
      </c>
      <c r="U1366" t="s">
        <v>67</v>
      </c>
      <c r="V1366" t="s">
        <v>21</v>
      </c>
      <c r="W1366">
        <v>805</v>
      </c>
      <c r="X1366" t="s">
        <v>22</v>
      </c>
      <c r="Y1366" t="s">
        <v>39</v>
      </c>
      <c r="Z1366">
        <v>2</v>
      </c>
      <c r="AC1366" t="str">
        <f>IF(Table1[[#This Row],[In Adafruit Kit]]+Table1[[#This Row],[Common part]]&gt;0,1,"")</f>
        <v/>
      </c>
      <c r="AF1366" t="str">
        <f>IF(Table1[[#This Row],[Stock Part]]=1,"STOCK",IF(Table1[[#This Row],[5% Rohs Part]]+Table1[[#This Row],[1% Rohs Part]],"",""))</f>
        <v/>
      </c>
      <c r="AG1366" t="str">
        <f>CONCATENATE(Table1[[#This Row],[Resistance (Ohms)]],Table1[[#This Row],[Tolerance]],Table1[[#This Row],[Stock]])</f>
        <v>2.1kÂ±1%</v>
      </c>
      <c r="AH1366" t="s">
        <v>11344</v>
      </c>
      <c r="AI1366" s="6" t="s">
        <v>11352</v>
      </c>
    </row>
    <row r="1367" spans="1:35" hidden="1">
      <c r="A1367" t="s">
        <v>55</v>
      </c>
      <c r="B1367" t="s">
        <v>56</v>
      </c>
      <c r="C1367" t="s">
        <v>4196</v>
      </c>
      <c r="D1367" t="s">
        <v>58</v>
      </c>
      <c r="E1367" t="s">
        <v>4197</v>
      </c>
      <c r="F1367" t="s">
        <v>60</v>
      </c>
      <c r="G1367" t="s">
        <v>1569</v>
      </c>
      <c r="H1367">
        <v>0</v>
      </c>
      <c r="I1367">
        <v>0</v>
      </c>
      <c r="J1367" t="s">
        <v>25</v>
      </c>
      <c r="K1367">
        <v>0</v>
      </c>
      <c r="L1367">
        <v>10</v>
      </c>
      <c r="M1367" t="s">
        <v>19</v>
      </c>
      <c r="N1367" t="s">
        <v>62</v>
      </c>
      <c r="O1367" t="s">
        <v>1570</v>
      </c>
      <c r="P1367" t="s">
        <v>24</v>
      </c>
      <c r="Q1367" t="s">
        <v>64</v>
      </c>
      <c r="R1367" t="s">
        <v>65</v>
      </c>
      <c r="S1367" t="s">
        <v>20</v>
      </c>
      <c r="T1367" t="s">
        <v>105</v>
      </c>
      <c r="U1367" t="s">
        <v>67</v>
      </c>
      <c r="V1367" t="s">
        <v>21</v>
      </c>
      <c r="W1367">
        <v>805</v>
      </c>
      <c r="X1367" t="s">
        <v>22</v>
      </c>
      <c r="Y1367" t="s">
        <v>39</v>
      </c>
      <c r="Z1367">
        <v>2</v>
      </c>
      <c r="AC1367" t="str">
        <f>IF(Table1[[#This Row],[In Adafruit Kit]]+Table1[[#This Row],[Common part]]&gt;0,1,"")</f>
        <v/>
      </c>
      <c r="AF1367" t="str">
        <f>IF(Table1[[#This Row],[Stock Part]]=1,"STOCK",IF(Table1[[#This Row],[5% Rohs Part]]+Table1[[#This Row],[1% Rohs Part]],"",""))</f>
        <v/>
      </c>
      <c r="AG1367" t="str">
        <f>CONCATENATE(Table1[[#This Row],[Resistance (Ohms)]],Table1[[#This Row],[Tolerance]],Table1[[#This Row],[Stock]])</f>
        <v>21kÂ±1%</v>
      </c>
      <c r="AH1367" t="s">
        <v>11344</v>
      </c>
      <c r="AI1367" s="6" t="s">
        <v>11352</v>
      </c>
    </row>
    <row r="1368" spans="1:35" hidden="1">
      <c r="A1368" t="s">
        <v>55</v>
      </c>
      <c r="B1368" t="s">
        <v>56</v>
      </c>
      <c r="C1368" t="s">
        <v>4198</v>
      </c>
      <c r="D1368" t="s">
        <v>58</v>
      </c>
      <c r="E1368" t="s">
        <v>4199</v>
      </c>
      <c r="F1368" t="s">
        <v>60</v>
      </c>
      <c r="G1368" t="s">
        <v>1764</v>
      </c>
      <c r="H1368">
        <v>0</v>
      </c>
      <c r="I1368">
        <v>0</v>
      </c>
      <c r="J1368" t="s">
        <v>25</v>
      </c>
      <c r="K1368">
        <v>0</v>
      </c>
      <c r="L1368">
        <v>10</v>
      </c>
      <c r="M1368" t="s">
        <v>19</v>
      </c>
      <c r="N1368" t="s">
        <v>62</v>
      </c>
      <c r="O1368" t="s">
        <v>1765</v>
      </c>
      <c r="P1368" t="s">
        <v>24</v>
      </c>
      <c r="Q1368" t="s">
        <v>64</v>
      </c>
      <c r="R1368" t="s">
        <v>65</v>
      </c>
      <c r="S1368" t="s">
        <v>20</v>
      </c>
      <c r="T1368" t="s">
        <v>105</v>
      </c>
      <c r="U1368" t="s">
        <v>67</v>
      </c>
      <c r="V1368" t="s">
        <v>21</v>
      </c>
      <c r="W1368">
        <v>805</v>
      </c>
      <c r="X1368" t="s">
        <v>22</v>
      </c>
      <c r="Y1368" t="s">
        <v>39</v>
      </c>
      <c r="Z1368">
        <v>2</v>
      </c>
      <c r="AC1368" t="str">
        <f>IF(Table1[[#This Row],[In Adafruit Kit]]+Table1[[#This Row],[Common part]]&gt;0,1,"")</f>
        <v/>
      </c>
      <c r="AF1368" t="str">
        <f>IF(Table1[[#This Row],[Stock Part]]=1,"STOCK",IF(Table1[[#This Row],[5% Rohs Part]]+Table1[[#This Row],[1% Rohs Part]],"",""))</f>
        <v/>
      </c>
      <c r="AG1368" t="str">
        <f>CONCATENATE(Table1[[#This Row],[Resistance (Ohms)]],Table1[[#This Row],[Tolerance]],Table1[[#This Row],[Stock]])</f>
        <v>210kÂ±1%</v>
      </c>
      <c r="AH1368" t="s">
        <v>11344</v>
      </c>
      <c r="AI1368" s="6" t="s">
        <v>11352</v>
      </c>
    </row>
    <row r="1369" spans="1:35" hidden="1">
      <c r="A1369" t="s">
        <v>55</v>
      </c>
      <c r="B1369" t="s">
        <v>56</v>
      </c>
      <c r="C1369" t="s">
        <v>4200</v>
      </c>
      <c r="D1369" t="s">
        <v>58</v>
      </c>
      <c r="E1369" t="s">
        <v>4201</v>
      </c>
      <c r="F1369" t="s">
        <v>60</v>
      </c>
      <c r="G1369" t="s">
        <v>2837</v>
      </c>
      <c r="H1369">
        <v>0</v>
      </c>
      <c r="I1369">
        <v>0</v>
      </c>
      <c r="J1369" t="s">
        <v>25</v>
      </c>
      <c r="K1369">
        <v>0</v>
      </c>
      <c r="L1369">
        <v>10</v>
      </c>
      <c r="M1369" t="s">
        <v>19</v>
      </c>
      <c r="N1369" t="s">
        <v>62</v>
      </c>
      <c r="O1369" t="s">
        <v>2838</v>
      </c>
      <c r="P1369" t="s">
        <v>24</v>
      </c>
      <c r="Q1369" t="s">
        <v>64</v>
      </c>
      <c r="R1369" t="s">
        <v>65</v>
      </c>
      <c r="S1369" t="s">
        <v>20</v>
      </c>
      <c r="T1369" t="s">
        <v>105</v>
      </c>
      <c r="U1369" t="s">
        <v>67</v>
      </c>
      <c r="V1369" t="s">
        <v>21</v>
      </c>
      <c r="W1369">
        <v>805</v>
      </c>
      <c r="X1369" t="s">
        <v>22</v>
      </c>
      <c r="Y1369" t="s">
        <v>39</v>
      </c>
      <c r="Z1369">
        <v>2</v>
      </c>
      <c r="AC1369" t="str">
        <f>IF(Table1[[#This Row],[In Adafruit Kit]]+Table1[[#This Row],[Common part]]&gt;0,1,"")</f>
        <v/>
      </c>
      <c r="AF1369" t="str">
        <f>IF(Table1[[#This Row],[Stock Part]]=1,"STOCK",IF(Table1[[#This Row],[5% Rohs Part]]+Table1[[#This Row],[1% Rohs Part]],"",""))</f>
        <v/>
      </c>
      <c r="AG1369" t="str">
        <f>CONCATENATE(Table1[[#This Row],[Resistance (Ohms)]],Table1[[#This Row],[Tolerance]],Table1[[#This Row],[Stock]])</f>
        <v>2.1MÂ±1%</v>
      </c>
      <c r="AH1369" t="s">
        <v>11344</v>
      </c>
      <c r="AI1369" s="6" t="s">
        <v>11352</v>
      </c>
    </row>
    <row r="1370" spans="1:35" hidden="1">
      <c r="A1370" t="s">
        <v>55</v>
      </c>
      <c r="B1370" t="s">
        <v>56</v>
      </c>
      <c r="C1370" t="s">
        <v>4202</v>
      </c>
      <c r="D1370" t="s">
        <v>58</v>
      </c>
      <c r="E1370" t="s">
        <v>4203</v>
      </c>
      <c r="F1370" t="s">
        <v>60</v>
      </c>
      <c r="G1370" t="s">
        <v>1297</v>
      </c>
      <c r="H1370">
        <v>0</v>
      </c>
      <c r="I1370">
        <v>0</v>
      </c>
      <c r="J1370" t="s">
        <v>25</v>
      </c>
      <c r="K1370">
        <v>0</v>
      </c>
      <c r="L1370">
        <v>5</v>
      </c>
      <c r="M1370" t="s">
        <v>19</v>
      </c>
      <c r="N1370" t="s">
        <v>62</v>
      </c>
      <c r="O1370">
        <v>215</v>
      </c>
      <c r="P1370" t="s">
        <v>24</v>
      </c>
      <c r="Q1370" t="s">
        <v>64</v>
      </c>
      <c r="R1370" t="s">
        <v>65</v>
      </c>
      <c r="S1370" t="s">
        <v>20</v>
      </c>
      <c r="T1370" t="s">
        <v>105</v>
      </c>
      <c r="U1370" t="s">
        <v>67</v>
      </c>
      <c r="V1370" t="s">
        <v>21</v>
      </c>
      <c r="W1370">
        <v>805</v>
      </c>
      <c r="X1370" t="s">
        <v>22</v>
      </c>
      <c r="Y1370" t="s">
        <v>39</v>
      </c>
      <c r="Z1370">
        <v>2</v>
      </c>
      <c r="AC1370" t="str">
        <f>IF(Table1[[#This Row],[In Adafruit Kit]]+Table1[[#This Row],[Common part]]&gt;0,1,"")</f>
        <v/>
      </c>
      <c r="AF1370" t="str">
        <f>IF(Table1[[#This Row],[Stock Part]]=1,"STOCK",IF(Table1[[#This Row],[5% Rohs Part]]+Table1[[#This Row],[1% Rohs Part]],"",""))</f>
        <v/>
      </c>
      <c r="AG1370" t="str">
        <f>CONCATENATE(Table1[[#This Row],[Resistance (Ohms)]],Table1[[#This Row],[Tolerance]],Table1[[#This Row],[Stock]])</f>
        <v>215Â±1%</v>
      </c>
      <c r="AH1370" t="s">
        <v>11344</v>
      </c>
      <c r="AI1370" s="6" t="s">
        <v>11352</v>
      </c>
    </row>
    <row r="1371" spans="1:35" hidden="1">
      <c r="A1371" t="s">
        <v>55</v>
      </c>
      <c r="B1371" t="s">
        <v>56</v>
      </c>
      <c r="C1371" t="s">
        <v>4204</v>
      </c>
      <c r="D1371" t="s">
        <v>58</v>
      </c>
      <c r="E1371" t="s">
        <v>4205</v>
      </c>
      <c r="F1371" t="s">
        <v>60</v>
      </c>
      <c r="G1371" t="s">
        <v>1124</v>
      </c>
      <c r="H1371">
        <v>0</v>
      </c>
      <c r="I1371">
        <v>0</v>
      </c>
      <c r="J1371" t="s">
        <v>25</v>
      </c>
      <c r="K1371">
        <v>0</v>
      </c>
      <c r="L1371">
        <v>10</v>
      </c>
      <c r="M1371" t="s">
        <v>19</v>
      </c>
      <c r="N1371" t="s">
        <v>62</v>
      </c>
      <c r="O1371" t="s">
        <v>1125</v>
      </c>
      <c r="P1371" t="s">
        <v>24</v>
      </c>
      <c r="Q1371" t="s">
        <v>64</v>
      </c>
      <c r="R1371" t="s">
        <v>65</v>
      </c>
      <c r="S1371" t="s">
        <v>20</v>
      </c>
      <c r="T1371" t="s">
        <v>105</v>
      </c>
      <c r="U1371" t="s">
        <v>67</v>
      </c>
      <c r="V1371" t="s">
        <v>21</v>
      </c>
      <c r="W1371">
        <v>805</v>
      </c>
      <c r="X1371" t="s">
        <v>22</v>
      </c>
      <c r="Y1371" t="s">
        <v>39</v>
      </c>
      <c r="Z1371">
        <v>2</v>
      </c>
      <c r="AC1371" t="str">
        <f>IF(Table1[[#This Row],[In Adafruit Kit]]+Table1[[#This Row],[Common part]]&gt;0,1,"")</f>
        <v/>
      </c>
      <c r="AF1371" t="str">
        <f>IF(Table1[[#This Row],[Stock Part]]=1,"STOCK",IF(Table1[[#This Row],[5% Rohs Part]]+Table1[[#This Row],[1% Rohs Part]],"",""))</f>
        <v/>
      </c>
      <c r="AG1371" t="str">
        <f>CONCATENATE(Table1[[#This Row],[Resistance (Ohms)]],Table1[[#This Row],[Tolerance]],Table1[[#This Row],[Stock]])</f>
        <v>2.15kÂ±1%</v>
      </c>
      <c r="AH1371" t="s">
        <v>11344</v>
      </c>
      <c r="AI1371" s="6" t="s">
        <v>11352</v>
      </c>
    </row>
    <row r="1372" spans="1:35" hidden="1">
      <c r="A1372" t="s">
        <v>55</v>
      </c>
      <c r="B1372" t="s">
        <v>56</v>
      </c>
      <c r="C1372" t="s">
        <v>4206</v>
      </c>
      <c r="D1372" t="s">
        <v>58</v>
      </c>
      <c r="E1372" t="s">
        <v>4207</v>
      </c>
      <c r="F1372" t="s">
        <v>60</v>
      </c>
      <c r="G1372" t="s">
        <v>2959</v>
      </c>
      <c r="H1372">
        <v>0</v>
      </c>
      <c r="I1372">
        <v>0</v>
      </c>
      <c r="J1372" t="s">
        <v>25</v>
      </c>
      <c r="K1372">
        <v>0</v>
      </c>
      <c r="L1372">
        <v>10</v>
      </c>
      <c r="M1372" t="s">
        <v>19</v>
      </c>
      <c r="N1372" t="s">
        <v>62</v>
      </c>
      <c r="O1372" t="s">
        <v>2960</v>
      </c>
      <c r="P1372" t="s">
        <v>24</v>
      </c>
      <c r="Q1372" t="s">
        <v>64</v>
      </c>
      <c r="R1372" t="s">
        <v>65</v>
      </c>
      <c r="S1372" t="s">
        <v>20</v>
      </c>
      <c r="T1372" t="s">
        <v>105</v>
      </c>
      <c r="U1372" t="s">
        <v>67</v>
      </c>
      <c r="V1372" t="s">
        <v>21</v>
      </c>
      <c r="W1372">
        <v>805</v>
      </c>
      <c r="X1372" t="s">
        <v>22</v>
      </c>
      <c r="Y1372" t="s">
        <v>39</v>
      </c>
      <c r="Z1372">
        <v>2</v>
      </c>
      <c r="AC1372" t="str">
        <f>IF(Table1[[#This Row],[In Adafruit Kit]]+Table1[[#This Row],[Common part]]&gt;0,1,"")</f>
        <v/>
      </c>
      <c r="AF1372" t="str">
        <f>IF(Table1[[#This Row],[Stock Part]]=1,"STOCK",IF(Table1[[#This Row],[5% Rohs Part]]+Table1[[#This Row],[1% Rohs Part]],"",""))</f>
        <v/>
      </c>
      <c r="AG1372" t="str">
        <f>CONCATENATE(Table1[[#This Row],[Resistance (Ohms)]],Table1[[#This Row],[Tolerance]],Table1[[#This Row],[Stock]])</f>
        <v>21.5kÂ±1%</v>
      </c>
      <c r="AH1372" t="s">
        <v>11344</v>
      </c>
      <c r="AI1372" s="6" t="s">
        <v>11352</v>
      </c>
    </row>
    <row r="1373" spans="1:35" hidden="1">
      <c r="A1373" t="s">
        <v>55</v>
      </c>
      <c r="B1373" t="s">
        <v>56</v>
      </c>
      <c r="C1373" t="s">
        <v>4208</v>
      </c>
      <c r="D1373" t="s">
        <v>58</v>
      </c>
      <c r="E1373" t="s">
        <v>4209</v>
      </c>
      <c r="F1373" t="s">
        <v>60</v>
      </c>
      <c r="G1373" t="s">
        <v>1422</v>
      </c>
      <c r="H1373">
        <v>0</v>
      </c>
      <c r="I1373">
        <v>0</v>
      </c>
      <c r="J1373" t="s">
        <v>25</v>
      </c>
      <c r="K1373">
        <v>0</v>
      </c>
      <c r="L1373">
        <v>10</v>
      </c>
      <c r="M1373" t="s">
        <v>19</v>
      </c>
      <c r="N1373" t="s">
        <v>62</v>
      </c>
      <c r="O1373" t="s">
        <v>1423</v>
      </c>
      <c r="P1373" t="s">
        <v>24</v>
      </c>
      <c r="Q1373" t="s">
        <v>64</v>
      </c>
      <c r="R1373" t="s">
        <v>65</v>
      </c>
      <c r="S1373" t="s">
        <v>20</v>
      </c>
      <c r="T1373" t="s">
        <v>105</v>
      </c>
      <c r="U1373" t="s">
        <v>67</v>
      </c>
      <c r="V1373" t="s">
        <v>21</v>
      </c>
      <c r="W1373">
        <v>805</v>
      </c>
      <c r="X1373" t="s">
        <v>22</v>
      </c>
      <c r="Y1373" t="s">
        <v>39</v>
      </c>
      <c r="Z1373">
        <v>2</v>
      </c>
      <c r="AC1373" t="str">
        <f>IF(Table1[[#This Row],[In Adafruit Kit]]+Table1[[#This Row],[Common part]]&gt;0,1,"")</f>
        <v/>
      </c>
      <c r="AF1373" t="str">
        <f>IF(Table1[[#This Row],[Stock Part]]=1,"STOCK",IF(Table1[[#This Row],[5% Rohs Part]]+Table1[[#This Row],[1% Rohs Part]],"",""))</f>
        <v/>
      </c>
      <c r="AG1373" t="str">
        <f>CONCATENATE(Table1[[#This Row],[Resistance (Ohms)]],Table1[[#This Row],[Tolerance]],Table1[[#This Row],[Stock]])</f>
        <v>215kÂ±1%</v>
      </c>
      <c r="AH1373" t="s">
        <v>11344</v>
      </c>
      <c r="AI1373" s="6" t="s">
        <v>11352</v>
      </c>
    </row>
    <row r="1374" spans="1:35" hidden="1">
      <c r="A1374" t="s">
        <v>55</v>
      </c>
      <c r="B1374" t="s">
        <v>56</v>
      </c>
      <c r="C1374" t="s">
        <v>4210</v>
      </c>
      <c r="D1374" t="s">
        <v>58</v>
      </c>
      <c r="E1374" t="s">
        <v>4211</v>
      </c>
      <c r="F1374" t="s">
        <v>60</v>
      </c>
      <c r="G1374" t="s">
        <v>2242</v>
      </c>
      <c r="H1374">
        <v>0</v>
      </c>
      <c r="I1374">
        <v>0</v>
      </c>
      <c r="J1374" t="s">
        <v>25</v>
      </c>
      <c r="K1374">
        <v>0</v>
      </c>
      <c r="L1374">
        <v>10</v>
      </c>
      <c r="M1374" t="s">
        <v>19</v>
      </c>
      <c r="N1374" t="s">
        <v>62</v>
      </c>
      <c r="O1374" t="s">
        <v>2243</v>
      </c>
      <c r="P1374" t="s">
        <v>24</v>
      </c>
      <c r="Q1374" t="s">
        <v>64</v>
      </c>
      <c r="R1374" t="s">
        <v>65</v>
      </c>
      <c r="S1374" t="s">
        <v>20</v>
      </c>
      <c r="T1374" t="s">
        <v>105</v>
      </c>
      <c r="U1374" t="s">
        <v>67</v>
      </c>
      <c r="V1374" t="s">
        <v>21</v>
      </c>
      <c r="W1374">
        <v>805</v>
      </c>
      <c r="X1374" t="s">
        <v>22</v>
      </c>
      <c r="Y1374" t="s">
        <v>39</v>
      </c>
      <c r="Z1374">
        <v>2</v>
      </c>
      <c r="AC1374" t="str">
        <f>IF(Table1[[#This Row],[In Adafruit Kit]]+Table1[[#This Row],[Common part]]&gt;0,1,"")</f>
        <v/>
      </c>
      <c r="AF1374" t="str">
        <f>IF(Table1[[#This Row],[Stock Part]]=1,"STOCK",IF(Table1[[#This Row],[5% Rohs Part]]+Table1[[#This Row],[1% Rohs Part]],"",""))</f>
        <v/>
      </c>
      <c r="AG1374" t="str">
        <f>CONCATENATE(Table1[[#This Row],[Resistance (Ohms)]],Table1[[#This Row],[Tolerance]],Table1[[#This Row],[Stock]])</f>
        <v>2.15MÂ±1%</v>
      </c>
      <c r="AH1374" t="s">
        <v>11344</v>
      </c>
      <c r="AI1374" s="6" t="s">
        <v>11352</v>
      </c>
    </row>
    <row r="1375" spans="1:35" hidden="1">
      <c r="A1375" t="s">
        <v>55</v>
      </c>
      <c r="B1375" t="s">
        <v>56</v>
      </c>
      <c r="C1375" t="s">
        <v>4212</v>
      </c>
      <c r="D1375" t="s">
        <v>58</v>
      </c>
      <c r="E1375" t="s">
        <v>4213</v>
      </c>
      <c r="F1375" t="s">
        <v>60</v>
      </c>
      <c r="G1375" t="s">
        <v>3223</v>
      </c>
      <c r="H1375">
        <v>0</v>
      </c>
      <c r="I1375">
        <v>0</v>
      </c>
      <c r="J1375" t="s">
        <v>25</v>
      </c>
      <c r="K1375">
        <v>0</v>
      </c>
      <c r="L1375">
        <v>10</v>
      </c>
      <c r="M1375" t="s">
        <v>19</v>
      </c>
      <c r="N1375" t="s">
        <v>62</v>
      </c>
      <c r="O1375">
        <v>21</v>
      </c>
      <c r="P1375" t="s">
        <v>24</v>
      </c>
      <c r="Q1375" t="s">
        <v>64</v>
      </c>
      <c r="R1375" t="s">
        <v>65</v>
      </c>
      <c r="S1375" t="s">
        <v>20</v>
      </c>
      <c r="T1375" t="s">
        <v>105</v>
      </c>
      <c r="U1375" t="s">
        <v>67</v>
      </c>
      <c r="V1375" t="s">
        <v>21</v>
      </c>
      <c r="W1375">
        <v>805</v>
      </c>
      <c r="X1375" t="s">
        <v>22</v>
      </c>
      <c r="Y1375" t="s">
        <v>39</v>
      </c>
      <c r="Z1375">
        <v>2</v>
      </c>
      <c r="AC1375" t="str">
        <f>IF(Table1[[#This Row],[In Adafruit Kit]]+Table1[[#This Row],[Common part]]&gt;0,1,"")</f>
        <v/>
      </c>
      <c r="AF1375" t="str">
        <f>IF(Table1[[#This Row],[Stock Part]]=1,"STOCK",IF(Table1[[#This Row],[5% Rohs Part]]+Table1[[#This Row],[1% Rohs Part]],"",""))</f>
        <v/>
      </c>
      <c r="AG1375" t="str">
        <f>CONCATENATE(Table1[[#This Row],[Resistance (Ohms)]],Table1[[#This Row],[Tolerance]],Table1[[#This Row],[Stock]])</f>
        <v>21Â±1%</v>
      </c>
      <c r="AH1375" t="s">
        <v>11344</v>
      </c>
      <c r="AI1375" s="6" t="s">
        <v>11352</v>
      </c>
    </row>
    <row r="1376" spans="1:35" hidden="1">
      <c r="A1376" t="s">
        <v>55</v>
      </c>
      <c r="B1376" t="s">
        <v>56</v>
      </c>
      <c r="C1376" t="s">
        <v>4214</v>
      </c>
      <c r="D1376" t="s">
        <v>58</v>
      </c>
      <c r="E1376" t="s">
        <v>4215</v>
      </c>
      <c r="F1376" t="s">
        <v>60</v>
      </c>
      <c r="G1376" t="s">
        <v>3226</v>
      </c>
      <c r="H1376">
        <v>0</v>
      </c>
      <c r="I1376">
        <v>0</v>
      </c>
      <c r="J1376" t="s">
        <v>25</v>
      </c>
      <c r="K1376">
        <v>0</v>
      </c>
      <c r="L1376">
        <v>10</v>
      </c>
      <c r="M1376" t="s">
        <v>19</v>
      </c>
      <c r="N1376" t="s">
        <v>62</v>
      </c>
      <c r="O1376">
        <v>21.5</v>
      </c>
      <c r="P1376" t="s">
        <v>24</v>
      </c>
      <c r="Q1376" t="s">
        <v>64</v>
      </c>
      <c r="R1376" t="s">
        <v>65</v>
      </c>
      <c r="S1376" t="s">
        <v>20</v>
      </c>
      <c r="T1376" t="s">
        <v>105</v>
      </c>
      <c r="U1376" t="s">
        <v>67</v>
      </c>
      <c r="V1376" t="s">
        <v>21</v>
      </c>
      <c r="W1376">
        <v>805</v>
      </c>
      <c r="X1376" t="s">
        <v>22</v>
      </c>
      <c r="Y1376" t="s">
        <v>39</v>
      </c>
      <c r="Z1376">
        <v>2</v>
      </c>
      <c r="AC1376" t="str">
        <f>IF(Table1[[#This Row],[In Adafruit Kit]]+Table1[[#This Row],[Common part]]&gt;0,1,"")</f>
        <v/>
      </c>
      <c r="AF1376" t="str">
        <f>IF(Table1[[#This Row],[Stock Part]]=1,"STOCK",IF(Table1[[#This Row],[5% Rohs Part]]+Table1[[#This Row],[1% Rohs Part]],"",""))</f>
        <v/>
      </c>
      <c r="AG1376" t="str">
        <f>CONCATENATE(Table1[[#This Row],[Resistance (Ohms)]],Table1[[#This Row],[Tolerance]],Table1[[#This Row],[Stock]])</f>
        <v>21.5Â±1%</v>
      </c>
      <c r="AH1376" t="s">
        <v>11344</v>
      </c>
      <c r="AI1376" s="6" t="s">
        <v>11352</v>
      </c>
    </row>
    <row r="1377" spans="1:35" hidden="1">
      <c r="A1377" t="s">
        <v>55</v>
      </c>
      <c r="B1377" t="s">
        <v>56</v>
      </c>
      <c r="C1377" t="s">
        <v>4216</v>
      </c>
      <c r="D1377" t="s">
        <v>58</v>
      </c>
      <c r="E1377" t="s">
        <v>4217</v>
      </c>
      <c r="F1377" t="s">
        <v>60</v>
      </c>
      <c r="G1377" t="s">
        <v>588</v>
      </c>
      <c r="H1377">
        <v>0</v>
      </c>
      <c r="I1377">
        <v>0</v>
      </c>
      <c r="J1377" t="s">
        <v>25</v>
      </c>
      <c r="K1377">
        <v>0</v>
      </c>
      <c r="L1377">
        <v>10</v>
      </c>
      <c r="M1377" t="s">
        <v>19</v>
      </c>
      <c r="N1377" t="s">
        <v>62</v>
      </c>
      <c r="O1377">
        <v>220</v>
      </c>
      <c r="P1377" t="s">
        <v>24</v>
      </c>
      <c r="Q1377" t="s">
        <v>64</v>
      </c>
      <c r="R1377" t="s">
        <v>65</v>
      </c>
      <c r="S1377" t="s">
        <v>20</v>
      </c>
      <c r="T1377" t="s">
        <v>105</v>
      </c>
      <c r="U1377" t="s">
        <v>67</v>
      </c>
      <c r="V1377" t="s">
        <v>21</v>
      </c>
      <c r="W1377">
        <v>805</v>
      </c>
      <c r="X1377" t="s">
        <v>22</v>
      </c>
      <c r="Y1377" t="s">
        <v>39</v>
      </c>
      <c r="Z1377">
        <v>2</v>
      </c>
      <c r="AC1377" t="str">
        <f>IF(Table1[[#This Row],[In Adafruit Kit]]+Table1[[#This Row],[Common part]]&gt;0,1,"")</f>
        <v/>
      </c>
      <c r="AF1377" t="str">
        <f>IF(Table1[[#This Row],[Stock Part]]=1,"STOCK",IF(Table1[[#This Row],[5% Rohs Part]]+Table1[[#This Row],[1% Rohs Part]],"",""))</f>
        <v/>
      </c>
      <c r="AG1377" t="str">
        <f>CONCATENATE(Table1[[#This Row],[Resistance (Ohms)]],Table1[[#This Row],[Tolerance]],Table1[[#This Row],[Stock]])</f>
        <v>220Â±1%</v>
      </c>
      <c r="AH1377" t="s">
        <v>11344</v>
      </c>
      <c r="AI1377" s="6" t="s">
        <v>11352</v>
      </c>
    </row>
    <row r="1378" spans="1:35" hidden="1">
      <c r="A1378" t="s">
        <v>55</v>
      </c>
      <c r="B1378" t="s">
        <v>56</v>
      </c>
      <c r="C1378" t="s">
        <v>4218</v>
      </c>
      <c r="D1378" t="s">
        <v>58</v>
      </c>
      <c r="E1378" t="s">
        <v>4219</v>
      </c>
      <c r="F1378" t="s">
        <v>60</v>
      </c>
      <c r="G1378" t="s">
        <v>550</v>
      </c>
      <c r="H1378">
        <v>0</v>
      </c>
      <c r="I1378">
        <v>0</v>
      </c>
      <c r="J1378" t="s">
        <v>25</v>
      </c>
      <c r="K1378">
        <v>0</v>
      </c>
      <c r="L1378">
        <v>10</v>
      </c>
      <c r="M1378" t="s">
        <v>19</v>
      </c>
      <c r="N1378" t="s">
        <v>62</v>
      </c>
      <c r="O1378" t="s">
        <v>232</v>
      </c>
      <c r="P1378" t="s">
        <v>24</v>
      </c>
      <c r="Q1378" t="s">
        <v>64</v>
      </c>
      <c r="R1378" t="s">
        <v>65</v>
      </c>
      <c r="S1378" t="s">
        <v>20</v>
      </c>
      <c r="T1378" t="s">
        <v>105</v>
      </c>
      <c r="U1378" t="s">
        <v>67</v>
      </c>
      <c r="V1378" t="s">
        <v>21</v>
      </c>
      <c r="W1378">
        <v>805</v>
      </c>
      <c r="X1378" t="s">
        <v>22</v>
      </c>
      <c r="Y1378" t="s">
        <v>39</v>
      </c>
      <c r="Z1378">
        <v>2</v>
      </c>
      <c r="AC1378" t="str">
        <f>IF(Table1[[#This Row],[In Adafruit Kit]]+Table1[[#This Row],[Common part]]&gt;0,1,"")</f>
        <v/>
      </c>
      <c r="AF1378" t="str">
        <f>IF(Table1[[#This Row],[Stock Part]]=1,"STOCK",IF(Table1[[#This Row],[5% Rohs Part]]+Table1[[#This Row],[1% Rohs Part]],"",""))</f>
        <v/>
      </c>
      <c r="AG1378" t="str">
        <f>CONCATENATE(Table1[[#This Row],[Resistance (Ohms)]],Table1[[#This Row],[Tolerance]],Table1[[#This Row],[Stock]])</f>
        <v>2.2kÂ±1%</v>
      </c>
      <c r="AH1378" t="s">
        <v>11344</v>
      </c>
      <c r="AI1378" s="6" t="s">
        <v>11352</v>
      </c>
    </row>
    <row r="1379" spans="1:35" hidden="1">
      <c r="A1379" t="s">
        <v>55</v>
      </c>
      <c r="B1379" t="s">
        <v>56</v>
      </c>
      <c r="C1379" t="s">
        <v>4220</v>
      </c>
      <c r="D1379" t="s">
        <v>58</v>
      </c>
      <c r="E1379" t="s">
        <v>4221</v>
      </c>
      <c r="F1379" t="s">
        <v>60</v>
      </c>
      <c r="G1379" t="s">
        <v>585</v>
      </c>
      <c r="H1379">
        <v>0</v>
      </c>
      <c r="I1379">
        <v>0</v>
      </c>
      <c r="J1379" t="s">
        <v>25</v>
      </c>
      <c r="K1379">
        <v>0</v>
      </c>
      <c r="L1379">
        <v>10</v>
      </c>
      <c r="M1379" t="s">
        <v>19</v>
      </c>
      <c r="N1379" t="s">
        <v>62</v>
      </c>
      <c r="O1379" t="s">
        <v>252</v>
      </c>
      <c r="P1379" t="s">
        <v>24</v>
      </c>
      <c r="Q1379" t="s">
        <v>64</v>
      </c>
      <c r="R1379" t="s">
        <v>65</v>
      </c>
      <c r="S1379" t="s">
        <v>20</v>
      </c>
      <c r="T1379" t="s">
        <v>105</v>
      </c>
      <c r="U1379" t="s">
        <v>67</v>
      </c>
      <c r="V1379" t="s">
        <v>21</v>
      </c>
      <c r="W1379">
        <v>805</v>
      </c>
      <c r="X1379" t="s">
        <v>22</v>
      </c>
      <c r="Y1379" t="s">
        <v>39</v>
      </c>
      <c r="Z1379">
        <v>2</v>
      </c>
      <c r="AC1379" t="str">
        <f>IF(Table1[[#This Row],[In Adafruit Kit]]+Table1[[#This Row],[Common part]]&gt;0,1,"")</f>
        <v/>
      </c>
      <c r="AF1379" t="str">
        <f>IF(Table1[[#This Row],[Stock Part]]=1,"STOCK",IF(Table1[[#This Row],[5% Rohs Part]]+Table1[[#This Row],[1% Rohs Part]],"",""))</f>
        <v/>
      </c>
      <c r="AG1379" t="str">
        <f>CONCATENATE(Table1[[#This Row],[Resistance (Ohms)]],Table1[[#This Row],[Tolerance]],Table1[[#This Row],[Stock]])</f>
        <v>22kÂ±1%</v>
      </c>
      <c r="AH1379" t="s">
        <v>11344</v>
      </c>
      <c r="AI1379" s="6" t="s">
        <v>11352</v>
      </c>
    </row>
    <row r="1380" spans="1:35" hidden="1">
      <c r="A1380" t="s">
        <v>55</v>
      </c>
      <c r="B1380" t="s">
        <v>56</v>
      </c>
      <c r="C1380" t="s">
        <v>4222</v>
      </c>
      <c r="D1380" t="s">
        <v>58</v>
      </c>
      <c r="E1380" t="s">
        <v>4223</v>
      </c>
      <c r="F1380" t="s">
        <v>60</v>
      </c>
      <c r="G1380" t="s">
        <v>678</v>
      </c>
      <c r="H1380">
        <v>0</v>
      </c>
      <c r="I1380">
        <v>0</v>
      </c>
      <c r="J1380" t="s">
        <v>25</v>
      </c>
      <c r="K1380">
        <v>0</v>
      </c>
      <c r="L1380">
        <v>10</v>
      </c>
      <c r="M1380" t="s">
        <v>19</v>
      </c>
      <c r="N1380" t="s">
        <v>62</v>
      </c>
      <c r="O1380" t="s">
        <v>248</v>
      </c>
      <c r="P1380" t="s">
        <v>24</v>
      </c>
      <c r="Q1380" t="s">
        <v>64</v>
      </c>
      <c r="R1380" t="s">
        <v>65</v>
      </c>
      <c r="S1380" t="s">
        <v>20</v>
      </c>
      <c r="T1380" t="s">
        <v>105</v>
      </c>
      <c r="U1380" t="s">
        <v>67</v>
      </c>
      <c r="V1380" t="s">
        <v>21</v>
      </c>
      <c r="W1380">
        <v>805</v>
      </c>
      <c r="X1380" t="s">
        <v>22</v>
      </c>
      <c r="Y1380" t="s">
        <v>39</v>
      </c>
      <c r="Z1380">
        <v>2</v>
      </c>
      <c r="AC1380" t="str">
        <f>IF(Table1[[#This Row],[In Adafruit Kit]]+Table1[[#This Row],[Common part]]&gt;0,1,"")</f>
        <v/>
      </c>
      <c r="AF1380" t="str">
        <f>IF(Table1[[#This Row],[Stock Part]]=1,"STOCK",IF(Table1[[#This Row],[5% Rohs Part]]+Table1[[#This Row],[1% Rohs Part]],"",""))</f>
        <v/>
      </c>
      <c r="AG1380" t="str">
        <f>CONCATENATE(Table1[[#This Row],[Resistance (Ohms)]],Table1[[#This Row],[Tolerance]],Table1[[#This Row],[Stock]])</f>
        <v>220kÂ±1%</v>
      </c>
      <c r="AH1380" t="s">
        <v>11344</v>
      </c>
      <c r="AI1380" s="6" t="s">
        <v>11352</v>
      </c>
    </row>
    <row r="1381" spans="1:35" hidden="1">
      <c r="A1381" t="s">
        <v>55</v>
      </c>
      <c r="B1381" t="s">
        <v>56</v>
      </c>
      <c r="C1381" t="s">
        <v>4224</v>
      </c>
      <c r="D1381" t="s">
        <v>58</v>
      </c>
      <c r="E1381" t="s">
        <v>4225</v>
      </c>
      <c r="F1381" t="s">
        <v>60</v>
      </c>
      <c r="G1381" t="s">
        <v>1982</v>
      </c>
      <c r="H1381">
        <v>0</v>
      </c>
      <c r="I1381">
        <v>0</v>
      </c>
      <c r="J1381" t="s">
        <v>25</v>
      </c>
      <c r="K1381">
        <v>0</v>
      </c>
      <c r="L1381">
        <v>10</v>
      </c>
      <c r="M1381" t="s">
        <v>19</v>
      </c>
      <c r="N1381" t="s">
        <v>62</v>
      </c>
      <c r="O1381" t="s">
        <v>533</v>
      </c>
      <c r="P1381" t="s">
        <v>24</v>
      </c>
      <c r="Q1381" t="s">
        <v>64</v>
      </c>
      <c r="R1381" t="s">
        <v>65</v>
      </c>
      <c r="S1381" t="s">
        <v>20</v>
      </c>
      <c r="T1381" t="s">
        <v>105</v>
      </c>
      <c r="U1381" t="s">
        <v>67</v>
      </c>
      <c r="V1381" t="s">
        <v>21</v>
      </c>
      <c r="W1381">
        <v>805</v>
      </c>
      <c r="X1381" t="s">
        <v>22</v>
      </c>
      <c r="Y1381" t="s">
        <v>39</v>
      </c>
      <c r="Z1381">
        <v>2</v>
      </c>
      <c r="AC1381" t="str">
        <f>IF(Table1[[#This Row],[In Adafruit Kit]]+Table1[[#This Row],[Common part]]&gt;0,1,"")</f>
        <v/>
      </c>
      <c r="AF1381" t="str">
        <f>IF(Table1[[#This Row],[Stock Part]]=1,"STOCK",IF(Table1[[#This Row],[5% Rohs Part]]+Table1[[#This Row],[1% Rohs Part]],"",""))</f>
        <v/>
      </c>
      <c r="AG1381" t="str">
        <f>CONCATENATE(Table1[[#This Row],[Resistance (Ohms)]],Table1[[#This Row],[Tolerance]],Table1[[#This Row],[Stock]])</f>
        <v>2.2MÂ±1%</v>
      </c>
      <c r="AH1381" t="s">
        <v>11344</v>
      </c>
      <c r="AI1381" s="6" t="s">
        <v>11352</v>
      </c>
    </row>
    <row r="1382" spans="1:35" hidden="1">
      <c r="A1382" t="s">
        <v>55</v>
      </c>
      <c r="B1382" t="s">
        <v>56</v>
      </c>
      <c r="C1382" t="s">
        <v>4226</v>
      </c>
      <c r="D1382" t="s">
        <v>58</v>
      </c>
      <c r="E1382" t="s">
        <v>4227</v>
      </c>
      <c r="F1382" t="s">
        <v>60</v>
      </c>
      <c r="G1382" t="s">
        <v>1768</v>
      </c>
      <c r="H1382">
        <v>0</v>
      </c>
      <c r="I1382">
        <v>0</v>
      </c>
      <c r="J1382" t="s">
        <v>25</v>
      </c>
      <c r="K1382">
        <v>0</v>
      </c>
      <c r="L1382">
        <v>10</v>
      </c>
      <c r="M1382" t="s">
        <v>19</v>
      </c>
      <c r="N1382" t="s">
        <v>62</v>
      </c>
      <c r="O1382">
        <v>221</v>
      </c>
      <c r="P1382" t="s">
        <v>24</v>
      </c>
      <c r="Q1382" t="s">
        <v>64</v>
      </c>
      <c r="R1382" t="s">
        <v>65</v>
      </c>
      <c r="S1382" t="s">
        <v>20</v>
      </c>
      <c r="T1382" t="s">
        <v>105</v>
      </c>
      <c r="U1382" t="s">
        <v>67</v>
      </c>
      <c r="V1382" t="s">
        <v>21</v>
      </c>
      <c r="W1382">
        <v>805</v>
      </c>
      <c r="X1382" t="s">
        <v>22</v>
      </c>
      <c r="Y1382" t="s">
        <v>39</v>
      </c>
      <c r="Z1382">
        <v>2</v>
      </c>
      <c r="AC1382" t="str">
        <f>IF(Table1[[#This Row],[In Adafruit Kit]]+Table1[[#This Row],[Common part]]&gt;0,1,"")</f>
        <v/>
      </c>
      <c r="AF1382" t="str">
        <f>IF(Table1[[#This Row],[Stock Part]]=1,"STOCK",IF(Table1[[#This Row],[5% Rohs Part]]+Table1[[#This Row],[1% Rohs Part]],"",""))</f>
        <v/>
      </c>
      <c r="AG1382" t="str">
        <f>CONCATENATE(Table1[[#This Row],[Resistance (Ohms)]],Table1[[#This Row],[Tolerance]],Table1[[#This Row],[Stock]])</f>
        <v>221Â±1%</v>
      </c>
      <c r="AH1382" t="s">
        <v>11344</v>
      </c>
      <c r="AI1382" s="6" t="s">
        <v>11352</v>
      </c>
    </row>
    <row r="1383" spans="1:35" hidden="1">
      <c r="A1383" t="s">
        <v>55</v>
      </c>
      <c r="B1383" t="s">
        <v>56</v>
      </c>
      <c r="C1383" t="s">
        <v>4228</v>
      </c>
      <c r="D1383" t="s">
        <v>58</v>
      </c>
      <c r="E1383" t="s">
        <v>4229</v>
      </c>
      <c r="F1383" t="s">
        <v>60</v>
      </c>
      <c r="G1383" t="s">
        <v>2926</v>
      </c>
      <c r="H1383">
        <v>0</v>
      </c>
      <c r="I1383">
        <v>0</v>
      </c>
      <c r="J1383" t="s">
        <v>25</v>
      </c>
      <c r="K1383">
        <v>0</v>
      </c>
      <c r="L1383">
        <v>10</v>
      </c>
      <c r="M1383" t="s">
        <v>19</v>
      </c>
      <c r="N1383" t="s">
        <v>62</v>
      </c>
      <c r="O1383" t="s">
        <v>2927</v>
      </c>
      <c r="P1383" t="s">
        <v>24</v>
      </c>
      <c r="Q1383" t="s">
        <v>64</v>
      </c>
      <c r="R1383" t="s">
        <v>65</v>
      </c>
      <c r="S1383" t="s">
        <v>20</v>
      </c>
      <c r="T1383" t="s">
        <v>105</v>
      </c>
      <c r="U1383" t="s">
        <v>67</v>
      </c>
      <c r="V1383" t="s">
        <v>21</v>
      </c>
      <c r="W1383">
        <v>805</v>
      </c>
      <c r="X1383" t="s">
        <v>22</v>
      </c>
      <c r="Y1383" t="s">
        <v>39</v>
      </c>
      <c r="Z1383">
        <v>2</v>
      </c>
      <c r="AC1383" t="str">
        <f>IF(Table1[[#This Row],[In Adafruit Kit]]+Table1[[#This Row],[Common part]]&gt;0,1,"")</f>
        <v/>
      </c>
      <c r="AF1383" t="str">
        <f>IF(Table1[[#This Row],[Stock Part]]=1,"STOCK",IF(Table1[[#This Row],[5% Rohs Part]]+Table1[[#This Row],[1% Rohs Part]],"",""))</f>
        <v/>
      </c>
      <c r="AG1383" t="str">
        <f>CONCATENATE(Table1[[#This Row],[Resistance (Ohms)]],Table1[[#This Row],[Tolerance]],Table1[[#This Row],[Stock]])</f>
        <v>2.21kÂ±1%</v>
      </c>
      <c r="AH1383" t="s">
        <v>11344</v>
      </c>
      <c r="AI1383" s="6" t="s">
        <v>11352</v>
      </c>
    </row>
    <row r="1384" spans="1:35" hidden="1">
      <c r="A1384" t="s">
        <v>55</v>
      </c>
      <c r="B1384" t="s">
        <v>56</v>
      </c>
      <c r="C1384" t="s">
        <v>4230</v>
      </c>
      <c r="D1384" t="s">
        <v>58</v>
      </c>
      <c r="E1384" t="s">
        <v>4231</v>
      </c>
      <c r="F1384" t="s">
        <v>60</v>
      </c>
      <c r="G1384" t="s">
        <v>1002</v>
      </c>
      <c r="H1384">
        <v>0</v>
      </c>
      <c r="I1384">
        <v>0</v>
      </c>
      <c r="J1384" t="s">
        <v>25</v>
      </c>
      <c r="K1384">
        <v>0</v>
      </c>
      <c r="L1384">
        <v>10</v>
      </c>
      <c r="M1384" t="s">
        <v>19</v>
      </c>
      <c r="N1384" t="s">
        <v>62</v>
      </c>
      <c r="O1384" t="s">
        <v>1003</v>
      </c>
      <c r="P1384" t="s">
        <v>24</v>
      </c>
      <c r="Q1384" t="s">
        <v>64</v>
      </c>
      <c r="R1384" t="s">
        <v>65</v>
      </c>
      <c r="S1384" t="s">
        <v>20</v>
      </c>
      <c r="T1384" t="s">
        <v>105</v>
      </c>
      <c r="U1384" t="s">
        <v>67</v>
      </c>
      <c r="V1384" t="s">
        <v>21</v>
      </c>
      <c r="W1384">
        <v>805</v>
      </c>
      <c r="X1384" t="s">
        <v>22</v>
      </c>
      <c r="Y1384" t="s">
        <v>39</v>
      </c>
      <c r="Z1384">
        <v>2</v>
      </c>
      <c r="AC1384" t="str">
        <f>IF(Table1[[#This Row],[In Adafruit Kit]]+Table1[[#This Row],[Common part]]&gt;0,1,"")</f>
        <v/>
      </c>
      <c r="AF1384" t="str">
        <f>IF(Table1[[#This Row],[Stock Part]]=1,"STOCK",IF(Table1[[#This Row],[5% Rohs Part]]+Table1[[#This Row],[1% Rohs Part]],"",""))</f>
        <v/>
      </c>
      <c r="AG1384" t="str">
        <f>CONCATENATE(Table1[[#This Row],[Resistance (Ohms)]],Table1[[#This Row],[Tolerance]],Table1[[#This Row],[Stock]])</f>
        <v>22.1kÂ±1%</v>
      </c>
      <c r="AH1384" t="s">
        <v>11344</v>
      </c>
      <c r="AI1384" s="6" t="s">
        <v>11352</v>
      </c>
    </row>
    <row r="1385" spans="1:35" hidden="1">
      <c r="A1385" t="s">
        <v>55</v>
      </c>
      <c r="B1385" t="s">
        <v>56</v>
      </c>
      <c r="C1385" t="s">
        <v>4232</v>
      </c>
      <c r="D1385" t="s">
        <v>58</v>
      </c>
      <c r="E1385" t="s">
        <v>4233</v>
      </c>
      <c r="F1385" t="s">
        <v>60</v>
      </c>
      <c r="G1385" t="s">
        <v>650</v>
      </c>
      <c r="H1385">
        <v>0</v>
      </c>
      <c r="I1385">
        <v>0</v>
      </c>
      <c r="J1385" t="s">
        <v>25</v>
      </c>
      <c r="K1385">
        <v>0</v>
      </c>
      <c r="L1385">
        <v>10</v>
      </c>
      <c r="M1385" t="s">
        <v>19</v>
      </c>
      <c r="N1385" t="s">
        <v>62</v>
      </c>
      <c r="O1385" t="s">
        <v>651</v>
      </c>
      <c r="P1385" t="s">
        <v>24</v>
      </c>
      <c r="Q1385" t="s">
        <v>64</v>
      </c>
      <c r="R1385" t="s">
        <v>65</v>
      </c>
      <c r="S1385" t="s">
        <v>20</v>
      </c>
      <c r="T1385" t="s">
        <v>105</v>
      </c>
      <c r="U1385" t="s">
        <v>67</v>
      </c>
      <c r="V1385" t="s">
        <v>21</v>
      </c>
      <c r="W1385">
        <v>805</v>
      </c>
      <c r="X1385" t="s">
        <v>22</v>
      </c>
      <c r="Y1385" t="s">
        <v>39</v>
      </c>
      <c r="Z1385">
        <v>2</v>
      </c>
      <c r="AC1385" t="str">
        <f>IF(Table1[[#This Row],[In Adafruit Kit]]+Table1[[#This Row],[Common part]]&gt;0,1,"")</f>
        <v/>
      </c>
      <c r="AF1385" t="str">
        <f>IF(Table1[[#This Row],[Stock Part]]=1,"STOCK",IF(Table1[[#This Row],[5% Rohs Part]]+Table1[[#This Row],[1% Rohs Part]],"",""))</f>
        <v/>
      </c>
      <c r="AG1385" t="str">
        <f>CONCATENATE(Table1[[#This Row],[Resistance (Ohms)]],Table1[[#This Row],[Tolerance]],Table1[[#This Row],[Stock]])</f>
        <v>221kÂ±1%</v>
      </c>
      <c r="AH1385" t="s">
        <v>11344</v>
      </c>
      <c r="AI1385" s="6" t="s">
        <v>11352</v>
      </c>
    </row>
    <row r="1386" spans="1:35" hidden="1">
      <c r="A1386" t="s">
        <v>55</v>
      </c>
      <c r="B1386" t="s">
        <v>56</v>
      </c>
      <c r="C1386" t="s">
        <v>4234</v>
      </c>
      <c r="D1386" t="s">
        <v>58</v>
      </c>
      <c r="E1386" t="s">
        <v>4235</v>
      </c>
      <c r="F1386" t="s">
        <v>60</v>
      </c>
      <c r="G1386" t="s">
        <v>2038</v>
      </c>
      <c r="H1386">
        <v>0</v>
      </c>
      <c r="I1386">
        <v>0</v>
      </c>
      <c r="J1386" t="s">
        <v>25</v>
      </c>
      <c r="K1386">
        <v>0</v>
      </c>
      <c r="L1386">
        <v>10</v>
      </c>
      <c r="M1386" t="s">
        <v>19</v>
      </c>
      <c r="N1386" t="s">
        <v>62</v>
      </c>
      <c r="O1386" t="s">
        <v>2039</v>
      </c>
      <c r="P1386" t="s">
        <v>24</v>
      </c>
      <c r="Q1386" t="s">
        <v>64</v>
      </c>
      <c r="R1386" t="s">
        <v>65</v>
      </c>
      <c r="S1386" t="s">
        <v>20</v>
      </c>
      <c r="T1386" t="s">
        <v>105</v>
      </c>
      <c r="U1386" t="s">
        <v>67</v>
      </c>
      <c r="V1386" t="s">
        <v>21</v>
      </c>
      <c r="W1386">
        <v>805</v>
      </c>
      <c r="X1386" t="s">
        <v>22</v>
      </c>
      <c r="Y1386" t="s">
        <v>39</v>
      </c>
      <c r="Z1386">
        <v>2</v>
      </c>
      <c r="AC1386" t="str">
        <f>IF(Table1[[#This Row],[In Adafruit Kit]]+Table1[[#This Row],[Common part]]&gt;0,1,"")</f>
        <v/>
      </c>
      <c r="AF1386" t="str">
        <f>IF(Table1[[#This Row],[Stock Part]]=1,"STOCK",IF(Table1[[#This Row],[5% Rohs Part]]+Table1[[#This Row],[1% Rohs Part]],"",""))</f>
        <v/>
      </c>
      <c r="AG1386" t="str">
        <f>CONCATENATE(Table1[[#This Row],[Resistance (Ohms)]],Table1[[#This Row],[Tolerance]],Table1[[#This Row],[Stock]])</f>
        <v>2.21MÂ±1%</v>
      </c>
      <c r="AH1386" t="s">
        <v>11344</v>
      </c>
      <c r="AI1386" s="6" t="s">
        <v>11352</v>
      </c>
    </row>
    <row r="1387" spans="1:35" hidden="1">
      <c r="A1387" t="s">
        <v>55</v>
      </c>
      <c r="B1387" t="s">
        <v>56</v>
      </c>
      <c r="C1387" t="s">
        <v>4236</v>
      </c>
      <c r="D1387" t="s">
        <v>58</v>
      </c>
      <c r="E1387" t="s">
        <v>4237</v>
      </c>
      <c r="F1387" t="s">
        <v>60</v>
      </c>
      <c r="G1387" t="s">
        <v>1300</v>
      </c>
      <c r="H1387">
        <v>0</v>
      </c>
      <c r="I1387">
        <v>0</v>
      </c>
      <c r="J1387" t="s">
        <v>25</v>
      </c>
      <c r="K1387">
        <v>0</v>
      </c>
      <c r="L1387">
        <v>10</v>
      </c>
      <c r="M1387" t="s">
        <v>19</v>
      </c>
      <c r="N1387" t="s">
        <v>62</v>
      </c>
      <c r="O1387">
        <v>226</v>
      </c>
      <c r="P1387" t="s">
        <v>24</v>
      </c>
      <c r="Q1387" t="s">
        <v>64</v>
      </c>
      <c r="R1387" t="s">
        <v>65</v>
      </c>
      <c r="S1387" t="s">
        <v>20</v>
      </c>
      <c r="T1387" t="s">
        <v>105</v>
      </c>
      <c r="U1387" t="s">
        <v>67</v>
      </c>
      <c r="V1387" t="s">
        <v>21</v>
      </c>
      <c r="W1387">
        <v>805</v>
      </c>
      <c r="X1387" t="s">
        <v>22</v>
      </c>
      <c r="Y1387" t="s">
        <v>39</v>
      </c>
      <c r="Z1387">
        <v>2</v>
      </c>
      <c r="AC1387" t="str">
        <f>IF(Table1[[#This Row],[In Adafruit Kit]]+Table1[[#This Row],[Common part]]&gt;0,1,"")</f>
        <v/>
      </c>
      <c r="AF1387" t="str">
        <f>IF(Table1[[#This Row],[Stock Part]]=1,"STOCK",IF(Table1[[#This Row],[5% Rohs Part]]+Table1[[#This Row],[1% Rohs Part]],"",""))</f>
        <v/>
      </c>
      <c r="AG1387" t="str">
        <f>CONCATENATE(Table1[[#This Row],[Resistance (Ohms)]],Table1[[#This Row],[Tolerance]],Table1[[#This Row],[Stock]])</f>
        <v>226Â±1%</v>
      </c>
      <c r="AH1387" t="s">
        <v>11344</v>
      </c>
      <c r="AI1387" s="6" t="s">
        <v>11352</v>
      </c>
    </row>
    <row r="1388" spans="1:35" hidden="1">
      <c r="A1388" t="s">
        <v>55</v>
      </c>
      <c r="B1388" t="s">
        <v>56</v>
      </c>
      <c r="C1388" t="s">
        <v>4238</v>
      </c>
      <c r="D1388" t="s">
        <v>58</v>
      </c>
      <c r="E1388" t="s">
        <v>4239</v>
      </c>
      <c r="F1388" t="s">
        <v>60</v>
      </c>
      <c r="G1388" t="s">
        <v>1418</v>
      </c>
      <c r="H1388">
        <v>0</v>
      </c>
      <c r="I1388">
        <v>0</v>
      </c>
      <c r="J1388" t="s">
        <v>25</v>
      </c>
      <c r="K1388">
        <v>0</v>
      </c>
      <c r="L1388">
        <v>10</v>
      </c>
      <c r="M1388" t="s">
        <v>19</v>
      </c>
      <c r="N1388" t="s">
        <v>62</v>
      </c>
      <c r="O1388" t="s">
        <v>1419</v>
      </c>
      <c r="P1388" t="s">
        <v>24</v>
      </c>
      <c r="Q1388" t="s">
        <v>64</v>
      </c>
      <c r="R1388" t="s">
        <v>65</v>
      </c>
      <c r="S1388" t="s">
        <v>20</v>
      </c>
      <c r="T1388" t="s">
        <v>105</v>
      </c>
      <c r="U1388" t="s">
        <v>67</v>
      </c>
      <c r="V1388" t="s">
        <v>21</v>
      </c>
      <c r="W1388">
        <v>805</v>
      </c>
      <c r="X1388" t="s">
        <v>22</v>
      </c>
      <c r="Y1388" t="s">
        <v>39</v>
      </c>
      <c r="Z1388">
        <v>2</v>
      </c>
      <c r="AC1388" t="str">
        <f>IF(Table1[[#This Row],[In Adafruit Kit]]+Table1[[#This Row],[Common part]]&gt;0,1,"")</f>
        <v/>
      </c>
      <c r="AF1388" t="str">
        <f>IF(Table1[[#This Row],[Stock Part]]=1,"STOCK",IF(Table1[[#This Row],[5% Rohs Part]]+Table1[[#This Row],[1% Rohs Part]],"",""))</f>
        <v/>
      </c>
      <c r="AG1388" t="str">
        <f>CONCATENATE(Table1[[#This Row],[Resistance (Ohms)]],Table1[[#This Row],[Tolerance]],Table1[[#This Row],[Stock]])</f>
        <v>2.26kÂ±1%</v>
      </c>
      <c r="AH1388" t="s">
        <v>11344</v>
      </c>
      <c r="AI1388" s="6" t="s">
        <v>11352</v>
      </c>
    </row>
    <row r="1389" spans="1:35" hidden="1">
      <c r="A1389" t="s">
        <v>55</v>
      </c>
      <c r="B1389" t="s">
        <v>56</v>
      </c>
      <c r="C1389" t="s">
        <v>4240</v>
      </c>
      <c r="D1389" t="s">
        <v>58</v>
      </c>
      <c r="E1389" t="s">
        <v>4241</v>
      </c>
      <c r="F1389" t="s">
        <v>60</v>
      </c>
      <c r="G1389" t="s">
        <v>1060</v>
      </c>
      <c r="H1389">
        <v>0</v>
      </c>
      <c r="I1389">
        <v>0</v>
      </c>
      <c r="J1389" t="s">
        <v>25</v>
      </c>
      <c r="K1389">
        <v>0</v>
      </c>
      <c r="L1389">
        <v>10</v>
      </c>
      <c r="M1389" t="s">
        <v>19</v>
      </c>
      <c r="N1389" t="s">
        <v>62</v>
      </c>
      <c r="O1389" t="s">
        <v>1061</v>
      </c>
      <c r="P1389" t="s">
        <v>24</v>
      </c>
      <c r="Q1389" t="s">
        <v>64</v>
      </c>
      <c r="R1389" t="s">
        <v>65</v>
      </c>
      <c r="S1389" t="s">
        <v>20</v>
      </c>
      <c r="T1389" t="s">
        <v>105</v>
      </c>
      <c r="U1389" t="s">
        <v>67</v>
      </c>
      <c r="V1389" t="s">
        <v>21</v>
      </c>
      <c r="W1389">
        <v>805</v>
      </c>
      <c r="X1389" t="s">
        <v>22</v>
      </c>
      <c r="Y1389" t="s">
        <v>39</v>
      </c>
      <c r="Z1389">
        <v>2</v>
      </c>
      <c r="AC1389" t="str">
        <f>IF(Table1[[#This Row],[In Adafruit Kit]]+Table1[[#This Row],[Common part]]&gt;0,1,"")</f>
        <v/>
      </c>
      <c r="AF1389" t="str">
        <f>IF(Table1[[#This Row],[Stock Part]]=1,"STOCK",IF(Table1[[#This Row],[5% Rohs Part]]+Table1[[#This Row],[1% Rohs Part]],"",""))</f>
        <v/>
      </c>
      <c r="AG1389" t="str">
        <f>CONCATENATE(Table1[[#This Row],[Resistance (Ohms)]],Table1[[#This Row],[Tolerance]],Table1[[#This Row],[Stock]])</f>
        <v>22.6kÂ±1%</v>
      </c>
      <c r="AH1389" t="s">
        <v>11344</v>
      </c>
      <c r="AI1389" s="6" t="s">
        <v>11352</v>
      </c>
    </row>
    <row r="1390" spans="1:35" hidden="1">
      <c r="A1390" t="s">
        <v>55</v>
      </c>
      <c r="B1390" t="s">
        <v>56</v>
      </c>
      <c r="C1390" t="s">
        <v>4242</v>
      </c>
      <c r="D1390" t="s">
        <v>58</v>
      </c>
      <c r="E1390" t="s">
        <v>4243</v>
      </c>
      <c r="F1390" t="s">
        <v>60</v>
      </c>
      <c r="G1390" t="s">
        <v>3026</v>
      </c>
      <c r="H1390">
        <v>0</v>
      </c>
      <c r="I1390">
        <v>0</v>
      </c>
      <c r="J1390" t="s">
        <v>25</v>
      </c>
      <c r="K1390">
        <v>0</v>
      </c>
      <c r="L1390">
        <v>10</v>
      </c>
      <c r="M1390" t="s">
        <v>19</v>
      </c>
      <c r="N1390" t="s">
        <v>62</v>
      </c>
      <c r="O1390" t="s">
        <v>3027</v>
      </c>
      <c r="P1390" t="s">
        <v>24</v>
      </c>
      <c r="Q1390" t="s">
        <v>64</v>
      </c>
      <c r="R1390" t="s">
        <v>65</v>
      </c>
      <c r="S1390" t="s">
        <v>20</v>
      </c>
      <c r="T1390" t="s">
        <v>105</v>
      </c>
      <c r="U1390" t="s">
        <v>67</v>
      </c>
      <c r="V1390" t="s">
        <v>21</v>
      </c>
      <c r="W1390">
        <v>805</v>
      </c>
      <c r="X1390" t="s">
        <v>22</v>
      </c>
      <c r="Y1390" t="s">
        <v>39</v>
      </c>
      <c r="Z1390">
        <v>2</v>
      </c>
      <c r="AC1390" t="str">
        <f>IF(Table1[[#This Row],[In Adafruit Kit]]+Table1[[#This Row],[Common part]]&gt;0,1,"")</f>
        <v/>
      </c>
      <c r="AF1390" t="str">
        <f>IF(Table1[[#This Row],[Stock Part]]=1,"STOCK",IF(Table1[[#This Row],[5% Rohs Part]]+Table1[[#This Row],[1% Rohs Part]],"",""))</f>
        <v/>
      </c>
      <c r="AG1390" t="str">
        <f>CONCATENATE(Table1[[#This Row],[Resistance (Ohms)]],Table1[[#This Row],[Tolerance]],Table1[[#This Row],[Stock]])</f>
        <v>226kÂ±1%</v>
      </c>
      <c r="AH1390" t="s">
        <v>11344</v>
      </c>
      <c r="AI1390" s="6" t="s">
        <v>11352</v>
      </c>
    </row>
    <row r="1391" spans="1:35" hidden="1">
      <c r="A1391" t="s">
        <v>55</v>
      </c>
      <c r="B1391" t="s">
        <v>56</v>
      </c>
      <c r="C1391" t="s">
        <v>4244</v>
      </c>
      <c r="D1391" t="s">
        <v>58</v>
      </c>
      <c r="E1391" t="s">
        <v>4245</v>
      </c>
      <c r="F1391" t="s">
        <v>60</v>
      </c>
      <c r="G1391" t="s">
        <v>2302</v>
      </c>
      <c r="H1391">
        <v>0</v>
      </c>
      <c r="I1391">
        <v>0</v>
      </c>
      <c r="J1391" t="s">
        <v>25</v>
      </c>
      <c r="K1391">
        <v>0</v>
      </c>
      <c r="L1391">
        <v>10</v>
      </c>
      <c r="M1391" t="s">
        <v>19</v>
      </c>
      <c r="N1391" t="s">
        <v>62</v>
      </c>
      <c r="O1391" t="s">
        <v>2303</v>
      </c>
      <c r="P1391" t="s">
        <v>24</v>
      </c>
      <c r="Q1391" t="s">
        <v>64</v>
      </c>
      <c r="R1391" t="s">
        <v>65</v>
      </c>
      <c r="S1391" t="s">
        <v>20</v>
      </c>
      <c r="T1391" t="s">
        <v>105</v>
      </c>
      <c r="U1391" t="s">
        <v>67</v>
      </c>
      <c r="V1391" t="s">
        <v>21</v>
      </c>
      <c r="W1391">
        <v>805</v>
      </c>
      <c r="X1391" t="s">
        <v>22</v>
      </c>
      <c r="Y1391" t="s">
        <v>39</v>
      </c>
      <c r="Z1391">
        <v>2</v>
      </c>
      <c r="AC1391" t="str">
        <f>IF(Table1[[#This Row],[In Adafruit Kit]]+Table1[[#This Row],[Common part]]&gt;0,1,"")</f>
        <v/>
      </c>
      <c r="AF1391" t="str">
        <f>IF(Table1[[#This Row],[Stock Part]]=1,"STOCK",IF(Table1[[#This Row],[5% Rohs Part]]+Table1[[#This Row],[1% Rohs Part]],"",""))</f>
        <v/>
      </c>
      <c r="AG1391" t="str">
        <f>CONCATENATE(Table1[[#This Row],[Resistance (Ohms)]],Table1[[#This Row],[Tolerance]],Table1[[#This Row],[Stock]])</f>
        <v>2.26MÂ±1%</v>
      </c>
      <c r="AH1391" t="s">
        <v>11344</v>
      </c>
      <c r="AI1391" s="6" t="s">
        <v>11352</v>
      </c>
    </row>
    <row r="1392" spans="1:35" hidden="1">
      <c r="A1392" t="s">
        <v>55</v>
      </c>
      <c r="B1392" t="s">
        <v>56</v>
      </c>
      <c r="C1392" t="s">
        <v>4246</v>
      </c>
      <c r="D1392" t="s">
        <v>58</v>
      </c>
      <c r="E1392" t="s">
        <v>4247</v>
      </c>
      <c r="F1392" t="s">
        <v>60</v>
      </c>
      <c r="G1392" t="s">
        <v>3064</v>
      </c>
      <c r="H1392">
        <v>0</v>
      </c>
      <c r="I1392">
        <v>0</v>
      </c>
      <c r="J1392" t="s">
        <v>25</v>
      </c>
      <c r="K1392">
        <v>0</v>
      </c>
      <c r="L1392">
        <v>10</v>
      </c>
      <c r="M1392" t="s">
        <v>19</v>
      </c>
      <c r="N1392" t="s">
        <v>62</v>
      </c>
      <c r="O1392">
        <v>22</v>
      </c>
      <c r="P1392" t="s">
        <v>24</v>
      </c>
      <c r="Q1392" t="s">
        <v>64</v>
      </c>
      <c r="R1392" t="s">
        <v>65</v>
      </c>
      <c r="S1392" t="s">
        <v>20</v>
      </c>
      <c r="T1392" t="s">
        <v>105</v>
      </c>
      <c r="U1392" t="s">
        <v>67</v>
      </c>
      <c r="V1392" t="s">
        <v>21</v>
      </c>
      <c r="W1392">
        <v>805</v>
      </c>
      <c r="X1392" t="s">
        <v>22</v>
      </c>
      <c r="Y1392" t="s">
        <v>39</v>
      </c>
      <c r="Z1392">
        <v>2</v>
      </c>
      <c r="AC1392" t="str">
        <f>IF(Table1[[#This Row],[In Adafruit Kit]]+Table1[[#This Row],[Common part]]&gt;0,1,"")</f>
        <v/>
      </c>
      <c r="AF1392" t="str">
        <f>IF(Table1[[#This Row],[Stock Part]]=1,"STOCK",IF(Table1[[#This Row],[5% Rohs Part]]+Table1[[#This Row],[1% Rohs Part]],"",""))</f>
        <v/>
      </c>
      <c r="AG1392" t="str">
        <f>CONCATENATE(Table1[[#This Row],[Resistance (Ohms)]],Table1[[#This Row],[Tolerance]],Table1[[#This Row],[Stock]])</f>
        <v>22Â±1%</v>
      </c>
      <c r="AH1392" t="s">
        <v>11344</v>
      </c>
      <c r="AI1392" s="6" t="s">
        <v>11352</v>
      </c>
    </row>
    <row r="1393" spans="1:35" hidden="1">
      <c r="A1393" t="s">
        <v>55</v>
      </c>
      <c r="B1393" t="s">
        <v>56</v>
      </c>
      <c r="C1393" t="s">
        <v>4248</v>
      </c>
      <c r="D1393" t="s">
        <v>58</v>
      </c>
      <c r="E1393" t="s">
        <v>4249</v>
      </c>
      <c r="F1393" t="s">
        <v>60</v>
      </c>
      <c r="G1393" t="s">
        <v>1132</v>
      </c>
      <c r="H1393">
        <v>0</v>
      </c>
      <c r="I1393">
        <v>0</v>
      </c>
      <c r="J1393" t="s">
        <v>25</v>
      </c>
      <c r="K1393">
        <v>0</v>
      </c>
      <c r="L1393">
        <v>10</v>
      </c>
      <c r="M1393" t="s">
        <v>19</v>
      </c>
      <c r="N1393" t="s">
        <v>62</v>
      </c>
      <c r="O1393">
        <v>22.1</v>
      </c>
      <c r="P1393" t="s">
        <v>24</v>
      </c>
      <c r="Q1393" t="s">
        <v>64</v>
      </c>
      <c r="R1393" t="s">
        <v>65</v>
      </c>
      <c r="S1393" t="s">
        <v>20</v>
      </c>
      <c r="T1393" t="s">
        <v>105</v>
      </c>
      <c r="U1393" t="s">
        <v>67</v>
      </c>
      <c r="V1393" t="s">
        <v>21</v>
      </c>
      <c r="W1393">
        <v>805</v>
      </c>
      <c r="X1393" t="s">
        <v>22</v>
      </c>
      <c r="Y1393" t="s">
        <v>39</v>
      </c>
      <c r="Z1393">
        <v>2</v>
      </c>
      <c r="AC1393" t="str">
        <f>IF(Table1[[#This Row],[In Adafruit Kit]]+Table1[[#This Row],[Common part]]&gt;0,1,"")</f>
        <v/>
      </c>
      <c r="AF1393" t="str">
        <f>IF(Table1[[#This Row],[Stock Part]]=1,"STOCK",IF(Table1[[#This Row],[5% Rohs Part]]+Table1[[#This Row],[1% Rohs Part]],"",""))</f>
        <v/>
      </c>
      <c r="AG1393" t="str">
        <f>CONCATENATE(Table1[[#This Row],[Resistance (Ohms)]],Table1[[#This Row],[Tolerance]],Table1[[#This Row],[Stock]])</f>
        <v>22.1Â±1%</v>
      </c>
      <c r="AH1393" t="s">
        <v>11344</v>
      </c>
      <c r="AI1393" s="6" t="s">
        <v>11352</v>
      </c>
    </row>
    <row r="1394" spans="1:35" hidden="1">
      <c r="A1394" t="s">
        <v>55</v>
      </c>
      <c r="B1394" t="s">
        <v>56</v>
      </c>
      <c r="C1394" t="s">
        <v>4250</v>
      </c>
      <c r="D1394" t="s">
        <v>58</v>
      </c>
      <c r="E1394" t="s">
        <v>4251</v>
      </c>
      <c r="F1394" t="s">
        <v>60</v>
      </c>
      <c r="G1394" t="s">
        <v>2169</v>
      </c>
      <c r="H1394">
        <v>0</v>
      </c>
      <c r="I1394">
        <v>0</v>
      </c>
      <c r="J1394" t="s">
        <v>25</v>
      </c>
      <c r="K1394">
        <v>0</v>
      </c>
      <c r="L1394">
        <v>10</v>
      </c>
      <c r="M1394" t="s">
        <v>19</v>
      </c>
      <c r="N1394" t="s">
        <v>62</v>
      </c>
      <c r="O1394">
        <v>22.6</v>
      </c>
      <c r="P1394" t="s">
        <v>24</v>
      </c>
      <c r="Q1394" t="s">
        <v>64</v>
      </c>
      <c r="R1394" t="s">
        <v>65</v>
      </c>
      <c r="S1394" t="s">
        <v>20</v>
      </c>
      <c r="T1394" t="s">
        <v>105</v>
      </c>
      <c r="U1394" t="s">
        <v>67</v>
      </c>
      <c r="V1394" t="s">
        <v>21</v>
      </c>
      <c r="W1394">
        <v>805</v>
      </c>
      <c r="X1394" t="s">
        <v>22</v>
      </c>
      <c r="Y1394" t="s">
        <v>39</v>
      </c>
      <c r="Z1394">
        <v>2</v>
      </c>
      <c r="AC1394" t="str">
        <f>IF(Table1[[#This Row],[In Adafruit Kit]]+Table1[[#This Row],[Common part]]&gt;0,1,"")</f>
        <v/>
      </c>
      <c r="AF1394" t="str">
        <f>IF(Table1[[#This Row],[Stock Part]]=1,"STOCK",IF(Table1[[#This Row],[5% Rohs Part]]+Table1[[#This Row],[1% Rohs Part]],"",""))</f>
        <v/>
      </c>
      <c r="AG1394" t="str">
        <f>CONCATENATE(Table1[[#This Row],[Resistance (Ohms)]],Table1[[#This Row],[Tolerance]],Table1[[#This Row],[Stock]])</f>
        <v>22.6Â±1%</v>
      </c>
      <c r="AH1394" t="s">
        <v>11344</v>
      </c>
      <c r="AI1394" s="6" t="s">
        <v>11352</v>
      </c>
    </row>
    <row r="1395" spans="1:35" hidden="1">
      <c r="A1395" t="s">
        <v>55</v>
      </c>
      <c r="B1395" t="s">
        <v>56</v>
      </c>
      <c r="C1395" t="s">
        <v>4252</v>
      </c>
      <c r="D1395" t="s">
        <v>58</v>
      </c>
      <c r="E1395" t="s">
        <v>4253</v>
      </c>
      <c r="F1395" t="s">
        <v>60</v>
      </c>
      <c r="G1395" t="s">
        <v>1135</v>
      </c>
      <c r="H1395">
        <v>0</v>
      </c>
      <c r="I1395">
        <v>0</v>
      </c>
      <c r="J1395" t="s">
        <v>25</v>
      </c>
      <c r="K1395">
        <v>0</v>
      </c>
      <c r="L1395">
        <v>10</v>
      </c>
      <c r="M1395" t="s">
        <v>19</v>
      </c>
      <c r="N1395" t="s">
        <v>62</v>
      </c>
      <c r="O1395">
        <v>232</v>
      </c>
      <c r="P1395" t="s">
        <v>24</v>
      </c>
      <c r="Q1395" t="s">
        <v>64</v>
      </c>
      <c r="R1395" t="s">
        <v>65</v>
      </c>
      <c r="S1395" t="s">
        <v>20</v>
      </c>
      <c r="T1395" t="s">
        <v>105</v>
      </c>
      <c r="U1395" t="s">
        <v>67</v>
      </c>
      <c r="V1395" t="s">
        <v>21</v>
      </c>
      <c r="W1395">
        <v>805</v>
      </c>
      <c r="X1395" t="s">
        <v>22</v>
      </c>
      <c r="Y1395" t="s">
        <v>39</v>
      </c>
      <c r="Z1395">
        <v>2</v>
      </c>
      <c r="AC1395" t="str">
        <f>IF(Table1[[#This Row],[In Adafruit Kit]]+Table1[[#This Row],[Common part]]&gt;0,1,"")</f>
        <v/>
      </c>
      <c r="AF1395" t="str">
        <f>IF(Table1[[#This Row],[Stock Part]]=1,"STOCK",IF(Table1[[#This Row],[5% Rohs Part]]+Table1[[#This Row],[1% Rohs Part]],"",""))</f>
        <v/>
      </c>
      <c r="AG1395" t="str">
        <f>CONCATENATE(Table1[[#This Row],[Resistance (Ohms)]],Table1[[#This Row],[Tolerance]],Table1[[#This Row],[Stock]])</f>
        <v>232Â±1%</v>
      </c>
      <c r="AH1395" t="s">
        <v>11344</v>
      </c>
      <c r="AI1395" s="6" t="s">
        <v>11352</v>
      </c>
    </row>
    <row r="1396" spans="1:35" hidden="1">
      <c r="A1396" t="s">
        <v>55</v>
      </c>
      <c r="B1396" t="s">
        <v>56</v>
      </c>
      <c r="C1396" t="s">
        <v>4254</v>
      </c>
      <c r="D1396" t="s">
        <v>58</v>
      </c>
      <c r="E1396" t="s">
        <v>4255</v>
      </c>
      <c r="F1396" t="s">
        <v>60</v>
      </c>
      <c r="G1396" t="s">
        <v>1128</v>
      </c>
      <c r="H1396">
        <v>0</v>
      </c>
      <c r="I1396">
        <v>0</v>
      </c>
      <c r="J1396" t="s">
        <v>25</v>
      </c>
      <c r="K1396">
        <v>0</v>
      </c>
      <c r="L1396">
        <v>10</v>
      </c>
      <c r="M1396" t="s">
        <v>19</v>
      </c>
      <c r="N1396" t="s">
        <v>62</v>
      </c>
      <c r="O1396" t="s">
        <v>1129</v>
      </c>
      <c r="P1396" t="s">
        <v>24</v>
      </c>
      <c r="Q1396" t="s">
        <v>64</v>
      </c>
      <c r="R1396" t="s">
        <v>65</v>
      </c>
      <c r="S1396" t="s">
        <v>20</v>
      </c>
      <c r="T1396" t="s">
        <v>105</v>
      </c>
      <c r="U1396" t="s">
        <v>67</v>
      </c>
      <c r="V1396" t="s">
        <v>21</v>
      </c>
      <c r="W1396">
        <v>805</v>
      </c>
      <c r="X1396" t="s">
        <v>22</v>
      </c>
      <c r="Y1396" t="s">
        <v>39</v>
      </c>
      <c r="Z1396">
        <v>2</v>
      </c>
      <c r="AC1396" t="str">
        <f>IF(Table1[[#This Row],[In Adafruit Kit]]+Table1[[#This Row],[Common part]]&gt;0,1,"")</f>
        <v/>
      </c>
      <c r="AF1396" t="str">
        <f>IF(Table1[[#This Row],[Stock Part]]=1,"STOCK",IF(Table1[[#This Row],[5% Rohs Part]]+Table1[[#This Row],[1% Rohs Part]],"",""))</f>
        <v/>
      </c>
      <c r="AG1396" t="str">
        <f>CONCATENATE(Table1[[#This Row],[Resistance (Ohms)]],Table1[[#This Row],[Tolerance]],Table1[[#This Row],[Stock]])</f>
        <v>2.32kÂ±1%</v>
      </c>
      <c r="AH1396" t="s">
        <v>11344</v>
      </c>
      <c r="AI1396" s="6" t="s">
        <v>11352</v>
      </c>
    </row>
    <row r="1397" spans="1:35" hidden="1">
      <c r="A1397" t="s">
        <v>55</v>
      </c>
      <c r="B1397" t="s">
        <v>56</v>
      </c>
      <c r="C1397" t="s">
        <v>4256</v>
      </c>
      <c r="D1397" t="s">
        <v>58</v>
      </c>
      <c r="E1397" t="s">
        <v>4257</v>
      </c>
      <c r="F1397" t="s">
        <v>60</v>
      </c>
      <c r="G1397" t="s">
        <v>642</v>
      </c>
      <c r="H1397">
        <v>0</v>
      </c>
      <c r="I1397">
        <v>0</v>
      </c>
      <c r="J1397" t="s">
        <v>25</v>
      </c>
      <c r="K1397">
        <v>0</v>
      </c>
      <c r="L1397">
        <v>10</v>
      </c>
      <c r="M1397" t="s">
        <v>19</v>
      </c>
      <c r="N1397" t="s">
        <v>62</v>
      </c>
      <c r="O1397" t="s">
        <v>643</v>
      </c>
      <c r="P1397" t="s">
        <v>24</v>
      </c>
      <c r="Q1397" t="s">
        <v>64</v>
      </c>
      <c r="R1397" t="s">
        <v>65</v>
      </c>
      <c r="S1397" t="s">
        <v>20</v>
      </c>
      <c r="T1397" t="s">
        <v>105</v>
      </c>
      <c r="U1397" t="s">
        <v>67</v>
      </c>
      <c r="V1397" t="s">
        <v>21</v>
      </c>
      <c r="W1397">
        <v>805</v>
      </c>
      <c r="X1397" t="s">
        <v>22</v>
      </c>
      <c r="Y1397" t="s">
        <v>39</v>
      </c>
      <c r="Z1397">
        <v>2</v>
      </c>
      <c r="AC1397" t="str">
        <f>IF(Table1[[#This Row],[In Adafruit Kit]]+Table1[[#This Row],[Common part]]&gt;0,1,"")</f>
        <v/>
      </c>
      <c r="AF1397" t="str">
        <f>IF(Table1[[#This Row],[Stock Part]]=1,"STOCK",IF(Table1[[#This Row],[5% Rohs Part]]+Table1[[#This Row],[1% Rohs Part]],"",""))</f>
        <v/>
      </c>
      <c r="AG1397" t="str">
        <f>CONCATENATE(Table1[[#This Row],[Resistance (Ohms)]],Table1[[#This Row],[Tolerance]],Table1[[#This Row],[Stock]])</f>
        <v>23.2kÂ±1%</v>
      </c>
      <c r="AH1397" t="s">
        <v>11344</v>
      </c>
      <c r="AI1397" s="6" t="s">
        <v>11352</v>
      </c>
    </row>
    <row r="1398" spans="1:35" hidden="1">
      <c r="A1398" t="s">
        <v>55</v>
      </c>
      <c r="B1398" t="s">
        <v>56</v>
      </c>
      <c r="C1398" t="s">
        <v>4258</v>
      </c>
      <c r="D1398" t="s">
        <v>58</v>
      </c>
      <c r="E1398" t="s">
        <v>4259</v>
      </c>
      <c r="F1398" t="s">
        <v>60</v>
      </c>
      <c r="G1398" t="s">
        <v>1426</v>
      </c>
      <c r="H1398">
        <v>0</v>
      </c>
      <c r="I1398">
        <v>0</v>
      </c>
      <c r="J1398" t="s">
        <v>25</v>
      </c>
      <c r="K1398">
        <v>0</v>
      </c>
      <c r="L1398">
        <v>10</v>
      </c>
      <c r="M1398" t="s">
        <v>19</v>
      </c>
      <c r="N1398" t="s">
        <v>62</v>
      </c>
      <c r="O1398" t="s">
        <v>1427</v>
      </c>
      <c r="P1398" t="s">
        <v>24</v>
      </c>
      <c r="Q1398" t="s">
        <v>64</v>
      </c>
      <c r="R1398" t="s">
        <v>65</v>
      </c>
      <c r="S1398" t="s">
        <v>20</v>
      </c>
      <c r="T1398" t="s">
        <v>105</v>
      </c>
      <c r="U1398" t="s">
        <v>67</v>
      </c>
      <c r="V1398" t="s">
        <v>21</v>
      </c>
      <c r="W1398">
        <v>805</v>
      </c>
      <c r="X1398" t="s">
        <v>22</v>
      </c>
      <c r="Y1398" t="s">
        <v>39</v>
      </c>
      <c r="Z1398">
        <v>2</v>
      </c>
      <c r="AC1398" t="str">
        <f>IF(Table1[[#This Row],[In Adafruit Kit]]+Table1[[#This Row],[Common part]]&gt;0,1,"")</f>
        <v/>
      </c>
      <c r="AF1398" t="str">
        <f>IF(Table1[[#This Row],[Stock Part]]=1,"STOCK",IF(Table1[[#This Row],[5% Rohs Part]]+Table1[[#This Row],[1% Rohs Part]],"",""))</f>
        <v/>
      </c>
      <c r="AG1398" t="str">
        <f>CONCATENATE(Table1[[#This Row],[Resistance (Ohms)]],Table1[[#This Row],[Tolerance]],Table1[[#This Row],[Stock]])</f>
        <v>232kÂ±1%</v>
      </c>
      <c r="AH1398" t="s">
        <v>11344</v>
      </c>
      <c r="AI1398" s="6" t="s">
        <v>11352</v>
      </c>
    </row>
    <row r="1399" spans="1:35" hidden="1">
      <c r="A1399" t="s">
        <v>55</v>
      </c>
      <c r="B1399" t="s">
        <v>56</v>
      </c>
      <c r="C1399" t="s">
        <v>4260</v>
      </c>
      <c r="D1399" t="s">
        <v>58</v>
      </c>
      <c r="E1399" t="s">
        <v>4261</v>
      </c>
      <c r="F1399" t="s">
        <v>60</v>
      </c>
      <c r="G1399" t="s">
        <v>2246</v>
      </c>
      <c r="H1399">
        <v>0</v>
      </c>
      <c r="I1399">
        <v>0</v>
      </c>
      <c r="J1399" t="s">
        <v>25</v>
      </c>
      <c r="K1399">
        <v>0</v>
      </c>
      <c r="L1399">
        <v>10</v>
      </c>
      <c r="M1399" t="s">
        <v>19</v>
      </c>
      <c r="N1399" t="s">
        <v>62</v>
      </c>
      <c r="O1399" t="s">
        <v>2247</v>
      </c>
      <c r="P1399" t="s">
        <v>24</v>
      </c>
      <c r="Q1399" t="s">
        <v>64</v>
      </c>
      <c r="R1399" t="s">
        <v>65</v>
      </c>
      <c r="S1399" t="s">
        <v>20</v>
      </c>
      <c r="T1399" t="s">
        <v>105</v>
      </c>
      <c r="U1399" t="s">
        <v>67</v>
      </c>
      <c r="V1399" t="s">
        <v>21</v>
      </c>
      <c r="W1399">
        <v>805</v>
      </c>
      <c r="X1399" t="s">
        <v>22</v>
      </c>
      <c r="Y1399" t="s">
        <v>39</v>
      </c>
      <c r="Z1399">
        <v>2</v>
      </c>
      <c r="AC1399" t="str">
        <f>IF(Table1[[#This Row],[In Adafruit Kit]]+Table1[[#This Row],[Common part]]&gt;0,1,"")</f>
        <v/>
      </c>
      <c r="AF1399" t="str">
        <f>IF(Table1[[#This Row],[Stock Part]]=1,"STOCK",IF(Table1[[#This Row],[5% Rohs Part]]+Table1[[#This Row],[1% Rohs Part]],"",""))</f>
        <v/>
      </c>
      <c r="AG1399" t="str">
        <f>CONCATENATE(Table1[[#This Row],[Resistance (Ohms)]],Table1[[#This Row],[Tolerance]],Table1[[#This Row],[Stock]])</f>
        <v>2.32MÂ±1%</v>
      </c>
      <c r="AH1399" t="s">
        <v>11344</v>
      </c>
      <c r="AI1399" s="6" t="s">
        <v>11352</v>
      </c>
    </row>
    <row r="1400" spans="1:35" hidden="1">
      <c r="A1400" t="s">
        <v>55</v>
      </c>
      <c r="B1400" t="s">
        <v>56</v>
      </c>
      <c r="C1400" t="s">
        <v>4262</v>
      </c>
      <c r="D1400" t="s">
        <v>58</v>
      </c>
      <c r="E1400" t="s">
        <v>4263</v>
      </c>
      <c r="F1400" t="s">
        <v>60</v>
      </c>
      <c r="G1400" t="s">
        <v>1006</v>
      </c>
      <c r="H1400">
        <v>0</v>
      </c>
      <c r="I1400">
        <v>0</v>
      </c>
      <c r="J1400" t="s">
        <v>25</v>
      </c>
      <c r="K1400">
        <v>0</v>
      </c>
      <c r="L1400">
        <v>10</v>
      </c>
      <c r="M1400" t="s">
        <v>19</v>
      </c>
      <c r="N1400" t="s">
        <v>62</v>
      </c>
      <c r="O1400">
        <v>237</v>
      </c>
      <c r="P1400" t="s">
        <v>24</v>
      </c>
      <c r="Q1400" t="s">
        <v>64</v>
      </c>
      <c r="R1400" t="s">
        <v>65</v>
      </c>
      <c r="S1400" t="s">
        <v>20</v>
      </c>
      <c r="T1400" t="s">
        <v>105</v>
      </c>
      <c r="U1400" t="s">
        <v>67</v>
      </c>
      <c r="V1400" t="s">
        <v>21</v>
      </c>
      <c r="W1400">
        <v>805</v>
      </c>
      <c r="X1400" t="s">
        <v>22</v>
      </c>
      <c r="Y1400" t="s">
        <v>39</v>
      </c>
      <c r="Z1400">
        <v>2</v>
      </c>
      <c r="AC1400" t="str">
        <f>IF(Table1[[#This Row],[In Adafruit Kit]]+Table1[[#This Row],[Common part]]&gt;0,1,"")</f>
        <v/>
      </c>
      <c r="AF1400" t="str">
        <f>IF(Table1[[#This Row],[Stock Part]]=1,"STOCK",IF(Table1[[#This Row],[5% Rohs Part]]+Table1[[#This Row],[1% Rohs Part]],"",""))</f>
        <v/>
      </c>
      <c r="AG1400" t="str">
        <f>CONCATENATE(Table1[[#This Row],[Resistance (Ohms)]],Table1[[#This Row],[Tolerance]],Table1[[#This Row],[Stock]])</f>
        <v>237Â±1%</v>
      </c>
      <c r="AH1400" t="s">
        <v>11344</v>
      </c>
      <c r="AI1400" s="6" t="s">
        <v>11352</v>
      </c>
    </row>
    <row r="1401" spans="1:35" hidden="1">
      <c r="A1401" t="s">
        <v>55</v>
      </c>
      <c r="B1401" t="s">
        <v>56</v>
      </c>
      <c r="C1401" t="s">
        <v>4264</v>
      </c>
      <c r="D1401" t="s">
        <v>58</v>
      </c>
      <c r="E1401" t="s">
        <v>4265</v>
      </c>
      <c r="F1401" t="s">
        <v>60</v>
      </c>
      <c r="G1401" t="s">
        <v>3112</v>
      </c>
      <c r="H1401">
        <v>0</v>
      </c>
      <c r="I1401">
        <v>0</v>
      </c>
      <c r="J1401" t="s">
        <v>25</v>
      </c>
      <c r="K1401">
        <v>0</v>
      </c>
      <c r="L1401">
        <v>10</v>
      </c>
      <c r="M1401" t="s">
        <v>19</v>
      </c>
      <c r="N1401" t="s">
        <v>62</v>
      </c>
      <c r="O1401" t="s">
        <v>3113</v>
      </c>
      <c r="P1401" t="s">
        <v>24</v>
      </c>
      <c r="Q1401" t="s">
        <v>64</v>
      </c>
      <c r="R1401" t="s">
        <v>65</v>
      </c>
      <c r="S1401" t="s">
        <v>20</v>
      </c>
      <c r="T1401" t="s">
        <v>105</v>
      </c>
      <c r="U1401" t="s">
        <v>67</v>
      </c>
      <c r="V1401" t="s">
        <v>21</v>
      </c>
      <c r="W1401">
        <v>805</v>
      </c>
      <c r="X1401" t="s">
        <v>22</v>
      </c>
      <c r="Y1401" t="s">
        <v>39</v>
      </c>
      <c r="Z1401">
        <v>2</v>
      </c>
      <c r="AC1401" t="str">
        <f>IF(Table1[[#This Row],[In Adafruit Kit]]+Table1[[#This Row],[Common part]]&gt;0,1,"")</f>
        <v/>
      </c>
      <c r="AF1401" t="str">
        <f>IF(Table1[[#This Row],[Stock Part]]=1,"STOCK",IF(Table1[[#This Row],[5% Rohs Part]]+Table1[[#This Row],[1% Rohs Part]],"",""))</f>
        <v/>
      </c>
      <c r="AG1401" t="str">
        <f>CONCATENATE(Table1[[#This Row],[Resistance (Ohms)]],Table1[[#This Row],[Tolerance]],Table1[[#This Row],[Stock]])</f>
        <v>2.37kÂ±1%</v>
      </c>
      <c r="AH1401" t="s">
        <v>11344</v>
      </c>
      <c r="AI1401" s="6" t="s">
        <v>11352</v>
      </c>
    </row>
    <row r="1402" spans="1:35" hidden="1">
      <c r="A1402" t="s">
        <v>55</v>
      </c>
      <c r="B1402" t="s">
        <v>56</v>
      </c>
      <c r="C1402" t="s">
        <v>4266</v>
      </c>
      <c r="D1402" t="s">
        <v>58</v>
      </c>
      <c r="E1402" t="s">
        <v>4267</v>
      </c>
      <c r="F1402" t="s">
        <v>60</v>
      </c>
      <c r="G1402" t="s">
        <v>1771</v>
      </c>
      <c r="H1402">
        <v>0</v>
      </c>
      <c r="I1402">
        <v>0</v>
      </c>
      <c r="J1402" t="s">
        <v>25</v>
      </c>
      <c r="K1402">
        <v>0</v>
      </c>
      <c r="L1402">
        <v>10</v>
      </c>
      <c r="M1402" t="s">
        <v>19</v>
      </c>
      <c r="N1402" t="s">
        <v>62</v>
      </c>
      <c r="O1402" t="s">
        <v>1772</v>
      </c>
      <c r="P1402" t="s">
        <v>24</v>
      </c>
      <c r="Q1402" t="s">
        <v>64</v>
      </c>
      <c r="R1402" t="s">
        <v>65</v>
      </c>
      <c r="S1402" t="s">
        <v>20</v>
      </c>
      <c r="T1402" t="s">
        <v>105</v>
      </c>
      <c r="U1402" t="s">
        <v>67</v>
      </c>
      <c r="V1402" t="s">
        <v>21</v>
      </c>
      <c r="W1402">
        <v>805</v>
      </c>
      <c r="X1402" t="s">
        <v>22</v>
      </c>
      <c r="Y1402" t="s">
        <v>39</v>
      </c>
      <c r="Z1402">
        <v>2</v>
      </c>
      <c r="AC1402" t="str">
        <f>IF(Table1[[#This Row],[In Adafruit Kit]]+Table1[[#This Row],[Common part]]&gt;0,1,"")</f>
        <v/>
      </c>
      <c r="AF1402" t="str">
        <f>IF(Table1[[#This Row],[Stock Part]]=1,"STOCK",IF(Table1[[#This Row],[5% Rohs Part]]+Table1[[#This Row],[1% Rohs Part]],"",""))</f>
        <v/>
      </c>
      <c r="AG1402" t="str">
        <f>CONCATENATE(Table1[[#This Row],[Resistance (Ohms)]],Table1[[#This Row],[Tolerance]],Table1[[#This Row],[Stock]])</f>
        <v>23.7kÂ±1%</v>
      </c>
      <c r="AH1402" t="s">
        <v>11344</v>
      </c>
      <c r="AI1402" s="6" t="s">
        <v>11352</v>
      </c>
    </row>
    <row r="1403" spans="1:35" hidden="1">
      <c r="A1403" t="s">
        <v>55</v>
      </c>
      <c r="B1403" t="s">
        <v>56</v>
      </c>
      <c r="C1403" t="s">
        <v>4268</v>
      </c>
      <c r="D1403" t="s">
        <v>58</v>
      </c>
      <c r="E1403" t="s">
        <v>4269</v>
      </c>
      <c r="F1403" t="s">
        <v>60</v>
      </c>
      <c r="G1403" t="s">
        <v>1430</v>
      </c>
      <c r="H1403">
        <v>0</v>
      </c>
      <c r="I1403">
        <v>0</v>
      </c>
      <c r="J1403" t="s">
        <v>25</v>
      </c>
      <c r="K1403">
        <v>0</v>
      </c>
      <c r="L1403">
        <v>10</v>
      </c>
      <c r="M1403" t="s">
        <v>19</v>
      </c>
      <c r="N1403" t="s">
        <v>62</v>
      </c>
      <c r="O1403" t="s">
        <v>1431</v>
      </c>
      <c r="P1403" t="s">
        <v>24</v>
      </c>
      <c r="Q1403" t="s">
        <v>64</v>
      </c>
      <c r="R1403" t="s">
        <v>65</v>
      </c>
      <c r="S1403" t="s">
        <v>20</v>
      </c>
      <c r="T1403" t="s">
        <v>105</v>
      </c>
      <c r="U1403" t="s">
        <v>67</v>
      </c>
      <c r="V1403" t="s">
        <v>21</v>
      </c>
      <c r="W1403">
        <v>805</v>
      </c>
      <c r="X1403" t="s">
        <v>22</v>
      </c>
      <c r="Y1403" t="s">
        <v>39</v>
      </c>
      <c r="Z1403">
        <v>2</v>
      </c>
      <c r="AC1403" t="str">
        <f>IF(Table1[[#This Row],[In Adafruit Kit]]+Table1[[#This Row],[Common part]]&gt;0,1,"")</f>
        <v/>
      </c>
      <c r="AF1403" t="str">
        <f>IF(Table1[[#This Row],[Stock Part]]=1,"STOCK",IF(Table1[[#This Row],[5% Rohs Part]]+Table1[[#This Row],[1% Rohs Part]],"",""))</f>
        <v/>
      </c>
      <c r="AG1403" t="str">
        <f>CONCATENATE(Table1[[#This Row],[Resistance (Ohms)]],Table1[[#This Row],[Tolerance]],Table1[[#This Row],[Stock]])</f>
        <v>237kÂ±1%</v>
      </c>
      <c r="AH1403" t="s">
        <v>11344</v>
      </c>
      <c r="AI1403" s="6" t="s">
        <v>11352</v>
      </c>
    </row>
    <row r="1404" spans="1:35" hidden="1">
      <c r="A1404" t="s">
        <v>55</v>
      </c>
      <c r="B1404" t="s">
        <v>56</v>
      </c>
      <c r="C1404" t="s">
        <v>4270</v>
      </c>
      <c r="D1404" t="s">
        <v>58</v>
      </c>
      <c r="E1404" t="s">
        <v>4271</v>
      </c>
      <c r="F1404" t="s">
        <v>60</v>
      </c>
      <c r="G1404" t="s">
        <v>2290</v>
      </c>
      <c r="H1404">
        <v>0</v>
      </c>
      <c r="I1404">
        <v>0</v>
      </c>
      <c r="J1404" t="s">
        <v>25</v>
      </c>
      <c r="K1404">
        <v>0</v>
      </c>
      <c r="L1404">
        <v>10</v>
      </c>
      <c r="M1404" t="s">
        <v>19</v>
      </c>
      <c r="N1404" t="s">
        <v>62</v>
      </c>
      <c r="O1404" t="s">
        <v>2291</v>
      </c>
      <c r="P1404" t="s">
        <v>24</v>
      </c>
      <c r="Q1404" t="s">
        <v>64</v>
      </c>
      <c r="R1404" t="s">
        <v>65</v>
      </c>
      <c r="S1404" t="s">
        <v>20</v>
      </c>
      <c r="T1404" t="s">
        <v>105</v>
      </c>
      <c r="U1404" t="s">
        <v>67</v>
      </c>
      <c r="V1404" t="s">
        <v>21</v>
      </c>
      <c r="W1404">
        <v>805</v>
      </c>
      <c r="X1404" t="s">
        <v>22</v>
      </c>
      <c r="Y1404" t="s">
        <v>39</v>
      </c>
      <c r="Z1404">
        <v>2</v>
      </c>
      <c r="AC1404" t="str">
        <f>IF(Table1[[#This Row],[In Adafruit Kit]]+Table1[[#This Row],[Common part]]&gt;0,1,"")</f>
        <v/>
      </c>
      <c r="AF1404" t="str">
        <f>IF(Table1[[#This Row],[Stock Part]]=1,"STOCK",IF(Table1[[#This Row],[5% Rohs Part]]+Table1[[#This Row],[1% Rohs Part]],"",""))</f>
        <v/>
      </c>
      <c r="AG1404" t="str">
        <f>CONCATENATE(Table1[[#This Row],[Resistance (Ohms)]],Table1[[#This Row],[Tolerance]],Table1[[#This Row],[Stock]])</f>
        <v>2.37MÂ±1%</v>
      </c>
      <c r="AH1404" t="s">
        <v>11344</v>
      </c>
      <c r="AI1404" s="6" t="s">
        <v>11352</v>
      </c>
    </row>
    <row r="1405" spans="1:35" hidden="1">
      <c r="A1405" t="s">
        <v>55</v>
      </c>
      <c r="B1405" t="s">
        <v>56</v>
      </c>
      <c r="C1405" t="s">
        <v>4272</v>
      </c>
      <c r="D1405" t="s">
        <v>58</v>
      </c>
      <c r="E1405" t="s">
        <v>4273</v>
      </c>
      <c r="F1405" t="s">
        <v>60</v>
      </c>
      <c r="G1405" t="s">
        <v>2903</v>
      </c>
      <c r="H1405">
        <v>0</v>
      </c>
      <c r="I1405">
        <v>0</v>
      </c>
      <c r="J1405" t="s">
        <v>25</v>
      </c>
      <c r="K1405">
        <v>0</v>
      </c>
      <c r="L1405">
        <v>10</v>
      </c>
      <c r="M1405" t="s">
        <v>19</v>
      </c>
      <c r="N1405" t="s">
        <v>62</v>
      </c>
      <c r="O1405">
        <v>23.2</v>
      </c>
      <c r="P1405" t="s">
        <v>24</v>
      </c>
      <c r="Q1405" t="s">
        <v>64</v>
      </c>
      <c r="R1405" t="s">
        <v>65</v>
      </c>
      <c r="S1405" t="s">
        <v>20</v>
      </c>
      <c r="T1405" t="s">
        <v>105</v>
      </c>
      <c r="U1405" t="s">
        <v>67</v>
      </c>
      <c r="V1405" t="s">
        <v>21</v>
      </c>
      <c r="W1405">
        <v>805</v>
      </c>
      <c r="X1405" t="s">
        <v>22</v>
      </c>
      <c r="Y1405" t="s">
        <v>39</v>
      </c>
      <c r="Z1405">
        <v>2</v>
      </c>
      <c r="AC1405" t="str">
        <f>IF(Table1[[#This Row],[In Adafruit Kit]]+Table1[[#This Row],[Common part]]&gt;0,1,"")</f>
        <v/>
      </c>
      <c r="AF1405" t="str">
        <f>IF(Table1[[#This Row],[Stock Part]]=1,"STOCK",IF(Table1[[#This Row],[5% Rohs Part]]+Table1[[#This Row],[1% Rohs Part]],"",""))</f>
        <v/>
      </c>
      <c r="AG1405" t="str">
        <f>CONCATENATE(Table1[[#This Row],[Resistance (Ohms)]],Table1[[#This Row],[Tolerance]],Table1[[#This Row],[Stock]])</f>
        <v>23.2Â±1%</v>
      </c>
      <c r="AH1405" t="s">
        <v>11344</v>
      </c>
      <c r="AI1405" s="6" t="s">
        <v>11352</v>
      </c>
    </row>
    <row r="1406" spans="1:35" hidden="1">
      <c r="A1406" t="s">
        <v>55</v>
      </c>
      <c r="B1406" t="s">
        <v>56</v>
      </c>
      <c r="C1406" t="s">
        <v>4274</v>
      </c>
      <c r="D1406" t="s">
        <v>58</v>
      </c>
      <c r="E1406" t="s">
        <v>4275</v>
      </c>
      <c r="F1406" t="s">
        <v>60</v>
      </c>
      <c r="G1406" t="s">
        <v>2865</v>
      </c>
      <c r="H1406">
        <v>0</v>
      </c>
      <c r="I1406">
        <v>0</v>
      </c>
      <c r="J1406" t="s">
        <v>25</v>
      </c>
      <c r="K1406">
        <v>0</v>
      </c>
      <c r="L1406">
        <v>10</v>
      </c>
      <c r="M1406" t="s">
        <v>19</v>
      </c>
      <c r="N1406" t="s">
        <v>62</v>
      </c>
      <c r="O1406">
        <v>23.7</v>
      </c>
      <c r="P1406" t="s">
        <v>24</v>
      </c>
      <c r="Q1406" t="s">
        <v>64</v>
      </c>
      <c r="R1406" t="s">
        <v>65</v>
      </c>
      <c r="S1406" t="s">
        <v>20</v>
      </c>
      <c r="T1406" t="s">
        <v>105</v>
      </c>
      <c r="U1406" t="s">
        <v>67</v>
      </c>
      <c r="V1406" t="s">
        <v>21</v>
      </c>
      <c r="W1406">
        <v>805</v>
      </c>
      <c r="X1406" t="s">
        <v>22</v>
      </c>
      <c r="Y1406" t="s">
        <v>39</v>
      </c>
      <c r="Z1406">
        <v>2</v>
      </c>
      <c r="AC1406" t="str">
        <f>IF(Table1[[#This Row],[In Adafruit Kit]]+Table1[[#This Row],[Common part]]&gt;0,1,"")</f>
        <v/>
      </c>
      <c r="AF1406" t="str">
        <f>IF(Table1[[#This Row],[Stock Part]]=1,"STOCK",IF(Table1[[#This Row],[5% Rohs Part]]+Table1[[#This Row],[1% Rohs Part]],"",""))</f>
        <v/>
      </c>
      <c r="AG1406" t="str">
        <f>CONCATENATE(Table1[[#This Row],[Resistance (Ohms)]],Table1[[#This Row],[Tolerance]],Table1[[#This Row],[Stock]])</f>
        <v>23.7Â±1%</v>
      </c>
      <c r="AH1406" t="s">
        <v>11344</v>
      </c>
      <c r="AI1406" s="6" t="s">
        <v>11352</v>
      </c>
    </row>
    <row r="1407" spans="1:35" hidden="1">
      <c r="A1407" t="s">
        <v>55</v>
      </c>
      <c r="B1407" t="s">
        <v>56</v>
      </c>
      <c r="C1407" t="s">
        <v>4276</v>
      </c>
      <c r="D1407" t="s">
        <v>58</v>
      </c>
      <c r="E1407" t="s">
        <v>4277</v>
      </c>
      <c r="F1407" t="s">
        <v>60</v>
      </c>
      <c r="G1407" t="s">
        <v>1303</v>
      </c>
      <c r="H1407">
        <v>0</v>
      </c>
      <c r="I1407">
        <v>0</v>
      </c>
      <c r="J1407" t="s">
        <v>25</v>
      </c>
      <c r="K1407">
        <v>0</v>
      </c>
      <c r="L1407">
        <v>10</v>
      </c>
      <c r="M1407" t="s">
        <v>19</v>
      </c>
      <c r="N1407" t="s">
        <v>62</v>
      </c>
      <c r="O1407">
        <v>240</v>
      </c>
      <c r="P1407" t="s">
        <v>24</v>
      </c>
      <c r="Q1407" t="s">
        <v>64</v>
      </c>
      <c r="R1407" t="s">
        <v>65</v>
      </c>
      <c r="S1407" t="s">
        <v>20</v>
      </c>
      <c r="T1407" t="s">
        <v>105</v>
      </c>
      <c r="U1407" t="s">
        <v>67</v>
      </c>
      <c r="V1407" t="s">
        <v>21</v>
      </c>
      <c r="W1407">
        <v>805</v>
      </c>
      <c r="X1407" t="s">
        <v>22</v>
      </c>
      <c r="Y1407" t="s">
        <v>39</v>
      </c>
      <c r="Z1407">
        <v>2</v>
      </c>
      <c r="AC1407" t="str">
        <f>IF(Table1[[#This Row],[In Adafruit Kit]]+Table1[[#This Row],[Common part]]&gt;0,1,"")</f>
        <v/>
      </c>
      <c r="AF1407" t="str">
        <f>IF(Table1[[#This Row],[Stock Part]]=1,"STOCK",IF(Table1[[#This Row],[5% Rohs Part]]+Table1[[#This Row],[1% Rohs Part]],"",""))</f>
        <v/>
      </c>
      <c r="AG1407" t="str">
        <f>CONCATENATE(Table1[[#This Row],[Resistance (Ohms)]],Table1[[#This Row],[Tolerance]],Table1[[#This Row],[Stock]])</f>
        <v>240Â±1%</v>
      </c>
      <c r="AH1407" t="s">
        <v>11344</v>
      </c>
      <c r="AI1407" s="6" t="s">
        <v>11352</v>
      </c>
    </row>
    <row r="1408" spans="1:35" hidden="1">
      <c r="A1408" t="s">
        <v>55</v>
      </c>
      <c r="B1408" t="s">
        <v>56</v>
      </c>
      <c r="C1408" t="s">
        <v>4278</v>
      </c>
      <c r="D1408" t="s">
        <v>58</v>
      </c>
      <c r="E1408" t="s">
        <v>4279</v>
      </c>
      <c r="F1408" t="s">
        <v>60</v>
      </c>
      <c r="G1408" t="s">
        <v>995</v>
      </c>
      <c r="H1408">
        <v>0</v>
      </c>
      <c r="I1408">
        <v>0</v>
      </c>
      <c r="J1408" t="s">
        <v>25</v>
      </c>
      <c r="K1408">
        <v>0</v>
      </c>
      <c r="L1408">
        <v>10</v>
      </c>
      <c r="M1408" t="s">
        <v>19</v>
      </c>
      <c r="N1408" t="s">
        <v>62</v>
      </c>
      <c r="O1408" t="s">
        <v>537</v>
      </c>
      <c r="P1408" t="s">
        <v>24</v>
      </c>
      <c r="Q1408" t="s">
        <v>64</v>
      </c>
      <c r="R1408" t="s">
        <v>65</v>
      </c>
      <c r="S1408" t="s">
        <v>20</v>
      </c>
      <c r="T1408" t="s">
        <v>105</v>
      </c>
      <c r="U1408" t="s">
        <v>67</v>
      </c>
      <c r="V1408" t="s">
        <v>21</v>
      </c>
      <c r="W1408">
        <v>805</v>
      </c>
      <c r="X1408" t="s">
        <v>22</v>
      </c>
      <c r="Y1408" t="s">
        <v>39</v>
      </c>
      <c r="Z1408">
        <v>2</v>
      </c>
      <c r="AC1408" t="str">
        <f>IF(Table1[[#This Row],[In Adafruit Kit]]+Table1[[#This Row],[Common part]]&gt;0,1,"")</f>
        <v/>
      </c>
      <c r="AF1408" t="str">
        <f>IF(Table1[[#This Row],[Stock Part]]=1,"STOCK",IF(Table1[[#This Row],[5% Rohs Part]]+Table1[[#This Row],[1% Rohs Part]],"",""))</f>
        <v/>
      </c>
      <c r="AG1408" t="str">
        <f>CONCATENATE(Table1[[#This Row],[Resistance (Ohms)]],Table1[[#This Row],[Tolerance]],Table1[[#This Row],[Stock]])</f>
        <v>2.4kÂ±1%</v>
      </c>
      <c r="AH1408" t="s">
        <v>11344</v>
      </c>
      <c r="AI1408" s="6" t="s">
        <v>11352</v>
      </c>
    </row>
    <row r="1409" spans="1:35" hidden="1">
      <c r="A1409" t="s">
        <v>55</v>
      </c>
      <c r="B1409" t="s">
        <v>56</v>
      </c>
      <c r="C1409" t="s">
        <v>4280</v>
      </c>
      <c r="D1409" t="s">
        <v>58</v>
      </c>
      <c r="E1409" t="s">
        <v>4281</v>
      </c>
      <c r="F1409" t="s">
        <v>60</v>
      </c>
      <c r="G1409" t="s">
        <v>857</v>
      </c>
      <c r="H1409">
        <v>0</v>
      </c>
      <c r="I1409">
        <v>0</v>
      </c>
      <c r="J1409" t="s">
        <v>25</v>
      </c>
      <c r="K1409">
        <v>0</v>
      </c>
      <c r="L1409">
        <v>10</v>
      </c>
      <c r="M1409" t="s">
        <v>19</v>
      </c>
      <c r="N1409" t="s">
        <v>62</v>
      </c>
      <c r="O1409" t="s">
        <v>858</v>
      </c>
      <c r="P1409" t="s">
        <v>24</v>
      </c>
      <c r="Q1409" t="s">
        <v>64</v>
      </c>
      <c r="R1409" t="s">
        <v>65</v>
      </c>
      <c r="S1409" t="s">
        <v>20</v>
      </c>
      <c r="T1409" t="s">
        <v>105</v>
      </c>
      <c r="U1409" t="s">
        <v>67</v>
      </c>
      <c r="V1409" t="s">
        <v>21</v>
      </c>
      <c r="W1409">
        <v>805</v>
      </c>
      <c r="X1409" t="s">
        <v>22</v>
      </c>
      <c r="Y1409" t="s">
        <v>39</v>
      </c>
      <c r="Z1409">
        <v>2</v>
      </c>
      <c r="AC1409" t="str">
        <f>IF(Table1[[#This Row],[In Adafruit Kit]]+Table1[[#This Row],[Common part]]&gt;0,1,"")</f>
        <v/>
      </c>
      <c r="AF1409" t="str">
        <f>IF(Table1[[#This Row],[Stock Part]]=1,"STOCK",IF(Table1[[#This Row],[5% Rohs Part]]+Table1[[#This Row],[1% Rohs Part]],"",""))</f>
        <v/>
      </c>
      <c r="AG1409" t="str">
        <f>CONCATENATE(Table1[[#This Row],[Resistance (Ohms)]],Table1[[#This Row],[Tolerance]],Table1[[#This Row],[Stock]])</f>
        <v>24kÂ±1%</v>
      </c>
      <c r="AH1409" t="s">
        <v>11344</v>
      </c>
      <c r="AI1409" s="6" t="s">
        <v>11352</v>
      </c>
    </row>
    <row r="1410" spans="1:35" hidden="1">
      <c r="A1410" t="s">
        <v>55</v>
      </c>
      <c r="B1410" t="s">
        <v>56</v>
      </c>
      <c r="C1410" t="s">
        <v>4282</v>
      </c>
      <c r="D1410" t="s">
        <v>58</v>
      </c>
      <c r="E1410" t="s">
        <v>4283</v>
      </c>
      <c r="F1410" t="s">
        <v>60</v>
      </c>
      <c r="G1410" t="s">
        <v>3119</v>
      </c>
      <c r="H1410">
        <v>0</v>
      </c>
      <c r="I1410">
        <v>0</v>
      </c>
      <c r="J1410" t="s">
        <v>25</v>
      </c>
      <c r="K1410">
        <v>0</v>
      </c>
      <c r="L1410">
        <v>10</v>
      </c>
      <c r="M1410" t="s">
        <v>19</v>
      </c>
      <c r="N1410" t="s">
        <v>62</v>
      </c>
      <c r="O1410" t="s">
        <v>2138</v>
      </c>
      <c r="P1410" t="s">
        <v>24</v>
      </c>
      <c r="Q1410" t="s">
        <v>64</v>
      </c>
      <c r="R1410" t="s">
        <v>65</v>
      </c>
      <c r="S1410" t="s">
        <v>20</v>
      </c>
      <c r="T1410" t="s">
        <v>105</v>
      </c>
      <c r="U1410" t="s">
        <v>67</v>
      </c>
      <c r="V1410" t="s">
        <v>21</v>
      </c>
      <c r="W1410">
        <v>805</v>
      </c>
      <c r="X1410" t="s">
        <v>22</v>
      </c>
      <c r="Y1410" t="s">
        <v>39</v>
      </c>
      <c r="Z1410">
        <v>2</v>
      </c>
      <c r="AC1410" t="str">
        <f>IF(Table1[[#This Row],[In Adafruit Kit]]+Table1[[#This Row],[Common part]]&gt;0,1,"")</f>
        <v/>
      </c>
      <c r="AF1410" t="str">
        <f>IF(Table1[[#This Row],[Stock Part]]=1,"STOCK",IF(Table1[[#This Row],[5% Rohs Part]]+Table1[[#This Row],[1% Rohs Part]],"",""))</f>
        <v/>
      </c>
      <c r="AG1410" t="str">
        <f>CONCATENATE(Table1[[#This Row],[Resistance (Ohms)]],Table1[[#This Row],[Tolerance]],Table1[[#This Row],[Stock]])</f>
        <v>240kÂ±1%</v>
      </c>
      <c r="AH1410" t="s">
        <v>11344</v>
      </c>
      <c r="AI1410" s="6" t="s">
        <v>11352</v>
      </c>
    </row>
    <row r="1411" spans="1:35" hidden="1">
      <c r="A1411" t="s">
        <v>55</v>
      </c>
      <c r="B1411" t="s">
        <v>56</v>
      </c>
      <c r="C1411" t="s">
        <v>4284</v>
      </c>
      <c r="D1411" t="s">
        <v>58</v>
      </c>
      <c r="E1411" t="s">
        <v>4285</v>
      </c>
      <c r="F1411" t="s">
        <v>60</v>
      </c>
      <c r="G1411" t="s">
        <v>1193</v>
      </c>
      <c r="H1411">
        <v>0</v>
      </c>
      <c r="I1411">
        <v>0</v>
      </c>
      <c r="J1411" t="s">
        <v>25</v>
      </c>
      <c r="K1411">
        <v>0</v>
      </c>
      <c r="L1411">
        <v>10</v>
      </c>
      <c r="M1411" t="s">
        <v>19</v>
      </c>
      <c r="N1411" t="s">
        <v>62</v>
      </c>
      <c r="O1411">
        <v>243</v>
      </c>
      <c r="P1411" t="s">
        <v>24</v>
      </c>
      <c r="Q1411" t="s">
        <v>64</v>
      </c>
      <c r="R1411" t="s">
        <v>65</v>
      </c>
      <c r="S1411" t="s">
        <v>20</v>
      </c>
      <c r="T1411" t="s">
        <v>105</v>
      </c>
      <c r="U1411" t="s">
        <v>67</v>
      </c>
      <c r="V1411" t="s">
        <v>21</v>
      </c>
      <c r="W1411">
        <v>805</v>
      </c>
      <c r="X1411" t="s">
        <v>22</v>
      </c>
      <c r="Y1411" t="s">
        <v>39</v>
      </c>
      <c r="Z1411">
        <v>2</v>
      </c>
      <c r="AC1411" t="str">
        <f>IF(Table1[[#This Row],[In Adafruit Kit]]+Table1[[#This Row],[Common part]]&gt;0,1,"")</f>
        <v/>
      </c>
      <c r="AF1411" t="str">
        <f>IF(Table1[[#This Row],[Stock Part]]=1,"STOCK",IF(Table1[[#This Row],[5% Rohs Part]]+Table1[[#This Row],[1% Rohs Part]],"",""))</f>
        <v/>
      </c>
      <c r="AG1411" t="str">
        <f>CONCATENATE(Table1[[#This Row],[Resistance (Ohms)]],Table1[[#This Row],[Tolerance]],Table1[[#This Row],[Stock]])</f>
        <v>243Â±1%</v>
      </c>
      <c r="AH1411" t="s">
        <v>11344</v>
      </c>
      <c r="AI1411" s="6" t="s">
        <v>11352</v>
      </c>
    </row>
    <row r="1412" spans="1:35" hidden="1">
      <c r="A1412" t="s">
        <v>55</v>
      </c>
      <c r="B1412" t="s">
        <v>56</v>
      </c>
      <c r="C1412" t="s">
        <v>4286</v>
      </c>
      <c r="D1412" t="s">
        <v>58</v>
      </c>
      <c r="E1412" t="s">
        <v>4287</v>
      </c>
      <c r="F1412" t="s">
        <v>60</v>
      </c>
      <c r="G1412" t="s">
        <v>799</v>
      </c>
      <c r="H1412">
        <v>0</v>
      </c>
      <c r="I1412">
        <v>0</v>
      </c>
      <c r="J1412" t="s">
        <v>25</v>
      </c>
      <c r="K1412">
        <v>0</v>
      </c>
      <c r="L1412">
        <v>10</v>
      </c>
      <c r="M1412" t="s">
        <v>19</v>
      </c>
      <c r="N1412" t="s">
        <v>62</v>
      </c>
      <c r="O1412" t="s">
        <v>800</v>
      </c>
      <c r="P1412" t="s">
        <v>24</v>
      </c>
      <c r="Q1412" t="s">
        <v>64</v>
      </c>
      <c r="R1412" t="s">
        <v>65</v>
      </c>
      <c r="S1412" t="s">
        <v>20</v>
      </c>
      <c r="T1412" t="s">
        <v>105</v>
      </c>
      <c r="U1412" t="s">
        <v>67</v>
      </c>
      <c r="V1412" t="s">
        <v>21</v>
      </c>
      <c r="W1412">
        <v>805</v>
      </c>
      <c r="X1412" t="s">
        <v>22</v>
      </c>
      <c r="Y1412" t="s">
        <v>39</v>
      </c>
      <c r="Z1412">
        <v>2</v>
      </c>
      <c r="AC1412" t="str">
        <f>IF(Table1[[#This Row],[In Adafruit Kit]]+Table1[[#This Row],[Common part]]&gt;0,1,"")</f>
        <v/>
      </c>
      <c r="AF1412" t="str">
        <f>IF(Table1[[#This Row],[Stock Part]]=1,"STOCK",IF(Table1[[#This Row],[5% Rohs Part]]+Table1[[#This Row],[1% Rohs Part]],"",""))</f>
        <v/>
      </c>
      <c r="AG1412" t="str">
        <f>CONCATENATE(Table1[[#This Row],[Resistance (Ohms)]],Table1[[#This Row],[Tolerance]],Table1[[#This Row],[Stock]])</f>
        <v>2.43kÂ±1%</v>
      </c>
      <c r="AH1412" t="s">
        <v>11344</v>
      </c>
      <c r="AI1412" s="6" t="s">
        <v>11352</v>
      </c>
    </row>
    <row r="1413" spans="1:35" hidden="1">
      <c r="A1413" t="s">
        <v>55</v>
      </c>
      <c r="B1413" t="s">
        <v>56</v>
      </c>
      <c r="C1413" t="s">
        <v>4288</v>
      </c>
      <c r="D1413" t="s">
        <v>58</v>
      </c>
      <c r="E1413" t="s">
        <v>4289</v>
      </c>
      <c r="F1413" t="s">
        <v>60</v>
      </c>
      <c r="G1413" t="s">
        <v>1064</v>
      </c>
      <c r="H1413">
        <v>0</v>
      </c>
      <c r="I1413">
        <v>0</v>
      </c>
      <c r="J1413" t="s">
        <v>25</v>
      </c>
      <c r="K1413">
        <v>0</v>
      </c>
      <c r="L1413">
        <v>10</v>
      </c>
      <c r="M1413" t="s">
        <v>19</v>
      </c>
      <c r="N1413" t="s">
        <v>62</v>
      </c>
      <c r="O1413" t="s">
        <v>1065</v>
      </c>
      <c r="P1413" t="s">
        <v>24</v>
      </c>
      <c r="Q1413" t="s">
        <v>64</v>
      </c>
      <c r="R1413" t="s">
        <v>65</v>
      </c>
      <c r="S1413" t="s">
        <v>20</v>
      </c>
      <c r="T1413" t="s">
        <v>105</v>
      </c>
      <c r="U1413" t="s">
        <v>67</v>
      </c>
      <c r="V1413" t="s">
        <v>21</v>
      </c>
      <c r="W1413">
        <v>805</v>
      </c>
      <c r="X1413" t="s">
        <v>22</v>
      </c>
      <c r="Y1413" t="s">
        <v>39</v>
      </c>
      <c r="Z1413">
        <v>2</v>
      </c>
      <c r="AC1413" t="str">
        <f>IF(Table1[[#This Row],[In Adafruit Kit]]+Table1[[#This Row],[Common part]]&gt;0,1,"")</f>
        <v/>
      </c>
      <c r="AF1413" t="str">
        <f>IF(Table1[[#This Row],[Stock Part]]=1,"STOCK",IF(Table1[[#This Row],[5% Rohs Part]]+Table1[[#This Row],[1% Rohs Part]],"",""))</f>
        <v/>
      </c>
      <c r="AG1413" t="str">
        <f>CONCATENATE(Table1[[#This Row],[Resistance (Ohms)]],Table1[[#This Row],[Tolerance]],Table1[[#This Row],[Stock]])</f>
        <v>24.3kÂ±1%</v>
      </c>
      <c r="AH1413" t="s">
        <v>11344</v>
      </c>
      <c r="AI1413" s="6" t="s">
        <v>11352</v>
      </c>
    </row>
    <row r="1414" spans="1:35" hidden="1">
      <c r="A1414" t="s">
        <v>55</v>
      </c>
      <c r="B1414" t="s">
        <v>56</v>
      </c>
      <c r="C1414" t="s">
        <v>4290</v>
      </c>
      <c r="D1414" t="s">
        <v>58</v>
      </c>
      <c r="E1414" t="s">
        <v>4291</v>
      </c>
      <c r="F1414" t="s">
        <v>60</v>
      </c>
      <c r="G1414" t="s">
        <v>2987</v>
      </c>
      <c r="H1414">
        <v>0</v>
      </c>
      <c r="I1414">
        <v>0</v>
      </c>
      <c r="J1414" t="s">
        <v>25</v>
      </c>
      <c r="K1414">
        <v>0</v>
      </c>
      <c r="L1414">
        <v>10</v>
      </c>
      <c r="M1414" t="s">
        <v>19</v>
      </c>
      <c r="N1414" t="s">
        <v>62</v>
      </c>
      <c r="O1414" t="s">
        <v>2988</v>
      </c>
      <c r="P1414" t="s">
        <v>24</v>
      </c>
      <c r="Q1414" t="s">
        <v>64</v>
      </c>
      <c r="R1414" t="s">
        <v>65</v>
      </c>
      <c r="S1414" t="s">
        <v>20</v>
      </c>
      <c r="T1414" t="s">
        <v>105</v>
      </c>
      <c r="U1414" t="s">
        <v>67</v>
      </c>
      <c r="V1414" t="s">
        <v>21</v>
      </c>
      <c r="W1414">
        <v>805</v>
      </c>
      <c r="X1414" t="s">
        <v>22</v>
      </c>
      <c r="Y1414" t="s">
        <v>39</v>
      </c>
      <c r="Z1414">
        <v>2</v>
      </c>
      <c r="AC1414" t="str">
        <f>IF(Table1[[#This Row],[In Adafruit Kit]]+Table1[[#This Row],[Common part]]&gt;0,1,"")</f>
        <v/>
      </c>
      <c r="AF1414" t="str">
        <f>IF(Table1[[#This Row],[Stock Part]]=1,"STOCK",IF(Table1[[#This Row],[5% Rohs Part]]+Table1[[#This Row],[1% Rohs Part]],"",""))</f>
        <v/>
      </c>
      <c r="AG1414" t="str">
        <f>CONCATENATE(Table1[[#This Row],[Resistance (Ohms)]],Table1[[#This Row],[Tolerance]],Table1[[#This Row],[Stock]])</f>
        <v>243kÂ±1%</v>
      </c>
      <c r="AH1414" t="s">
        <v>11344</v>
      </c>
      <c r="AI1414" s="6" t="s">
        <v>11352</v>
      </c>
    </row>
    <row r="1415" spans="1:35" hidden="1">
      <c r="A1415" t="s">
        <v>55</v>
      </c>
      <c r="B1415" t="s">
        <v>56</v>
      </c>
      <c r="C1415" t="s">
        <v>4292</v>
      </c>
      <c r="D1415" t="s">
        <v>58</v>
      </c>
      <c r="E1415" t="s">
        <v>4293</v>
      </c>
      <c r="F1415" t="s">
        <v>60</v>
      </c>
      <c r="G1415" t="s">
        <v>2054</v>
      </c>
      <c r="H1415">
        <v>0</v>
      </c>
      <c r="I1415">
        <v>0</v>
      </c>
      <c r="J1415" t="s">
        <v>25</v>
      </c>
      <c r="K1415">
        <v>0</v>
      </c>
      <c r="L1415">
        <v>10</v>
      </c>
      <c r="M1415" t="s">
        <v>19</v>
      </c>
      <c r="N1415" t="s">
        <v>62</v>
      </c>
      <c r="O1415" t="s">
        <v>2055</v>
      </c>
      <c r="P1415" t="s">
        <v>24</v>
      </c>
      <c r="Q1415" t="s">
        <v>64</v>
      </c>
      <c r="R1415" t="s">
        <v>65</v>
      </c>
      <c r="S1415" t="s">
        <v>20</v>
      </c>
      <c r="T1415" t="s">
        <v>105</v>
      </c>
      <c r="U1415" t="s">
        <v>67</v>
      </c>
      <c r="V1415" t="s">
        <v>21</v>
      </c>
      <c r="W1415">
        <v>805</v>
      </c>
      <c r="X1415" t="s">
        <v>22</v>
      </c>
      <c r="Y1415" t="s">
        <v>39</v>
      </c>
      <c r="Z1415">
        <v>2</v>
      </c>
      <c r="AC1415" t="str">
        <f>IF(Table1[[#This Row],[In Adafruit Kit]]+Table1[[#This Row],[Common part]]&gt;0,1,"")</f>
        <v/>
      </c>
      <c r="AF1415" t="str">
        <f>IF(Table1[[#This Row],[Stock Part]]=1,"STOCK",IF(Table1[[#This Row],[5% Rohs Part]]+Table1[[#This Row],[1% Rohs Part]],"",""))</f>
        <v/>
      </c>
      <c r="AG1415" t="str">
        <f>CONCATENATE(Table1[[#This Row],[Resistance (Ohms)]],Table1[[#This Row],[Tolerance]],Table1[[#This Row],[Stock]])</f>
        <v>2.43MÂ±1%</v>
      </c>
      <c r="AH1415" t="s">
        <v>11344</v>
      </c>
      <c r="AI1415" s="6" t="s">
        <v>11352</v>
      </c>
    </row>
    <row r="1416" spans="1:35" hidden="1">
      <c r="A1416" t="s">
        <v>55</v>
      </c>
      <c r="B1416" t="s">
        <v>56</v>
      </c>
      <c r="C1416" t="s">
        <v>4294</v>
      </c>
      <c r="D1416" t="s">
        <v>58</v>
      </c>
      <c r="E1416" t="s">
        <v>4295</v>
      </c>
      <c r="F1416" t="s">
        <v>60</v>
      </c>
      <c r="G1416" t="s">
        <v>1775</v>
      </c>
      <c r="H1416">
        <v>0</v>
      </c>
      <c r="I1416">
        <v>0</v>
      </c>
      <c r="J1416" t="s">
        <v>25</v>
      </c>
      <c r="K1416">
        <v>0</v>
      </c>
      <c r="L1416">
        <v>10</v>
      </c>
      <c r="M1416" t="s">
        <v>19</v>
      </c>
      <c r="N1416" t="s">
        <v>62</v>
      </c>
      <c r="O1416">
        <v>249</v>
      </c>
      <c r="P1416" t="s">
        <v>24</v>
      </c>
      <c r="Q1416" t="s">
        <v>64</v>
      </c>
      <c r="R1416" t="s">
        <v>65</v>
      </c>
      <c r="S1416" t="s">
        <v>20</v>
      </c>
      <c r="T1416" t="s">
        <v>105</v>
      </c>
      <c r="U1416" t="s">
        <v>67</v>
      </c>
      <c r="V1416" t="s">
        <v>21</v>
      </c>
      <c r="W1416">
        <v>805</v>
      </c>
      <c r="X1416" t="s">
        <v>22</v>
      </c>
      <c r="Y1416" t="s">
        <v>39</v>
      </c>
      <c r="Z1416">
        <v>2</v>
      </c>
      <c r="AC1416" t="str">
        <f>IF(Table1[[#This Row],[In Adafruit Kit]]+Table1[[#This Row],[Common part]]&gt;0,1,"")</f>
        <v/>
      </c>
      <c r="AF1416" t="str">
        <f>IF(Table1[[#This Row],[Stock Part]]=1,"STOCK",IF(Table1[[#This Row],[5% Rohs Part]]+Table1[[#This Row],[1% Rohs Part]],"",""))</f>
        <v/>
      </c>
      <c r="AG1416" t="str">
        <f>CONCATENATE(Table1[[#This Row],[Resistance (Ohms)]],Table1[[#This Row],[Tolerance]],Table1[[#This Row],[Stock]])</f>
        <v>249Â±1%</v>
      </c>
      <c r="AH1416" t="s">
        <v>11344</v>
      </c>
      <c r="AI1416" s="6" t="s">
        <v>11352</v>
      </c>
    </row>
    <row r="1417" spans="1:35" hidden="1">
      <c r="A1417" t="s">
        <v>55</v>
      </c>
      <c r="B1417" t="s">
        <v>56</v>
      </c>
      <c r="C1417" t="s">
        <v>4296</v>
      </c>
      <c r="D1417" t="s">
        <v>58</v>
      </c>
      <c r="E1417" t="s">
        <v>4297</v>
      </c>
      <c r="F1417" t="s">
        <v>60</v>
      </c>
      <c r="G1417" t="s">
        <v>702</v>
      </c>
      <c r="H1417">
        <v>0</v>
      </c>
      <c r="I1417">
        <v>0</v>
      </c>
      <c r="J1417" t="s">
        <v>25</v>
      </c>
      <c r="K1417">
        <v>0</v>
      </c>
      <c r="L1417">
        <v>10</v>
      </c>
      <c r="M1417" t="s">
        <v>19</v>
      </c>
      <c r="N1417" t="s">
        <v>62</v>
      </c>
      <c r="O1417" t="s">
        <v>703</v>
      </c>
      <c r="P1417" t="s">
        <v>24</v>
      </c>
      <c r="Q1417" t="s">
        <v>64</v>
      </c>
      <c r="R1417" t="s">
        <v>65</v>
      </c>
      <c r="S1417" t="s">
        <v>20</v>
      </c>
      <c r="T1417" t="s">
        <v>105</v>
      </c>
      <c r="U1417" t="s">
        <v>67</v>
      </c>
      <c r="V1417" t="s">
        <v>21</v>
      </c>
      <c r="W1417">
        <v>805</v>
      </c>
      <c r="X1417" t="s">
        <v>22</v>
      </c>
      <c r="Y1417" t="s">
        <v>39</v>
      </c>
      <c r="Z1417">
        <v>2</v>
      </c>
      <c r="AC1417" t="str">
        <f>IF(Table1[[#This Row],[In Adafruit Kit]]+Table1[[#This Row],[Common part]]&gt;0,1,"")</f>
        <v/>
      </c>
      <c r="AF1417" t="str">
        <f>IF(Table1[[#This Row],[Stock Part]]=1,"STOCK",IF(Table1[[#This Row],[5% Rohs Part]]+Table1[[#This Row],[1% Rohs Part]],"",""))</f>
        <v/>
      </c>
      <c r="AG1417" t="str">
        <f>CONCATENATE(Table1[[#This Row],[Resistance (Ohms)]],Table1[[#This Row],[Tolerance]],Table1[[#This Row],[Stock]])</f>
        <v>2.49kÂ±1%</v>
      </c>
      <c r="AH1417" t="s">
        <v>11344</v>
      </c>
      <c r="AI1417" s="6" t="s">
        <v>11352</v>
      </c>
    </row>
    <row r="1418" spans="1:35" hidden="1">
      <c r="A1418" t="s">
        <v>55</v>
      </c>
      <c r="B1418" t="s">
        <v>56</v>
      </c>
      <c r="C1418" t="s">
        <v>4298</v>
      </c>
      <c r="D1418" t="s">
        <v>58</v>
      </c>
      <c r="E1418" t="s">
        <v>4299</v>
      </c>
      <c r="F1418" t="s">
        <v>60</v>
      </c>
      <c r="G1418" t="s">
        <v>2516</v>
      </c>
      <c r="H1418">
        <v>0</v>
      </c>
      <c r="I1418">
        <v>0</v>
      </c>
      <c r="J1418" t="s">
        <v>25</v>
      </c>
      <c r="K1418">
        <v>0</v>
      </c>
      <c r="L1418">
        <v>10</v>
      </c>
      <c r="M1418" t="s">
        <v>19</v>
      </c>
      <c r="N1418" t="s">
        <v>62</v>
      </c>
      <c r="O1418" t="s">
        <v>2517</v>
      </c>
      <c r="P1418" t="s">
        <v>24</v>
      </c>
      <c r="Q1418" t="s">
        <v>64</v>
      </c>
      <c r="R1418" t="s">
        <v>65</v>
      </c>
      <c r="S1418" t="s">
        <v>20</v>
      </c>
      <c r="T1418" t="s">
        <v>105</v>
      </c>
      <c r="U1418" t="s">
        <v>67</v>
      </c>
      <c r="V1418" t="s">
        <v>21</v>
      </c>
      <c r="W1418">
        <v>805</v>
      </c>
      <c r="X1418" t="s">
        <v>22</v>
      </c>
      <c r="Y1418" t="s">
        <v>39</v>
      </c>
      <c r="Z1418">
        <v>2</v>
      </c>
      <c r="AC1418" t="str">
        <f>IF(Table1[[#This Row],[In Adafruit Kit]]+Table1[[#This Row],[Common part]]&gt;0,1,"")</f>
        <v/>
      </c>
      <c r="AF1418" t="str">
        <f>IF(Table1[[#This Row],[Stock Part]]=1,"STOCK",IF(Table1[[#This Row],[5% Rohs Part]]+Table1[[#This Row],[1% Rohs Part]],"",""))</f>
        <v/>
      </c>
      <c r="AG1418" t="str">
        <f>CONCATENATE(Table1[[#This Row],[Resistance (Ohms)]],Table1[[#This Row],[Tolerance]],Table1[[#This Row],[Stock]])</f>
        <v>24.9kÂ±1%</v>
      </c>
      <c r="AH1418" t="s">
        <v>11344</v>
      </c>
      <c r="AI1418" s="6" t="s">
        <v>11352</v>
      </c>
    </row>
    <row r="1419" spans="1:35" hidden="1">
      <c r="A1419" t="s">
        <v>55</v>
      </c>
      <c r="B1419" t="s">
        <v>56</v>
      </c>
      <c r="C1419" t="s">
        <v>4300</v>
      </c>
      <c r="D1419" t="s">
        <v>58</v>
      </c>
      <c r="E1419" t="s">
        <v>4301</v>
      </c>
      <c r="F1419" t="s">
        <v>60</v>
      </c>
      <c r="G1419" t="s">
        <v>917</v>
      </c>
      <c r="H1419">
        <v>0</v>
      </c>
      <c r="I1419">
        <v>0</v>
      </c>
      <c r="J1419" t="s">
        <v>25</v>
      </c>
      <c r="K1419">
        <v>0</v>
      </c>
      <c r="L1419">
        <v>10</v>
      </c>
      <c r="M1419" t="s">
        <v>19</v>
      </c>
      <c r="N1419" t="s">
        <v>62</v>
      </c>
      <c r="O1419" t="s">
        <v>918</v>
      </c>
      <c r="P1419" t="s">
        <v>24</v>
      </c>
      <c r="Q1419" t="s">
        <v>64</v>
      </c>
      <c r="R1419" t="s">
        <v>65</v>
      </c>
      <c r="S1419" t="s">
        <v>20</v>
      </c>
      <c r="T1419" t="s">
        <v>105</v>
      </c>
      <c r="U1419" t="s">
        <v>67</v>
      </c>
      <c r="V1419" t="s">
        <v>21</v>
      </c>
      <c r="W1419">
        <v>805</v>
      </c>
      <c r="X1419" t="s">
        <v>22</v>
      </c>
      <c r="Y1419" t="s">
        <v>39</v>
      </c>
      <c r="Z1419">
        <v>2</v>
      </c>
      <c r="AC1419" t="str">
        <f>IF(Table1[[#This Row],[In Adafruit Kit]]+Table1[[#This Row],[Common part]]&gt;0,1,"")</f>
        <v/>
      </c>
      <c r="AF1419" t="str">
        <f>IF(Table1[[#This Row],[Stock Part]]=1,"STOCK",IF(Table1[[#This Row],[5% Rohs Part]]+Table1[[#This Row],[1% Rohs Part]],"",""))</f>
        <v/>
      </c>
      <c r="AG1419" t="str">
        <f>CONCATENATE(Table1[[#This Row],[Resistance (Ohms)]],Table1[[#This Row],[Tolerance]],Table1[[#This Row],[Stock]])</f>
        <v>249kÂ±1%</v>
      </c>
      <c r="AH1419" t="s">
        <v>11344</v>
      </c>
      <c r="AI1419" s="6" t="s">
        <v>11352</v>
      </c>
    </row>
    <row r="1420" spans="1:35" hidden="1">
      <c r="A1420" t="s">
        <v>55</v>
      </c>
      <c r="B1420" t="s">
        <v>56</v>
      </c>
      <c r="C1420" t="s">
        <v>4302</v>
      </c>
      <c r="D1420" t="s">
        <v>58</v>
      </c>
      <c r="E1420" t="s">
        <v>4303</v>
      </c>
      <c r="F1420" t="s">
        <v>60</v>
      </c>
      <c r="G1420" t="s">
        <v>1996</v>
      </c>
      <c r="H1420">
        <v>0</v>
      </c>
      <c r="I1420">
        <v>0</v>
      </c>
      <c r="J1420" t="s">
        <v>25</v>
      </c>
      <c r="K1420">
        <v>0</v>
      </c>
      <c r="L1420">
        <v>10</v>
      </c>
      <c r="M1420" t="s">
        <v>19</v>
      </c>
      <c r="N1420" t="s">
        <v>62</v>
      </c>
      <c r="O1420" t="s">
        <v>1997</v>
      </c>
      <c r="P1420" t="s">
        <v>24</v>
      </c>
      <c r="Q1420" t="s">
        <v>64</v>
      </c>
      <c r="R1420" t="s">
        <v>65</v>
      </c>
      <c r="S1420" t="s">
        <v>20</v>
      </c>
      <c r="T1420" t="s">
        <v>105</v>
      </c>
      <c r="U1420" t="s">
        <v>67</v>
      </c>
      <c r="V1420" t="s">
        <v>21</v>
      </c>
      <c r="W1420">
        <v>805</v>
      </c>
      <c r="X1420" t="s">
        <v>22</v>
      </c>
      <c r="Y1420" t="s">
        <v>39</v>
      </c>
      <c r="Z1420">
        <v>2</v>
      </c>
      <c r="AC1420" t="str">
        <f>IF(Table1[[#This Row],[In Adafruit Kit]]+Table1[[#This Row],[Common part]]&gt;0,1,"")</f>
        <v/>
      </c>
      <c r="AF1420" t="str">
        <f>IF(Table1[[#This Row],[Stock Part]]=1,"STOCK",IF(Table1[[#This Row],[5% Rohs Part]]+Table1[[#This Row],[1% Rohs Part]],"",""))</f>
        <v/>
      </c>
      <c r="AG1420" t="str">
        <f>CONCATENATE(Table1[[#This Row],[Resistance (Ohms)]],Table1[[#This Row],[Tolerance]],Table1[[#This Row],[Stock]])</f>
        <v>2.49MÂ±1%</v>
      </c>
      <c r="AH1420" t="s">
        <v>11344</v>
      </c>
      <c r="AI1420" s="6" t="s">
        <v>11352</v>
      </c>
    </row>
    <row r="1421" spans="1:35" hidden="1">
      <c r="A1421" t="s">
        <v>55</v>
      </c>
      <c r="B1421" t="s">
        <v>56</v>
      </c>
      <c r="C1421" t="s">
        <v>4304</v>
      </c>
      <c r="D1421" t="s">
        <v>58</v>
      </c>
      <c r="E1421" t="s">
        <v>4305</v>
      </c>
      <c r="F1421" t="s">
        <v>60</v>
      </c>
      <c r="G1421" t="s">
        <v>1882</v>
      </c>
      <c r="H1421">
        <v>0</v>
      </c>
      <c r="I1421">
        <v>0</v>
      </c>
      <c r="J1421" t="s">
        <v>25</v>
      </c>
      <c r="K1421">
        <v>0</v>
      </c>
      <c r="L1421">
        <v>10</v>
      </c>
      <c r="M1421" t="s">
        <v>19</v>
      </c>
      <c r="N1421" t="s">
        <v>62</v>
      </c>
      <c r="O1421">
        <v>24</v>
      </c>
      <c r="P1421" t="s">
        <v>24</v>
      </c>
      <c r="Q1421" t="s">
        <v>64</v>
      </c>
      <c r="R1421" t="s">
        <v>65</v>
      </c>
      <c r="S1421" t="s">
        <v>20</v>
      </c>
      <c r="T1421" t="s">
        <v>105</v>
      </c>
      <c r="U1421" t="s">
        <v>67</v>
      </c>
      <c r="V1421" t="s">
        <v>21</v>
      </c>
      <c r="W1421">
        <v>805</v>
      </c>
      <c r="X1421" t="s">
        <v>22</v>
      </c>
      <c r="Y1421" t="s">
        <v>39</v>
      </c>
      <c r="Z1421">
        <v>2</v>
      </c>
      <c r="AC1421" t="str">
        <f>IF(Table1[[#This Row],[In Adafruit Kit]]+Table1[[#This Row],[Common part]]&gt;0,1,"")</f>
        <v/>
      </c>
      <c r="AF1421" t="str">
        <f>IF(Table1[[#This Row],[Stock Part]]=1,"STOCK",IF(Table1[[#This Row],[5% Rohs Part]]+Table1[[#This Row],[1% Rohs Part]],"",""))</f>
        <v/>
      </c>
      <c r="AG1421" t="str">
        <f>CONCATENATE(Table1[[#This Row],[Resistance (Ohms)]],Table1[[#This Row],[Tolerance]],Table1[[#This Row],[Stock]])</f>
        <v>24Â±1%</v>
      </c>
      <c r="AH1421" t="s">
        <v>11344</v>
      </c>
      <c r="AI1421" s="6" t="s">
        <v>11352</v>
      </c>
    </row>
    <row r="1422" spans="1:35" hidden="1">
      <c r="A1422" t="s">
        <v>55</v>
      </c>
      <c r="B1422" t="s">
        <v>56</v>
      </c>
      <c r="C1422" t="s">
        <v>4306</v>
      </c>
      <c r="D1422" t="s">
        <v>58</v>
      </c>
      <c r="E1422" t="s">
        <v>4307</v>
      </c>
      <c r="F1422" t="s">
        <v>60</v>
      </c>
      <c r="G1422" t="s">
        <v>1434</v>
      </c>
      <c r="H1422">
        <v>0</v>
      </c>
      <c r="I1422">
        <v>0</v>
      </c>
      <c r="J1422" t="s">
        <v>25</v>
      </c>
      <c r="K1422">
        <v>0</v>
      </c>
      <c r="L1422">
        <v>10</v>
      </c>
      <c r="M1422" t="s">
        <v>19</v>
      </c>
      <c r="N1422" t="s">
        <v>62</v>
      </c>
      <c r="O1422">
        <v>24.3</v>
      </c>
      <c r="P1422" t="s">
        <v>24</v>
      </c>
      <c r="Q1422" t="s">
        <v>64</v>
      </c>
      <c r="R1422" t="s">
        <v>65</v>
      </c>
      <c r="S1422" t="s">
        <v>20</v>
      </c>
      <c r="T1422" t="s">
        <v>105</v>
      </c>
      <c r="U1422" t="s">
        <v>67</v>
      </c>
      <c r="V1422" t="s">
        <v>21</v>
      </c>
      <c r="W1422">
        <v>805</v>
      </c>
      <c r="X1422" t="s">
        <v>22</v>
      </c>
      <c r="Y1422" t="s">
        <v>39</v>
      </c>
      <c r="Z1422">
        <v>2</v>
      </c>
      <c r="AC1422" t="str">
        <f>IF(Table1[[#This Row],[In Adafruit Kit]]+Table1[[#This Row],[Common part]]&gt;0,1,"")</f>
        <v/>
      </c>
      <c r="AF1422" t="str">
        <f>IF(Table1[[#This Row],[Stock Part]]=1,"STOCK",IF(Table1[[#This Row],[5% Rohs Part]]+Table1[[#This Row],[1% Rohs Part]],"",""))</f>
        <v/>
      </c>
      <c r="AG1422" t="str">
        <f>CONCATENATE(Table1[[#This Row],[Resistance (Ohms)]],Table1[[#This Row],[Tolerance]],Table1[[#This Row],[Stock]])</f>
        <v>24.3Â±1%</v>
      </c>
      <c r="AH1422" t="s">
        <v>11344</v>
      </c>
      <c r="AI1422" s="6" t="s">
        <v>11352</v>
      </c>
    </row>
    <row r="1423" spans="1:35" hidden="1">
      <c r="A1423" t="s">
        <v>55</v>
      </c>
      <c r="B1423" t="s">
        <v>56</v>
      </c>
      <c r="C1423" t="s">
        <v>4308</v>
      </c>
      <c r="D1423" t="s">
        <v>58</v>
      </c>
      <c r="E1423" t="s">
        <v>4309</v>
      </c>
      <c r="F1423" t="s">
        <v>60</v>
      </c>
      <c r="G1423" t="s">
        <v>1671</v>
      </c>
      <c r="H1423">
        <v>0</v>
      </c>
      <c r="I1423">
        <v>0</v>
      </c>
      <c r="J1423" t="s">
        <v>25</v>
      </c>
      <c r="K1423">
        <v>0</v>
      </c>
      <c r="L1423">
        <v>10</v>
      </c>
      <c r="M1423" t="s">
        <v>19</v>
      </c>
      <c r="N1423" t="s">
        <v>62</v>
      </c>
      <c r="O1423">
        <v>24.9</v>
      </c>
      <c r="P1423" t="s">
        <v>24</v>
      </c>
      <c r="Q1423" t="s">
        <v>64</v>
      </c>
      <c r="R1423" t="s">
        <v>65</v>
      </c>
      <c r="S1423" t="s">
        <v>20</v>
      </c>
      <c r="T1423" t="s">
        <v>105</v>
      </c>
      <c r="U1423" t="s">
        <v>67</v>
      </c>
      <c r="V1423" t="s">
        <v>21</v>
      </c>
      <c r="W1423">
        <v>805</v>
      </c>
      <c r="X1423" t="s">
        <v>22</v>
      </c>
      <c r="Y1423" t="s">
        <v>39</v>
      </c>
      <c r="Z1423">
        <v>2</v>
      </c>
      <c r="AC1423" t="str">
        <f>IF(Table1[[#This Row],[In Adafruit Kit]]+Table1[[#This Row],[Common part]]&gt;0,1,"")</f>
        <v/>
      </c>
      <c r="AF1423" t="str">
        <f>IF(Table1[[#This Row],[Stock Part]]=1,"STOCK",IF(Table1[[#This Row],[5% Rohs Part]]+Table1[[#This Row],[1% Rohs Part]],"",""))</f>
        <v/>
      </c>
      <c r="AG1423" t="str">
        <f>CONCATENATE(Table1[[#This Row],[Resistance (Ohms)]],Table1[[#This Row],[Tolerance]],Table1[[#This Row],[Stock]])</f>
        <v>24.9Â±1%</v>
      </c>
      <c r="AH1423" t="s">
        <v>11344</v>
      </c>
      <c r="AI1423" s="6" t="s">
        <v>11352</v>
      </c>
    </row>
    <row r="1424" spans="1:35" hidden="1">
      <c r="A1424" t="s">
        <v>55</v>
      </c>
      <c r="B1424" t="s">
        <v>56</v>
      </c>
      <c r="C1424" t="s">
        <v>4310</v>
      </c>
      <c r="D1424" t="s">
        <v>58</v>
      </c>
      <c r="E1424" t="s">
        <v>4311</v>
      </c>
      <c r="F1424" t="s">
        <v>60</v>
      </c>
      <c r="G1424" t="s">
        <v>1306</v>
      </c>
      <c r="H1424">
        <v>0</v>
      </c>
      <c r="I1424">
        <v>0</v>
      </c>
      <c r="J1424" t="s">
        <v>25</v>
      </c>
      <c r="K1424">
        <v>0</v>
      </c>
      <c r="L1424">
        <v>10</v>
      </c>
      <c r="M1424" t="s">
        <v>19</v>
      </c>
      <c r="N1424" t="s">
        <v>62</v>
      </c>
      <c r="O1424">
        <v>255</v>
      </c>
      <c r="P1424" t="s">
        <v>24</v>
      </c>
      <c r="Q1424" t="s">
        <v>64</v>
      </c>
      <c r="R1424" t="s">
        <v>65</v>
      </c>
      <c r="S1424" t="s">
        <v>20</v>
      </c>
      <c r="T1424" t="s">
        <v>105</v>
      </c>
      <c r="U1424" t="s">
        <v>67</v>
      </c>
      <c r="V1424" t="s">
        <v>21</v>
      </c>
      <c r="W1424">
        <v>805</v>
      </c>
      <c r="X1424" t="s">
        <v>22</v>
      </c>
      <c r="Y1424" t="s">
        <v>39</v>
      </c>
      <c r="Z1424">
        <v>2</v>
      </c>
      <c r="AC1424" t="str">
        <f>IF(Table1[[#This Row],[In Adafruit Kit]]+Table1[[#This Row],[Common part]]&gt;0,1,"")</f>
        <v/>
      </c>
      <c r="AF1424" t="str">
        <f>IF(Table1[[#This Row],[Stock Part]]=1,"STOCK",IF(Table1[[#This Row],[5% Rohs Part]]+Table1[[#This Row],[1% Rohs Part]],"",""))</f>
        <v/>
      </c>
      <c r="AG1424" t="str">
        <f>CONCATENATE(Table1[[#This Row],[Resistance (Ohms)]],Table1[[#This Row],[Tolerance]],Table1[[#This Row],[Stock]])</f>
        <v>255Â±1%</v>
      </c>
      <c r="AH1424" t="s">
        <v>11344</v>
      </c>
      <c r="AI1424" s="6" t="s">
        <v>11352</v>
      </c>
    </row>
    <row r="1425" spans="1:35" hidden="1">
      <c r="A1425" t="s">
        <v>55</v>
      </c>
      <c r="B1425" t="s">
        <v>56</v>
      </c>
      <c r="C1425" t="s">
        <v>4312</v>
      </c>
      <c r="D1425" t="s">
        <v>58</v>
      </c>
      <c r="E1425" t="s">
        <v>4313</v>
      </c>
      <c r="F1425" t="s">
        <v>60</v>
      </c>
      <c r="G1425" t="s">
        <v>2693</v>
      </c>
      <c r="H1425">
        <v>0</v>
      </c>
      <c r="I1425">
        <v>0</v>
      </c>
      <c r="J1425" t="s">
        <v>25</v>
      </c>
      <c r="K1425">
        <v>0</v>
      </c>
      <c r="L1425">
        <v>10</v>
      </c>
      <c r="M1425" t="s">
        <v>19</v>
      </c>
      <c r="N1425" t="s">
        <v>62</v>
      </c>
      <c r="O1425" t="s">
        <v>2694</v>
      </c>
      <c r="P1425" t="s">
        <v>24</v>
      </c>
      <c r="Q1425" t="s">
        <v>64</v>
      </c>
      <c r="R1425" t="s">
        <v>65</v>
      </c>
      <c r="S1425" t="s">
        <v>20</v>
      </c>
      <c r="T1425" t="s">
        <v>105</v>
      </c>
      <c r="U1425" t="s">
        <v>67</v>
      </c>
      <c r="V1425" t="s">
        <v>21</v>
      </c>
      <c r="W1425">
        <v>805</v>
      </c>
      <c r="X1425" t="s">
        <v>22</v>
      </c>
      <c r="Y1425" t="s">
        <v>39</v>
      </c>
      <c r="Z1425">
        <v>2</v>
      </c>
      <c r="AC1425" t="str">
        <f>IF(Table1[[#This Row],[In Adafruit Kit]]+Table1[[#This Row],[Common part]]&gt;0,1,"")</f>
        <v/>
      </c>
      <c r="AF1425" t="str">
        <f>IF(Table1[[#This Row],[Stock Part]]=1,"STOCK",IF(Table1[[#This Row],[5% Rohs Part]]+Table1[[#This Row],[1% Rohs Part]],"",""))</f>
        <v/>
      </c>
      <c r="AG1425" t="str">
        <f>CONCATENATE(Table1[[#This Row],[Resistance (Ohms)]],Table1[[#This Row],[Tolerance]],Table1[[#This Row],[Stock]])</f>
        <v>2.55kÂ±1%</v>
      </c>
      <c r="AH1425" t="s">
        <v>11344</v>
      </c>
      <c r="AI1425" s="6" t="s">
        <v>11352</v>
      </c>
    </row>
    <row r="1426" spans="1:35" hidden="1">
      <c r="A1426" t="s">
        <v>55</v>
      </c>
      <c r="B1426" t="s">
        <v>56</v>
      </c>
      <c r="C1426" t="s">
        <v>4314</v>
      </c>
      <c r="D1426" t="s">
        <v>58</v>
      </c>
      <c r="E1426" t="s">
        <v>4315</v>
      </c>
      <c r="F1426" t="s">
        <v>60</v>
      </c>
      <c r="G1426" t="s">
        <v>803</v>
      </c>
      <c r="H1426">
        <v>0</v>
      </c>
      <c r="I1426">
        <v>0</v>
      </c>
      <c r="J1426" t="s">
        <v>25</v>
      </c>
      <c r="K1426">
        <v>0</v>
      </c>
      <c r="L1426">
        <v>10</v>
      </c>
      <c r="M1426" t="s">
        <v>19</v>
      </c>
      <c r="N1426" t="s">
        <v>62</v>
      </c>
      <c r="O1426" t="s">
        <v>804</v>
      </c>
      <c r="P1426" t="s">
        <v>24</v>
      </c>
      <c r="Q1426" t="s">
        <v>64</v>
      </c>
      <c r="R1426" t="s">
        <v>65</v>
      </c>
      <c r="S1426" t="s">
        <v>20</v>
      </c>
      <c r="T1426" t="s">
        <v>105</v>
      </c>
      <c r="U1426" t="s">
        <v>67</v>
      </c>
      <c r="V1426" t="s">
        <v>21</v>
      </c>
      <c r="W1426">
        <v>805</v>
      </c>
      <c r="X1426" t="s">
        <v>22</v>
      </c>
      <c r="Y1426" t="s">
        <v>39</v>
      </c>
      <c r="Z1426">
        <v>2</v>
      </c>
      <c r="AC1426" t="str">
        <f>IF(Table1[[#This Row],[In Adafruit Kit]]+Table1[[#This Row],[Common part]]&gt;0,1,"")</f>
        <v/>
      </c>
      <c r="AF1426" t="str">
        <f>IF(Table1[[#This Row],[Stock Part]]=1,"STOCK",IF(Table1[[#This Row],[5% Rohs Part]]+Table1[[#This Row],[1% Rohs Part]],"",""))</f>
        <v/>
      </c>
      <c r="AG1426" t="str">
        <f>CONCATENATE(Table1[[#This Row],[Resistance (Ohms)]],Table1[[#This Row],[Tolerance]],Table1[[#This Row],[Stock]])</f>
        <v>25.5kÂ±1%</v>
      </c>
      <c r="AH1426" t="s">
        <v>11344</v>
      </c>
      <c r="AI1426" s="6" t="s">
        <v>11352</v>
      </c>
    </row>
    <row r="1427" spans="1:35" hidden="1">
      <c r="A1427" t="s">
        <v>55</v>
      </c>
      <c r="B1427" t="s">
        <v>56</v>
      </c>
      <c r="C1427" t="s">
        <v>4316</v>
      </c>
      <c r="D1427" t="s">
        <v>58</v>
      </c>
      <c r="E1427" t="s">
        <v>4317</v>
      </c>
      <c r="F1427" t="s">
        <v>60</v>
      </c>
      <c r="G1427" t="s">
        <v>1885</v>
      </c>
      <c r="H1427">
        <v>0</v>
      </c>
      <c r="I1427">
        <v>0</v>
      </c>
      <c r="J1427" t="s">
        <v>25</v>
      </c>
      <c r="K1427">
        <v>0</v>
      </c>
      <c r="L1427">
        <v>10</v>
      </c>
      <c r="M1427" t="s">
        <v>19</v>
      </c>
      <c r="N1427" t="s">
        <v>62</v>
      </c>
      <c r="O1427" t="s">
        <v>1886</v>
      </c>
      <c r="P1427" t="s">
        <v>24</v>
      </c>
      <c r="Q1427" t="s">
        <v>64</v>
      </c>
      <c r="R1427" t="s">
        <v>65</v>
      </c>
      <c r="S1427" t="s">
        <v>20</v>
      </c>
      <c r="T1427" t="s">
        <v>105</v>
      </c>
      <c r="U1427" t="s">
        <v>67</v>
      </c>
      <c r="V1427" t="s">
        <v>21</v>
      </c>
      <c r="W1427">
        <v>805</v>
      </c>
      <c r="X1427" t="s">
        <v>22</v>
      </c>
      <c r="Y1427" t="s">
        <v>39</v>
      </c>
      <c r="Z1427">
        <v>2</v>
      </c>
      <c r="AC1427" t="str">
        <f>IF(Table1[[#This Row],[In Adafruit Kit]]+Table1[[#This Row],[Common part]]&gt;0,1,"")</f>
        <v/>
      </c>
      <c r="AF1427" t="str">
        <f>IF(Table1[[#This Row],[Stock Part]]=1,"STOCK",IF(Table1[[#This Row],[5% Rohs Part]]+Table1[[#This Row],[1% Rohs Part]],"",""))</f>
        <v/>
      </c>
      <c r="AG1427" t="str">
        <f>CONCATENATE(Table1[[#This Row],[Resistance (Ohms)]],Table1[[#This Row],[Tolerance]],Table1[[#This Row],[Stock]])</f>
        <v>255kÂ±1%</v>
      </c>
      <c r="AH1427" t="s">
        <v>11344</v>
      </c>
      <c r="AI1427" s="6" t="s">
        <v>11352</v>
      </c>
    </row>
    <row r="1428" spans="1:35" hidden="1">
      <c r="A1428" t="s">
        <v>55</v>
      </c>
      <c r="B1428" t="s">
        <v>56</v>
      </c>
      <c r="C1428" t="s">
        <v>4318</v>
      </c>
      <c r="D1428" t="s">
        <v>58</v>
      </c>
      <c r="E1428" t="s">
        <v>4319</v>
      </c>
      <c r="F1428" t="s">
        <v>60</v>
      </c>
      <c r="G1428" t="s">
        <v>2780</v>
      </c>
      <c r="H1428">
        <v>0</v>
      </c>
      <c r="I1428">
        <v>0</v>
      </c>
      <c r="J1428" t="s">
        <v>25</v>
      </c>
      <c r="K1428">
        <v>0</v>
      </c>
      <c r="L1428">
        <v>10</v>
      </c>
      <c r="M1428" t="s">
        <v>19</v>
      </c>
      <c r="N1428" t="s">
        <v>62</v>
      </c>
      <c r="O1428" t="s">
        <v>2781</v>
      </c>
      <c r="P1428" t="s">
        <v>24</v>
      </c>
      <c r="Q1428" t="s">
        <v>64</v>
      </c>
      <c r="R1428" t="s">
        <v>65</v>
      </c>
      <c r="S1428" t="s">
        <v>20</v>
      </c>
      <c r="T1428" t="s">
        <v>105</v>
      </c>
      <c r="U1428" t="s">
        <v>67</v>
      </c>
      <c r="V1428" t="s">
        <v>21</v>
      </c>
      <c r="W1428">
        <v>805</v>
      </c>
      <c r="X1428" t="s">
        <v>22</v>
      </c>
      <c r="Y1428" t="s">
        <v>39</v>
      </c>
      <c r="Z1428">
        <v>2</v>
      </c>
      <c r="AC1428" t="str">
        <f>IF(Table1[[#This Row],[In Adafruit Kit]]+Table1[[#This Row],[Common part]]&gt;0,1,"")</f>
        <v/>
      </c>
      <c r="AF1428" t="str">
        <f>IF(Table1[[#This Row],[Stock Part]]=1,"STOCK",IF(Table1[[#This Row],[5% Rohs Part]]+Table1[[#This Row],[1% Rohs Part]],"",""))</f>
        <v/>
      </c>
      <c r="AG1428" t="str">
        <f>CONCATENATE(Table1[[#This Row],[Resistance (Ohms)]],Table1[[#This Row],[Tolerance]],Table1[[#This Row],[Stock]])</f>
        <v>2.55MÂ±1%</v>
      </c>
      <c r="AH1428" t="s">
        <v>11344</v>
      </c>
      <c r="AI1428" s="6" t="s">
        <v>11352</v>
      </c>
    </row>
    <row r="1429" spans="1:35" hidden="1">
      <c r="A1429" t="s">
        <v>55</v>
      </c>
      <c r="B1429" t="s">
        <v>56</v>
      </c>
      <c r="C1429" t="s">
        <v>4320</v>
      </c>
      <c r="D1429" t="s">
        <v>58</v>
      </c>
      <c r="E1429" t="s">
        <v>4321</v>
      </c>
      <c r="F1429" t="s">
        <v>60</v>
      </c>
      <c r="G1429" t="s">
        <v>2614</v>
      </c>
      <c r="H1429">
        <v>0</v>
      </c>
      <c r="I1429">
        <v>0</v>
      </c>
      <c r="J1429" t="s">
        <v>25</v>
      </c>
      <c r="K1429">
        <v>0</v>
      </c>
      <c r="L1429">
        <v>10</v>
      </c>
      <c r="M1429" t="s">
        <v>19</v>
      </c>
      <c r="N1429" t="s">
        <v>62</v>
      </c>
      <c r="O1429">
        <v>25.5</v>
      </c>
      <c r="P1429" t="s">
        <v>24</v>
      </c>
      <c r="Q1429" t="s">
        <v>64</v>
      </c>
      <c r="R1429" t="s">
        <v>65</v>
      </c>
      <c r="S1429" t="s">
        <v>20</v>
      </c>
      <c r="T1429" t="s">
        <v>105</v>
      </c>
      <c r="U1429" t="s">
        <v>67</v>
      </c>
      <c r="V1429" t="s">
        <v>21</v>
      </c>
      <c r="W1429">
        <v>805</v>
      </c>
      <c r="X1429" t="s">
        <v>22</v>
      </c>
      <c r="Y1429" t="s">
        <v>39</v>
      </c>
      <c r="Z1429">
        <v>2</v>
      </c>
      <c r="AC1429" t="str">
        <f>IF(Table1[[#This Row],[In Adafruit Kit]]+Table1[[#This Row],[Common part]]&gt;0,1,"")</f>
        <v/>
      </c>
      <c r="AF1429" t="str">
        <f>IF(Table1[[#This Row],[Stock Part]]=1,"STOCK",IF(Table1[[#This Row],[5% Rohs Part]]+Table1[[#This Row],[1% Rohs Part]],"",""))</f>
        <v/>
      </c>
      <c r="AG1429" t="str">
        <f>CONCATENATE(Table1[[#This Row],[Resistance (Ohms)]],Table1[[#This Row],[Tolerance]],Table1[[#This Row],[Stock]])</f>
        <v>25.5Â±1%</v>
      </c>
      <c r="AH1429" t="s">
        <v>11344</v>
      </c>
      <c r="AI1429" s="6" t="s">
        <v>11352</v>
      </c>
    </row>
    <row r="1430" spans="1:35" hidden="1">
      <c r="A1430" t="s">
        <v>55</v>
      </c>
      <c r="B1430" t="s">
        <v>56</v>
      </c>
      <c r="C1430" t="s">
        <v>4322</v>
      </c>
      <c r="D1430" t="s">
        <v>58</v>
      </c>
      <c r="E1430" t="s">
        <v>4323</v>
      </c>
      <c r="F1430" t="s">
        <v>60</v>
      </c>
      <c r="G1430" t="s">
        <v>3057</v>
      </c>
      <c r="H1430">
        <v>0</v>
      </c>
      <c r="I1430">
        <v>0</v>
      </c>
      <c r="J1430" t="s">
        <v>25</v>
      </c>
      <c r="K1430">
        <v>0</v>
      </c>
      <c r="L1430">
        <v>10</v>
      </c>
      <c r="M1430" t="s">
        <v>19</v>
      </c>
      <c r="N1430" t="s">
        <v>62</v>
      </c>
      <c r="O1430">
        <v>261</v>
      </c>
      <c r="P1430" t="s">
        <v>24</v>
      </c>
      <c r="Q1430" t="s">
        <v>64</v>
      </c>
      <c r="R1430" t="s">
        <v>65</v>
      </c>
      <c r="S1430" t="s">
        <v>20</v>
      </c>
      <c r="T1430" t="s">
        <v>105</v>
      </c>
      <c r="U1430" t="s">
        <v>67</v>
      </c>
      <c r="V1430" t="s">
        <v>21</v>
      </c>
      <c r="W1430">
        <v>805</v>
      </c>
      <c r="X1430" t="s">
        <v>22</v>
      </c>
      <c r="Y1430" t="s">
        <v>39</v>
      </c>
      <c r="Z1430">
        <v>2</v>
      </c>
      <c r="AC1430" t="str">
        <f>IF(Table1[[#This Row],[In Adafruit Kit]]+Table1[[#This Row],[Common part]]&gt;0,1,"")</f>
        <v/>
      </c>
      <c r="AF1430" t="str">
        <f>IF(Table1[[#This Row],[Stock Part]]=1,"STOCK",IF(Table1[[#This Row],[5% Rohs Part]]+Table1[[#This Row],[1% Rohs Part]],"",""))</f>
        <v/>
      </c>
      <c r="AG1430" t="str">
        <f>CONCATENATE(Table1[[#This Row],[Resistance (Ohms)]],Table1[[#This Row],[Tolerance]],Table1[[#This Row],[Stock]])</f>
        <v>261Â±1%</v>
      </c>
      <c r="AH1430" t="s">
        <v>11344</v>
      </c>
      <c r="AI1430" s="6" t="s">
        <v>11352</v>
      </c>
    </row>
    <row r="1431" spans="1:35" hidden="1">
      <c r="A1431" t="s">
        <v>55</v>
      </c>
      <c r="B1431" t="s">
        <v>56</v>
      </c>
      <c r="C1431" t="s">
        <v>4324</v>
      </c>
      <c r="D1431" t="s">
        <v>58</v>
      </c>
      <c r="E1431" t="s">
        <v>4325</v>
      </c>
      <c r="F1431" t="s">
        <v>60</v>
      </c>
      <c r="G1431" t="s">
        <v>1756</v>
      </c>
      <c r="H1431">
        <v>0</v>
      </c>
      <c r="I1431">
        <v>0</v>
      </c>
      <c r="J1431" t="s">
        <v>25</v>
      </c>
      <c r="K1431">
        <v>0</v>
      </c>
      <c r="L1431">
        <v>10</v>
      </c>
      <c r="M1431" t="s">
        <v>19</v>
      </c>
      <c r="N1431" t="s">
        <v>62</v>
      </c>
      <c r="O1431" t="s">
        <v>1757</v>
      </c>
      <c r="P1431" t="s">
        <v>24</v>
      </c>
      <c r="Q1431" t="s">
        <v>64</v>
      </c>
      <c r="R1431" t="s">
        <v>65</v>
      </c>
      <c r="S1431" t="s">
        <v>20</v>
      </c>
      <c r="T1431" t="s">
        <v>105</v>
      </c>
      <c r="U1431" t="s">
        <v>67</v>
      </c>
      <c r="V1431" t="s">
        <v>21</v>
      </c>
      <c r="W1431">
        <v>805</v>
      </c>
      <c r="X1431" t="s">
        <v>22</v>
      </c>
      <c r="Y1431" t="s">
        <v>39</v>
      </c>
      <c r="Z1431">
        <v>2</v>
      </c>
      <c r="AC1431" t="str">
        <f>IF(Table1[[#This Row],[In Adafruit Kit]]+Table1[[#This Row],[Common part]]&gt;0,1,"")</f>
        <v/>
      </c>
      <c r="AF1431" t="str">
        <f>IF(Table1[[#This Row],[Stock Part]]=1,"STOCK",IF(Table1[[#This Row],[5% Rohs Part]]+Table1[[#This Row],[1% Rohs Part]],"",""))</f>
        <v/>
      </c>
      <c r="AG1431" t="str">
        <f>CONCATENATE(Table1[[#This Row],[Resistance (Ohms)]],Table1[[#This Row],[Tolerance]],Table1[[#This Row],[Stock]])</f>
        <v>2.61kÂ±1%</v>
      </c>
      <c r="AH1431" t="s">
        <v>11344</v>
      </c>
      <c r="AI1431" s="6" t="s">
        <v>11352</v>
      </c>
    </row>
    <row r="1432" spans="1:35" hidden="1">
      <c r="A1432" t="s">
        <v>55</v>
      </c>
      <c r="B1432" t="s">
        <v>56</v>
      </c>
      <c r="C1432" t="s">
        <v>4326</v>
      </c>
      <c r="D1432" t="s">
        <v>58</v>
      </c>
      <c r="E1432" t="s">
        <v>4327</v>
      </c>
      <c r="F1432" t="s">
        <v>60</v>
      </c>
      <c r="G1432" t="s">
        <v>1889</v>
      </c>
      <c r="H1432">
        <v>0</v>
      </c>
      <c r="I1432">
        <v>0</v>
      </c>
      <c r="J1432" t="s">
        <v>25</v>
      </c>
      <c r="K1432">
        <v>0</v>
      </c>
      <c r="L1432">
        <v>10</v>
      </c>
      <c r="M1432" t="s">
        <v>19</v>
      </c>
      <c r="N1432" t="s">
        <v>62</v>
      </c>
      <c r="O1432" t="s">
        <v>1890</v>
      </c>
      <c r="P1432" t="s">
        <v>24</v>
      </c>
      <c r="Q1432" t="s">
        <v>64</v>
      </c>
      <c r="R1432" t="s">
        <v>65</v>
      </c>
      <c r="S1432" t="s">
        <v>20</v>
      </c>
      <c r="T1432" t="s">
        <v>105</v>
      </c>
      <c r="U1432" t="s">
        <v>67</v>
      </c>
      <c r="V1432" t="s">
        <v>21</v>
      </c>
      <c r="W1432">
        <v>805</v>
      </c>
      <c r="X1432" t="s">
        <v>22</v>
      </c>
      <c r="Y1432" t="s">
        <v>39</v>
      </c>
      <c r="Z1432">
        <v>2</v>
      </c>
      <c r="AC1432" t="str">
        <f>IF(Table1[[#This Row],[In Adafruit Kit]]+Table1[[#This Row],[Common part]]&gt;0,1,"")</f>
        <v/>
      </c>
      <c r="AF1432" t="str">
        <f>IF(Table1[[#This Row],[Stock Part]]=1,"STOCK",IF(Table1[[#This Row],[5% Rohs Part]]+Table1[[#This Row],[1% Rohs Part]],"",""))</f>
        <v/>
      </c>
      <c r="AG1432" t="str">
        <f>CONCATENATE(Table1[[#This Row],[Resistance (Ohms)]],Table1[[#This Row],[Tolerance]],Table1[[#This Row],[Stock]])</f>
        <v>26.1kÂ±1%</v>
      </c>
      <c r="AH1432" t="s">
        <v>11344</v>
      </c>
      <c r="AI1432" s="6" t="s">
        <v>11352</v>
      </c>
    </row>
    <row r="1433" spans="1:35" hidden="1">
      <c r="A1433" t="s">
        <v>55</v>
      </c>
      <c r="B1433" t="s">
        <v>56</v>
      </c>
      <c r="C1433" t="s">
        <v>4328</v>
      </c>
      <c r="D1433" t="s">
        <v>58</v>
      </c>
      <c r="E1433" t="s">
        <v>4329</v>
      </c>
      <c r="F1433" t="s">
        <v>60</v>
      </c>
      <c r="G1433" t="s">
        <v>2562</v>
      </c>
      <c r="H1433">
        <v>0</v>
      </c>
      <c r="I1433">
        <v>0</v>
      </c>
      <c r="J1433" t="s">
        <v>25</v>
      </c>
      <c r="K1433">
        <v>0</v>
      </c>
      <c r="L1433">
        <v>10</v>
      </c>
      <c r="M1433" t="s">
        <v>19</v>
      </c>
      <c r="N1433" t="s">
        <v>62</v>
      </c>
      <c r="O1433" t="s">
        <v>2563</v>
      </c>
      <c r="P1433" t="s">
        <v>24</v>
      </c>
      <c r="Q1433" t="s">
        <v>64</v>
      </c>
      <c r="R1433" t="s">
        <v>65</v>
      </c>
      <c r="S1433" t="s">
        <v>20</v>
      </c>
      <c r="T1433" t="s">
        <v>105</v>
      </c>
      <c r="U1433" t="s">
        <v>67</v>
      </c>
      <c r="V1433" t="s">
        <v>21</v>
      </c>
      <c r="W1433">
        <v>805</v>
      </c>
      <c r="X1433" t="s">
        <v>22</v>
      </c>
      <c r="Y1433" t="s">
        <v>39</v>
      </c>
      <c r="Z1433">
        <v>2</v>
      </c>
      <c r="AC1433" t="str">
        <f>IF(Table1[[#This Row],[In Adafruit Kit]]+Table1[[#This Row],[Common part]]&gt;0,1,"")</f>
        <v/>
      </c>
      <c r="AF1433" t="str">
        <f>IF(Table1[[#This Row],[Stock Part]]=1,"STOCK",IF(Table1[[#This Row],[5% Rohs Part]]+Table1[[#This Row],[1% Rohs Part]],"",""))</f>
        <v/>
      </c>
      <c r="AG1433" t="str">
        <f>CONCATENATE(Table1[[#This Row],[Resistance (Ohms)]],Table1[[#This Row],[Tolerance]],Table1[[#This Row],[Stock]])</f>
        <v>261kÂ±1%</v>
      </c>
      <c r="AH1433" t="s">
        <v>11344</v>
      </c>
      <c r="AI1433" s="6" t="s">
        <v>11352</v>
      </c>
    </row>
    <row r="1434" spans="1:35" hidden="1">
      <c r="A1434" t="s">
        <v>55</v>
      </c>
      <c r="B1434" t="s">
        <v>56</v>
      </c>
      <c r="C1434" t="s">
        <v>4330</v>
      </c>
      <c r="D1434" t="s">
        <v>58</v>
      </c>
      <c r="E1434" t="s">
        <v>4331</v>
      </c>
      <c r="F1434" t="s">
        <v>60</v>
      </c>
      <c r="G1434" t="s">
        <v>2318</v>
      </c>
      <c r="H1434">
        <v>0</v>
      </c>
      <c r="I1434">
        <v>0</v>
      </c>
      <c r="J1434" t="s">
        <v>25</v>
      </c>
      <c r="K1434">
        <v>0</v>
      </c>
      <c r="L1434">
        <v>10</v>
      </c>
      <c r="M1434" t="s">
        <v>19</v>
      </c>
      <c r="N1434" t="s">
        <v>62</v>
      </c>
      <c r="O1434" t="s">
        <v>2319</v>
      </c>
      <c r="P1434" t="s">
        <v>24</v>
      </c>
      <c r="Q1434" t="s">
        <v>64</v>
      </c>
      <c r="R1434" t="s">
        <v>65</v>
      </c>
      <c r="S1434" t="s">
        <v>20</v>
      </c>
      <c r="T1434" t="s">
        <v>105</v>
      </c>
      <c r="U1434" t="s">
        <v>67</v>
      </c>
      <c r="V1434" t="s">
        <v>21</v>
      </c>
      <c r="W1434">
        <v>805</v>
      </c>
      <c r="X1434" t="s">
        <v>22</v>
      </c>
      <c r="Y1434" t="s">
        <v>39</v>
      </c>
      <c r="Z1434">
        <v>2</v>
      </c>
      <c r="AC1434" t="str">
        <f>IF(Table1[[#This Row],[In Adafruit Kit]]+Table1[[#This Row],[Common part]]&gt;0,1,"")</f>
        <v/>
      </c>
      <c r="AF1434" t="str">
        <f>IF(Table1[[#This Row],[Stock Part]]=1,"STOCK",IF(Table1[[#This Row],[5% Rohs Part]]+Table1[[#This Row],[1% Rohs Part]],"",""))</f>
        <v/>
      </c>
      <c r="AG1434" t="str">
        <f>CONCATENATE(Table1[[#This Row],[Resistance (Ohms)]],Table1[[#This Row],[Tolerance]],Table1[[#This Row],[Stock]])</f>
        <v>2.61MÂ±1%</v>
      </c>
      <c r="AH1434" t="s">
        <v>11344</v>
      </c>
      <c r="AI1434" s="6" t="s">
        <v>11352</v>
      </c>
    </row>
    <row r="1435" spans="1:35" hidden="1">
      <c r="A1435" t="s">
        <v>55</v>
      </c>
      <c r="B1435" t="s">
        <v>56</v>
      </c>
      <c r="C1435" t="s">
        <v>4332</v>
      </c>
      <c r="D1435" t="s">
        <v>58</v>
      </c>
      <c r="E1435" t="s">
        <v>4333</v>
      </c>
      <c r="F1435" t="s">
        <v>60</v>
      </c>
      <c r="G1435" t="s">
        <v>1437</v>
      </c>
      <c r="H1435">
        <v>0</v>
      </c>
      <c r="I1435">
        <v>0</v>
      </c>
      <c r="J1435" t="s">
        <v>25</v>
      </c>
      <c r="K1435">
        <v>0</v>
      </c>
      <c r="L1435">
        <v>10</v>
      </c>
      <c r="M1435" t="s">
        <v>19</v>
      </c>
      <c r="N1435" t="s">
        <v>62</v>
      </c>
      <c r="O1435">
        <v>267</v>
      </c>
      <c r="P1435" t="s">
        <v>24</v>
      </c>
      <c r="Q1435" t="s">
        <v>64</v>
      </c>
      <c r="R1435" t="s">
        <v>65</v>
      </c>
      <c r="S1435" t="s">
        <v>20</v>
      </c>
      <c r="T1435" t="s">
        <v>105</v>
      </c>
      <c r="U1435" t="s">
        <v>67</v>
      </c>
      <c r="V1435" t="s">
        <v>21</v>
      </c>
      <c r="W1435">
        <v>805</v>
      </c>
      <c r="X1435" t="s">
        <v>22</v>
      </c>
      <c r="Y1435" t="s">
        <v>39</v>
      </c>
      <c r="Z1435">
        <v>2</v>
      </c>
      <c r="AC1435" t="str">
        <f>IF(Table1[[#This Row],[In Adafruit Kit]]+Table1[[#This Row],[Common part]]&gt;0,1,"")</f>
        <v/>
      </c>
      <c r="AF1435" t="str">
        <f>IF(Table1[[#This Row],[Stock Part]]=1,"STOCK",IF(Table1[[#This Row],[5% Rohs Part]]+Table1[[#This Row],[1% Rohs Part]],"",""))</f>
        <v/>
      </c>
      <c r="AG1435" t="str">
        <f>CONCATENATE(Table1[[#This Row],[Resistance (Ohms)]],Table1[[#This Row],[Tolerance]],Table1[[#This Row],[Stock]])</f>
        <v>267Â±1%</v>
      </c>
      <c r="AH1435" t="s">
        <v>11344</v>
      </c>
      <c r="AI1435" s="6" t="s">
        <v>11352</v>
      </c>
    </row>
    <row r="1436" spans="1:35" hidden="1">
      <c r="A1436" t="s">
        <v>55</v>
      </c>
      <c r="B1436" t="s">
        <v>56</v>
      </c>
      <c r="C1436" t="s">
        <v>4334</v>
      </c>
      <c r="D1436" t="s">
        <v>58</v>
      </c>
      <c r="E1436" t="s">
        <v>4335</v>
      </c>
      <c r="F1436" t="s">
        <v>60</v>
      </c>
      <c r="G1436" t="s">
        <v>1760</v>
      </c>
      <c r="H1436">
        <v>0</v>
      </c>
      <c r="I1436">
        <v>0</v>
      </c>
      <c r="J1436" t="s">
        <v>25</v>
      </c>
      <c r="K1436">
        <v>0</v>
      </c>
      <c r="L1436">
        <v>10</v>
      </c>
      <c r="M1436" t="s">
        <v>19</v>
      </c>
      <c r="N1436" t="s">
        <v>62</v>
      </c>
      <c r="O1436" t="s">
        <v>1761</v>
      </c>
      <c r="P1436" t="s">
        <v>24</v>
      </c>
      <c r="Q1436" t="s">
        <v>64</v>
      </c>
      <c r="R1436" t="s">
        <v>65</v>
      </c>
      <c r="S1436" t="s">
        <v>20</v>
      </c>
      <c r="T1436" t="s">
        <v>105</v>
      </c>
      <c r="U1436" t="s">
        <v>67</v>
      </c>
      <c r="V1436" t="s">
        <v>21</v>
      </c>
      <c r="W1436">
        <v>805</v>
      </c>
      <c r="X1436" t="s">
        <v>22</v>
      </c>
      <c r="Y1436" t="s">
        <v>39</v>
      </c>
      <c r="Z1436">
        <v>2</v>
      </c>
      <c r="AC1436" t="str">
        <f>IF(Table1[[#This Row],[In Adafruit Kit]]+Table1[[#This Row],[Common part]]&gt;0,1,"")</f>
        <v/>
      </c>
      <c r="AF1436" t="str">
        <f>IF(Table1[[#This Row],[Stock Part]]=1,"STOCK",IF(Table1[[#This Row],[5% Rohs Part]]+Table1[[#This Row],[1% Rohs Part]],"",""))</f>
        <v/>
      </c>
      <c r="AG1436" t="str">
        <f>CONCATENATE(Table1[[#This Row],[Resistance (Ohms)]],Table1[[#This Row],[Tolerance]],Table1[[#This Row],[Stock]])</f>
        <v>2.67kÂ±1%</v>
      </c>
      <c r="AH1436" t="s">
        <v>11344</v>
      </c>
      <c r="AI1436" s="6" t="s">
        <v>11352</v>
      </c>
    </row>
    <row r="1437" spans="1:35" hidden="1">
      <c r="A1437" t="s">
        <v>55</v>
      </c>
      <c r="B1437" t="s">
        <v>56</v>
      </c>
      <c r="C1437" t="s">
        <v>4336</v>
      </c>
      <c r="D1437" t="s">
        <v>58</v>
      </c>
      <c r="E1437" t="s">
        <v>4337</v>
      </c>
      <c r="F1437" t="s">
        <v>60</v>
      </c>
      <c r="G1437" t="s">
        <v>1778</v>
      </c>
      <c r="H1437">
        <v>0</v>
      </c>
      <c r="I1437">
        <v>0</v>
      </c>
      <c r="J1437" t="s">
        <v>25</v>
      </c>
      <c r="K1437">
        <v>0</v>
      </c>
      <c r="L1437">
        <v>10</v>
      </c>
      <c r="M1437" t="s">
        <v>19</v>
      </c>
      <c r="N1437" t="s">
        <v>62</v>
      </c>
      <c r="O1437" t="s">
        <v>1779</v>
      </c>
      <c r="P1437" t="s">
        <v>24</v>
      </c>
      <c r="Q1437" t="s">
        <v>64</v>
      </c>
      <c r="R1437" t="s">
        <v>65</v>
      </c>
      <c r="S1437" t="s">
        <v>20</v>
      </c>
      <c r="T1437" t="s">
        <v>105</v>
      </c>
      <c r="U1437" t="s">
        <v>67</v>
      </c>
      <c r="V1437" t="s">
        <v>21</v>
      </c>
      <c r="W1437">
        <v>805</v>
      </c>
      <c r="X1437" t="s">
        <v>22</v>
      </c>
      <c r="Y1437" t="s">
        <v>39</v>
      </c>
      <c r="Z1437">
        <v>2</v>
      </c>
      <c r="AC1437" t="str">
        <f>IF(Table1[[#This Row],[In Adafruit Kit]]+Table1[[#This Row],[Common part]]&gt;0,1,"")</f>
        <v/>
      </c>
      <c r="AF1437" t="str">
        <f>IF(Table1[[#This Row],[Stock Part]]=1,"STOCK",IF(Table1[[#This Row],[5% Rohs Part]]+Table1[[#This Row],[1% Rohs Part]],"",""))</f>
        <v/>
      </c>
      <c r="AG1437" t="str">
        <f>CONCATENATE(Table1[[#This Row],[Resistance (Ohms)]],Table1[[#This Row],[Tolerance]],Table1[[#This Row],[Stock]])</f>
        <v>26.7kÂ±1%</v>
      </c>
      <c r="AH1437" t="s">
        <v>11344</v>
      </c>
      <c r="AI1437" s="6" t="s">
        <v>11352</v>
      </c>
    </row>
    <row r="1438" spans="1:35" hidden="1">
      <c r="A1438" t="s">
        <v>55</v>
      </c>
      <c r="B1438" t="s">
        <v>56</v>
      </c>
      <c r="C1438" t="s">
        <v>4338</v>
      </c>
      <c r="D1438" t="s">
        <v>58</v>
      </c>
      <c r="E1438" t="s">
        <v>4339</v>
      </c>
      <c r="F1438" t="s">
        <v>60</v>
      </c>
      <c r="G1438" t="s">
        <v>1309</v>
      </c>
      <c r="H1438">
        <v>0</v>
      </c>
      <c r="I1438">
        <v>0</v>
      </c>
      <c r="J1438" t="s">
        <v>25</v>
      </c>
      <c r="K1438">
        <v>0</v>
      </c>
      <c r="L1438">
        <v>10</v>
      </c>
      <c r="M1438" t="s">
        <v>19</v>
      </c>
      <c r="N1438" t="s">
        <v>62</v>
      </c>
      <c r="O1438" t="s">
        <v>1310</v>
      </c>
      <c r="P1438" t="s">
        <v>24</v>
      </c>
      <c r="Q1438" t="s">
        <v>64</v>
      </c>
      <c r="R1438" t="s">
        <v>65</v>
      </c>
      <c r="S1438" t="s">
        <v>20</v>
      </c>
      <c r="T1438" t="s">
        <v>105</v>
      </c>
      <c r="U1438" t="s">
        <v>67</v>
      </c>
      <c r="V1438" t="s">
        <v>21</v>
      </c>
      <c r="W1438">
        <v>805</v>
      </c>
      <c r="X1438" t="s">
        <v>22</v>
      </c>
      <c r="Y1438" t="s">
        <v>39</v>
      </c>
      <c r="Z1438">
        <v>2</v>
      </c>
      <c r="AC1438" t="str">
        <f>IF(Table1[[#This Row],[In Adafruit Kit]]+Table1[[#This Row],[Common part]]&gt;0,1,"")</f>
        <v/>
      </c>
      <c r="AF1438" t="str">
        <f>IF(Table1[[#This Row],[Stock Part]]=1,"STOCK",IF(Table1[[#This Row],[5% Rohs Part]]+Table1[[#This Row],[1% Rohs Part]],"",""))</f>
        <v/>
      </c>
      <c r="AG1438" t="str">
        <f>CONCATENATE(Table1[[#This Row],[Resistance (Ohms)]],Table1[[#This Row],[Tolerance]],Table1[[#This Row],[Stock]])</f>
        <v>267kÂ±1%</v>
      </c>
      <c r="AH1438" t="s">
        <v>11344</v>
      </c>
      <c r="AI1438" s="6" t="s">
        <v>11352</v>
      </c>
    </row>
    <row r="1439" spans="1:35" hidden="1">
      <c r="A1439" t="s">
        <v>55</v>
      </c>
      <c r="B1439" t="s">
        <v>56</v>
      </c>
      <c r="C1439" t="s">
        <v>4340</v>
      </c>
      <c r="D1439" t="s">
        <v>58</v>
      </c>
      <c r="E1439" t="s">
        <v>4341</v>
      </c>
      <c r="F1439" t="s">
        <v>60</v>
      </c>
      <c r="G1439" t="s">
        <v>2306</v>
      </c>
      <c r="H1439">
        <v>0</v>
      </c>
      <c r="I1439">
        <v>0</v>
      </c>
      <c r="J1439" t="s">
        <v>25</v>
      </c>
      <c r="K1439">
        <v>0</v>
      </c>
      <c r="L1439">
        <v>10</v>
      </c>
      <c r="M1439" t="s">
        <v>19</v>
      </c>
      <c r="N1439" t="s">
        <v>62</v>
      </c>
      <c r="O1439" t="s">
        <v>2307</v>
      </c>
      <c r="P1439" t="s">
        <v>24</v>
      </c>
      <c r="Q1439" t="s">
        <v>64</v>
      </c>
      <c r="R1439" t="s">
        <v>65</v>
      </c>
      <c r="S1439" t="s">
        <v>20</v>
      </c>
      <c r="T1439" t="s">
        <v>105</v>
      </c>
      <c r="U1439" t="s">
        <v>67</v>
      </c>
      <c r="V1439" t="s">
        <v>21</v>
      </c>
      <c r="W1439">
        <v>805</v>
      </c>
      <c r="X1439" t="s">
        <v>22</v>
      </c>
      <c r="Y1439" t="s">
        <v>39</v>
      </c>
      <c r="Z1439">
        <v>2</v>
      </c>
      <c r="AC1439" t="str">
        <f>IF(Table1[[#This Row],[In Adafruit Kit]]+Table1[[#This Row],[Common part]]&gt;0,1,"")</f>
        <v/>
      </c>
      <c r="AF1439" t="str">
        <f>IF(Table1[[#This Row],[Stock Part]]=1,"STOCK",IF(Table1[[#This Row],[5% Rohs Part]]+Table1[[#This Row],[1% Rohs Part]],"",""))</f>
        <v/>
      </c>
      <c r="AG1439" t="str">
        <f>CONCATENATE(Table1[[#This Row],[Resistance (Ohms)]],Table1[[#This Row],[Tolerance]],Table1[[#This Row],[Stock]])</f>
        <v>2.67MÂ±1%</v>
      </c>
      <c r="AH1439" t="s">
        <v>11344</v>
      </c>
      <c r="AI1439" s="6" t="s">
        <v>11352</v>
      </c>
    </row>
    <row r="1440" spans="1:35" hidden="1">
      <c r="A1440" t="s">
        <v>55</v>
      </c>
      <c r="B1440" t="s">
        <v>56</v>
      </c>
      <c r="C1440" t="s">
        <v>4342</v>
      </c>
      <c r="D1440" t="s">
        <v>58</v>
      </c>
      <c r="E1440" t="s">
        <v>4343</v>
      </c>
      <c r="F1440" t="s">
        <v>60</v>
      </c>
      <c r="G1440" t="s">
        <v>2185</v>
      </c>
      <c r="H1440">
        <v>0</v>
      </c>
      <c r="I1440">
        <v>0</v>
      </c>
      <c r="J1440" t="s">
        <v>25</v>
      </c>
      <c r="K1440">
        <v>0</v>
      </c>
      <c r="L1440">
        <v>10</v>
      </c>
      <c r="M1440" t="s">
        <v>19</v>
      </c>
      <c r="N1440" t="s">
        <v>62</v>
      </c>
      <c r="O1440">
        <v>26.1</v>
      </c>
      <c r="P1440" t="s">
        <v>24</v>
      </c>
      <c r="Q1440" t="s">
        <v>64</v>
      </c>
      <c r="R1440" t="s">
        <v>65</v>
      </c>
      <c r="S1440" t="s">
        <v>20</v>
      </c>
      <c r="T1440" t="s">
        <v>105</v>
      </c>
      <c r="U1440" t="s">
        <v>67</v>
      </c>
      <c r="V1440" t="s">
        <v>21</v>
      </c>
      <c r="W1440">
        <v>805</v>
      </c>
      <c r="X1440" t="s">
        <v>22</v>
      </c>
      <c r="Y1440" t="s">
        <v>39</v>
      </c>
      <c r="Z1440">
        <v>2</v>
      </c>
      <c r="AC1440" t="str">
        <f>IF(Table1[[#This Row],[In Adafruit Kit]]+Table1[[#This Row],[Common part]]&gt;0,1,"")</f>
        <v/>
      </c>
      <c r="AF1440" t="str">
        <f>IF(Table1[[#This Row],[Stock Part]]=1,"STOCK",IF(Table1[[#This Row],[5% Rohs Part]]+Table1[[#This Row],[1% Rohs Part]],"",""))</f>
        <v/>
      </c>
      <c r="AG1440" t="str">
        <f>CONCATENATE(Table1[[#This Row],[Resistance (Ohms)]],Table1[[#This Row],[Tolerance]],Table1[[#This Row],[Stock]])</f>
        <v>26.1Â±1%</v>
      </c>
      <c r="AH1440" t="s">
        <v>11344</v>
      </c>
      <c r="AI1440" s="6" t="s">
        <v>11352</v>
      </c>
    </row>
    <row r="1441" spans="1:35" hidden="1">
      <c r="A1441" t="s">
        <v>55</v>
      </c>
      <c r="B1441" t="s">
        <v>56</v>
      </c>
      <c r="C1441" t="s">
        <v>4344</v>
      </c>
      <c r="D1441" t="s">
        <v>58</v>
      </c>
      <c r="E1441" t="s">
        <v>4345</v>
      </c>
      <c r="F1441" t="s">
        <v>60</v>
      </c>
      <c r="G1441" t="s">
        <v>2502</v>
      </c>
      <c r="H1441">
        <v>0</v>
      </c>
      <c r="I1441">
        <v>0</v>
      </c>
      <c r="J1441" t="s">
        <v>25</v>
      </c>
      <c r="K1441">
        <v>0</v>
      </c>
      <c r="L1441">
        <v>10</v>
      </c>
      <c r="M1441" t="s">
        <v>19</v>
      </c>
      <c r="N1441" t="s">
        <v>62</v>
      </c>
      <c r="O1441">
        <v>26.7</v>
      </c>
      <c r="P1441" t="s">
        <v>24</v>
      </c>
      <c r="Q1441" t="s">
        <v>64</v>
      </c>
      <c r="R1441" t="s">
        <v>65</v>
      </c>
      <c r="S1441" t="s">
        <v>20</v>
      </c>
      <c r="T1441" t="s">
        <v>105</v>
      </c>
      <c r="U1441" t="s">
        <v>67</v>
      </c>
      <c r="V1441" t="s">
        <v>21</v>
      </c>
      <c r="W1441">
        <v>805</v>
      </c>
      <c r="X1441" t="s">
        <v>22</v>
      </c>
      <c r="Y1441" t="s">
        <v>39</v>
      </c>
      <c r="Z1441">
        <v>2</v>
      </c>
      <c r="AC1441" t="str">
        <f>IF(Table1[[#This Row],[In Adafruit Kit]]+Table1[[#This Row],[Common part]]&gt;0,1,"")</f>
        <v/>
      </c>
      <c r="AF1441" t="str">
        <f>IF(Table1[[#This Row],[Stock Part]]=1,"STOCK",IF(Table1[[#This Row],[5% Rohs Part]]+Table1[[#This Row],[1% Rohs Part]],"",""))</f>
        <v/>
      </c>
      <c r="AG1441" t="str">
        <f>CONCATENATE(Table1[[#This Row],[Resistance (Ohms)]],Table1[[#This Row],[Tolerance]],Table1[[#This Row],[Stock]])</f>
        <v>26.7Â±1%</v>
      </c>
      <c r="AH1441" t="s">
        <v>11344</v>
      </c>
      <c r="AI1441" s="6" t="s">
        <v>11352</v>
      </c>
    </row>
    <row r="1442" spans="1:35" hidden="1">
      <c r="A1442" t="s">
        <v>55</v>
      </c>
      <c r="B1442" t="s">
        <v>56</v>
      </c>
      <c r="C1442" t="s">
        <v>4346</v>
      </c>
      <c r="D1442" t="s">
        <v>58</v>
      </c>
      <c r="E1442" t="s">
        <v>4347</v>
      </c>
      <c r="F1442" t="s">
        <v>60</v>
      </c>
      <c r="G1442" t="s">
        <v>591</v>
      </c>
      <c r="H1442">
        <v>0</v>
      </c>
      <c r="I1442">
        <v>0</v>
      </c>
      <c r="J1442" t="s">
        <v>25</v>
      </c>
      <c r="K1442">
        <v>0</v>
      </c>
      <c r="L1442">
        <v>10</v>
      </c>
      <c r="M1442" t="s">
        <v>19</v>
      </c>
      <c r="N1442" t="s">
        <v>62</v>
      </c>
      <c r="O1442">
        <v>270</v>
      </c>
      <c r="P1442" t="s">
        <v>24</v>
      </c>
      <c r="Q1442" t="s">
        <v>64</v>
      </c>
      <c r="R1442" t="s">
        <v>65</v>
      </c>
      <c r="S1442" t="s">
        <v>20</v>
      </c>
      <c r="T1442" t="s">
        <v>105</v>
      </c>
      <c r="U1442" t="s">
        <v>67</v>
      </c>
      <c r="V1442" t="s">
        <v>21</v>
      </c>
      <c r="W1442">
        <v>805</v>
      </c>
      <c r="X1442" t="s">
        <v>22</v>
      </c>
      <c r="Y1442" t="s">
        <v>39</v>
      </c>
      <c r="Z1442">
        <v>2</v>
      </c>
      <c r="AC1442" t="str">
        <f>IF(Table1[[#This Row],[In Adafruit Kit]]+Table1[[#This Row],[Common part]]&gt;0,1,"")</f>
        <v/>
      </c>
      <c r="AF1442" t="str">
        <f>IF(Table1[[#This Row],[Stock Part]]=1,"STOCK",IF(Table1[[#This Row],[5% Rohs Part]]+Table1[[#This Row],[1% Rohs Part]],"",""))</f>
        <v/>
      </c>
      <c r="AG1442" t="str">
        <f>CONCATENATE(Table1[[#This Row],[Resistance (Ohms)]],Table1[[#This Row],[Tolerance]],Table1[[#This Row],[Stock]])</f>
        <v>270Â±1%</v>
      </c>
      <c r="AH1442" t="s">
        <v>11344</v>
      </c>
      <c r="AI1442" s="6" t="s">
        <v>11352</v>
      </c>
    </row>
    <row r="1443" spans="1:35" hidden="1">
      <c r="A1443" t="s">
        <v>55</v>
      </c>
      <c r="B1443" t="s">
        <v>56</v>
      </c>
      <c r="C1443" t="s">
        <v>4348</v>
      </c>
      <c r="D1443" t="s">
        <v>58</v>
      </c>
      <c r="E1443" t="s">
        <v>4349</v>
      </c>
      <c r="F1443" t="s">
        <v>60</v>
      </c>
      <c r="G1443" t="s">
        <v>610</v>
      </c>
      <c r="H1443">
        <v>0</v>
      </c>
      <c r="I1443">
        <v>0</v>
      </c>
      <c r="J1443" t="s">
        <v>25</v>
      </c>
      <c r="K1443">
        <v>0</v>
      </c>
      <c r="L1443">
        <v>10</v>
      </c>
      <c r="M1443" t="s">
        <v>19</v>
      </c>
      <c r="N1443" t="s">
        <v>62</v>
      </c>
      <c r="O1443" t="s">
        <v>236</v>
      </c>
      <c r="P1443" t="s">
        <v>24</v>
      </c>
      <c r="Q1443" t="s">
        <v>64</v>
      </c>
      <c r="R1443" t="s">
        <v>65</v>
      </c>
      <c r="S1443" t="s">
        <v>20</v>
      </c>
      <c r="T1443" t="s">
        <v>105</v>
      </c>
      <c r="U1443" t="s">
        <v>67</v>
      </c>
      <c r="V1443" t="s">
        <v>21</v>
      </c>
      <c r="W1443">
        <v>805</v>
      </c>
      <c r="X1443" t="s">
        <v>22</v>
      </c>
      <c r="Y1443" t="s">
        <v>39</v>
      </c>
      <c r="Z1443">
        <v>2</v>
      </c>
      <c r="AC1443" t="str">
        <f>IF(Table1[[#This Row],[In Adafruit Kit]]+Table1[[#This Row],[Common part]]&gt;0,1,"")</f>
        <v/>
      </c>
      <c r="AF1443" t="str">
        <f>IF(Table1[[#This Row],[Stock Part]]=1,"STOCK",IF(Table1[[#This Row],[5% Rohs Part]]+Table1[[#This Row],[1% Rohs Part]],"",""))</f>
        <v/>
      </c>
      <c r="AG1443" t="str">
        <f>CONCATENATE(Table1[[#This Row],[Resistance (Ohms)]],Table1[[#This Row],[Tolerance]],Table1[[#This Row],[Stock]])</f>
        <v>2.7kÂ±1%</v>
      </c>
      <c r="AH1443" t="s">
        <v>11344</v>
      </c>
      <c r="AI1443" s="6" t="s">
        <v>11352</v>
      </c>
    </row>
    <row r="1444" spans="1:35" hidden="1">
      <c r="A1444" t="s">
        <v>55</v>
      </c>
      <c r="B1444" t="s">
        <v>56</v>
      </c>
      <c r="C1444" t="s">
        <v>4350</v>
      </c>
      <c r="D1444" t="s">
        <v>58</v>
      </c>
      <c r="E1444" t="s">
        <v>4351</v>
      </c>
      <c r="F1444" t="s">
        <v>60</v>
      </c>
      <c r="G1444" t="s">
        <v>3122</v>
      </c>
      <c r="H1444">
        <v>0</v>
      </c>
      <c r="I1444">
        <v>0</v>
      </c>
      <c r="J1444" t="s">
        <v>25</v>
      </c>
      <c r="K1444">
        <v>0</v>
      </c>
      <c r="L1444">
        <v>10</v>
      </c>
      <c r="M1444" t="s">
        <v>19</v>
      </c>
      <c r="N1444" t="s">
        <v>62</v>
      </c>
      <c r="O1444" t="s">
        <v>260</v>
      </c>
      <c r="P1444" t="s">
        <v>24</v>
      </c>
      <c r="Q1444" t="s">
        <v>64</v>
      </c>
      <c r="R1444" t="s">
        <v>65</v>
      </c>
      <c r="S1444" t="s">
        <v>20</v>
      </c>
      <c r="T1444" t="s">
        <v>105</v>
      </c>
      <c r="U1444" t="s">
        <v>67</v>
      </c>
      <c r="V1444" t="s">
        <v>21</v>
      </c>
      <c r="W1444">
        <v>805</v>
      </c>
      <c r="X1444" t="s">
        <v>22</v>
      </c>
      <c r="Y1444" t="s">
        <v>39</v>
      </c>
      <c r="Z1444">
        <v>2</v>
      </c>
      <c r="AC1444" t="str">
        <f>IF(Table1[[#This Row],[In Adafruit Kit]]+Table1[[#This Row],[Common part]]&gt;0,1,"")</f>
        <v/>
      </c>
      <c r="AF1444" t="str">
        <f>IF(Table1[[#This Row],[Stock Part]]=1,"STOCK",IF(Table1[[#This Row],[5% Rohs Part]]+Table1[[#This Row],[1% Rohs Part]],"",""))</f>
        <v/>
      </c>
      <c r="AG1444" t="str">
        <f>CONCATENATE(Table1[[#This Row],[Resistance (Ohms)]],Table1[[#This Row],[Tolerance]],Table1[[#This Row],[Stock]])</f>
        <v>27kÂ±1%</v>
      </c>
      <c r="AH1444" t="s">
        <v>11344</v>
      </c>
      <c r="AI1444" s="6" t="s">
        <v>11352</v>
      </c>
    </row>
    <row r="1445" spans="1:35" hidden="1">
      <c r="A1445" t="s">
        <v>55</v>
      </c>
      <c r="B1445" t="s">
        <v>56</v>
      </c>
      <c r="C1445" t="s">
        <v>4352</v>
      </c>
      <c r="D1445" t="s">
        <v>58</v>
      </c>
      <c r="E1445" t="s">
        <v>4353</v>
      </c>
      <c r="F1445" t="s">
        <v>60</v>
      </c>
      <c r="G1445" t="s">
        <v>861</v>
      </c>
      <c r="H1445">
        <v>0</v>
      </c>
      <c r="I1445">
        <v>0</v>
      </c>
      <c r="J1445" t="s">
        <v>25</v>
      </c>
      <c r="K1445">
        <v>0</v>
      </c>
      <c r="L1445">
        <v>10</v>
      </c>
      <c r="M1445" t="s">
        <v>19</v>
      </c>
      <c r="N1445" t="s">
        <v>62</v>
      </c>
      <c r="O1445" t="s">
        <v>256</v>
      </c>
      <c r="P1445" t="s">
        <v>24</v>
      </c>
      <c r="Q1445" t="s">
        <v>64</v>
      </c>
      <c r="R1445" t="s">
        <v>65</v>
      </c>
      <c r="S1445" t="s">
        <v>20</v>
      </c>
      <c r="T1445" t="s">
        <v>105</v>
      </c>
      <c r="U1445" t="s">
        <v>67</v>
      </c>
      <c r="V1445" t="s">
        <v>21</v>
      </c>
      <c r="W1445">
        <v>805</v>
      </c>
      <c r="X1445" t="s">
        <v>22</v>
      </c>
      <c r="Y1445" t="s">
        <v>39</v>
      </c>
      <c r="Z1445">
        <v>2</v>
      </c>
      <c r="AC1445" t="str">
        <f>IF(Table1[[#This Row],[In Adafruit Kit]]+Table1[[#This Row],[Common part]]&gt;0,1,"")</f>
        <v/>
      </c>
      <c r="AF1445" t="str">
        <f>IF(Table1[[#This Row],[Stock Part]]=1,"STOCK",IF(Table1[[#This Row],[5% Rohs Part]]+Table1[[#This Row],[1% Rohs Part]],"",""))</f>
        <v/>
      </c>
      <c r="AG1445" t="str">
        <f>CONCATENATE(Table1[[#This Row],[Resistance (Ohms)]],Table1[[#This Row],[Tolerance]],Table1[[#This Row],[Stock]])</f>
        <v>270kÂ±1%</v>
      </c>
      <c r="AH1445" t="s">
        <v>11344</v>
      </c>
      <c r="AI1445" s="6" t="s">
        <v>11352</v>
      </c>
    </row>
    <row r="1446" spans="1:35" hidden="1">
      <c r="A1446" t="s">
        <v>55</v>
      </c>
      <c r="B1446" t="s">
        <v>56</v>
      </c>
      <c r="C1446" t="s">
        <v>4354</v>
      </c>
      <c r="D1446" t="s">
        <v>58</v>
      </c>
      <c r="E1446" t="s">
        <v>4355</v>
      </c>
      <c r="F1446" t="s">
        <v>60</v>
      </c>
      <c r="G1446" t="s">
        <v>945</v>
      </c>
      <c r="H1446">
        <v>0</v>
      </c>
      <c r="I1446">
        <v>0</v>
      </c>
      <c r="J1446" t="s">
        <v>25</v>
      </c>
      <c r="K1446">
        <v>0</v>
      </c>
      <c r="L1446">
        <v>10</v>
      </c>
      <c r="M1446" t="s">
        <v>19</v>
      </c>
      <c r="N1446" t="s">
        <v>62</v>
      </c>
      <c r="O1446">
        <v>274</v>
      </c>
      <c r="P1446" t="s">
        <v>24</v>
      </c>
      <c r="Q1446" t="s">
        <v>64</v>
      </c>
      <c r="R1446" t="s">
        <v>65</v>
      </c>
      <c r="S1446" t="s">
        <v>20</v>
      </c>
      <c r="T1446" t="s">
        <v>105</v>
      </c>
      <c r="U1446" t="s">
        <v>67</v>
      </c>
      <c r="V1446" t="s">
        <v>21</v>
      </c>
      <c r="W1446">
        <v>805</v>
      </c>
      <c r="X1446" t="s">
        <v>22</v>
      </c>
      <c r="Y1446" t="s">
        <v>39</v>
      </c>
      <c r="Z1446">
        <v>2</v>
      </c>
      <c r="AC1446" t="str">
        <f>IF(Table1[[#This Row],[In Adafruit Kit]]+Table1[[#This Row],[Common part]]&gt;0,1,"")</f>
        <v/>
      </c>
      <c r="AF1446" t="str">
        <f>IF(Table1[[#This Row],[Stock Part]]=1,"STOCK",IF(Table1[[#This Row],[5% Rohs Part]]+Table1[[#This Row],[1% Rohs Part]],"",""))</f>
        <v/>
      </c>
      <c r="AG1446" t="str">
        <f>CONCATENATE(Table1[[#This Row],[Resistance (Ohms)]],Table1[[#This Row],[Tolerance]],Table1[[#This Row],[Stock]])</f>
        <v>274Â±1%</v>
      </c>
      <c r="AH1446" t="s">
        <v>11344</v>
      </c>
      <c r="AI1446" s="6" t="s">
        <v>11352</v>
      </c>
    </row>
    <row r="1447" spans="1:35" hidden="1">
      <c r="A1447" t="s">
        <v>55</v>
      </c>
      <c r="B1447" t="s">
        <v>56</v>
      </c>
      <c r="C1447" t="s">
        <v>4356</v>
      </c>
      <c r="D1447" t="s">
        <v>58</v>
      </c>
      <c r="E1447" t="s">
        <v>4357</v>
      </c>
      <c r="F1447" t="s">
        <v>60</v>
      </c>
      <c r="G1447" t="s">
        <v>890</v>
      </c>
      <c r="H1447">
        <v>0</v>
      </c>
      <c r="I1447">
        <v>0</v>
      </c>
      <c r="J1447" t="s">
        <v>25</v>
      </c>
      <c r="K1447">
        <v>0</v>
      </c>
      <c r="L1447">
        <v>10</v>
      </c>
      <c r="M1447" t="s">
        <v>19</v>
      </c>
      <c r="N1447" t="s">
        <v>62</v>
      </c>
      <c r="O1447" t="s">
        <v>891</v>
      </c>
      <c r="P1447" t="s">
        <v>24</v>
      </c>
      <c r="Q1447" t="s">
        <v>64</v>
      </c>
      <c r="R1447" t="s">
        <v>65</v>
      </c>
      <c r="S1447" t="s">
        <v>20</v>
      </c>
      <c r="T1447" t="s">
        <v>105</v>
      </c>
      <c r="U1447" t="s">
        <v>67</v>
      </c>
      <c r="V1447" t="s">
        <v>21</v>
      </c>
      <c r="W1447">
        <v>805</v>
      </c>
      <c r="X1447" t="s">
        <v>22</v>
      </c>
      <c r="Y1447" t="s">
        <v>39</v>
      </c>
      <c r="Z1447">
        <v>2</v>
      </c>
      <c r="AC1447" t="str">
        <f>IF(Table1[[#This Row],[In Adafruit Kit]]+Table1[[#This Row],[Common part]]&gt;0,1,"")</f>
        <v/>
      </c>
      <c r="AF1447" t="str">
        <f>IF(Table1[[#This Row],[Stock Part]]=1,"STOCK",IF(Table1[[#This Row],[5% Rohs Part]]+Table1[[#This Row],[1% Rohs Part]],"",""))</f>
        <v/>
      </c>
      <c r="AG1447" t="str">
        <f>CONCATENATE(Table1[[#This Row],[Resistance (Ohms)]],Table1[[#This Row],[Tolerance]],Table1[[#This Row],[Stock]])</f>
        <v>2.74kÂ±1%</v>
      </c>
      <c r="AH1447" t="s">
        <v>11344</v>
      </c>
      <c r="AI1447" s="6" t="s">
        <v>11352</v>
      </c>
    </row>
    <row r="1448" spans="1:35" hidden="1">
      <c r="A1448" t="s">
        <v>55</v>
      </c>
      <c r="B1448" t="s">
        <v>56</v>
      </c>
      <c r="C1448" t="s">
        <v>4358</v>
      </c>
      <c r="D1448" t="s">
        <v>58</v>
      </c>
      <c r="E1448" t="s">
        <v>4359</v>
      </c>
      <c r="F1448" t="s">
        <v>60</v>
      </c>
      <c r="G1448" t="s">
        <v>706</v>
      </c>
      <c r="H1448">
        <v>0</v>
      </c>
      <c r="I1448">
        <v>0</v>
      </c>
      <c r="J1448" t="s">
        <v>25</v>
      </c>
      <c r="K1448">
        <v>0</v>
      </c>
      <c r="L1448">
        <v>10</v>
      </c>
      <c r="M1448" t="s">
        <v>19</v>
      </c>
      <c r="N1448" t="s">
        <v>62</v>
      </c>
      <c r="O1448" t="s">
        <v>707</v>
      </c>
      <c r="P1448" t="s">
        <v>24</v>
      </c>
      <c r="Q1448" t="s">
        <v>64</v>
      </c>
      <c r="R1448" t="s">
        <v>65</v>
      </c>
      <c r="S1448" t="s">
        <v>20</v>
      </c>
      <c r="T1448" t="s">
        <v>105</v>
      </c>
      <c r="U1448" t="s">
        <v>67</v>
      </c>
      <c r="V1448" t="s">
        <v>21</v>
      </c>
      <c r="W1448">
        <v>805</v>
      </c>
      <c r="X1448" t="s">
        <v>22</v>
      </c>
      <c r="Y1448" t="s">
        <v>39</v>
      </c>
      <c r="Z1448">
        <v>2</v>
      </c>
      <c r="AC1448" t="str">
        <f>IF(Table1[[#This Row],[In Adafruit Kit]]+Table1[[#This Row],[Common part]]&gt;0,1,"")</f>
        <v/>
      </c>
      <c r="AF1448" t="str">
        <f>IF(Table1[[#This Row],[Stock Part]]=1,"STOCK",IF(Table1[[#This Row],[5% Rohs Part]]+Table1[[#This Row],[1% Rohs Part]],"",""))</f>
        <v/>
      </c>
      <c r="AG1448" t="str">
        <f>CONCATENATE(Table1[[#This Row],[Resistance (Ohms)]],Table1[[#This Row],[Tolerance]],Table1[[#This Row],[Stock]])</f>
        <v>27.4kÂ±1%</v>
      </c>
      <c r="AH1448" t="s">
        <v>11344</v>
      </c>
      <c r="AI1448" s="6" t="s">
        <v>11352</v>
      </c>
    </row>
    <row r="1449" spans="1:35" hidden="1">
      <c r="A1449" t="s">
        <v>55</v>
      </c>
      <c r="B1449" t="s">
        <v>56</v>
      </c>
      <c r="C1449" t="s">
        <v>4360</v>
      </c>
      <c r="D1449" t="s">
        <v>58</v>
      </c>
      <c r="E1449" t="s">
        <v>4361</v>
      </c>
      <c r="F1449" t="s">
        <v>60</v>
      </c>
      <c r="G1449" t="s">
        <v>1196</v>
      </c>
      <c r="H1449">
        <v>0</v>
      </c>
      <c r="I1449">
        <v>0</v>
      </c>
      <c r="J1449" t="s">
        <v>25</v>
      </c>
      <c r="K1449">
        <v>0</v>
      </c>
      <c r="L1449">
        <v>10</v>
      </c>
      <c r="M1449" t="s">
        <v>19</v>
      </c>
      <c r="N1449" t="s">
        <v>62</v>
      </c>
      <c r="O1449" t="s">
        <v>1197</v>
      </c>
      <c r="P1449" t="s">
        <v>24</v>
      </c>
      <c r="Q1449" t="s">
        <v>64</v>
      </c>
      <c r="R1449" t="s">
        <v>65</v>
      </c>
      <c r="S1449" t="s">
        <v>20</v>
      </c>
      <c r="T1449" t="s">
        <v>105</v>
      </c>
      <c r="U1449" t="s">
        <v>67</v>
      </c>
      <c r="V1449" t="s">
        <v>21</v>
      </c>
      <c r="W1449">
        <v>805</v>
      </c>
      <c r="X1449" t="s">
        <v>22</v>
      </c>
      <c r="Y1449" t="s">
        <v>39</v>
      </c>
      <c r="Z1449">
        <v>2</v>
      </c>
      <c r="AC1449" t="str">
        <f>IF(Table1[[#This Row],[In Adafruit Kit]]+Table1[[#This Row],[Common part]]&gt;0,1,"")</f>
        <v/>
      </c>
      <c r="AF1449" t="str">
        <f>IF(Table1[[#This Row],[Stock Part]]=1,"STOCK",IF(Table1[[#This Row],[5% Rohs Part]]+Table1[[#This Row],[1% Rohs Part]],"",""))</f>
        <v/>
      </c>
      <c r="AG1449" t="str">
        <f>CONCATENATE(Table1[[#This Row],[Resistance (Ohms)]],Table1[[#This Row],[Tolerance]],Table1[[#This Row],[Stock]])</f>
        <v>274kÂ±1%</v>
      </c>
      <c r="AH1449" t="s">
        <v>11344</v>
      </c>
      <c r="AI1449" s="6" t="s">
        <v>11352</v>
      </c>
    </row>
    <row r="1450" spans="1:35" hidden="1">
      <c r="A1450" t="s">
        <v>55</v>
      </c>
      <c r="B1450" t="s">
        <v>56</v>
      </c>
      <c r="C1450" t="s">
        <v>4362</v>
      </c>
      <c r="D1450" t="s">
        <v>58</v>
      </c>
      <c r="E1450" t="s">
        <v>4363</v>
      </c>
      <c r="F1450" t="s">
        <v>60</v>
      </c>
      <c r="G1450" t="s">
        <v>2784</v>
      </c>
      <c r="H1450">
        <v>0</v>
      </c>
      <c r="I1450">
        <v>0</v>
      </c>
      <c r="J1450" t="s">
        <v>25</v>
      </c>
      <c r="K1450">
        <v>0</v>
      </c>
      <c r="L1450">
        <v>10</v>
      </c>
      <c r="M1450" t="s">
        <v>19</v>
      </c>
      <c r="N1450" t="s">
        <v>62</v>
      </c>
      <c r="O1450" t="s">
        <v>2785</v>
      </c>
      <c r="P1450" t="s">
        <v>24</v>
      </c>
      <c r="Q1450" t="s">
        <v>64</v>
      </c>
      <c r="R1450" t="s">
        <v>65</v>
      </c>
      <c r="S1450" t="s">
        <v>20</v>
      </c>
      <c r="T1450" t="s">
        <v>105</v>
      </c>
      <c r="U1450" t="s">
        <v>67</v>
      </c>
      <c r="V1450" t="s">
        <v>21</v>
      </c>
      <c r="W1450">
        <v>805</v>
      </c>
      <c r="X1450" t="s">
        <v>22</v>
      </c>
      <c r="Y1450" t="s">
        <v>39</v>
      </c>
      <c r="Z1450">
        <v>2</v>
      </c>
      <c r="AC1450" t="str">
        <f>IF(Table1[[#This Row],[In Adafruit Kit]]+Table1[[#This Row],[Common part]]&gt;0,1,"")</f>
        <v/>
      </c>
      <c r="AF1450" t="str">
        <f>IF(Table1[[#This Row],[Stock Part]]=1,"STOCK",IF(Table1[[#This Row],[5% Rohs Part]]+Table1[[#This Row],[1% Rohs Part]],"",""))</f>
        <v/>
      </c>
      <c r="AG1450" t="str">
        <f>CONCATENATE(Table1[[#This Row],[Resistance (Ohms)]],Table1[[#This Row],[Tolerance]],Table1[[#This Row],[Stock]])</f>
        <v>2.74MÂ±1%</v>
      </c>
      <c r="AH1450" t="s">
        <v>11344</v>
      </c>
      <c r="AI1450" s="6" t="s">
        <v>11352</v>
      </c>
    </row>
    <row r="1451" spans="1:35" hidden="1">
      <c r="A1451" t="s">
        <v>55</v>
      </c>
      <c r="B1451" t="s">
        <v>56</v>
      </c>
      <c r="C1451" t="s">
        <v>4364</v>
      </c>
      <c r="D1451" t="s">
        <v>58</v>
      </c>
      <c r="E1451" t="s">
        <v>4365</v>
      </c>
      <c r="F1451" t="s">
        <v>60</v>
      </c>
      <c r="G1451" t="s">
        <v>733</v>
      </c>
      <c r="H1451">
        <v>0</v>
      </c>
      <c r="I1451">
        <v>0</v>
      </c>
      <c r="J1451" t="s">
        <v>25</v>
      </c>
      <c r="K1451">
        <v>0</v>
      </c>
      <c r="L1451">
        <v>10</v>
      </c>
      <c r="M1451" t="s">
        <v>19</v>
      </c>
      <c r="N1451" t="s">
        <v>62</v>
      </c>
      <c r="O1451">
        <v>27</v>
      </c>
      <c r="P1451" t="s">
        <v>24</v>
      </c>
      <c r="Q1451" t="s">
        <v>64</v>
      </c>
      <c r="R1451" t="s">
        <v>65</v>
      </c>
      <c r="S1451" t="s">
        <v>20</v>
      </c>
      <c r="T1451" t="s">
        <v>105</v>
      </c>
      <c r="U1451" t="s">
        <v>67</v>
      </c>
      <c r="V1451" t="s">
        <v>21</v>
      </c>
      <c r="W1451">
        <v>805</v>
      </c>
      <c r="X1451" t="s">
        <v>22</v>
      </c>
      <c r="Y1451" t="s">
        <v>39</v>
      </c>
      <c r="Z1451">
        <v>2</v>
      </c>
      <c r="AC1451" t="str">
        <f>IF(Table1[[#This Row],[In Adafruit Kit]]+Table1[[#This Row],[Common part]]&gt;0,1,"")</f>
        <v/>
      </c>
      <c r="AF1451" t="str">
        <f>IF(Table1[[#This Row],[Stock Part]]=1,"STOCK",IF(Table1[[#This Row],[5% Rohs Part]]+Table1[[#This Row],[1% Rohs Part]],"",""))</f>
        <v/>
      </c>
      <c r="AG1451" t="str">
        <f>CONCATENATE(Table1[[#This Row],[Resistance (Ohms)]],Table1[[#This Row],[Tolerance]],Table1[[#This Row],[Stock]])</f>
        <v>27Â±1%</v>
      </c>
      <c r="AH1451" t="s">
        <v>11344</v>
      </c>
      <c r="AI1451" s="6" t="s">
        <v>11352</v>
      </c>
    </row>
    <row r="1452" spans="1:35" hidden="1">
      <c r="A1452" t="s">
        <v>55</v>
      </c>
      <c r="B1452" t="s">
        <v>56</v>
      </c>
      <c r="C1452" t="s">
        <v>4366</v>
      </c>
      <c r="D1452" t="s">
        <v>58</v>
      </c>
      <c r="E1452" t="s">
        <v>4367</v>
      </c>
      <c r="F1452" t="s">
        <v>60</v>
      </c>
      <c r="G1452" t="s">
        <v>2551</v>
      </c>
      <c r="H1452">
        <v>0</v>
      </c>
      <c r="I1452">
        <v>0</v>
      </c>
      <c r="J1452" t="s">
        <v>25</v>
      </c>
      <c r="K1452">
        <v>0</v>
      </c>
      <c r="L1452">
        <v>10</v>
      </c>
      <c r="M1452" t="s">
        <v>19</v>
      </c>
      <c r="N1452" t="s">
        <v>62</v>
      </c>
      <c r="O1452">
        <v>27.4</v>
      </c>
      <c r="P1452" t="s">
        <v>24</v>
      </c>
      <c r="Q1452" t="s">
        <v>64</v>
      </c>
      <c r="R1452" t="s">
        <v>65</v>
      </c>
      <c r="S1452" t="s">
        <v>20</v>
      </c>
      <c r="T1452" t="s">
        <v>105</v>
      </c>
      <c r="U1452" t="s">
        <v>67</v>
      </c>
      <c r="V1452" t="s">
        <v>21</v>
      </c>
      <c r="W1452">
        <v>805</v>
      </c>
      <c r="X1452" t="s">
        <v>22</v>
      </c>
      <c r="Y1452" t="s">
        <v>39</v>
      </c>
      <c r="Z1452">
        <v>2</v>
      </c>
      <c r="AC1452" t="str">
        <f>IF(Table1[[#This Row],[In Adafruit Kit]]+Table1[[#This Row],[Common part]]&gt;0,1,"")</f>
        <v/>
      </c>
      <c r="AF1452" t="str">
        <f>IF(Table1[[#This Row],[Stock Part]]=1,"STOCK",IF(Table1[[#This Row],[5% Rohs Part]]+Table1[[#This Row],[1% Rohs Part]],"",""))</f>
        <v/>
      </c>
      <c r="AG1452" t="str">
        <f>CONCATENATE(Table1[[#This Row],[Resistance (Ohms)]],Table1[[#This Row],[Tolerance]],Table1[[#This Row],[Stock]])</f>
        <v>27.4Â±1%</v>
      </c>
      <c r="AH1452" t="s">
        <v>11344</v>
      </c>
      <c r="AI1452" s="6" t="s">
        <v>11352</v>
      </c>
    </row>
    <row r="1453" spans="1:35" hidden="1">
      <c r="A1453" t="s">
        <v>55</v>
      </c>
      <c r="B1453" t="s">
        <v>56</v>
      </c>
      <c r="C1453" t="s">
        <v>4368</v>
      </c>
      <c r="D1453" t="s">
        <v>58</v>
      </c>
      <c r="E1453" t="s">
        <v>4369</v>
      </c>
      <c r="F1453" t="s">
        <v>60</v>
      </c>
      <c r="G1453" t="s">
        <v>2697</v>
      </c>
      <c r="H1453">
        <v>0</v>
      </c>
      <c r="I1453">
        <v>0</v>
      </c>
      <c r="J1453" t="s">
        <v>25</v>
      </c>
      <c r="K1453">
        <v>0</v>
      </c>
      <c r="L1453">
        <v>10</v>
      </c>
      <c r="M1453" t="s">
        <v>19</v>
      </c>
      <c r="N1453" t="s">
        <v>62</v>
      </c>
      <c r="O1453">
        <v>280</v>
      </c>
      <c r="P1453" t="s">
        <v>24</v>
      </c>
      <c r="Q1453" t="s">
        <v>64</v>
      </c>
      <c r="R1453" t="s">
        <v>65</v>
      </c>
      <c r="S1453" t="s">
        <v>20</v>
      </c>
      <c r="T1453" t="s">
        <v>105</v>
      </c>
      <c r="U1453" t="s">
        <v>67</v>
      </c>
      <c r="V1453" t="s">
        <v>21</v>
      </c>
      <c r="W1453">
        <v>805</v>
      </c>
      <c r="X1453" t="s">
        <v>22</v>
      </c>
      <c r="Y1453" t="s">
        <v>39</v>
      </c>
      <c r="Z1453">
        <v>2</v>
      </c>
      <c r="AC1453" t="str">
        <f>IF(Table1[[#This Row],[In Adafruit Kit]]+Table1[[#This Row],[Common part]]&gt;0,1,"")</f>
        <v/>
      </c>
      <c r="AF1453" t="str">
        <f>IF(Table1[[#This Row],[Stock Part]]=1,"STOCK",IF(Table1[[#This Row],[5% Rohs Part]]+Table1[[#This Row],[1% Rohs Part]],"",""))</f>
        <v/>
      </c>
      <c r="AG1453" t="str">
        <f>CONCATENATE(Table1[[#This Row],[Resistance (Ohms)]],Table1[[#This Row],[Tolerance]],Table1[[#This Row],[Stock]])</f>
        <v>280Â±1%</v>
      </c>
      <c r="AH1453" t="s">
        <v>11344</v>
      </c>
      <c r="AI1453" s="6" t="s">
        <v>11352</v>
      </c>
    </row>
    <row r="1454" spans="1:35" hidden="1">
      <c r="A1454" t="s">
        <v>55</v>
      </c>
      <c r="B1454" t="s">
        <v>56</v>
      </c>
      <c r="C1454" t="s">
        <v>4370</v>
      </c>
      <c r="D1454" t="s">
        <v>58</v>
      </c>
      <c r="E1454" t="s">
        <v>4371</v>
      </c>
      <c r="F1454" t="s">
        <v>60</v>
      </c>
      <c r="G1454" t="s">
        <v>998</v>
      </c>
      <c r="H1454">
        <v>0</v>
      </c>
      <c r="I1454">
        <v>0</v>
      </c>
      <c r="J1454" t="s">
        <v>25</v>
      </c>
      <c r="K1454">
        <v>0</v>
      </c>
      <c r="L1454">
        <v>10</v>
      </c>
      <c r="M1454" t="s">
        <v>19</v>
      </c>
      <c r="N1454" t="s">
        <v>62</v>
      </c>
      <c r="O1454" t="s">
        <v>999</v>
      </c>
      <c r="P1454" t="s">
        <v>24</v>
      </c>
      <c r="Q1454" t="s">
        <v>64</v>
      </c>
      <c r="R1454" t="s">
        <v>65</v>
      </c>
      <c r="S1454" t="s">
        <v>20</v>
      </c>
      <c r="T1454" t="s">
        <v>105</v>
      </c>
      <c r="U1454" t="s">
        <v>67</v>
      </c>
      <c r="V1454" t="s">
        <v>21</v>
      </c>
      <c r="W1454">
        <v>805</v>
      </c>
      <c r="X1454" t="s">
        <v>22</v>
      </c>
      <c r="Y1454" t="s">
        <v>39</v>
      </c>
      <c r="Z1454">
        <v>2</v>
      </c>
      <c r="AC1454" t="str">
        <f>IF(Table1[[#This Row],[In Adafruit Kit]]+Table1[[#This Row],[Common part]]&gt;0,1,"")</f>
        <v/>
      </c>
      <c r="AF1454" t="str">
        <f>IF(Table1[[#This Row],[Stock Part]]=1,"STOCK",IF(Table1[[#This Row],[5% Rohs Part]]+Table1[[#This Row],[1% Rohs Part]],"",""))</f>
        <v/>
      </c>
      <c r="AG1454" t="str">
        <f>CONCATENATE(Table1[[#This Row],[Resistance (Ohms)]],Table1[[#This Row],[Tolerance]],Table1[[#This Row],[Stock]])</f>
        <v>2.8kÂ±1%</v>
      </c>
      <c r="AH1454" t="s">
        <v>11344</v>
      </c>
      <c r="AI1454" s="6" t="s">
        <v>11352</v>
      </c>
    </row>
    <row r="1455" spans="1:35" hidden="1">
      <c r="A1455" t="s">
        <v>55</v>
      </c>
      <c r="B1455" t="s">
        <v>56</v>
      </c>
      <c r="C1455" t="s">
        <v>4372</v>
      </c>
      <c r="D1455" t="s">
        <v>58</v>
      </c>
      <c r="E1455" t="s">
        <v>4373</v>
      </c>
      <c r="F1455" t="s">
        <v>60</v>
      </c>
      <c r="G1455" t="s">
        <v>2578</v>
      </c>
      <c r="H1455">
        <v>0</v>
      </c>
      <c r="I1455">
        <v>0</v>
      </c>
      <c r="J1455" t="s">
        <v>25</v>
      </c>
      <c r="K1455">
        <v>0</v>
      </c>
      <c r="L1455">
        <v>10</v>
      </c>
      <c r="M1455" t="s">
        <v>19</v>
      </c>
      <c r="N1455" t="s">
        <v>62</v>
      </c>
      <c r="O1455" t="s">
        <v>2579</v>
      </c>
      <c r="P1455" t="s">
        <v>24</v>
      </c>
      <c r="Q1455" t="s">
        <v>64</v>
      </c>
      <c r="R1455" t="s">
        <v>65</v>
      </c>
      <c r="S1455" t="s">
        <v>20</v>
      </c>
      <c r="T1455" t="s">
        <v>105</v>
      </c>
      <c r="U1455" t="s">
        <v>67</v>
      </c>
      <c r="V1455" t="s">
        <v>21</v>
      </c>
      <c r="W1455">
        <v>805</v>
      </c>
      <c r="X1455" t="s">
        <v>22</v>
      </c>
      <c r="Y1455" t="s">
        <v>39</v>
      </c>
      <c r="Z1455">
        <v>2</v>
      </c>
      <c r="AC1455" t="str">
        <f>IF(Table1[[#This Row],[In Adafruit Kit]]+Table1[[#This Row],[Common part]]&gt;0,1,"")</f>
        <v/>
      </c>
      <c r="AF1455" t="str">
        <f>IF(Table1[[#This Row],[Stock Part]]=1,"STOCK",IF(Table1[[#This Row],[5% Rohs Part]]+Table1[[#This Row],[1% Rohs Part]],"",""))</f>
        <v/>
      </c>
      <c r="AG1455" t="str">
        <f>CONCATENATE(Table1[[#This Row],[Resistance (Ohms)]],Table1[[#This Row],[Tolerance]],Table1[[#This Row],[Stock]])</f>
        <v>28kÂ±1%</v>
      </c>
      <c r="AH1455" t="s">
        <v>11344</v>
      </c>
      <c r="AI1455" s="6" t="s">
        <v>11352</v>
      </c>
    </row>
    <row r="1456" spans="1:35" hidden="1">
      <c r="A1456" t="s">
        <v>55</v>
      </c>
      <c r="B1456" t="s">
        <v>56</v>
      </c>
      <c r="C1456" t="s">
        <v>4374</v>
      </c>
      <c r="D1456" t="s">
        <v>58</v>
      </c>
      <c r="E1456" t="s">
        <v>4375</v>
      </c>
      <c r="F1456" t="s">
        <v>60</v>
      </c>
      <c r="G1456" t="s">
        <v>1200</v>
      </c>
      <c r="H1456">
        <v>0</v>
      </c>
      <c r="I1456">
        <v>0</v>
      </c>
      <c r="J1456" t="s">
        <v>25</v>
      </c>
      <c r="K1456">
        <v>0</v>
      </c>
      <c r="L1456">
        <v>10</v>
      </c>
      <c r="M1456" t="s">
        <v>19</v>
      </c>
      <c r="N1456" t="s">
        <v>62</v>
      </c>
      <c r="O1456" t="s">
        <v>1201</v>
      </c>
      <c r="P1456" t="s">
        <v>24</v>
      </c>
      <c r="Q1456" t="s">
        <v>64</v>
      </c>
      <c r="R1456" t="s">
        <v>65</v>
      </c>
      <c r="S1456" t="s">
        <v>20</v>
      </c>
      <c r="T1456" t="s">
        <v>105</v>
      </c>
      <c r="U1456" t="s">
        <v>67</v>
      </c>
      <c r="V1456" t="s">
        <v>21</v>
      </c>
      <c r="W1456">
        <v>805</v>
      </c>
      <c r="X1456" t="s">
        <v>22</v>
      </c>
      <c r="Y1456" t="s">
        <v>39</v>
      </c>
      <c r="Z1456">
        <v>2</v>
      </c>
      <c r="AC1456" t="str">
        <f>IF(Table1[[#This Row],[In Adafruit Kit]]+Table1[[#This Row],[Common part]]&gt;0,1,"")</f>
        <v/>
      </c>
      <c r="AF1456" t="str">
        <f>IF(Table1[[#This Row],[Stock Part]]=1,"STOCK",IF(Table1[[#This Row],[5% Rohs Part]]+Table1[[#This Row],[1% Rohs Part]],"",""))</f>
        <v/>
      </c>
      <c r="AG1456" t="str">
        <f>CONCATENATE(Table1[[#This Row],[Resistance (Ohms)]],Table1[[#This Row],[Tolerance]],Table1[[#This Row],[Stock]])</f>
        <v>280kÂ±1%</v>
      </c>
      <c r="AH1456" t="s">
        <v>11344</v>
      </c>
      <c r="AI1456" s="6" t="s">
        <v>11352</v>
      </c>
    </row>
    <row r="1457" spans="1:35" hidden="1">
      <c r="A1457" t="s">
        <v>55</v>
      </c>
      <c r="B1457" t="s">
        <v>56</v>
      </c>
      <c r="C1457" t="s">
        <v>4376</v>
      </c>
      <c r="D1457" t="s">
        <v>58</v>
      </c>
      <c r="E1457" t="s">
        <v>4377</v>
      </c>
      <c r="F1457" t="s">
        <v>60</v>
      </c>
      <c r="G1457" t="s">
        <v>2730</v>
      </c>
      <c r="H1457">
        <v>0</v>
      </c>
      <c r="I1457">
        <v>0</v>
      </c>
      <c r="J1457" t="s">
        <v>25</v>
      </c>
      <c r="K1457">
        <v>0</v>
      </c>
      <c r="L1457">
        <v>10</v>
      </c>
      <c r="M1457" t="s">
        <v>19</v>
      </c>
      <c r="N1457" t="s">
        <v>62</v>
      </c>
      <c r="O1457" t="s">
        <v>2731</v>
      </c>
      <c r="P1457" t="s">
        <v>24</v>
      </c>
      <c r="Q1457" t="s">
        <v>64</v>
      </c>
      <c r="R1457" t="s">
        <v>65</v>
      </c>
      <c r="S1457" t="s">
        <v>20</v>
      </c>
      <c r="T1457" t="s">
        <v>105</v>
      </c>
      <c r="U1457" t="s">
        <v>67</v>
      </c>
      <c r="V1457" t="s">
        <v>21</v>
      </c>
      <c r="W1457">
        <v>805</v>
      </c>
      <c r="X1457" t="s">
        <v>22</v>
      </c>
      <c r="Y1457" t="s">
        <v>39</v>
      </c>
      <c r="Z1457">
        <v>2</v>
      </c>
      <c r="AC1457" t="str">
        <f>IF(Table1[[#This Row],[In Adafruit Kit]]+Table1[[#This Row],[Common part]]&gt;0,1,"")</f>
        <v/>
      </c>
      <c r="AF1457" t="str">
        <f>IF(Table1[[#This Row],[Stock Part]]=1,"STOCK",IF(Table1[[#This Row],[5% Rohs Part]]+Table1[[#This Row],[1% Rohs Part]],"",""))</f>
        <v/>
      </c>
      <c r="AG1457" t="str">
        <f>CONCATENATE(Table1[[#This Row],[Resistance (Ohms)]],Table1[[#This Row],[Tolerance]],Table1[[#This Row],[Stock]])</f>
        <v>2.8MÂ±1%</v>
      </c>
      <c r="AH1457" t="s">
        <v>11344</v>
      </c>
      <c r="AI1457" s="6" t="s">
        <v>11352</v>
      </c>
    </row>
    <row r="1458" spans="1:35" hidden="1">
      <c r="A1458" t="s">
        <v>55</v>
      </c>
      <c r="B1458" t="s">
        <v>56</v>
      </c>
      <c r="C1458" t="s">
        <v>4378</v>
      </c>
      <c r="D1458" t="s">
        <v>58</v>
      </c>
      <c r="E1458" t="s">
        <v>4379</v>
      </c>
      <c r="F1458" t="s">
        <v>60</v>
      </c>
      <c r="G1458" t="s">
        <v>1138</v>
      </c>
      <c r="H1458">
        <v>0</v>
      </c>
      <c r="I1458">
        <v>0</v>
      </c>
      <c r="J1458" t="s">
        <v>25</v>
      </c>
      <c r="K1458">
        <v>0</v>
      </c>
      <c r="L1458">
        <v>10</v>
      </c>
      <c r="M1458" t="s">
        <v>19</v>
      </c>
      <c r="N1458" t="s">
        <v>62</v>
      </c>
      <c r="O1458">
        <v>287</v>
      </c>
      <c r="P1458" t="s">
        <v>24</v>
      </c>
      <c r="Q1458" t="s">
        <v>64</v>
      </c>
      <c r="R1458" t="s">
        <v>65</v>
      </c>
      <c r="S1458" t="s">
        <v>20</v>
      </c>
      <c r="T1458" t="s">
        <v>105</v>
      </c>
      <c r="U1458" t="s">
        <v>67</v>
      </c>
      <c r="V1458" t="s">
        <v>21</v>
      </c>
      <c r="W1458">
        <v>805</v>
      </c>
      <c r="X1458" t="s">
        <v>22</v>
      </c>
      <c r="Y1458" t="s">
        <v>39</v>
      </c>
      <c r="Z1458">
        <v>2</v>
      </c>
      <c r="AC1458" t="str">
        <f>IF(Table1[[#This Row],[In Adafruit Kit]]+Table1[[#This Row],[Common part]]&gt;0,1,"")</f>
        <v/>
      </c>
      <c r="AF1458" t="str">
        <f>IF(Table1[[#This Row],[Stock Part]]=1,"STOCK",IF(Table1[[#This Row],[5% Rohs Part]]+Table1[[#This Row],[1% Rohs Part]],"",""))</f>
        <v/>
      </c>
      <c r="AG1458" t="str">
        <f>CONCATENATE(Table1[[#This Row],[Resistance (Ohms)]],Table1[[#This Row],[Tolerance]],Table1[[#This Row],[Stock]])</f>
        <v>287Â±1%</v>
      </c>
      <c r="AH1458" t="s">
        <v>11344</v>
      </c>
      <c r="AI1458" s="6" t="s">
        <v>11352</v>
      </c>
    </row>
    <row r="1459" spans="1:35" hidden="1">
      <c r="A1459" t="s">
        <v>55</v>
      </c>
      <c r="B1459" t="s">
        <v>56</v>
      </c>
      <c r="C1459" t="s">
        <v>4380</v>
      </c>
      <c r="D1459" t="s">
        <v>58</v>
      </c>
      <c r="E1459" t="s">
        <v>4381</v>
      </c>
      <c r="F1459" t="s">
        <v>60</v>
      </c>
      <c r="G1459" t="s">
        <v>1290</v>
      </c>
      <c r="H1459">
        <v>0</v>
      </c>
      <c r="I1459">
        <v>0</v>
      </c>
      <c r="J1459" t="s">
        <v>25</v>
      </c>
      <c r="K1459">
        <v>0</v>
      </c>
      <c r="L1459">
        <v>10</v>
      </c>
      <c r="M1459" t="s">
        <v>19</v>
      </c>
      <c r="N1459" t="s">
        <v>62</v>
      </c>
      <c r="O1459" t="s">
        <v>1291</v>
      </c>
      <c r="P1459" t="s">
        <v>24</v>
      </c>
      <c r="Q1459" t="s">
        <v>64</v>
      </c>
      <c r="R1459" t="s">
        <v>65</v>
      </c>
      <c r="S1459" t="s">
        <v>20</v>
      </c>
      <c r="T1459" t="s">
        <v>105</v>
      </c>
      <c r="U1459" t="s">
        <v>67</v>
      </c>
      <c r="V1459" t="s">
        <v>21</v>
      </c>
      <c r="W1459">
        <v>805</v>
      </c>
      <c r="X1459" t="s">
        <v>22</v>
      </c>
      <c r="Y1459" t="s">
        <v>39</v>
      </c>
      <c r="Z1459">
        <v>2</v>
      </c>
      <c r="AC1459" t="str">
        <f>IF(Table1[[#This Row],[In Adafruit Kit]]+Table1[[#This Row],[Common part]]&gt;0,1,"")</f>
        <v/>
      </c>
      <c r="AF1459" t="str">
        <f>IF(Table1[[#This Row],[Stock Part]]=1,"STOCK",IF(Table1[[#This Row],[5% Rohs Part]]+Table1[[#This Row],[1% Rohs Part]],"",""))</f>
        <v/>
      </c>
      <c r="AG1459" t="str">
        <f>CONCATENATE(Table1[[#This Row],[Resistance (Ohms)]],Table1[[#This Row],[Tolerance]],Table1[[#This Row],[Stock]])</f>
        <v>2.87kÂ±1%</v>
      </c>
      <c r="AH1459" t="s">
        <v>11344</v>
      </c>
      <c r="AI1459" s="6" t="s">
        <v>11352</v>
      </c>
    </row>
    <row r="1460" spans="1:35" hidden="1">
      <c r="A1460" t="s">
        <v>55</v>
      </c>
      <c r="B1460" t="s">
        <v>56</v>
      </c>
      <c r="C1460" t="s">
        <v>4382</v>
      </c>
      <c r="D1460" t="s">
        <v>58</v>
      </c>
      <c r="E1460" t="s">
        <v>4383</v>
      </c>
      <c r="F1460" t="s">
        <v>60</v>
      </c>
      <c r="G1460" t="s">
        <v>1440</v>
      </c>
      <c r="H1460">
        <v>0</v>
      </c>
      <c r="I1460">
        <v>0</v>
      </c>
      <c r="J1460" t="s">
        <v>25</v>
      </c>
      <c r="K1460">
        <v>0</v>
      </c>
      <c r="L1460">
        <v>10</v>
      </c>
      <c r="M1460" t="s">
        <v>19</v>
      </c>
      <c r="N1460" t="s">
        <v>62</v>
      </c>
      <c r="O1460" t="s">
        <v>1441</v>
      </c>
      <c r="P1460" t="s">
        <v>24</v>
      </c>
      <c r="Q1460" t="s">
        <v>64</v>
      </c>
      <c r="R1460" t="s">
        <v>65</v>
      </c>
      <c r="S1460" t="s">
        <v>20</v>
      </c>
      <c r="T1460" t="s">
        <v>105</v>
      </c>
      <c r="U1460" t="s">
        <v>67</v>
      </c>
      <c r="V1460" t="s">
        <v>21</v>
      </c>
      <c r="W1460">
        <v>805</v>
      </c>
      <c r="X1460" t="s">
        <v>22</v>
      </c>
      <c r="Y1460" t="s">
        <v>39</v>
      </c>
      <c r="Z1460">
        <v>2</v>
      </c>
      <c r="AC1460" t="str">
        <f>IF(Table1[[#This Row],[In Adafruit Kit]]+Table1[[#This Row],[Common part]]&gt;0,1,"")</f>
        <v/>
      </c>
      <c r="AF1460" t="str">
        <f>IF(Table1[[#This Row],[Stock Part]]=1,"STOCK",IF(Table1[[#This Row],[5% Rohs Part]]+Table1[[#This Row],[1% Rohs Part]],"",""))</f>
        <v/>
      </c>
      <c r="AG1460" t="str">
        <f>CONCATENATE(Table1[[#This Row],[Resistance (Ohms)]],Table1[[#This Row],[Tolerance]],Table1[[#This Row],[Stock]])</f>
        <v>28.7kÂ±1%</v>
      </c>
      <c r="AH1460" t="s">
        <v>11344</v>
      </c>
      <c r="AI1460" s="6" t="s">
        <v>11352</v>
      </c>
    </row>
    <row r="1461" spans="1:35" hidden="1">
      <c r="A1461" t="s">
        <v>55</v>
      </c>
      <c r="B1461" t="s">
        <v>56</v>
      </c>
      <c r="C1461" t="s">
        <v>4384</v>
      </c>
      <c r="D1461" t="s">
        <v>58</v>
      </c>
      <c r="E1461" t="s">
        <v>4385</v>
      </c>
      <c r="F1461" t="s">
        <v>60</v>
      </c>
      <c r="G1461" t="s">
        <v>1782</v>
      </c>
      <c r="H1461">
        <v>0</v>
      </c>
      <c r="I1461">
        <v>0</v>
      </c>
      <c r="J1461" t="s">
        <v>25</v>
      </c>
      <c r="K1461">
        <v>0</v>
      </c>
      <c r="L1461">
        <v>10</v>
      </c>
      <c r="M1461" t="s">
        <v>19</v>
      </c>
      <c r="N1461" t="s">
        <v>62</v>
      </c>
      <c r="O1461" t="s">
        <v>1783</v>
      </c>
      <c r="P1461" t="s">
        <v>24</v>
      </c>
      <c r="Q1461" t="s">
        <v>64</v>
      </c>
      <c r="R1461" t="s">
        <v>65</v>
      </c>
      <c r="S1461" t="s">
        <v>20</v>
      </c>
      <c r="T1461" t="s">
        <v>105</v>
      </c>
      <c r="U1461" t="s">
        <v>67</v>
      </c>
      <c r="V1461" t="s">
        <v>21</v>
      </c>
      <c r="W1461">
        <v>805</v>
      </c>
      <c r="X1461" t="s">
        <v>22</v>
      </c>
      <c r="Y1461" t="s">
        <v>39</v>
      </c>
      <c r="Z1461">
        <v>2</v>
      </c>
      <c r="AC1461" t="str">
        <f>IF(Table1[[#This Row],[In Adafruit Kit]]+Table1[[#This Row],[Common part]]&gt;0,1,"")</f>
        <v/>
      </c>
      <c r="AF1461" t="str">
        <f>IF(Table1[[#This Row],[Stock Part]]=1,"STOCK",IF(Table1[[#This Row],[5% Rohs Part]]+Table1[[#This Row],[1% Rohs Part]],"",""))</f>
        <v/>
      </c>
      <c r="AG1461" t="str">
        <f>CONCATENATE(Table1[[#This Row],[Resistance (Ohms)]],Table1[[#This Row],[Tolerance]],Table1[[#This Row],[Stock]])</f>
        <v>287kÂ±1%</v>
      </c>
      <c r="AH1461" t="s">
        <v>11344</v>
      </c>
      <c r="AI1461" s="6" t="s">
        <v>11352</v>
      </c>
    </row>
    <row r="1462" spans="1:35" hidden="1">
      <c r="A1462" t="s">
        <v>55</v>
      </c>
      <c r="B1462" t="s">
        <v>56</v>
      </c>
      <c r="C1462" t="s">
        <v>4386</v>
      </c>
      <c r="D1462" t="s">
        <v>58</v>
      </c>
      <c r="E1462" t="s">
        <v>4387</v>
      </c>
      <c r="F1462" t="s">
        <v>60</v>
      </c>
      <c r="G1462" t="s">
        <v>3260</v>
      </c>
      <c r="H1462">
        <v>0</v>
      </c>
      <c r="I1462">
        <v>0</v>
      </c>
      <c r="J1462" t="s">
        <v>25</v>
      </c>
      <c r="K1462">
        <v>0</v>
      </c>
      <c r="L1462">
        <v>10</v>
      </c>
      <c r="M1462" t="s">
        <v>19</v>
      </c>
      <c r="N1462" t="s">
        <v>62</v>
      </c>
      <c r="O1462" t="s">
        <v>3261</v>
      </c>
      <c r="P1462" t="s">
        <v>24</v>
      </c>
      <c r="Q1462" t="s">
        <v>64</v>
      </c>
      <c r="R1462" t="s">
        <v>65</v>
      </c>
      <c r="S1462" t="s">
        <v>20</v>
      </c>
      <c r="T1462" t="s">
        <v>105</v>
      </c>
      <c r="U1462" t="s">
        <v>67</v>
      </c>
      <c r="V1462" t="s">
        <v>21</v>
      </c>
      <c r="W1462">
        <v>805</v>
      </c>
      <c r="X1462" t="s">
        <v>22</v>
      </c>
      <c r="Y1462" t="s">
        <v>39</v>
      </c>
      <c r="Z1462">
        <v>2</v>
      </c>
      <c r="AC1462" t="str">
        <f>IF(Table1[[#This Row],[In Adafruit Kit]]+Table1[[#This Row],[Common part]]&gt;0,1,"")</f>
        <v/>
      </c>
      <c r="AF1462" t="str">
        <f>IF(Table1[[#This Row],[Stock Part]]=1,"STOCK",IF(Table1[[#This Row],[5% Rohs Part]]+Table1[[#This Row],[1% Rohs Part]],"",""))</f>
        <v/>
      </c>
      <c r="AG1462" t="str">
        <f>CONCATENATE(Table1[[#This Row],[Resistance (Ohms)]],Table1[[#This Row],[Tolerance]],Table1[[#This Row],[Stock]])</f>
        <v>2.87MÂ±1%</v>
      </c>
      <c r="AH1462" t="s">
        <v>11344</v>
      </c>
      <c r="AI1462" s="6" t="s">
        <v>11352</v>
      </c>
    </row>
    <row r="1463" spans="1:35" hidden="1">
      <c r="A1463" t="s">
        <v>55</v>
      </c>
      <c r="B1463" t="s">
        <v>56</v>
      </c>
      <c r="C1463" t="s">
        <v>4388</v>
      </c>
      <c r="D1463" t="s">
        <v>58</v>
      </c>
      <c r="E1463" t="s">
        <v>4389</v>
      </c>
      <c r="F1463" t="s">
        <v>60</v>
      </c>
      <c r="G1463" t="s">
        <v>2198</v>
      </c>
      <c r="H1463">
        <v>0</v>
      </c>
      <c r="I1463">
        <v>0</v>
      </c>
      <c r="J1463" t="s">
        <v>25</v>
      </c>
      <c r="K1463">
        <v>0</v>
      </c>
      <c r="L1463">
        <v>10</v>
      </c>
      <c r="M1463" t="s">
        <v>19</v>
      </c>
      <c r="N1463" t="s">
        <v>62</v>
      </c>
      <c r="O1463">
        <v>28</v>
      </c>
      <c r="P1463" t="s">
        <v>24</v>
      </c>
      <c r="Q1463" t="s">
        <v>64</v>
      </c>
      <c r="R1463" t="s">
        <v>65</v>
      </c>
      <c r="S1463" t="s">
        <v>20</v>
      </c>
      <c r="T1463" t="s">
        <v>105</v>
      </c>
      <c r="U1463" t="s">
        <v>67</v>
      </c>
      <c r="V1463" t="s">
        <v>21</v>
      </c>
      <c r="W1463">
        <v>805</v>
      </c>
      <c r="X1463" t="s">
        <v>22</v>
      </c>
      <c r="Y1463" t="s">
        <v>39</v>
      </c>
      <c r="Z1463">
        <v>2</v>
      </c>
      <c r="AC1463" t="str">
        <f>IF(Table1[[#This Row],[In Adafruit Kit]]+Table1[[#This Row],[Common part]]&gt;0,1,"")</f>
        <v/>
      </c>
      <c r="AF1463" t="str">
        <f>IF(Table1[[#This Row],[Stock Part]]=1,"STOCK",IF(Table1[[#This Row],[5% Rohs Part]]+Table1[[#This Row],[1% Rohs Part]],"",""))</f>
        <v/>
      </c>
      <c r="AG1463" t="str">
        <f>CONCATENATE(Table1[[#This Row],[Resistance (Ohms)]],Table1[[#This Row],[Tolerance]],Table1[[#This Row],[Stock]])</f>
        <v>28Â±1%</v>
      </c>
      <c r="AH1463" t="s">
        <v>11344</v>
      </c>
      <c r="AI1463" s="6" t="s">
        <v>11352</v>
      </c>
    </row>
    <row r="1464" spans="1:35" hidden="1">
      <c r="A1464" t="s">
        <v>55</v>
      </c>
      <c r="B1464" t="s">
        <v>56</v>
      </c>
      <c r="C1464" t="s">
        <v>4390</v>
      </c>
      <c r="D1464" t="s">
        <v>58</v>
      </c>
      <c r="E1464" t="s">
        <v>4391</v>
      </c>
      <c r="F1464" t="s">
        <v>60</v>
      </c>
      <c r="G1464" t="s">
        <v>2766</v>
      </c>
      <c r="H1464">
        <v>0</v>
      </c>
      <c r="I1464">
        <v>0</v>
      </c>
      <c r="J1464" t="s">
        <v>25</v>
      </c>
      <c r="K1464">
        <v>0</v>
      </c>
      <c r="L1464">
        <v>10</v>
      </c>
      <c r="M1464" t="s">
        <v>19</v>
      </c>
      <c r="N1464" t="s">
        <v>62</v>
      </c>
      <c r="O1464">
        <v>28.7</v>
      </c>
      <c r="P1464" t="s">
        <v>24</v>
      </c>
      <c r="Q1464" t="s">
        <v>64</v>
      </c>
      <c r="R1464" t="s">
        <v>65</v>
      </c>
      <c r="S1464" t="s">
        <v>20</v>
      </c>
      <c r="T1464" t="s">
        <v>105</v>
      </c>
      <c r="U1464" t="s">
        <v>67</v>
      </c>
      <c r="V1464" t="s">
        <v>21</v>
      </c>
      <c r="W1464">
        <v>805</v>
      </c>
      <c r="X1464" t="s">
        <v>22</v>
      </c>
      <c r="Y1464" t="s">
        <v>39</v>
      </c>
      <c r="Z1464">
        <v>2</v>
      </c>
      <c r="AC1464" t="str">
        <f>IF(Table1[[#This Row],[In Adafruit Kit]]+Table1[[#This Row],[Common part]]&gt;0,1,"")</f>
        <v/>
      </c>
      <c r="AF1464" t="str">
        <f>IF(Table1[[#This Row],[Stock Part]]=1,"STOCK",IF(Table1[[#This Row],[5% Rohs Part]]+Table1[[#This Row],[1% Rohs Part]],"",""))</f>
        <v/>
      </c>
      <c r="AG1464" t="str">
        <f>CONCATENATE(Table1[[#This Row],[Resistance (Ohms)]],Table1[[#This Row],[Tolerance]],Table1[[#This Row],[Stock]])</f>
        <v>28.7Â±1%</v>
      </c>
      <c r="AH1464" t="s">
        <v>11344</v>
      </c>
      <c r="AI1464" s="6" t="s">
        <v>11352</v>
      </c>
    </row>
    <row r="1465" spans="1:35" hidden="1">
      <c r="A1465" t="s">
        <v>55</v>
      </c>
      <c r="B1465" t="s">
        <v>56</v>
      </c>
      <c r="C1465" t="s">
        <v>4392</v>
      </c>
      <c r="D1465" t="s">
        <v>58</v>
      </c>
      <c r="E1465" t="s">
        <v>4393</v>
      </c>
      <c r="F1465" t="s">
        <v>60</v>
      </c>
      <c r="G1465" t="s">
        <v>1786</v>
      </c>
      <c r="H1465">
        <v>0</v>
      </c>
      <c r="I1465">
        <v>0</v>
      </c>
      <c r="J1465" t="s">
        <v>25</v>
      </c>
      <c r="K1465">
        <v>0</v>
      </c>
      <c r="L1465">
        <v>10</v>
      </c>
      <c r="M1465" t="s">
        <v>19</v>
      </c>
      <c r="N1465" t="s">
        <v>62</v>
      </c>
      <c r="O1465">
        <v>294</v>
      </c>
      <c r="P1465" t="s">
        <v>24</v>
      </c>
      <c r="Q1465" t="s">
        <v>64</v>
      </c>
      <c r="R1465" t="s">
        <v>65</v>
      </c>
      <c r="S1465" t="s">
        <v>20</v>
      </c>
      <c r="T1465" t="s">
        <v>105</v>
      </c>
      <c r="U1465" t="s">
        <v>67</v>
      </c>
      <c r="V1465" t="s">
        <v>21</v>
      </c>
      <c r="W1465">
        <v>805</v>
      </c>
      <c r="X1465" t="s">
        <v>22</v>
      </c>
      <c r="Y1465" t="s">
        <v>39</v>
      </c>
      <c r="Z1465">
        <v>2</v>
      </c>
      <c r="AC1465" t="str">
        <f>IF(Table1[[#This Row],[In Adafruit Kit]]+Table1[[#This Row],[Common part]]&gt;0,1,"")</f>
        <v/>
      </c>
      <c r="AF1465" t="str">
        <f>IF(Table1[[#This Row],[Stock Part]]=1,"STOCK",IF(Table1[[#This Row],[5% Rohs Part]]+Table1[[#This Row],[1% Rohs Part]],"",""))</f>
        <v/>
      </c>
      <c r="AG1465" t="str">
        <f>CONCATENATE(Table1[[#This Row],[Resistance (Ohms)]],Table1[[#This Row],[Tolerance]],Table1[[#This Row],[Stock]])</f>
        <v>294Â±1%</v>
      </c>
      <c r="AH1465" t="s">
        <v>11344</v>
      </c>
      <c r="AI1465" s="6" t="s">
        <v>11352</v>
      </c>
    </row>
    <row r="1466" spans="1:35" hidden="1">
      <c r="A1466" t="s">
        <v>55</v>
      </c>
      <c r="B1466" t="s">
        <v>56</v>
      </c>
      <c r="C1466" t="s">
        <v>4394</v>
      </c>
      <c r="D1466" t="s">
        <v>58</v>
      </c>
      <c r="E1466" t="s">
        <v>4395</v>
      </c>
      <c r="F1466" t="s">
        <v>60</v>
      </c>
      <c r="G1466" t="s">
        <v>2899</v>
      </c>
      <c r="H1466">
        <v>0</v>
      </c>
      <c r="I1466">
        <v>0</v>
      </c>
      <c r="J1466" t="s">
        <v>25</v>
      </c>
      <c r="K1466">
        <v>0</v>
      </c>
      <c r="L1466">
        <v>10</v>
      </c>
      <c r="M1466" t="s">
        <v>19</v>
      </c>
      <c r="N1466" t="s">
        <v>62</v>
      </c>
      <c r="O1466" t="s">
        <v>2900</v>
      </c>
      <c r="P1466" t="s">
        <v>24</v>
      </c>
      <c r="Q1466" t="s">
        <v>64</v>
      </c>
      <c r="R1466" t="s">
        <v>65</v>
      </c>
      <c r="S1466" t="s">
        <v>20</v>
      </c>
      <c r="T1466" t="s">
        <v>105</v>
      </c>
      <c r="U1466" t="s">
        <v>67</v>
      </c>
      <c r="V1466" t="s">
        <v>21</v>
      </c>
      <c r="W1466">
        <v>805</v>
      </c>
      <c r="X1466" t="s">
        <v>22</v>
      </c>
      <c r="Y1466" t="s">
        <v>39</v>
      </c>
      <c r="Z1466">
        <v>2</v>
      </c>
      <c r="AC1466" t="str">
        <f>IF(Table1[[#This Row],[In Adafruit Kit]]+Table1[[#This Row],[Common part]]&gt;0,1,"")</f>
        <v/>
      </c>
      <c r="AF1466" t="str">
        <f>IF(Table1[[#This Row],[Stock Part]]=1,"STOCK",IF(Table1[[#This Row],[5% Rohs Part]]+Table1[[#This Row],[1% Rohs Part]],"",""))</f>
        <v/>
      </c>
      <c r="AG1466" t="str">
        <f>CONCATENATE(Table1[[#This Row],[Resistance (Ohms)]],Table1[[#This Row],[Tolerance]],Table1[[#This Row],[Stock]])</f>
        <v>2.94kÂ±1%</v>
      </c>
      <c r="AH1466" t="s">
        <v>11344</v>
      </c>
      <c r="AI1466" s="6" t="s">
        <v>11352</v>
      </c>
    </row>
    <row r="1467" spans="1:35" hidden="1">
      <c r="A1467" t="s">
        <v>55</v>
      </c>
      <c r="B1467" t="s">
        <v>56</v>
      </c>
      <c r="C1467" t="s">
        <v>4396</v>
      </c>
      <c r="D1467" t="s">
        <v>58</v>
      </c>
      <c r="E1467" t="s">
        <v>4397</v>
      </c>
      <c r="F1467" t="s">
        <v>60</v>
      </c>
      <c r="G1467" t="s">
        <v>1444</v>
      </c>
      <c r="H1467">
        <v>0</v>
      </c>
      <c r="I1467">
        <v>0</v>
      </c>
      <c r="J1467" t="s">
        <v>25</v>
      </c>
      <c r="K1467">
        <v>0</v>
      </c>
      <c r="L1467">
        <v>10</v>
      </c>
      <c r="M1467" t="s">
        <v>19</v>
      </c>
      <c r="N1467" t="s">
        <v>62</v>
      </c>
      <c r="O1467" t="s">
        <v>1445</v>
      </c>
      <c r="P1467" t="s">
        <v>24</v>
      </c>
      <c r="Q1467" t="s">
        <v>64</v>
      </c>
      <c r="R1467" t="s">
        <v>65</v>
      </c>
      <c r="S1467" t="s">
        <v>20</v>
      </c>
      <c r="T1467" t="s">
        <v>105</v>
      </c>
      <c r="U1467" t="s">
        <v>67</v>
      </c>
      <c r="V1467" t="s">
        <v>21</v>
      </c>
      <c r="W1467">
        <v>805</v>
      </c>
      <c r="X1467" t="s">
        <v>22</v>
      </c>
      <c r="Y1467" t="s">
        <v>39</v>
      </c>
      <c r="Z1467">
        <v>2</v>
      </c>
      <c r="AC1467" t="str">
        <f>IF(Table1[[#This Row],[In Adafruit Kit]]+Table1[[#This Row],[Common part]]&gt;0,1,"")</f>
        <v/>
      </c>
      <c r="AF1467" t="str">
        <f>IF(Table1[[#This Row],[Stock Part]]=1,"STOCK",IF(Table1[[#This Row],[5% Rohs Part]]+Table1[[#This Row],[1% Rohs Part]],"",""))</f>
        <v/>
      </c>
      <c r="AG1467" t="str">
        <f>CONCATENATE(Table1[[#This Row],[Resistance (Ohms)]],Table1[[#This Row],[Tolerance]],Table1[[#This Row],[Stock]])</f>
        <v>29.4kÂ±1%</v>
      </c>
      <c r="AH1467" t="s">
        <v>11344</v>
      </c>
      <c r="AI1467" s="6" t="s">
        <v>11352</v>
      </c>
    </row>
    <row r="1468" spans="1:35" hidden="1">
      <c r="A1468" t="s">
        <v>55</v>
      </c>
      <c r="B1468" t="s">
        <v>56</v>
      </c>
      <c r="C1468" t="s">
        <v>4398</v>
      </c>
      <c r="D1468" t="s">
        <v>58</v>
      </c>
      <c r="E1468" t="s">
        <v>4399</v>
      </c>
      <c r="F1468" t="s">
        <v>60</v>
      </c>
      <c r="G1468" t="s">
        <v>2816</v>
      </c>
      <c r="H1468">
        <v>0</v>
      </c>
      <c r="I1468">
        <v>0</v>
      </c>
      <c r="J1468" t="s">
        <v>25</v>
      </c>
      <c r="K1468">
        <v>0</v>
      </c>
      <c r="L1468">
        <v>10</v>
      </c>
      <c r="M1468" t="s">
        <v>19</v>
      </c>
      <c r="N1468" t="s">
        <v>62</v>
      </c>
      <c r="O1468" t="s">
        <v>2817</v>
      </c>
      <c r="P1468" t="s">
        <v>24</v>
      </c>
      <c r="Q1468" t="s">
        <v>64</v>
      </c>
      <c r="R1468" t="s">
        <v>65</v>
      </c>
      <c r="S1468" t="s">
        <v>20</v>
      </c>
      <c r="T1468" t="s">
        <v>105</v>
      </c>
      <c r="U1468" t="s">
        <v>67</v>
      </c>
      <c r="V1468" t="s">
        <v>21</v>
      </c>
      <c r="W1468">
        <v>805</v>
      </c>
      <c r="X1468" t="s">
        <v>22</v>
      </c>
      <c r="Y1468" t="s">
        <v>39</v>
      </c>
      <c r="Z1468">
        <v>2</v>
      </c>
      <c r="AC1468" t="str">
        <f>IF(Table1[[#This Row],[In Adafruit Kit]]+Table1[[#This Row],[Common part]]&gt;0,1,"")</f>
        <v/>
      </c>
      <c r="AF1468" t="str">
        <f>IF(Table1[[#This Row],[Stock Part]]=1,"STOCK",IF(Table1[[#This Row],[5% Rohs Part]]+Table1[[#This Row],[1% Rohs Part]],"",""))</f>
        <v/>
      </c>
      <c r="AG1468" t="str">
        <f>CONCATENATE(Table1[[#This Row],[Resistance (Ohms)]],Table1[[#This Row],[Tolerance]],Table1[[#This Row],[Stock]])</f>
        <v>294kÂ±1%</v>
      </c>
      <c r="AH1468" t="s">
        <v>11344</v>
      </c>
      <c r="AI1468" s="6" t="s">
        <v>11352</v>
      </c>
    </row>
    <row r="1469" spans="1:35" hidden="1">
      <c r="A1469" t="s">
        <v>55</v>
      </c>
      <c r="B1469" t="s">
        <v>56</v>
      </c>
      <c r="C1469" t="s">
        <v>4400</v>
      </c>
      <c r="D1469" t="s">
        <v>58</v>
      </c>
      <c r="E1469" t="s">
        <v>4401</v>
      </c>
      <c r="F1469" t="s">
        <v>60</v>
      </c>
      <c r="G1469" t="s">
        <v>2582</v>
      </c>
      <c r="H1469">
        <v>0</v>
      </c>
      <c r="I1469">
        <v>0</v>
      </c>
      <c r="J1469" t="s">
        <v>25</v>
      </c>
      <c r="K1469">
        <v>0</v>
      </c>
      <c r="L1469">
        <v>10</v>
      </c>
      <c r="M1469" t="s">
        <v>19</v>
      </c>
      <c r="N1469" t="s">
        <v>62</v>
      </c>
      <c r="O1469" t="s">
        <v>2583</v>
      </c>
      <c r="P1469" t="s">
        <v>24</v>
      </c>
      <c r="Q1469" t="s">
        <v>64</v>
      </c>
      <c r="R1469" t="s">
        <v>65</v>
      </c>
      <c r="S1469" t="s">
        <v>20</v>
      </c>
      <c r="T1469" t="s">
        <v>105</v>
      </c>
      <c r="U1469" t="s">
        <v>67</v>
      </c>
      <c r="V1469" t="s">
        <v>21</v>
      </c>
      <c r="W1469">
        <v>805</v>
      </c>
      <c r="X1469" t="s">
        <v>22</v>
      </c>
      <c r="Y1469" t="s">
        <v>39</v>
      </c>
      <c r="Z1469">
        <v>2</v>
      </c>
      <c r="AC1469" t="str">
        <f>IF(Table1[[#This Row],[In Adafruit Kit]]+Table1[[#This Row],[Common part]]&gt;0,1,"")</f>
        <v/>
      </c>
      <c r="AF1469" t="str">
        <f>IF(Table1[[#This Row],[Stock Part]]=1,"STOCK",IF(Table1[[#This Row],[5% Rohs Part]]+Table1[[#This Row],[1% Rohs Part]],"",""))</f>
        <v/>
      </c>
      <c r="AG1469" t="str">
        <f>CONCATENATE(Table1[[#This Row],[Resistance (Ohms)]],Table1[[#This Row],[Tolerance]],Table1[[#This Row],[Stock]])</f>
        <v>2.94MÂ±1%</v>
      </c>
      <c r="AH1469" t="s">
        <v>11344</v>
      </c>
      <c r="AI1469" s="6" t="s">
        <v>11352</v>
      </c>
    </row>
    <row r="1470" spans="1:35" hidden="1">
      <c r="A1470" t="s">
        <v>55</v>
      </c>
      <c r="B1470" t="s">
        <v>56</v>
      </c>
      <c r="C1470" t="s">
        <v>4402</v>
      </c>
      <c r="D1470" t="s">
        <v>58</v>
      </c>
      <c r="E1470" t="s">
        <v>4403</v>
      </c>
      <c r="F1470" t="s">
        <v>60</v>
      </c>
      <c r="G1470" t="s">
        <v>2444</v>
      </c>
      <c r="H1470">
        <v>0</v>
      </c>
      <c r="I1470">
        <v>0</v>
      </c>
      <c r="J1470" t="s">
        <v>25</v>
      </c>
      <c r="K1470">
        <v>0</v>
      </c>
      <c r="L1470">
        <v>10</v>
      </c>
      <c r="M1470" t="s">
        <v>19</v>
      </c>
      <c r="N1470" t="s">
        <v>62</v>
      </c>
      <c r="O1470">
        <v>29.4</v>
      </c>
      <c r="P1470" t="s">
        <v>24</v>
      </c>
      <c r="Q1470" t="s">
        <v>64</v>
      </c>
      <c r="R1470" t="s">
        <v>65</v>
      </c>
      <c r="S1470" t="s">
        <v>20</v>
      </c>
      <c r="T1470" t="s">
        <v>105</v>
      </c>
      <c r="U1470" t="s">
        <v>67</v>
      </c>
      <c r="V1470" t="s">
        <v>21</v>
      </c>
      <c r="W1470">
        <v>805</v>
      </c>
      <c r="X1470" t="s">
        <v>22</v>
      </c>
      <c r="Y1470" t="s">
        <v>39</v>
      </c>
      <c r="Z1470">
        <v>2</v>
      </c>
      <c r="AC1470" t="str">
        <f>IF(Table1[[#This Row],[In Adafruit Kit]]+Table1[[#This Row],[Common part]]&gt;0,1,"")</f>
        <v/>
      </c>
      <c r="AF1470" t="str">
        <f>IF(Table1[[#This Row],[Stock Part]]=1,"STOCK",IF(Table1[[#This Row],[5% Rohs Part]]+Table1[[#This Row],[1% Rohs Part]],"",""))</f>
        <v/>
      </c>
      <c r="AG1470" t="str">
        <f>CONCATENATE(Table1[[#This Row],[Resistance (Ohms)]],Table1[[#This Row],[Tolerance]],Table1[[#This Row],[Stock]])</f>
        <v>29.4Â±1%</v>
      </c>
      <c r="AH1470" t="s">
        <v>11344</v>
      </c>
      <c r="AI1470" s="6" t="s">
        <v>11352</v>
      </c>
    </row>
    <row r="1471" spans="1:35" hidden="1">
      <c r="A1471" t="s">
        <v>55</v>
      </c>
      <c r="B1471" t="s">
        <v>56</v>
      </c>
      <c r="C1471" t="s">
        <v>4404</v>
      </c>
      <c r="D1471" t="s">
        <v>58</v>
      </c>
      <c r="E1471" t="s">
        <v>4405</v>
      </c>
      <c r="F1471" t="s">
        <v>60</v>
      </c>
      <c r="G1471" t="s">
        <v>2742</v>
      </c>
      <c r="H1471">
        <v>0</v>
      </c>
      <c r="I1471">
        <v>0</v>
      </c>
      <c r="J1471" t="s">
        <v>25</v>
      </c>
      <c r="K1471">
        <v>0</v>
      </c>
      <c r="L1471">
        <v>10</v>
      </c>
      <c r="M1471" t="s">
        <v>19</v>
      </c>
      <c r="N1471" t="s">
        <v>62</v>
      </c>
      <c r="O1471">
        <v>2</v>
      </c>
      <c r="P1471" t="s">
        <v>24</v>
      </c>
      <c r="Q1471" t="s">
        <v>64</v>
      </c>
      <c r="R1471" t="s">
        <v>65</v>
      </c>
      <c r="S1471" t="s">
        <v>20</v>
      </c>
      <c r="T1471" t="s">
        <v>3477</v>
      </c>
      <c r="U1471" t="s">
        <v>67</v>
      </c>
      <c r="V1471" t="s">
        <v>21</v>
      </c>
      <c r="W1471">
        <v>805</v>
      </c>
      <c r="X1471" t="s">
        <v>22</v>
      </c>
      <c r="Y1471" t="s">
        <v>39</v>
      </c>
      <c r="Z1471">
        <v>2</v>
      </c>
      <c r="AC1471" t="str">
        <f>IF(Table1[[#This Row],[In Adafruit Kit]]+Table1[[#This Row],[Common part]]&gt;0,1,"")</f>
        <v/>
      </c>
      <c r="AF1471" t="str">
        <f>IF(Table1[[#This Row],[Stock Part]]=1,"STOCK",IF(Table1[[#This Row],[5% Rohs Part]]+Table1[[#This Row],[1% Rohs Part]],"",""))</f>
        <v/>
      </c>
      <c r="AG1471" t="str">
        <f>CONCATENATE(Table1[[#This Row],[Resistance (Ohms)]],Table1[[#This Row],[Tolerance]],Table1[[#This Row],[Stock]])</f>
        <v>2Â±1%</v>
      </c>
      <c r="AH1471" t="s">
        <v>11344</v>
      </c>
      <c r="AI1471" s="6" t="s">
        <v>11352</v>
      </c>
    </row>
    <row r="1472" spans="1:35" hidden="1">
      <c r="A1472" t="s">
        <v>55</v>
      </c>
      <c r="B1472" t="s">
        <v>56</v>
      </c>
      <c r="C1472" t="s">
        <v>4406</v>
      </c>
      <c r="D1472" t="s">
        <v>58</v>
      </c>
      <c r="E1472" t="s">
        <v>4407</v>
      </c>
      <c r="F1472" t="s">
        <v>60</v>
      </c>
      <c r="G1472" t="s">
        <v>2513</v>
      </c>
      <c r="H1472">
        <v>0</v>
      </c>
      <c r="I1472">
        <v>0</v>
      </c>
      <c r="J1472" t="s">
        <v>25</v>
      </c>
      <c r="K1472">
        <v>0</v>
      </c>
      <c r="L1472">
        <v>10</v>
      </c>
      <c r="M1472" t="s">
        <v>19</v>
      </c>
      <c r="N1472" t="s">
        <v>62</v>
      </c>
      <c r="O1472">
        <v>2.0499999999999998</v>
      </c>
      <c r="P1472" t="s">
        <v>24</v>
      </c>
      <c r="Q1472" t="s">
        <v>64</v>
      </c>
      <c r="R1472" t="s">
        <v>65</v>
      </c>
      <c r="S1472" t="s">
        <v>20</v>
      </c>
      <c r="T1472" t="s">
        <v>3477</v>
      </c>
      <c r="U1472" t="s">
        <v>67</v>
      </c>
      <c r="V1472" t="s">
        <v>21</v>
      </c>
      <c r="W1472">
        <v>805</v>
      </c>
      <c r="X1472" t="s">
        <v>22</v>
      </c>
      <c r="Y1472" t="s">
        <v>39</v>
      </c>
      <c r="Z1472">
        <v>2</v>
      </c>
      <c r="AC1472" t="str">
        <f>IF(Table1[[#This Row],[In Adafruit Kit]]+Table1[[#This Row],[Common part]]&gt;0,1,"")</f>
        <v/>
      </c>
      <c r="AF1472" t="str">
        <f>IF(Table1[[#This Row],[Stock Part]]=1,"STOCK",IF(Table1[[#This Row],[5% Rohs Part]]+Table1[[#This Row],[1% Rohs Part]],"",""))</f>
        <v/>
      </c>
      <c r="AG1472" t="str">
        <f>CONCATENATE(Table1[[#This Row],[Resistance (Ohms)]],Table1[[#This Row],[Tolerance]],Table1[[#This Row],[Stock]])</f>
        <v>2.05Â±1%</v>
      </c>
      <c r="AH1472" t="s">
        <v>11344</v>
      </c>
      <c r="AI1472" s="6" t="s">
        <v>11352</v>
      </c>
    </row>
    <row r="1473" spans="1:35" hidden="1">
      <c r="A1473" t="s">
        <v>55</v>
      </c>
      <c r="B1473" t="s">
        <v>56</v>
      </c>
      <c r="C1473" t="s">
        <v>4408</v>
      </c>
      <c r="D1473" t="s">
        <v>58</v>
      </c>
      <c r="E1473" t="s">
        <v>4409</v>
      </c>
      <c r="F1473" t="s">
        <v>60</v>
      </c>
      <c r="G1473" t="s">
        <v>2344</v>
      </c>
      <c r="H1473">
        <v>0</v>
      </c>
      <c r="I1473">
        <v>0</v>
      </c>
      <c r="J1473" t="s">
        <v>25</v>
      </c>
      <c r="K1473">
        <v>0</v>
      </c>
      <c r="L1473">
        <v>10</v>
      </c>
      <c r="M1473" t="s">
        <v>19</v>
      </c>
      <c r="N1473" t="s">
        <v>62</v>
      </c>
      <c r="O1473">
        <v>2.1</v>
      </c>
      <c r="P1473" t="s">
        <v>24</v>
      </c>
      <c r="Q1473" t="s">
        <v>64</v>
      </c>
      <c r="R1473" t="s">
        <v>65</v>
      </c>
      <c r="S1473" t="s">
        <v>20</v>
      </c>
      <c r="T1473" t="s">
        <v>3477</v>
      </c>
      <c r="U1473" t="s">
        <v>67</v>
      </c>
      <c r="V1473" t="s">
        <v>21</v>
      </c>
      <c r="W1473">
        <v>805</v>
      </c>
      <c r="X1473" t="s">
        <v>22</v>
      </c>
      <c r="Y1473" t="s">
        <v>39</v>
      </c>
      <c r="Z1473">
        <v>2</v>
      </c>
      <c r="AC1473" t="str">
        <f>IF(Table1[[#This Row],[In Adafruit Kit]]+Table1[[#This Row],[Common part]]&gt;0,1,"")</f>
        <v/>
      </c>
      <c r="AF1473" t="str">
        <f>IF(Table1[[#This Row],[Stock Part]]=1,"STOCK",IF(Table1[[#This Row],[5% Rohs Part]]+Table1[[#This Row],[1% Rohs Part]],"",""))</f>
        <v/>
      </c>
      <c r="AG1473" t="str">
        <f>CONCATENATE(Table1[[#This Row],[Resistance (Ohms)]],Table1[[#This Row],[Tolerance]],Table1[[#This Row],[Stock]])</f>
        <v>2.1Â±1%</v>
      </c>
      <c r="AH1473" t="s">
        <v>11344</v>
      </c>
      <c r="AI1473" s="6" t="s">
        <v>11352</v>
      </c>
    </row>
    <row r="1474" spans="1:35" hidden="1">
      <c r="A1474" t="s">
        <v>55</v>
      </c>
      <c r="B1474" t="s">
        <v>56</v>
      </c>
      <c r="C1474" t="s">
        <v>4410</v>
      </c>
      <c r="D1474" t="s">
        <v>58</v>
      </c>
      <c r="E1474" t="s">
        <v>4411</v>
      </c>
      <c r="F1474" t="s">
        <v>60</v>
      </c>
      <c r="G1474" t="s">
        <v>2963</v>
      </c>
      <c r="H1474">
        <v>0</v>
      </c>
      <c r="I1474">
        <v>0</v>
      </c>
      <c r="J1474" t="s">
        <v>25</v>
      </c>
      <c r="K1474">
        <v>0</v>
      </c>
      <c r="L1474">
        <v>10</v>
      </c>
      <c r="M1474" t="s">
        <v>19</v>
      </c>
      <c r="N1474" t="s">
        <v>62</v>
      </c>
      <c r="O1474">
        <v>2.15</v>
      </c>
      <c r="P1474" t="s">
        <v>24</v>
      </c>
      <c r="Q1474" t="s">
        <v>64</v>
      </c>
      <c r="R1474" t="s">
        <v>65</v>
      </c>
      <c r="S1474" t="s">
        <v>20</v>
      </c>
      <c r="T1474" t="s">
        <v>3477</v>
      </c>
      <c r="U1474" t="s">
        <v>67</v>
      </c>
      <c r="V1474" t="s">
        <v>21</v>
      </c>
      <c r="W1474">
        <v>805</v>
      </c>
      <c r="X1474" t="s">
        <v>22</v>
      </c>
      <c r="Y1474" t="s">
        <v>39</v>
      </c>
      <c r="Z1474">
        <v>2</v>
      </c>
      <c r="AC1474" t="str">
        <f>IF(Table1[[#This Row],[In Adafruit Kit]]+Table1[[#This Row],[Common part]]&gt;0,1,"")</f>
        <v/>
      </c>
      <c r="AF1474" t="str">
        <f>IF(Table1[[#This Row],[Stock Part]]=1,"STOCK",IF(Table1[[#This Row],[5% Rohs Part]]+Table1[[#This Row],[1% Rohs Part]],"",""))</f>
        <v/>
      </c>
      <c r="AG1474" t="str">
        <f>CONCATENATE(Table1[[#This Row],[Resistance (Ohms)]],Table1[[#This Row],[Tolerance]],Table1[[#This Row],[Stock]])</f>
        <v>2.15Â±1%</v>
      </c>
      <c r="AH1474" t="s">
        <v>11344</v>
      </c>
      <c r="AI1474" s="6" t="s">
        <v>11352</v>
      </c>
    </row>
    <row r="1475" spans="1:35" hidden="1">
      <c r="A1475" t="s">
        <v>55</v>
      </c>
      <c r="B1475" t="s">
        <v>56</v>
      </c>
      <c r="C1475" t="s">
        <v>4412</v>
      </c>
      <c r="D1475" t="s">
        <v>58</v>
      </c>
      <c r="E1475" t="s">
        <v>4413</v>
      </c>
      <c r="F1475" t="s">
        <v>60</v>
      </c>
      <c r="G1475" t="s">
        <v>2098</v>
      </c>
      <c r="H1475">
        <v>0</v>
      </c>
      <c r="I1475">
        <v>0</v>
      </c>
      <c r="J1475" t="s">
        <v>25</v>
      </c>
      <c r="K1475">
        <v>0</v>
      </c>
      <c r="L1475">
        <v>10</v>
      </c>
      <c r="M1475" t="s">
        <v>19</v>
      </c>
      <c r="N1475" t="s">
        <v>62</v>
      </c>
      <c r="O1475">
        <v>2.2000000000000002</v>
      </c>
      <c r="P1475" t="s">
        <v>24</v>
      </c>
      <c r="Q1475" t="s">
        <v>64</v>
      </c>
      <c r="R1475" t="s">
        <v>65</v>
      </c>
      <c r="S1475" t="s">
        <v>20</v>
      </c>
      <c r="T1475" t="s">
        <v>3477</v>
      </c>
      <c r="U1475" t="s">
        <v>67</v>
      </c>
      <c r="V1475" t="s">
        <v>21</v>
      </c>
      <c r="W1475">
        <v>805</v>
      </c>
      <c r="X1475" t="s">
        <v>22</v>
      </c>
      <c r="Y1475" t="s">
        <v>39</v>
      </c>
      <c r="Z1475">
        <v>2</v>
      </c>
      <c r="AC1475" t="str">
        <f>IF(Table1[[#This Row],[In Adafruit Kit]]+Table1[[#This Row],[Common part]]&gt;0,1,"")</f>
        <v/>
      </c>
      <c r="AF1475" t="str">
        <f>IF(Table1[[#This Row],[Stock Part]]=1,"STOCK",IF(Table1[[#This Row],[5% Rohs Part]]+Table1[[#This Row],[1% Rohs Part]],"",""))</f>
        <v/>
      </c>
      <c r="AG1475" t="str">
        <f>CONCATENATE(Table1[[#This Row],[Resistance (Ohms)]],Table1[[#This Row],[Tolerance]],Table1[[#This Row],[Stock]])</f>
        <v>2.2Â±1%</v>
      </c>
      <c r="AH1475" t="s">
        <v>11344</v>
      </c>
      <c r="AI1475" s="6" t="s">
        <v>11352</v>
      </c>
    </row>
    <row r="1476" spans="1:35" hidden="1">
      <c r="A1476" t="s">
        <v>55</v>
      </c>
      <c r="B1476" t="s">
        <v>56</v>
      </c>
      <c r="C1476" t="s">
        <v>4414</v>
      </c>
      <c r="D1476" t="s">
        <v>58</v>
      </c>
      <c r="E1476" t="s">
        <v>4415</v>
      </c>
      <c r="F1476" t="s">
        <v>60</v>
      </c>
      <c r="G1476" t="s">
        <v>2107</v>
      </c>
      <c r="H1476">
        <v>0</v>
      </c>
      <c r="I1476">
        <v>0</v>
      </c>
      <c r="J1476" t="s">
        <v>25</v>
      </c>
      <c r="K1476">
        <v>0</v>
      </c>
      <c r="L1476">
        <v>10</v>
      </c>
      <c r="M1476" t="s">
        <v>19</v>
      </c>
      <c r="N1476" t="s">
        <v>62</v>
      </c>
      <c r="O1476">
        <v>2.21</v>
      </c>
      <c r="P1476" t="s">
        <v>24</v>
      </c>
      <c r="Q1476" t="s">
        <v>64</v>
      </c>
      <c r="R1476" t="s">
        <v>65</v>
      </c>
      <c r="S1476" t="s">
        <v>20</v>
      </c>
      <c r="T1476" t="s">
        <v>3477</v>
      </c>
      <c r="U1476" t="s">
        <v>67</v>
      </c>
      <c r="V1476" t="s">
        <v>21</v>
      </c>
      <c r="W1476">
        <v>805</v>
      </c>
      <c r="X1476" t="s">
        <v>22</v>
      </c>
      <c r="Y1476" t="s">
        <v>39</v>
      </c>
      <c r="Z1476">
        <v>2</v>
      </c>
      <c r="AC1476" t="str">
        <f>IF(Table1[[#This Row],[In Adafruit Kit]]+Table1[[#This Row],[Common part]]&gt;0,1,"")</f>
        <v/>
      </c>
      <c r="AF1476" t="str">
        <f>IF(Table1[[#This Row],[Stock Part]]=1,"STOCK",IF(Table1[[#This Row],[5% Rohs Part]]+Table1[[#This Row],[1% Rohs Part]],"",""))</f>
        <v/>
      </c>
      <c r="AG1476" t="str">
        <f>CONCATENATE(Table1[[#This Row],[Resistance (Ohms)]],Table1[[#This Row],[Tolerance]],Table1[[#This Row],[Stock]])</f>
        <v>2.21Â±1%</v>
      </c>
      <c r="AH1476" t="s">
        <v>11344</v>
      </c>
      <c r="AI1476" s="6" t="s">
        <v>11352</v>
      </c>
    </row>
    <row r="1477" spans="1:35" hidden="1">
      <c r="A1477" t="s">
        <v>55</v>
      </c>
      <c r="B1477" t="s">
        <v>56</v>
      </c>
      <c r="C1477" t="s">
        <v>4416</v>
      </c>
      <c r="D1477" t="s">
        <v>58</v>
      </c>
      <c r="E1477" t="s">
        <v>4417</v>
      </c>
      <c r="F1477" t="s">
        <v>60</v>
      </c>
      <c r="G1477" t="s">
        <v>2425</v>
      </c>
      <c r="H1477">
        <v>0</v>
      </c>
      <c r="I1477">
        <v>0</v>
      </c>
      <c r="J1477" t="s">
        <v>25</v>
      </c>
      <c r="K1477">
        <v>0</v>
      </c>
      <c r="L1477">
        <v>10</v>
      </c>
      <c r="M1477" t="s">
        <v>19</v>
      </c>
      <c r="N1477" t="s">
        <v>62</v>
      </c>
      <c r="O1477">
        <v>2.2599999999999998</v>
      </c>
      <c r="P1477" t="s">
        <v>24</v>
      </c>
      <c r="Q1477" t="s">
        <v>64</v>
      </c>
      <c r="R1477" t="s">
        <v>65</v>
      </c>
      <c r="S1477" t="s">
        <v>20</v>
      </c>
      <c r="T1477" t="s">
        <v>3477</v>
      </c>
      <c r="U1477" t="s">
        <v>67</v>
      </c>
      <c r="V1477" t="s">
        <v>21</v>
      </c>
      <c r="W1477">
        <v>805</v>
      </c>
      <c r="X1477" t="s">
        <v>22</v>
      </c>
      <c r="Y1477" t="s">
        <v>39</v>
      </c>
      <c r="Z1477">
        <v>2</v>
      </c>
      <c r="AC1477" t="str">
        <f>IF(Table1[[#This Row],[In Adafruit Kit]]+Table1[[#This Row],[Common part]]&gt;0,1,"")</f>
        <v/>
      </c>
      <c r="AF1477" t="str">
        <f>IF(Table1[[#This Row],[Stock Part]]=1,"STOCK",IF(Table1[[#This Row],[5% Rohs Part]]+Table1[[#This Row],[1% Rohs Part]],"",""))</f>
        <v/>
      </c>
      <c r="AG1477" t="str">
        <f>CONCATENATE(Table1[[#This Row],[Resistance (Ohms)]],Table1[[#This Row],[Tolerance]],Table1[[#This Row],[Stock]])</f>
        <v>2.26Â±1%</v>
      </c>
      <c r="AH1477" t="s">
        <v>11344</v>
      </c>
      <c r="AI1477" s="6" t="s">
        <v>11352</v>
      </c>
    </row>
    <row r="1478" spans="1:35" hidden="1">
      <c r="A1478" t="s">
        <v>55</v>
      </c>
      <c r="B1478" t="s">
        <v>56</v>
      </c>
      <c r="C1478" t="s">
        <v>4418</v>
      </c>
      <c r="D1478" t="s">
        <v>58</v>
      </c>
      <c r="E1478" t="s">
        <v>4419</v>
      </c>
      <c r="F1478" t="s">
        <v>60</v>
      </c>
      <c r="G1478" t="s">
        <v>2383</v>
      </c>
      <c r="H1478">
        <v>0</v>
      </c>
      <c r="I1478">
        <v>0</v>
      </c>
      <c r="J1478" t="s">
        <v>25</v>
      </c>
      <c r="K1478">
        <v>0</v>
      </c>
      <c r="L1478">
        <v>10</v>
      </c>
      <c r="M1478" t="s">
        <v>19</v>
      </c>
      <c r="N1478" t="s">
        <v>62</v>
      </c>
      <c r="O1478">
        <v>2.3199999999999998</v>
      </c>
      <c r="P1478" t="s">
        <v>24</v>
      </c>
      <c r="Q1478" t="s">
        <v>64</v>
      </c>
      <c r="R1478" t="s">
        <v>65</v>
      </c>
      <c r="S1478" t="s">
        <v>20</v>
      </c>
      <c r="T1478" t="s">
        <v>3477</v>
      </c>
      <c r="U1478" t="s">
        <v>67</v>
      </c>
      <c r="V1478" t="s">
        <v>21</v>
      </c>
      <c r="W1478">
        <v>805</v>
      </c>
      <c r="X1478" t="s">
        <v>22</v>
      </c>
      <c r="Y1478" t="s">
        <v>39</v>
      </c>
      <c r="Z1478">
        <v>2</v>
      </c>
      <c r="AC1478" t="str">
        <f>IF(Table1[[#This Row],[In Adafruit Kit]]+Table1[[#This Row],[Common part]]&gt;0,1,"")</f>
        <v/>
      </c>
      <c r="AF1478" t="str">
        <f>IF(Table1[[#This Row],[Stock Part]]=1,"STOCK",IF(Table1[[#This Row],[5% Rohs Part]]+Table1[[#This Row],[1% Rohs Part]],"",""))</f>
        <v/>
      </c>
      <c r="AG1478" t="str">
        <f>CONCATENATE(Table1[[#This Row],[Resistance (Ohms)]],Table1[[#This Row],[Tolerance]],Table1[[#This Row],[Stock]])</f>
        <v>2.32Â±1%</v>
      </c>
      <c r="AH1478" t="s">
        <v>11344</v>
      </c>
      <c r="AI1478" s="6" t="s">
        <v>11352</v>
      </c>
    </row>
    <row r="1479" spans="1:35" hidden="1">
      <c r="A1479" t="s">
        <v>55</v>
      </c>
      <c r="B1479" t="s">
        <v>56</v>
      </c>
      <c r="C1479" t="s">
        <v>4420</v>
      </c>
      <c r="D1479" t="s">
        <v>58</v>
      </c>
      <c r="E1479" t="s">
        <v>4421</v>
      </c>
      <c r="F1479" t="s">
        <v>60</v>
      </c>
      <c r="G1479" t="s">
        <v>2386</v>
      </c>
      <c r="H1479">
        <v>0</v>
      </c>
      <c r="I1479">
        <v>0</v>
      </c>
      <c r="J1479" t="s">
        <v>25</v>
      </c>
      <c r="K1479">
        <v>0</v>
      </c>
      <c r="L1479">
        <v>10</v>
      </c>
      <c r="M1479" t="s">
        <v>19</v>
      </c>
      <c r="N1479" t="s">
        <v>62</v>
      </c>
      <c r="O1479">
        <v>2.37</v>
      </c>
      <c r="P1479" t="s">
        <v>24</v>
      </c>
      <c r="Q1479" t="s">
        <v>64</v>
      </c>
      <c r="R1479" t="s">
        <v>65</v>
      </c>
      <c r="S1479" t="s">
        <v>20</v>
      </c>
      <c r="T1479" t="s">
        <v>3477</v>
      </c>
      <c r="U1479" t="s">
        <v>67</v>
      </c>
      <c r="V1479" t="s">
        <v>21</v>
      </c>
      <c r="W1479">
        <v>805</v>
      </c>
      <c r="X1479" t="s">
        <v>22</v>
      </c>
      <c r="Y1479" t="s">
        <v>39</v>
      </c>
      <c r="Z1479">
        <v>2</v>
      </c>
      <c r="AC1479" t="str">
        <f>IF(Table1[[#This Row],[In Adafruit Kit]]+Table1[[#This Row],[Common part]]&gt;0,1,"")</f>
        <v/>
      </c>
      <c r="AF1479" t="str">
        <f>IF(Table1[[#This Row],[Stock Part]]=1,"STOCK",IF(Table1[[#This Row],[5% Rohs Part]]+Table1[[#This Row],[1% Rohs Part]],"",""))</f>
        <v/>
      </c>
      <c r="AG1479" t="str">
        <f>CONCATENATE(Table1[[#This Row],[Resistance (Ohms)]],Table1[[#This Row],[Tolerance]],Table1[[#This Row],[Stock]])</f>
        <v>2.37Â±1%</v>
      </c>
      <c r="AH1479" t="s">
        <v>11344</v>
      </c>
      <c r="AI1479" s="6" t="s">
        <v>11352</v>
      </c>
    </row>
    <row r="1480" spans="1:35" hidden="1">
      <c r="A1480" t="s">
        <v>55</v>
      </c>
      <c r="B1480" t="s">
        <v>56</v>
      </c>
      <c r="C1480" t="s">
        <v>4422</v>
      </c>
      <c r="D1480" t="s">
        <v>58</v>
      </c>
      <c r="E1480" t="s">
        <v>4423</v>
      </c>
      <c r="F1480" t="s">
        <v>60</v>
      </c>
      <c r="G1480" t="s">
        <v>2906</v>
      </c>
      <c r="H1480">
        <v>0</v>
      </c>
      <c r="I1480">
        <v>0</v>
      </c>
      <c r="J1480" t="s">
        <v>25</v>
      </c>
      <c r="K1480">
        <v>0</v>
      </c>
      <c r="L1480">
        <v>10</v>
      </c>
      <c r="M1480" t="s">
        <v>19</v>
      </c>
      <c r="N1480" t="s">
        <v>62</v>
      </c>
      <c r="O1480">
        <v>2.4300000000000002</v>
      </c>
      <c r="P1480" t="s">
        <v>24</v>
      </c>
      <c r="Q1480" t="s">
        <v>64</v>
      </c>
      <c r="R1480" t="s">
        <v>65</v>
      </c>
      <c r="S1480" t="s">
        <v>20</v>
      </c>
      <c r="T1480" t="s">
        <v>3477</v>
      </c>
      <c r="U1480" t="s">
        <v>67</v>
      </c>
      <c r="V1480" t="s">
        <v>21</v>
      </c>
      <c r="W1480">
        <v>805</v>
      </c>
      <c r="X1480" t="s">
        <v>22</v>
      </c>
      <c r="Y1480" t="s">
        <v>39</v>
      </c>
      <c r="Z1480">
        <v>2</v>
      </c>
      <c r="AC1480" t="str">
        <f>IF(Table1[[#This Row],[In Adafruit Kit]]+Table1[[#This Row],[Common part]]&gt;0,1,"")</f>
        <v/>
      </c>
      <c r="AF1480" t="str">
        <f>IF(Table1[[#This Row],[Stock Part]]=1,"STOCK",IF(Table1[[#This Row],[5% Rohs Part]]+Table1[[#This Row],[1% Rohs Part]],"",""))</f>
        <v/>
      </c>
      <c r="AG1480" t="str">
        <f>CONCATENATE(Table1[[#This Row],[Resistance (Ohms)]],Table1[[#This Row],[Tolerance]],Table1[[#This Row],[Stock]])</f>
        <v>2.43Â±1%</v>
      </c>
      <c r="AH1480" t="s">
        <v>11344</v>
      </c>
      <c r="AI1480" s="6" t="s">
        <v>11352</v>
      </c>
    </row>
    <row r="1481" spans="1:35" hidden="1">
      <c r="A1481" t="s">
        <v>55</v>
      </c>
      <c r="B1481" t="s">
        <v>56</v>
      </c>
      <c r="C1481" t="s">
        <v>4424</v>
      </c>
      <c r="D1481" t="s">
        <v>58</v>
      </c>
      <c r="E1481" t="s">
        <v>4425</v>
      </c>
      <c r="F1481" t="s">
        <v>60</v>
      </c>
      <c r="G1481" t="s">
        <v>2101</v>
      </c>
      <c r="H1481">
        <v>0</v>
      </c>
      <c r="I1481">
        <v>0</v>
      </c>
      <c r="J1481" t="s">
        <v>25</v>
      </c>
      <c r="K1481">
        <v>0</v>
      </c>
      <c r="L1481">
        <v>10</v>
      </c>
      <c r="M1481" t="s">
        <v>19</v>
      </c>
      <c r="N1481" t="s">
        <v>62</v>
      </c>
      <c r="O1481">
        <v>2.4900000000000002</v>
      </c>
      <c r="P1481" t="s">
        <v>24</v>
      </c>
      <c r="Q1481" t="s">
        <v>64</v>
      </c>
      <c r="R1481" t="s">
        <v>65</v>
      </c>
      <c r="S1481" t="s">
        <v>20</v>
      </c>
      <c r="T1481" t="s">
        <v>3477</v>
      </c>
      <c r="U1481" t="s">
        <v>67</v>
      </c>
      <c r="V1481" t="s">
        <v>21</v>
      </c>
      <c r="W1481">
        <v>805</v>
      </c>
      <c r="X1481" t="s">
        <v>22</v>
      </c>
      <c r="Y1481" t="s">
        <v>39</v>
      </c>
      <c r="Z1481">
        <v>2</v>
      </c>
      <c r="AC1481" t="str">
        <f>IF(Table1[[#This Row],[In Adafruit Kit]]+Table1[[#This Row],[Common part]]&gt;0,1,"")</f>
        <v/>
      </c>
      <c r="AF1481" t="str">
        <f>IF(Table1[[#This Row],[Stock Part]]=1,"STOCK",IF(Table1[[#This Row],[5% Rohs Part]]+Table1[[#This Row],[1% Rohs Part]],"",""))</f>
        <v/>
      </c>
      <c r="AG1481" t="str">
        <f>CONCATENATE(Table1[[#This Row],[Resistance (Ohms)]],Table1[[#This Row],[Tolerance]],Table1[[#This Row],[Stock]])</f>
        <v>2.49Â±1%</v>
      </c>
      <c r="AH1481" t="s">
        <v>11344</v>
      </c>
      <c r="AI1481" s="6" t="s">
        <v>11352</v>
      </c>
    </row>
    <row r="1482" spans="1:35" hidden="1">
      <c r="A1482" t="s">
        <v>55</v>
      </c>
      <c r="B1482" t="s">
        <v>56</v>
      </c>
      <c r="C1482" t="s">
        <v>4426</v>
      </c>
      <c r="D1482" t="s">
        <v>58</v>
      </c>
      <c r="E1482" t="s">
        <v>4427</v>
      </c>
      <c r="F1482" t="s">
        <v>60</v>
      </c>
      <c r="G1482" t="s">
        <v>2569</v>
      </c>
      <c r="H1482">
        <v>0</v>
      </c>
      <c r="I1482">
        <v>0</v>
      </c>
      <c r="J1482" t="s">
        <v>25</v>
      </c>
      <c r="K1482">
        <v>0</v>
      </c>
      <c r="L1482">
        <v>10</v>
      </c>
      <c r="M1482" t="s">
        <v>19</v>
      </c>
      <c r="N1482" t="s">
        <v>62</v>
      </c>
      <c r="O1482">
        <v>2.5499999999999998</v>
      </c>
      <c r="P1482" t="s">
        <v>24</v>
      </c>
      <c r="Q1482" t="s">
        <v>64</v>
      </c>
      <c r="R1482" t="s">
        <v>65</v>
      </c>
      <c r="S1482" t="s">
        <v>20</v>
      </c>
      <c r="T1482" t="s">
        <v>3477</v>
      </c>
      <c r="U1482" t="s">
        <v>67</v>
      </c>
      <c r="V1482" t="s">
        <v>21</v>
      </c>
      <c r="W1482">
        <v>805</v>
      </c>
      <c r="X1482" t="s">
        <v>22</v>
      </c>
      <c r="Y1482" t="s">
        <v>39</v>
      </c>
      <c r="Z1482">
        <v>2</v>
      </c>
      <c r="AC1482" t="str">
        <f>IF(Table1[[#This Row],[In Adafruit Kit]]+Table1[[#This Row],[Common part]]&gt;0,1,"")</f>
        <v/>
      </c>
      <c r="AF1482" t="str">
        <f>IF(Table1[[#This Row],[Stock Part]]=1,"STOCK",IF(Table1[[#This Row],[5% Rohs Part]]+Table1[[#This Row],[1% Rohs Part]],"",""))</f>
        <v/>
      </c>
      <c r="AG1482" t="str">
        <f>CONCATENATE(Table1[[#This Row],[Resistance (Ohms)]],Table1[[#This Row],[Tolerance]],Table1[[#This Row],[Stock]])</f>
        <v>2.55Â±1%</v>
      </c>
      <c r="AH1482" t="s">
        <v>11344</v>
      </c>
      <c r="AI1482" s="6" t="s">
        <v>11352</v>
      </c>
    </row>
    <row r="1483" spans="1:35" hidden="1">
      <c r="A1483" t="s">
        <v>55</v>
      </c>
      <c r="B1483" t="s">
        <v>56</v>
      </c>
      <c r="C1483" t="s">
        <v>4428</v>
      </c>
      <c r="D1483" t="s">
        <v>58</v>
      </c>
      <c r="E1483" t="s">
        <v>4429</v>
      </c>
      <c r="F1483" t="s">
        <v>60</v>
      </c>
      <c r="G1483" t="s">
        <v>2401</v>
      </c>
      <c r="H1483">
        <v>0</v>
      </c>
      <c r="I1483">
        <v>0</v>
      </c>
      <c r="J1483" t="s">
        <v>25</v>
      </c>
      <c r="K1483">
        <v>0</v>
      </c>
      <c r="L1483">
        <v>10</v>
      </c>
      <c r="M1483" t="s">
        <v>19</v>
      </c>
      <c r="N1483" t="s">
        <v>62</v>
      </c>
      <c r="O1483">
        <v>2.61</v>
      </c>
      <c r="P1483" t="s">
        <v>24</v>
      </c>
      <c r="Q1483" t="s">
        <v>64</v>
      </c>
      <c r="R1483" t="s">
        <v>65</v>
      </c>
      <c r="S1483" t="s">
        <v>20</v>
      </c>
      <c r="T1483" t="s">
        <v>3477</v>
      </c>
      <c r="U1483" t="s">
        <v>67</v>
      </c>
      <c r="V1483" t="s">
        <v>21</v>
      </c>
      <c r="W1483">
        <v>805</v>
      </c>
      <c r="X1483" t="s">
        <v>22</v>
      </c>
      <c r="Y1483" t="s">
        <v>39</v>
      </c>
      <c r="Z1483">
        <v>2</v>
      </c>
      <c r="AC1483" t="str">
        <f>IF(Table1[[#This Row],[In Adafruit Kit]]+Table1[[#This Row],[Common part]]&gt;0,1,"")</f>
        <v/>
      </c>
      <c r="AF1483" t="str">
        <f>IF(Table1[[#This Row],[Stock Part]]=1,"STOCK",IF(Table1[[#This Row],[5% Rohs Part]]+Table1[[#This Row],[1% Rohs Part]],"",""))</f>
        <v/>
      </c>
      <c r="AG1483" t="str">
        <f>CONCATENATE(Table1[[#This Row],[Resistance (Ohms)]],Table1[[#This Row],[Tolerance]],Table1[[#This Row],[Stock]])</f>
        <v>2.61Â±1%</v>
      </c>
      <c r="AH1483" t="s">
        <v>11344</v>
      </c>
      <c r="AI1483" s="6" t="s">
        <v>11352</v>
      </c>
    </row>
    <row r="1484" spans="1:35" hidden="1">
      <c r="A1484" t="s">
        <v>55</v>
      </c>
      <c r="B1484" t="s">
        <v>56</v>
      </c>
      <c r="C1484" t="s">
        <v>4430</v>
      </c>
      <c r="D1484" t="s">
        <v>58</v>
      </c>
      <c r="E1484" t="s">
        <v>4431</v>
      </c>
      <c r="F1484" t="s">
        <v>60</v>
      </c>
      <c r="G1484" t="s">
        <v>2593</v>
      </c>
      <c r="H1484">
        <v>0</v>
      </c>
      <c r="I1484">
        <v>0</v>
      </c>
      <c r="J1484" t="s">
        <v>25</v>
      </c>
      <c r="K1484">
        <v>0</v>
      </c>
      <c r="L1484">
        <v>10</v>
      </c>
      <c r="M1484" t="s">
        <v>19</v>
      </c>
      <c r="N1484" t="s">
        <v>62</v>
      </c>
      <c r="O1484">
        <v>2.67</v>
      </c>
      <c r="P1484" t="s">
        <v>24</v>
      </c>
      <c r="Q1484" t="s">
        <v>64</v>
      </c>
      <c r="R1484" t="s">
        <v>65</v>
      </c>
      <c r="S1484" t="s">
        <v>20</v>
      </c>
      <c r="T1484" t="s">
        <v>3477</v>
      </c>
      <c r="U1484" t="s">
        <v>67</v>
      </c>
      <c r="V1484" t="s">
        <v>21</v>
      </c>
      <c r="W1484">
        <v>805</v>
      </c>
      <c r="X1484" t="s">
        <v>22</v>
      </c>
      <c r="Y1484" t="s">
        <v>39</v>
      </c>
      <c r="Z1484">
        <v>2</v>
      </c>
      <c r="AC1484" t="str">
        <f>IF(Table1[[#This Row],[In Adafruit Kit]]+Table1[[#This Row],[Common part]]&gt;0,1,"")</f>
        <v/>
      </c>
      <c r="AF1484" t="str">
        <f>IF(Table1[[#This Row],[Stock Part]]=1,"STOCK",IF(Table1[[#This Row],[5% Rohs Part]]+Table1[[#This Row],[1% Rohs Part]],"",""))</f>
        <v/>
      </c>
      <c r="AG1484" t="str">
        <f>CONCATENATE(Table1[[#This Row],[Resistance (Ohms)]],Table1[[#This Row],[Tolerance]],Table1[[#This Row],[Stock]])</f>
        <v>2.67Â±1%</v>
      </c>
      <c r="AH1484" t="s">
        <v>11344</v>
      </c>
      <c r="AI1484" s="6" t="s">
        <v>11352</v>
      </c>
    </row>
    <row r="1485" spans="1:35" hidden="1">
      <c r="A1485" t="s">
        <v>55</v>
      </c>
      <c r="B1485" t="s">
        <v>56</v>
      </c>
      <c r="C1485" t="s">
        <v>4432</v>
      </c>
      <c r="D1485" t="s">
        <v>58</v>
      </c>
      <c r="E1485" t="s">
        <v>4433</v>
      </c>
      <c r="F1485" t="s">
        <v>60</v>
      </c>
      <c r="G1485" t="s">
        <v>2365</v>
      </c>
      <c r="H1485">
        <v>0</v>
      </c>
      <c r="I1485">
        <v>0</v>
      </c>
      <c r="J1485" t="s">
        <v>25</v>
      </c>
      <c r="K1485">
        <v>0</v>
      </c>
      <c r="L1485">
        <v>10</v>
      </c>
      <c r="M1485" t="s">
        <v>19</v>
      </c>
      <c r="N1485" t="s">
        <v>62</v>
      </c>
      <c r="O1485">
        <v>2.74</v>
      </c>
      <c r="P1485" t="s">
        <v>24</v>
      </c>
      <c r="Q1485" t="s">
        <v>64</v>
      </c>
      <c r="R1485" t="s">
        <v>65</v>
      </c>
      <c r="S1485" t="s">
        <v>20</v>
      </c>
      <c r="T1485" t="s">
        <v>3477</v>
      </c>
      <c r="U1485" t="s">
        <v>67</v>
      </c>
      <c r="V1485" t="s">
        <v>21</v>
      </c>
      <c r="W1485">
        <v>805</v>
      </c>
      <c r="X1485" t="s">
        <v>22</v>
      </c>
      <c r="Y1485" t="s">
        <v>39</v>
      </c>
      <c r="Z1485">
        <v>2</v>
      </c>
      <c r="AC1485" t="str">
        <f>IF(Table1[[#This Row],[In Adafruit Kit]]+Table1[[#This Row],[Common part]]&gt;0,1,"")</f>
        <v/>
      </c>
      <c r="AF1485" t="str">
        <f>IF(Table1[[#This Row],[Stock Part]]=1,"STOCK",IF(Table1[[#This Row],[5% Rohs Part]]+Table1[[#This Row],[1% Rohs Part]],"",""))</f>
        <v/>
      </c>
      <c r="AG1485" t="str">
        <f>CONCATENATE(Table1[[#This Row],[Resistance (Ohms)]],Table1[[#This Row],[Tolerance]],Table1[[#This Row],[Stock]])</f>
        <v>2.74Â±1%</v>
      </c>
      <c r="AH1485" t="s">
        <v>11344</v>
      </c>
      <c r="AI1485" s="6" t="s">
        <v>11352</v>
      </c>
    </row>
    <row r="1486" spans="1:35" hidden="1">
      <c r="A1486" t="s">
        <v>55</v>
      </c>
      <c r="B1486" t="s">
        <v>56</v>
      </c>
      <c r="C1486" t="s">
        <v>4434</v>
      </c>
      <c r="D1486" t="s">
        <v>58</v>
      </c>
      <c r="E1486" t="s">
        <v>4435</v>
      </c>
      <c r="F1486" t="s">
        <v>60</v>
      </c>
      <c r="G1486" t="s">
        <v>2341</v>
      </c>
      <c r="H1486">
        <v>0</v>
      </c>
      <c r="I1486">
        <v>0</v>
      </c>
      <c r="J1486" t="s">
        <v>25</v>
      </c>
      <c r="K1486">
        <v>0</v>
      </c>
      <c r="L1486">
        <v>10</v>
      </c>
      <c r="M1486" t="s">
        <v>19</v>
      </c>
      <c r="N1486" t="s">
        <v>62</v>
      </c>
      <c r="O1486">
        <v>2.8</v>
      </c>
      <c r="P1486" t="s">
        <v>24</v>
      </c>
      <c r="Q1486" t="s">
        <v>64</v>
      </c>
      <c r="R1486" t="s">
        <v>65</v>
      </c>
      <c r="S1486" t="s">
        <v>20</v>
      </c>
      <c r="T1486" t="s">
        <v>3477</v>
      </c>
      <c r="U1486" t="s">
        <v>67</v>
      </c>
      <c r="V1486" t="s">
        <v>21</v>
      </c>
      <c r="W1486">
        <v>805</v>
      </c>
      <c r="X1486" t="s">
        <v>22</v>
      </c>
      <c r="Y1486" t="s">
        <v>39</v>
      </c>
      <c r="Z1486">
        <v>2</v>
      </c>
      <c r="AC1486" t="str">
        <f>IF(Table1[[#This Row],[In Adafruit Kit]]+Table1[[#This Row],[Common part]]&gt;0,1,"")</f>
        <v/>
      </c>
      <c r="AF1486" t="str">
        <f>IF(Table1[[#This Row],[Stock Part]]=1,"STOCK",IF(Table1[[#This Row],[5% Rohs Part]]+Table1[[#This Row],[1% Rohs Part]],"",""))</f>
        <v/>
      </c>
      <c r="AG1486" t="str">
        <f>CONCATENATE(Table1[[#This Row],[Resistance (Ohms)]],Table1[[#This Row],[Tolerance]],Table1[[#This Row],[Stock]])</f>
        <v>2.8Â±1%</v>
      </c>
      <c r="AH1486" t="s">
        <v>11344</v>
      </c>
      <c r="AI1486" s="6" t="s">
        <v>11352</v>
      </c>
    </row>
    <row r="1487" spans="1:35" hidden="1">
      <c r="A1487" t="s">
        <v>55</v>
      </c>
      <c r="B1487" t="s">
        <v>56</v>
      </c>
      <c r="C1487" t="s">
        <v>4436</v>
      </c>
      <c r="D1487" t="s">
        <v>58</v>
      </c>
      <c r="E1487" t="s">
        <v>4437</v>
      </c>
      <c r="F1487" t="s">
        <v>60</v>
      </c>
      <c r="G1487" t="s">
        <v>2458</v>
      </c>
      <c r="H1487">
        <v>0</v>
      </c>
      <c r="I1487">
        <v>0</v>
      </c>
      <c r="J1487" t="s">
        <v>25</v>
      </c>
      <c r="K1487">
        <v>0</v>
      </c>
      <c r="L1487">
        <v>10</v>
      </c>
      <c r="M1487" t="s">
        <v>19</v>
      </c>
      <c r="N1487" t="s">
        <v>62</v>
      </c>
      <c r="O1487">
        <v>2.87</v>
      </c>
      <c r="P1487" t="s">
        <v>24</v>
      </c>
      <c r="Q1487" t="s">
        <v>64</v>
      </c>
      <c r="R1487" t="s">
        <v>65</v>
      </c>
      <c r="S1487" t="s">
        <v>20</v>
      </c>
      <c r="T1487" t="s">
        <v>3477</v>
      </c>
      <c r="U1487" t="s">
        <v>67</v>
      </c>
      <c r="V1487" t="s">
        <v>21</v>
      </c>
      <c r="W1487">
        <v>805</v>
      </c>
      <c r="X1487" t="s">
        <v>22</v>
      </c>
      <c r="Y1487" t="s">
        <v>39</v>
      </c>
      <c r="Z1487">
        <v>2</v>
      </c>
      <c r="AC1487" t="str">
        <f>IF(Table1[[#This Row],[In Adafruit Kit]]+Table1[[#This Row],[Common part]]&gt;0,1,"")</f>
        <v/>
      </c>
      <c r="AF1487" t="str">
        <f>IF(Table1[[#This Row],[Stock Part]]=1,"STOCK",IF(Table1[[#This Row],[5% Rohs Part]]+Table1[[#This Row],[1% Rohs Part]],"",""))</f>
        <v/>
      </c>
      <c r="AG1487" t="str">
        <f>CONCATENATE(Table1[[#This Row],[Resistance (Ohms)]],Table1[[#This Row],[Tolerance]],Table1[[#This Row],[Stock]])</f>
        <v>2.87Â±1%</v>
      </c>
      <c r="AH1487" t="s">
        <v>11344</v>
      </c>
      <c r="AI1487" s="6" t="s">
        <v>11352</v>
      </c>
    </row>
    <row r="1488" spans="1:35" hidden="1">
      <c r="A1488" t="s">
        <v>55</v>
      </c>
      <c r="B1488" t="s">
        <v>56</v>
      </c>
      <c r="C1488" t="s">
        <v>4438</v>
      </c>
      <c r="D1488" t="s">
        <v>58</v>
      </c>
      <c r="E1488" t="s">
        <v>4439</v>
      </c>
      <c r="F1488" t="s">
        <v>60</v>
      </c>
      <c r="G1488" t="s">
        <v>2799</v>
      </c>
      <c r="H1488">
        <v>0</v>
      </c>
      <c r="I1488">
        <v>0</v>
      </c>
      <c r="J1488" t="s">
        <v>25</v>
      </c>
      <c r="K1488">
        <v>0</v>
      </c>
      <c r="L1488">
        <v>10</v>
      </c>
      <c r="M1488" t="s">
        <v>19</v>
      </c>
      <c r="N1488" t="s">
        <v>62</v>
      </c>
      <c r="O1488">
        <v>2.94</v>
      </c>
      <c r="P1488" t="s">
        <v>24</v>
      </c>
      <c r="Q1488" t="s">
        <v>64</v>
      </c>
      <c r="R1488" t="s">
        <v>65</v>
      </c>
      <c r="S1488" t="s">
        <v>20</v>
      </c>
      <c r="T1488" t="s">
        <v>3477</v>
      </c>
      <c r="U1488" t="s">
        <v>67</v>
      </c>
      <c r="V1488" t="s">
        <v>21</v>
      </c>
      <c r="W1488">
        <v>805</v>
      </c>
      <c r="X1488" t="s">
        <v>22</v>
      </c>
      <c r="Y1488" t="s">
        <v>39</v>
      </c>
      <c r="Z1488">
        <v>2</v>
      </c>
      <c r="AC1488" t="str">
        <f>IF(Table1[[#This Row],[In Adafruit Kit]]+Table1[[#This Row],[Common part]]&gt;0,1,"")</f>
        <v/>
      </c>
      <c r="AF1488" t="str">
        <f>IF(Table1[[#This Row],[Stock Part]]=1,"STOCK",IF(Table1[[#This Row],[5% Rohs Part]]+Table1[[#This Row],[1% Rohs Part]],"",""))</f>
        <v/>
      </c>
      <c r="AG1488" t="str">
        <f>CONCATENATE(Table1[[#This Row],[Resistance (Ohms)]],Table1[[#This Row],[Tolerance]],Table1[[#This Row],[Stock]])</f>
        <v>2.94Â±1%</v>
      </c>
      <c r="AH1488" t="s">
        <v>11344</v>
      </c>
      <c r="AI1488" s="6" t="s">
        <v>11352</v>
      </c>
    </row>
    <row r="1489" spans="1:35" hidden="1">
      <c r="A1489" t="s">
        <v>55</v>
      </c>
      <c r="B1489" t="s">
        <v>56</v>
      </c>
      <c r="C1489" t="s">
        <v>4440</v>
      </c>
      <c r="D1489" t="s">
        <v>58</v>
      </c>
      <c r="E1489" t="s">
        <v>4441</v>
      </c>
      <c r="F1489" t="s">
        <v>60</v>
      </c>
      <c r="G1489" t="s">
        <v>3125</v>
      </c>
      <c r="H1489">
        <v>0</v>
      </c>
      <c r="I1489">
        <v>0</v>
      </c>
      <c r="J1489" t="s">
        <v>25</v>
      </c>
      <c r="K1489">
        <v>0</v>
      </c>
      <c r="L1489">
        <v>10</v>
      </c>
      <c r="M1489" t="s">
        <v>19</v>
      </c>
      <c r="N1489" t="s">
        <v>62</v>
      </c>
      <c r="O1489">
        <v>300</v>
      </c>
      <c r="P1489" t="s">
        <v>24</v>
      </c>
      <c r="Q1489" t="s">
        <v>64</v>
      </c>
      <c r="R1489" t="s">
        <v>65</v>
      </c>
      <c r="S1489" t="s">
        <v>20</v>
      </c>
      <c r="T1489" t="s">
        <v>105</v>
      </c>
      <c r="U1489" t="s">
        <v>67</v>
      </c>
      <c r="V1489" t="s">
        <v>21</v>
      </c>
      <c r="W1489">
        <v>805</v>
      </c>
      <c r="X1489" t="s">
        <v>22</v>
      </c>
      <c r="Y1489" t="s">
        <v>39</v>
      </c>
      <c r="Z1489">
        <v>2</v>
      </c>
      <c r="AC1489" t="str">
        <f>IF(Table1[[#This Row],[In Adafruit Kit]]+Table1[[#This Row],[Common part]]&gt;0,1,"")</f>
        <v/>
      </c>
      <c r="AF1489" t="str">
        <f>IF(Table1[[#This Row],[Stock Part]]=1,"STOCK",IF(Table1[[#This Row],[5% Rohs Part]]+Table1[[#This Row],[1% Rohs Part]],"",""))</f>
        <v/>
      </c>
      <c r="AG1489" t="str">
        <f>CONCATENATE(Table1[[#This Row],[Resistance (Ohms)]],Table1[[#This Row],[Tolerance]],Table1[[#This Row],[Stock]])</f>
        <v>300Â±1%</v>
      </c>
      <c r="AH1489" t="s">
        <v>11344</v>
      </c>
      <c r="AI1489" s="6" t="s">
        <v>11352</v>
      </c>
    </row>
    <row r="1490" spans="1:35" hidden="1">
      <c r="A1490" t="s">
        <v>55</v>
      </c>
      <c r="B1490" t="s">
        <v>56</v>
      </c>
      <c r="C1490" t="s">
        <v>4442</v>
      </c>
      <c r="D1490" t="s">
        <v>58</v>
      </c>
      <c r="E1490" t="s">
        <v>4443</v>
      </c>
      <c r="F1490" t="s">
        <v>60</v>
      </c>
      <c r="G1490" t="s">
        <v>2700</v>
      </c>
      <c r="H1490">
        <v>0</v>
      </c>
      <c r="I1490">
        <v>0</v>
      </c>
      <c r="J1490" t="s">
        <v>25</v>
      </c>
      <c r="K1490">
        <v>0</v>
      </c>
      <c r="L1490">
        <v>10</v>
      </c>
      <c r="M1490" t="s">
        <v>19</v>
      </c>
      <c r="N1490" t="s">
        <v>62</v>
      </c>
      <c r="O1490" t="s">
        <v>2474</v>
      </c>
      <c r="P1490" t="s">
        <v>24</v>
      </c>
      <c r="Q1490" t="s">
        <v>64</v>
      </c>
      <c r="R1490" t="s">
        <v>65</v>
      </c>
      <c r="S1490" t="s">
        <v>20</v>
      </c>
      <c r="T1490" t="s">
        <v>105</v>
      </c>
      <c r="U1490" t="s">
        <v>67</v>
      </c>
      <c r="V1490" t="s">
        <v>21</v>
      </c>
      <c r="W1490">
        <v>805</v>
      </c>
      <c r="X1490" t="s">
        <v>22</v>
      </c>
      <c r="Y1490" t="s">
        <v>39</v>
      </c>
      <c r="Z1490">
        <v>2</v>
      </c>
      <c r="AC1490" t="str">
        <f>IF(Table1[[#This Row],[In Adafruit Kit]]+Table1[[#This Row],[Common part]]&gt;0,1,"")</f>
        <v/>
      </c>
      <c r="AF1490" t="str">
        <f>IF(Table1[[#This Row],[Stock Part]]=1,"STOCK",IF(Table1[[#This Row],[5% Rohs Part]]+Table1[[#This Row],[1% Rohs Part]],"",""))</f>
        <v/>
      </c>
      <c r="AG1490" t="str">
        <f>CONCATENATE(Table1[[#This Row],[Resistance (Ohms)]],Table1[[#This Row],[Tolerance]],Table1[[#This Row],[Stock]])</f>
        <v>3kÂ±1%</v>
      </c>
      <c r="AH1490" t="s">
        <v>11344</v>
      </c>
      <c r="AI1490" s="6" t="s">
        <v>11352</v>
      </c>
    </row>
    <row r="1491" spans="1:35" hidden="1">
      <c r="A1491" t="s">
        <v>55</v>
      </c>
      <c r="B1491" t="s">
        <v>56</v>
      </c>
      <c r="C1491" t="s">
        <v>4444</v>
      </c>
      <c r="D1491" t="s">
        <v>58</v>
      </c>
      <c r="E1491" t="s">
        <v>4445</v>
      </c>
      <c r="F1491" t="s">
        <v>60</v>
      </c>
      <c r="G1491" t="s">
        <v>736</v>
      </c>
      <c r="H1491">
        <v>0</v>
      </c>
      <c r="I1491">
        <v>0</v>
      </c>
      <c r="J1491" t="s">
        <v>25</v>
      </c>
      <c r="K1491">
        <v>0</v>
      </c>
      <c r="L1491">
        <v>10</v>
      </c>
      <c r="M1491" t="s">
        <v>19</v>
      </c>
      <c r="N1491" t="s">
        <v>62</v>
      </c>
      <c r="O1491" t="s">
        <v>737</v>
      </c>
      <c r="P1491" t="s">
        <v>24</v>
      </c>
      <c r="Q1491" t="s">
        <v>64</v>
      </c>
      <c r="R1491" t="s">
        <v>65</v>
      </c>
      <c r="S1491" t="s">
        <v>20</v>
      </c>
      <c r="T1491" t="s">
        <v>105</v>
      </c>
      <c r="U1491" t="s">
        <v>67</v>
      </c>
      <c r="V1491" t="s">
        <v>21</v>
      </c>
      <c r="W1491">
        <v>805</v>
      </c>
      <c r="X1491" t="s">
        <v>22</v>
      </c>
      <c r="Y1491" t="s">
        <v>39</v>
      </c>
      <c r="Z1491">
        <v>2</v>
      </c>
      <c r="AC1491" t="str">
        <f>IF(Table1[[#This Row],[In Adafruit Kit]]+Table1[[#This Row],[Common part]]&gt;0,1,"")</f>
        <v/>
      </c>
      <c r="AF1491" t="str">
        <f>IF(Table1[[#This Row],[Stock Part]]=1,"STOCK",IF(Table1[[#This Row],[5% Rohs Part]]+Table1[[#This Row],[1% Rohs Part]],"",""))</f>
        <v/>
      </c>
      <c r="AG1491" t="str">
        <f>CONCATENATE(Table1[[#This Row],[Resistance (Ohms)]],Table1[[#This Row],[Tolerance]],Table1[[#This Row],[Stock]])</f>
        <v>30kÂ±1%</v>
      </c>
      <c r="AH1491" t="s">
        <v>11344</v>
      </c>
      <c r="AI1491" s="6" t="s">
        <v>11352</v>
      </c>
    </row>
    <row r="1492" spans="1:35" hidden="1">
      <c r="A1492" t="s">
        <v>55</v>
      </c>
      <c r="B1492" t="s">
        <v>56</v>
      </c>
      <c r="C1492" t="s">
        <v>4446</v>
      </c>
      <c r="D1492" t="s">
        <v>58</v>
      </c>
      <c r="E1492" t="s">
        <v>4447</v>
      </c>
      <c r="F1492" t="s">
        <v>60</v>
      </c>
      <c r="G1492" t="s">
        <v>1208</v>
      </c>
      <c r="H1492">
        <v>0</v>
      </c>
      <c r="I1492">
        <v>0</v>
      </c>
      <c r="J1492" t="s">
        <v>25</v>
      </c>
      <c r="K1492">
        <v>0</v>
      </c>
      <c r="L1492">
        <v>10</v>
      </c>
      <c r="M1492" t="s">
        <v>19</v>
      </c>
      <c r="N1492" t="s">
        <v>62</v>
      </c>
      <c r="O1492" t="s">
        <v>1209</v>
      </c>
      <c r="P1492" t="s">
        <v>24</v>
      </c>
      <c r="Q1492" t="s">
        <v>64</v>
      </c>
      <c r="R1492" t="s">
        <v>65</v>
      </c>
      <c r="S1492" t="s">
        <v>20</v>
      </c>
      <c r="T1492" t="s">
        <v>105</v>
      </c>
      <c r="U1492" t="s">
        <v>67</v>
      </c>
      <c r="V1492" t="s">
        <v>21</v>
      </c>
      <c r="W1492">
        <v>805</v>
      </c>
      <c r="X1492" t="s">
        <v>22</v>
      </c>
      <c r="Y1492" t="s">
        <v>39</v>
      </c>
      <c r="Z1492">
        <v>2</v>
      </c>
      <c r="AC1492" t="str">
        <f>IF(Table1[[#This Row],[In Adafruit Kit]]+Table1[[#This Row],[Common part]]&gt;0,1,"")</f>
        <v/>
      </c>
      <c r="AF1492" t="str">
        <f>IF(Table1[[#This Row],[Stock Part]]=1,"STOCK",IF(Table1[[#This Row],[5% Rohs Part]]+Table1[[#This Row],[1% Rohs Part]],"",""))</f>
        <v/>
      </c>
      <c r="AG1492" t="str">
        <f>CONCATENATE(Table1[[#This Row],[Resistance (Ohms)]],Table1[[#This Row],[Tolerance]],Table1[[#This Row],[Stock]])</f>
        <v>300kÂ±1%</v>
      </c>
      <c r="AH1492" t="s">
        <v>11344</v>
      </c>
      <c r="AI1492" s="6" t="s">
        <v>11352</v>
      </c>
    </row>
    <row r="1493" spans="1:35" hidden="1">
      <c r="A1493" t="s">
        <v>55</v>
      </c>
      <c r="B1493" t="s">
        <v>56</v>
      </c>
      <c r="C1493" t="s">
        <v>4448</v>
      </c>
      <c r="D1493" t="s">
        <v>58</v>
      </c>
      <c r="E1493" t="s">
        <v>4449</v>
      </c>
      <c r="F1493" t="s">
        <v>60</v>
      </c>
      <c r="G1493" t="s">
        <v>1313</v>
      </c>
      <c r="H1493">
        <v>0</v>
      </c>
      <c r="I1493">
        <v>0</v>
      </c>
      <c r="J1493" t="s">
        <v>25</v>
      </c>
      <c r="K1493">
        <v>0</v>
      </c>
      <c r="L1493">
        <v>10</v>
      </c>
      <c r="M1493" t="s">
        <v>19</v>
      </c>
      <c r="N1493" t="s">
        <v>62</v>
      </c>
      <c r="O1493">
        <v>301</v>
      </c>
      <c r="P1493" t="s">
        <v>24</v>
      </c>
      <c r="Q1493" t="s">
        <v>64</v>
      </c>
      <c r="R1493" t="s">
        <v>65</v>
      </c>
      <c r="S1493" t="s">
        <v>20</v>
      </c>
      <c r="T1493" t="s">
        <v>105</v>
      </c>
      <c r="U1493" t="s">
        <v>67</v>
      </c>
      <c r="V1493" t="s">
        <v>21</v>
      </c>
      <c r="W1493">
        <v>805</v>
      </c>
      <c r="X1493" t="s">
        <v>22</v>
      </c>
      <c r="Y1493" t="s">
        <v>39</v>
      </c>
      <c r="Z1493">
        <v>2</v>
      </c>
      <c r="AC1493" t="str">
        <f>IF(Table1[[#This Row],[In Adafruit Kit]]+Table1[[#This Row],[Common part]]&gt;0,1,"")</f>
        <v/>
      </c>
      <c r="AF1493" t="str">
        <f>IF(Table1[[#This Row],[Stock Part]]=1,"STOCK",IF(Table1[[#This Row],[5% Rohs Part]]+Table1[[#This Row],[1% Rohs Part]],"",""))</f>
        <v/>
      </c>
      <c r="AG1493" t="str">
        <f>CONCATENATE(Table1[[#This Row],[Resistance (Ohms)]],Table1[[#This Row],[Tolerance]],Table1[[#This Row],[Stock]])</f>
        <v>301Â±1%</v>
      </c>
      <c r="AH1493" t="s">
        <v>11344</v>
      </c>
      <c r="AI1493" s="6" t="s">
        <v>11352</v>
      </c>
    </row>
    <row r="1494" spans="1:35" hidden="1">
      <c r="A1494" t="s">
        <v>55</v>
      </c>
      <c r="B1494" t="s">
        <v>56</v>
      </c>
      <c r="C1494" t="s">
        <v>4450</v>
      </c>
      <c r="D1494" t="s">
        <v>58</v>
      </c>
      <c r="E1494" t="s">
        <v>4451</v>
      </c>
      <c r="F1494" t="s">
        <v>60</v>
      </c>
      <c r="G1494" t="s">
        <v>646</v>
      </c>
      <c r="H1494">
        <v>0</v>
      </c>
      <c r="I1494">
        <v>0</v>
      </c>
      <c r="J1494" t="s">
        <v>25</v>
      </c>
      <c r="K1494">
        <v>0</v>
      </c>
      <c r="L1494">
        <v>10</v>
      </c>
      <c r="M1494" t="s">
        <v>19</v>
      </c>
      <c r="N1494" t="s">
        <v>62</v>
      </c>
      <c r="O1494" t="s">
        <v>647</v>
      </c>
      <c r="P1494" t="s">
        <v>24</v>
      </c>
      <c r="Q1494" t="s">
        <v>64</v>
      </c>
      <c r="R1494" t="s">
        <v>65</v>
      </c>
      <c r="S1494" t="s">
        <v>20</v>
      </c>
      <c r="T1494" t="s">
        <v>105</v>
      </c>
      <c r="U1494" t="s">
        <v>67</v>
      </c>
      <c r="V1494" t="s">
        <v>21</v>
      </c>
      <c r="W1494">
        <v>805</v>
      </c>
      <c r="X1494" t="s">
        <v>22</v>
      </c>
      <c r="Y1494" t="s">
        <v>39</v>
      </c>
      <c r="Z1494">
        <v>2</v>
      </c>
      <c r="AC1494" t="str">
        <f>IF(Table1[[#This Row],[In Adafruit Kit]]+Table1[[#This Row],[Common part]]&gt;0,1,"")</f>
        <v/>
      </c>
      <c r="AF1494" t="str">
        <f>IF(Table1[[#This Row],[Stock Part]]=1,"STOCK",IF(Table1[[#This Row],[5% Rohs Part]]+Table1[[#This Row],[1% Rohs Part]],"",""))</f>
        <v/>
      </c>
      <c r="AG1494" t="str">
        <f>CONCATENATE(Table1[[#This Row],[Resistance (Ohms)]],Table1[[#This Row],[Tolerance]],Table1[[#This Row],[Stock]])</f>
        <v>3.01kÂ±1%</v>
      </c>
      <c r="AH1494" t="s">
        <v>11344</v>
      </c>
      <c r="AI1494" s="6" t="s">
        <v>11352</v>
      </c>
    </row>
    <row r="1495" spans="1:35" hidden="1">
      <c r="A1495" t="s">
        <v>55</v>
      </c>
      <c r="B1495" t="s">
        <v>56</v>
      </c>
      <c r="C1495" t="s">
        <v>4452</v>
      </c>
      <c r="D1495" t="s">
        <v>58</v>
      </c>
      <c r="E1495" t="s">
        <v>4453</v>
      </c>
      <c r="F1495" t="s">
        <v>60</v>
      </c>
      <c r="G1495" t="s">
        <v>868</v>
      </c>
      <c r="H1495">
        <v>0</v>
      </c>
      <c r="I1495">
        <v>0</v>
      </c>
      <c r="J1495" t="s">
        <v>25</v>
      </c>
      <c r="K1495">
        <v>0</v>
      </c>
      <c r="L1495">
        <v>10</v>
      </c>
      <c r="M1495" t="s">
        <v>19</v>
      </c>
      <c r="N1495" t="s">
        <v>62</v>
      </c>
      <c r="O1495" t="s">
        <v>869</v>
      </c>
      <c r="P1495" t="s">
        <v>24</v>
      </c>
      <c r="Q1495" t="s">
        <v>64</v>
      </c>
      <c r="R1495" t="s">
        <v>65</v>
      </c>
      <c r="S1495" t="s">
        <v>20</v>
      </c>
      <c r="T1495" t="s">
        <v>105</v>
      </c>
      <c r="U1495" t="s">
        <v>67</v>
      </c>
      <c r="V1495" t="s">
        <v>21</v>
      </c>
      <c r="W1495">
        <v>805</v>
      </c>
      <c r="X1495" t="s">
        <v>22</v>
      </c>
      <c r="Y1495" t="s">
        <v>39</v>
      </c>
      <c r="Z1495">
        <v>2</v>
      </c>
      <c r="AC1495" t="str">
        <f>IF(Table1[[#This Row],[In Adafruit Kit]]+Table1[[#This Row],[Common part]]&gt;0,1,"")</f>
        <v/>
      </c>
      <c r="AF1495" t="str">
        <f>IF(Table1[[#This Row],[Stock Part]]=1,"STOCK",IF(Table1[[#This Row],[5% Rohs Part]]+Table1[[#This Row],[1% Rohs Part]],"",""))</f>
        <v/>
      </c>
      <c r="AG1495" t="str">
        <f>CONCATENATE(Table1[[#This Row],[Resistance (Ohms)]],Table1[[#This Row],[Tolerance]],Table1[[#This Row],[Stock]])</f>
        <v>30.1kÂ±1%</v>
      </c>
      <c r="AH1495" t="s">
        <v>11344</v>
      </c>
      <c r="AI1495" s="6" t="s">
        <v>11352</v>
      </c>
    </row>
    <row r="1496" spans="1:35" hidden="1">
      <c r="A1496" t="s">
        <v>55</v>
      </c>
      <c r="B1496" t="s">
        <v>56</v>
      </c>
      <c r="C1496" t="s">
        <v>4454</v>
      </c>
      <c r="D1496" t="s">
        <v>58</v>
      </c>
      <c r="E1496" t="s">
        <v>4455</v>
      </c>
      <c r="F1496" t="s">
        <v>60</v>
      </c>
      <c r="G1496" t="s">
        <v>1072</v>
      </c>
      <c r="H1496">
        <v>0</v>
      </c>
      <c r="I1496">
        <v>0</v>
      </c>
      <c r="J1496" t="s">
        <v>25</v>
      </c>
      <c r="K1496">
        <v>0</v>
      </c>
      <c r="L1496">
        <v>10</v>
      </c>
      <c r="M1496" t="s">
        <v>19</v>
      </c>
      <c r="N1496" t="s">
        <v>62</v>
      </c>
      <c r="O1496" t="s">
        <v>1073</v>
      </c>
      <c r="P1496" t="s">
        <v>24</v>
      </c>
      <c r="Q1496" t="s">
        <v>64</v>
      </c>
      <c r="R1496" t="s">
        <v>65</v>
      </c>
      <c r="S1496" t="s">
        <v>20</v>
      </c>
      <c r="T1496" t="s">
        <v>105</v>
      </c>
      <c r="U1496" t="s">
        <v>67</v>
      </c>
      <c r="V1496" t="s">
        <v>21</v>
      </c>
      <c r="W1496">
        <v>805</v>
      </c>
      <c r="X1496" t="s">
        <v>22</v>
      </c>
      <c r="Y1496" t="s">
        <v>39</v>
      </c>
      <c r="Z1496">
        <v>2</v>
      </c>
      <c r="AC1496" t="str">
        <f>IF(Table1[[#This Row],[In Adafruit Kit]]+Table1[[#This Row],[Common part]]&gt;0,1,"")</f>
        <v/>
      </c>
      <c r="AF1496" t="str">
        <f>IF(Table1[[#This Row],[Stock Part]]=1,"STOCK",IF(Table1[[#This Row],[5% Rohs Part]]+Table1[[#This Row],[1% Rohs Part]],"",""))</f>
        <v/>
      </c>
      <c r="AG1496" t="str">
        <f>CONCATENATE(Table1[[#This Row],[Resistance (Ohms)]],Table1[[#This Row],[Tolerance]],Table1[[#This Row],[Stock]])</f>
        <v>301kÂ±1%</v>
      </c>
      <c r="AH1496" t="s">
        <v>11344</v>
      </c>
      <c r="AI1496" s="6" t="s">
        <v>11352</v>
      </c>
    </row>
    <row r="1497" spans="1:35" hidden="1">
      <c r="A1497" t="s">
        <v>55</v>
      </c>
      <c r="B1497" t="s">
        <v>56</v>
      </c>
      <c r="C1497" t="s">
        <v>4456</v>
      </c>
      <c r="D1497" t="s">
        <v>58</v>
      </c>
      <c r="E1497" t="s">
        <v>4457</v>
      </c>
      <c r="F1497" t="s">
        <v>60</v>
      </c>
      <c r="G1497" t="s">
        <v>2000</v>
      </c>
      <c r="H1497">
        <v>0</v>
      </c>
      <c r="I1497">
        <v>0</v>
      </c>
      <c r="J1497" t="s">
        <v>25</v>
      </c>
      <c r="K1497">
        <v>0</v>
      </c>
      <c r="L1497">
        <v>10</v>
      </c>
      <c r="M1497" t="s">
        <v>19</v>
      </c>
      <c r="N1497" t="s">
        <v>62</v>
      </c>
      <c r="O1497" t="s">
        <v>2001</v>
      </c>
      <c r="P1497" t="s">
        <v>24</v>
      </c>
      <c r="Q1497" t="s">
        <v>64</v>
      </c>
      <c r="R1497" t="s">
        <v>65</v>
      </c>
      <c r="S1497" t="s">
        <v>20</v>
      </c>
      <c r="T1497" t="s">
        <v>105</v>
      </c>
      <c r="U1497" t="s">
        <v>67</v>
      </c>
      <c r="V1497" t="s">
        <v>21</v>
      </c>
      <c r="W1497">
        <v>805</v>
      </c>
      <c r="X1497" t="s">
        <v>22</v>
      </c>
      <c r="Y1497" t="s">
        <v>39</v>
      </c>
      <c r="Z1497">
        <v>2</v>
      </c>
      <c r="AC1497" t="str">
        <f>IF(Table1[[#This Row],[In Adafruit Kit]]+Table1[[#This Row],[Common part]]&gt;0,1,"")</f>
        <v/>
      </c>
      <c r="AF1497" t="str">
        <f>IF(Table1[[#This Row],[Stock Part]]=1,"STOCK",IF(Table1[[#This Row],[5% Rohs Part]]+Table1[[#This Row],[1% Rohs Part]],"",""))</f>
        <v/>
      </c>
      <c r="AG1497" t="str">
        <f>CONCATENATE(Table1[[#This Row],[Resistance (Ohms)]],Table1[[#This Row],[Tolerance]],Table1[[#This Row],[Stock]])</f>
        <v>3.01MÂ±1%</v>
      </c>
      <c r="AH1497" t="s">
        <v>11344</v>
      </c>
      <c r="AI1497" s="6" t="s">
        <v>11352</v>
      </c>
    </row>
    <row r="1498" spans="1:35" hidden="1">
      <c r="A1498" t="s">
        <v>55</v>
      </c>
      <c r="B1498" t="s">
        <v>56</v>
      </c>
      <c r="C1498" t="s">
        <v>4458</v>
      </c>
      <c r="D1498" t="s">
        <v>58</v>
      </c>
      <c r="E1498" t="s">
        <v>4459</v>
      </c>
      <c r="F1498" t="s">
        <v>60</v>
      </c>
      <c r="G1498" t="s">
        <v>1678</v>
      </c>
      <c r="H1498">
        <v>0</v>
      </c>
      <c r="I1498">
        <v>0</v>
      </c>
      <c r="J1498" t="s">
        <v>25</v>
      </c>
      <c r="K1498">
        <v>0</v>
      </c>
      <c r="L1498">
        <v>10</v>
      </c>
      <c r="M1498" t="s">
        <v>19</v>
      </c>
      <c r="N1498" t="s">
        <v>62</v>
      </c>
      <c r="O1498">
        <v>309</v>
      </c>
      <c r="P1498" t="s">
        <v>24</v>
      </c>
      <c r="Q1498" t="s">
        <v>64</v>
      </c>
      <c r="R1498" t="s">
        <v>65</v>
      </c>
      <c r="S1498" t="s">
        <v>20</v>
      </c>
      <c r="T1498" t="s">
        <v>105</v>
      </c>
      <c r="U1498" t="s">
        <v>67</v>
      </c>
      <c r="V1498" t="s">
        <v>21</v>
      </c>
      <c r="W1498">
        <v>805</v>
      </c>
      <c r="X1498" t="s">
        <v>22</v>
      </c>
      <c r="Y1498" t="s">
        <v>39</v>
      </c>
      <c r="Z1498">
        <v>2</v>
      </c>
      <c r="AC1498" t="str">
        <f>IF(Table1[[#This Row],[In Adafruit Kit]]+Table1[[#This Row],[Common part]]&gt;0,1,"")</f>
        <v/>
      </c>
      <c r="AF1498" t="str">
        <f>IF(Table1[[#This Row],[Stock Part]]=1,"STOCK",IF(Table1[[#This Row],[5% Rohs Part]]+Table1[[#This Row],[1% Rohs Part]],"",""))</f>
        <v/>
      </c>
      <c r="AG1498" t="str">
        <f>CONCATENATE(Table1[[#This Row],[Resistance (Ohms)]],Table1[[#This Row],[Tolerance]],Table1[[#This Row],[Stock]])</f>
        <v>309Â±1%</v>
      </c>
      <c r="AH1498" t="s">
        <v>11344</v>
      </c>
      <c r="AI1498" s="6" t="s">
        <v>11352</v>
      </c>
    </row>
    <row r="1499" spans="1:35" hidden="1">
      <c r="A1499" t="s">
        <v>55</v>
      </c>
      <c r="B1499" t="s">
        <v>56</v>
      </c>
      <c r="C1499" t="s">
        <v>4460</v>
      </c>
      <c r="D1499" t="s">
        <v>58</v>
      </c>
      <c r="E1499" t="s">
        <v>4461</v>
      </c>
      <c r="F1499" t="s">
        <v>60</v>
      </c>
      <c r="G1499" t="s">
        <v>1674</v>
      </c>
      <c r="H1499">
        <v>0</v>
      </c>
      <c r="I1499">
        <v>0</v>
      </c>
      <c r="J1499" t="s">
        <v>25</v>
      </c>
      <c r="K1499">
        <v>0</v>
      </c>
      <c r="L1499">
        <v>10</v>
      </c>
      <c r="M1499" t="s">
        <v>19</v>
      </c>
      <c r="N1499" t="s">
        <v>62</v>
      </c>
      <c r="O1499" t="s">
        <v>1675</v>
      </c>
      <c r="P1499" t="s">
        <v>24</v>
      </c>
      <c r="Q1499" t="s">
        <v>64</v>
      </c>
      <c r="R1499" t="s">
        <v>65</v>
      </c>
      <c r="S1499" t="s">
        <v>20</v>
      </c>
      <c r="T1499" t="s">
        <v>105</v>
      </c>
      <c r="U1499" t="s">
        <v>67</v>
      </c>
      <c r="V1499" t="s">
        <v>21</v>
      </c>
      <c r="W1499">
        <v>805</v>
      </c>
      <c r="X1499" t="s">
        <v>22</v>
      </c>
      <c r="Y1499" t="s">
        <v>39</v>
      </c>
      <c r="Z1499">
        <v>2</v>
      </c>
      <c r="AC1499" t="str">
        <f>IF(Table1[[#This Row],[In Adafruit Kit]]+Table1[[#This Row],[Common part]]&gt;0,1,"")</f>
        <v/>
      </c>
      <c r="AF1499" t="str">
        <f>IF(Table1[[#This Row],[Stock Part]]=1,"STOCK",IF(Table1[[#This Row],[5% Rohs Part]]+Table1[[#This Row],[1% Rohs Part]],"",""))</f>
        <v/>
      </c>
      <c r="AG1499" t="str">
        <f>CONCATENATE(Table1[[#This Row],[Resistance (Ohms)]],Table1[[#This Row],[Tolerance]],Table1[[#This Row],[Stock]])</f>
        <v>3.09kÂ±1%</v>
      </c>
      <c r="AH1499" t="s">
        <v>11344</v>
      </c>
      <c r="AI1499" s="6" t="s">
        <v>11352</v>
      </c>
    </row>
    <row r="1500" spans="1:35" hidden="1">
      <c r="A1500" t="s">
        <v>55</v>
      </c>
      <c r="B1500" t="s">
        <v>56</v>
      </c>
      <c r="C1500" t="s">
        <v>4462</v>
      </c>
      <c r="D1500" t="s">
        <v>58</v>
      </c>
      <c r="E1500" t="s">
        <v>4463</v>
      </c>
      <c r="F1500" t="s">
        <v>60</v>
      </c>
      <c r="G1500" t="s">
        <v>1068</v>
      </c>
      <c r="H1500">
        <v>0</v>
      </c>
      <c r="I1500">
        <v>0</v>
      </c>
      <c r="J1500" t="s">
        <v>25</v>
      </c>
      <c r="K1500">
        <v>0</v>
      </c>
      <c r="L1500">
        <v>10</v>
      </c>
      <c r="M1500" t="s">
        <v>19</v>
      </c>
      <c r="N1500" t="s">
        <v>62</v>
      </c>
      <c r="O1500" t="s">
        <v>1069</v>
      </c>
      <c r="P1500" t="s">
        <v>24</v>
      </c>
      <c r="Q1500" t="s">
        <v>64</v>
      </c>
      <c r="R1500" t="s">
        <v>65</v>
      </c>
      <c r="S1500" t="s">
        <v>20</v>
      </c>
      <c r="T1500" t="s">
        <v>105</v>
      </c>
      <c r="U1500" t="s">
        <v>67</v>
      </c>
      <c r="V1500" t="s">
        <v>21</v>
      </c>
      <c r="W1500">
        <v>805</v>
      </c>
      <c r="X1500" t="s">
        <v>22</v>
      </c>
      <c r="Y1500" t="s">
        <v>39</v>
      </c>
      <c r="Z1500">
        <v>2</v>
      </c>
      <c r="AC1500" t="str">
        <f>IF(Table1[[#This Row],[In Adafruit Kit]]+Table1[[#This Row],[Common part]]&gt;0,1,"")</f>
        <v/>
      </c>
      <c r="AF1500" t="str">
        <f>IF(Table1[[#This Row],[Stock Part]]=1,"STOCK",IF(Table1[[#This Row],[5% Rohs Part]]+Table1[[#This Row],[1% Rohs Part]],"",""))</f>
        <v/>
      </c>
      <c r="AG1500" t="str">
        <f>CONCATENATE(Table1[[#This Row],[Resistance (Ohms)]],Table1[[#This Row],[Tolerance]],Table1[[#This Row],[Stock]])</f>
        <v>30.9kÂ±1%</v>
      </c>
      <c r="AH1500" t="s">
        <v>11344</v>
      </c>
      <c r="AI1500" s="6" t="s">
        <v>11352</v>
      </c>
    </row>
    <row r="1501" spans="1:35" hidden="1">
      <c r="A1501" t="s">
        <v>55</v>
      </c>
      <c r="B1501" t="s">
        <v>56</v>
      </c>
      <c r="C1501" t="s">
        <v>4464</v>
      </c>
      <c r="D1501" t="s">
        <v>58</v>
      </c>
      <c r="E1501" t="s">
        <v>4465</v>
      </c>
      <c r="F1501" t="s">
        <v>60</v>
      </c>
      <c r="G1501" t="s">
        <v>681</v>
      </c>
      <c r="H1501">
        <v>0</v>
      </c>
      <c r="I1501">
        <v>0</v>
      </c>
      <c r="J1501" t="s">
        <v>25</v>
      </c>
      <c r="K1501">
        <v>0</v>
      </c>
      <c r="L1501">
        <v>10</v>
      </c>
      <c r="M1501" t="s">
        <v>19</v>
      </c>
      <c r="N1501" t="s">
        <v>62</v>
      </c>
      <c r="O1501" t="s">
        <v>682</v>
      </c>
      <c r="P1501" t="s">
        <v>24</v>
      </c>
      <c r="Q1501" t="s">
        <v>64</v>
      </c>
      <c r="R1501" t="s">
        <v>65</v>
      </c>
      <c r="S1501" t="s">
        <v>20</v>
      </c>
      <c r="T1501" t="s">
        <v>105</v>
      </c>
      <c r="U1501" t="s">
        <v>67</v>
      </c>
      <c r="V1501" t="s">
        <v>21</v>
      </c>
      <c r="W1501">
        <v>805</v>
      </c>
      <c r="X1501" t="s">
        <v>22</v>
      </c>
      <c r="Y1501" t="s">
        <v>39</v>
      </c>
      <c r="Z1501">
        <v>2</v>
      </c>
      <c r="AC1501" t="str">
        <f>IF(Table1[[#This Row],[In Adafruit Kit]]+Table1[[#This Row],[Common part]]&gt;0,1,"")</f>
        <v/>
      </c>
      <c r="AF1501" t="str">
        <f>IF(Table1[[#This Row],[Stock Part]]=1,"STOCK",IF(Table1[[#This Row],[5% Rohs Part]]+Table1[[#This Row],[1% Rohs Part]],"",""))</f>
        <v/>
      </c>
      <c r="AG1501" t="str">
        <f>CONCATENATE(Table1[[#This Row],[Resistance (Ohms)]],Table1[[#This Row],[Tolerance]],Table1[[#This Row],[Stock]])</f>
        <v>309kÂ±1%</v>
      </c>
      <c r="AH1501" t="s">
        <v>11344</v>
      </c>
      <c r="AI1501" s="6" t="s">
        <v>11352</v>
      </c>
    </row>
    <row r="1502" spans="1:35" hidden="1">
      <c r="A1502" t="s">
        <v>55</v>
      </c>
      <c r="B1502" t="s">
        <v>56</v>
      </c>
      <c r="C1502" t="s">
        <v>4466</v>
      </c>
      <c r="D1502" t="s">
        <v>58</v>
      </c>
      <c r="E1502" t="s">
        <v>4467</v>
      </c>
      <c r="F1502" t="s">
        <v>60</v>
      </c>
      <c r="G1502" t="s">
        <v>3264</v>
      </c>
      <c r="H1502">
        <v>0</v>
      </c>
      <c r="I1502">
        <v>0</v>
      </c>
      <c r="J1502" t="s">
        <v>25</v>
      </c>
      <c r="K1502">
        <v>0</v>
      </c>
      <c r="L1502">
        <v>10</v>
      </c>
      <c r="M1502" t="s">
        <v>19</v>
      </c>
      <c r="N1502" t="s">
        <v>62</v>
      </c>
      <c r="O1502" t="s">
        <v>3265</v>
      </c>
      <c r="P1502" t="s">
        <v>24</v>
      </c>
      <c r="Q1502" t="s">
        <v>64</v>
      </c>
      <c r="R1502" t="s">
        <v>65</v>
      </c>
      <c r="S1502" t="s">
        <v>20</v>
      </c>
      <c r="T1502" t="s">
        <v>105</v>
      </c>
      <c r="U1502" t="s">
        <v>67</v>
      </c>
      <c r="V1502" t="s">
        <v>21</v>
      </c>
      <c r="W1502">
        <v>805</v>
      </c>
      <c r="X1502" t="s">
        <v>22</v>
      </c>
      <c r="Y1502" t="s">
        <v>39</v>
      </c>
      <c r="Z1502">
        <v>2</v>
      </c>
      <c r="AC1502" t="str">
        <f>IF(Table1[[#This Row],[In Adafruit Kit]]+Table1[[#This Row],[Common part]]&gt;0,1,"")</f>
        <v/>
      </c>
      <c r="AF1502" t="str">
        <f>IF(Table1[[#This Row],[Stock Part]]=1,"STOCK",IF(Table1[[#This Row],[5% Rohs Part]]+Table1[[#This Row],[1% Rohs Part]],"",""))</f>
        <v/>
      </c>
      <c r="AG1502" t="str">
        <f>CONCATENATE(Table1[[#This Row],[Resistance (Ohms)]],Table1[[#This Row],[Tolerance]],Table1[[#This Row],[Stock]])</f>
        <v>3.09MÂ±1%</v>
      </c>
      <c r="AH1502" t="s">
        <v>11344</v>
      </c>
      <c r="AI1502" s="6" t="s">
        <v>11352</v>
      </c>
    </row>
    <row r="1503" spans="1:35" hidden="1">
      <c r="A1503" t="s">
        <v>55</v>
      </c>
      <c r="B1503" t="s">
        <v>56</v>
      </c>
      <c r="C1503" t="s">
        <v>4468</v>
      </c>
      <c r="D1503" t="s">
        <v>58</v>
      </c>
      <c r="E1503" t="s">
        <v>4469</v>
      </c>
      <c r="F1503" t="s">
        <v>60</v>
      </c>
      <c r="G1503" t="s">
        <v>1009</v>
      </c>
      <c r="H1503">
        <v>0</v>
      </c>
      <c r="I1503">
        <v>0</v>
      </c>
      <c r="J1503" t="s">
        <v>25</v>
      </c>
      <c r="K1503">
        <v>0</v>
      </c>
      <c r="L1503">
        <v>10</v>
      </c>
      <c r="M1503" t="s">
        <v>19</v>
      </c>
      <c r="N1503" t="s">
        <v>62</v>
      </c>
      <c r="O1503">
        <v>30</v>
      </c>
      <c r="P1503" t="s">
        <v>24</v>
      </c>
      <c r="Q1503" t="s">
        <v>64</v>
      </c>
      <c r="R1503" t="s">
        <v>65</v>
      </c>
      <c r="S1503" t="s">
        <v>20</v>
      </c>
      <c r="T1503" t="s">
        <v>105</v>
      </c>
      <c r="U1503" t="s">
        <v>67</v>
      </c>
      <c r="V1503" t="s">
        <v>21</v>
      </c>
      <c r="W1503">
        <v>805</v>
      </c>
      <c r="X1503" t="s">
        <v>22</v>
      </c>
      <c r="Y1503" t="s">
        <v>39</v>
      </c>
      <c r="Z1503">
        <v>2</v>
      </c>
      <c r="AC1503" t="str">
        <f>IF(Table1[[#This Row],[In Adafruit Kit]]+Table1[[#This Row],[Common part]]&gt;0,1,"")</f>
        <v/>
      </c>
      <c r="AF1503" t="str">
        <f>IF(Table1[[#This Row],[Stock Part]]=1,"STOCK",IF(Table1[[#This Row],[5% Rohs Part]]+Table1[[#This Row],[1% Rohs Part]],"",""))</f>
        <v/>
      </c>
      <c r="AG1503" t="str">
        <f>CONCATENATE(Table1[[#This Row],[Resistance (Ohms)]],Table1[[#This Row],[Tolerance]],Table1[[#This Row],[Stock]])</f>
        <v>30Â±1%</v>
      </c>
      <c r="AH1503" t="s">
        <v>11344</v>
      </c>
      <c r="AI1503" s="6" t="s">
        <v>11352</v>
      </c>
    </row>
    <row r="1504" spans="1:35" hidden="1">
      <c r="A1504" t="s">
        <v>55</v>
      </c>
      <c r="B1504" t="s">
        <v>56</v>
      </c>
      <c r="C1504" t="s">
        <v>4470</v>
      </c>
      <c r="D1504" t="s">
        <v>58</v>
      </c>
      <c r="E1504" t="s">
        <v>4471</v>
      </c>
      <c r="F1504" t="s">
        <v>60</v>
      </c>
      <c r="G1504" t="s">
        <v>2536</v>
      </c>
      <c r="H1504">
        <v>0</v>
      </c>
      <c r="I1504">
        <v>0</v>
      </c>
      <c r="J1504" t="s">
        <v>25</v>
      </c>
      <c r="K1504">
        <v>0</v>
      </c>
      <c r="L1504">
        <v>10</v>
      </c>
      <c r="M1504" t="s">
        <v>19</v>
      </c>
      <c r="N1504" t="s">
        <v>62</v>
      </c>
      <c r="O1504">
        <v>30.1</v>
      </c>
      <c r="P1504" t="s">
        <v>24</v>
      </c>
      <c r="Q1504" t="s">
        <v>64</v>
      </c>
      <c r="R1504" t="s">
        <v>65</v>
      </c>
      <c r="S1504" t="s">
        <v>20</v>
      </c>
      <c r="T1504" t="s">
        <v>105</v>
      </c>
      <c r="U1504" t="s">
        <v>67</v>
      </c>
      <c r="V1504" t="s">
        <v>21</v>
      </c>
      <c r="W1504">
        <v>805</v>
      </c>
      <c r="X1504" t="s">
        <v>22</v>
      </c>
      <c r="Y1504" t="s">
        <v>39</v>
      </c>
      <c r="Z1504">
        <v>2</v>
      </c>
      <c r="AC1504" t="str">
        <f>IF(Table1[[#This Row],[In Adafruit Kit]]+Table1[[#This Row],[Common part]]&gt;0,1,"")</f>
        <v/>
      </c>
      <c r="AF1504" t="str">
        <f>IF(Table1[[#This Row],[Stock Part]]=1,"STOCK",IF(Table1[[#This Row],[5% Rohs Part]]+Table1[[#This Row],[1% Rohs Part]],"",""))</f>
        <v/>
      </c>
      <c r="AG1504" t="str">
        <f>CONCATENATE(Table1[[#This Row],[Resistance (Ohms)]],Table1[[#This Row],[Tolerance]],Table1[[#This Row],[Stock]])</f>
        <v>30.1Â±1%</v>
      </c>
      <c r="AH1504" t="s">
        <v>11344</v>
      </c>
      <c r="AI1504" s="6" t="s">
        <v>11352</v>
      </c>
    </row>
    <row r="1505" spans="1:35" hidden="1">
      <c r="A1505" t="s">
        <v>55</v>
      </c>
      <c r="B1505" t="s">
        <v>56</v>
      </c>
      <c r="C1505" t="s">
        <v>4472</v>
      </c>
      <c r="D1505" t="s">
        <v>58</v>
      </c>
      <c r="E1505" t="s">
        <v>4473</v>
      </c>
      <c r="F1505" t="s">
        <v>60</v>
      </c>
      <c r="G1505" t="s">
        <v>2991</v>
      </c>
      <c r="H1505">
        <v>0</v>
      </c>
      <c r="I1505">
        <v>0</v>
      </c>
      <c r="J1505" t="s">
        <v>25</v>
      </c>
      <c r="K1505">
        <v>0</v>
      </c>
      <c r="L1505">
        <v>10</v>
      </c>
      <c r="M1505" t="s">
        <v>19</v>
      </c>
      <c r="N1505" t="s">
        <v>62</v>
      </c>
      <c r="O1505">
        <v>30.9</v>
      </c>
      <c r="P1505" t="s">
        <v>24</v>
      </c>
      <c r="Q1505" t="s">
        <v>64</v>
      </c>
      <c r="R1505" t="s">
        <v>65</v>
      </c>
      <c r="S1505" t="s">
        <v>20</v>
      </c>
      <c r="T1505" t="s">
        <v>105</v>
      </c>
      <c r="U1505" t="s">
        <v>67</v>
      </c>
      <c r="V1505" t="s">
        <v>21</v>
      </c>
      <c r="W1505">
        <v>805</v>
      </c>
      <c r="X1505" t="s">
        <v>22</v>
      </c>
      <c r="Y1505" t="s">
        <v>39</v>
      </c>
      <c r="Z1505">
        <v>2</v>
      </c>
      <c r="AC1505" t="str">
        <f>IF(Table1[[#This Row],[In Adafruit Kit]]+Table1[[#This Row],[Common part]]&gt;0,1,"")</f>
        <v/>
      </c>
      <c r="AF1505" t="str">
        <f>IF(Table1[[#This Row],[Stock Part]]=1,"STOCK",IF(Table1[[#This Row],[5% Rohs Part]]+Table1[[#This Row],[1% Rohs Part]],"",""))</f>
        <v/>
      </c>
      <c r="AG1505" t="str">
        <f>CONCATENATE(Table1[[#This Row],[Resistance (Ohms)]],Table1[[#This Row],[Tolerance]],Table1[[#This Row],[Stock]])</f>
        <v>30.9Â±1%</v>
      </c>
      <c r="AH1505" t="s">
        <v>11344</v>
      </c>
      <c r="AI1505" s="6" t="s">
        <v>11352</v>
      </c>
    </row>
    <row r="1506" spans="1:35" hidden="1">
      <c r="A1506" t="s">
        <v>55</v>
      </c>
      <c r="B1506" t="s">
        <v>56</v>
      </c>
      <c r="C1506" t="s">
        <v>4474</v>
      </c>
      <c r="D1506" t="s">
        <v>58</v>
      </c>
      <c r="E1506" t="s">
        <v>4475</v>
      </c>
      <c r="F1506" t="s">
        <v>60</v>
      </c>
      <c r="G1506" t="s">
        <v>3071</v>
      </c>
      <c r="H1506">
        <v>0</v>
      </c>
      <c r="I1506">
        <v>0</v>
      </c>
      <c r="J1506" t="s">
        <v>25</v>
      </c>
      <c r="K1506">
        <v>0</v>
      </c>
      <c r="L1506">
        <v>10</v>
      </c>
      <c r="M1506" t="s">
        <v>19</v>
      </c>
      <c r="N1506" t="s">
        <v>62</v>
      </c>
      <c r="O1506">
        <v>316</v>
      </c>
      <c r="P1506" t="s">
        <v>24</v>
      </c>
      <c r="Q1506" t="s">
        <v>64</v>
      </c>
      <c r="R1506" t="s">
        <v>65</v>
      </c>
      <c r="S1506" t="s">
        <v>20</v>
      </c>
      <c r="T1506" t="s">
        <v>105</v>
      </c>
      <c r="U1506" t="s">
        <v>67</v>
      </c>
      <c r="V1506" t="s">
        <v>21</v>
      </c>
      <c r="W1506">
        <v>805</v>
      </c>
      <c r="X1506" t="s">
        <v>22</v>
      </c>
      <c r="Y1506" t="s">
        <v>39</v>
      </c>
      <c r="Z1506">
        <v>2</v>
      </c>
      <c r="AC1506" t="str">
        <f>IF(Table1[[#This Row],[In Adafruit Kit]]+Table1[[#This Row],[Common part]]&gt;0,1,"")</f>
        <v/>
      </c>
      <c r="AF1506" t="str">
        <f>IF(Table1[[#This Row],[Stock Part]]=1,"STOCK",IF(Table1[[#This Row],[5% Rohs Part]]+Table1[[#This Row],[1% Rohs Part]],"",""))</f>
        <v/>
      </c>
      <c r="AG1506" t="str">
        <f>CONCATENATE(Table1[[#This Row],[Resistance (Ohms)]],Table1[[#This Row],[Tolerance]],Table1[[#This Row],[Stock]])</f>
        <v>316Â±1%</v>
      </c>
      <c r="AH1506" t="s">
        <v>11344</v>
      </c>
      <c r="AI1506" s="6" t="s">
        <v>11352</v>
      </c>
    </row>
    <row r="1507" spans="1:35" hidden="1">
      <c r="A1507" t="s">
        <v>55</v>
      </c>
      <c r="B1507" t="s">
        <v>56</v>
      </c>
      <c r="C1507" t="s">
        <v>4476</v>
      </c>
      <c r="D1507" t="s">
        <v>58</v>
      </c>
      <c r="E1507" t="s">
        <v>4477</v>
      </c>
      <c r="F1507" t="s">
        <v>60</v>
      </c>
      <c r="G1507" t="s">
        <v>1576</v>
      </c>
      <c r="H1507">
        <v>0</v>
      </c>
      <c r="I1507">
        <v>0</v>
      </c>
      <c r="J1507" t="s">
        <v>25</v>
      </c>
      <c r="K1507">
        <v>0</v>
      </c>
      <c r="L1507">
        <v>10</v>
      </c>
      <c r="M1507" t="s">
        <v>19</v>
      </c>
      <c r="N1507" t="s">
        <v>62</v>
      </c>
      <c r="O1507" t="s">
        <v>1577</v>
      </c>
      <c r="P1507" t="s">
        <v>24</v>
      </c>
      <c r="Q1507" t="s">
        <v>64</v>
      </c>
      <c r="R1507" t="s">
        <v>65</v>
      </c>
      <c r="S1507" t="s">
        <v>20</v>
      </c>
      <c r="T1507" t="s">
        <v>105</v>
      </c>
      <c r="U1507" t="s">
        <v>67</v>
      </c>
      <c r="V1507" t="s">
        <v>21</v>
      </c>
      <c r="W1507">
        <v>805</v>
      </c>
      <c r="X1507" t="s">
        <v>22</v>
      </c>
      <c r="Y1507" t="s">
        <v>39</v>
      </c>
      <c r="Z1507">
        <v>2</v>
      </c>
      <c r="AC1507" t="str">
        <f>IF(Table1[[#This Row],[In Adafruit Kit]]+Table1[[#This Row],[Common part]]&gt;0,1,"")</f>
        <v/>
      </c>
      <c r="AF1507" t="str">
        <f>IF(Table1[[#This Row],[Stock Part]]=1,"STOCK",IF(Table1[[#This Row],[5% Rohs Part]]+Table1[[#This Row],[1% Rohs Part]],"",""))</f>
        <v/>
      </c>
      <c r="AG1507" t="str">
        <f>CONCATENATE(Table1[[#This Row],[Resistance (Ohms)]],Table1[[#This Row],[Tolerance]],Table1[[#This Row],[Stock]])</f>
        <v>3.16kÂ±1%</v>
      </c>
      <c r="AH1507" t="s">
        <v>11344</v>
      </c>
      <c r="AI1507" s="6" t="s">
        <v>11352</v>
      </c>
    </row>
    <row r="1508" spans="1:35" hidden="1">
      <c r="A1508" t="s">
        <v>55</v>
      </c>
      <c r="B1508" t="s">
        <v>56</v>
      </c>
      <c r="C1508" t="s">
        <v>4478</v>
      </c>
      <c r="D1508" t="s">
        <v>58</v>
      </c>
      <c r="E1508" t="s">
        <v>4479</v>
      </c>
      <c r="F1508" t="s">
        <v>60</v>
      </c>
      <c r="G1508" t="s">
        <v>1893</v>
      </c>
      <c r="H1508">
        <v>0</v>
      </c>
      <c r="I1508">
        <v>0</v>
      </c>
      <c r="J1508" t="s">
        <v>25</v>
      </c>
      <c r="K1508">
        <v>0</v>
      </c>
      <c r="L1508">
        <v>10</v>
      </c>
      <c r="M1508" t="s">
        <v>19</v>
      </c>
      <c r="N1508" t="s">
        <v>62</v>
      </c>
      <c r="O1508" t="s">
        <v>1894</v>
      </c>
      <c r="P1508" t="s">
        <v>24</v>
      </c>
      <c r="Q1508" t="s">
        <v>64</v>
      </c>
      <c r="R1508" t="s">
        <v>65</v>
      </c>
      <c r="S1508" t="s">
        <v>20</v>
      </c>
      <c r="T1508" t="s">
        <v>105</v>
      </c>
      <c r="U1508" t="s">
        <v>67</v>
      </c>
      <c r="V1508" t="s">
        <v>21</v>
      </c>
      <c r="W1508">
        <v>805</v>
      </c>
      <c r="X1508" t="s">
        <v>22</v>
      </c>
      <c r="Y1508" t="s">
        <v>39</v>
      </c>
      <c r="Z1508">
        <v>2</v>
      </c>
      <c r="AC1508" t="str">
        <f>IF(Table1[[#This Row],[In Adafruit Kit]]+Table1[[#This Row],[Common part]]&gt;0,1,"")</f>
        <v/>
      </c>
      <c r="AF1508" t="str">
        <f>IF(Table1[[#This Row],[Stock Part]]=1,"STOCK",IF(Table1[[#This Row],[5% Rohs Part]]+Table1[[#This Row],[1% Rohs Part]],"",""))</f>
        <v/>
      </c>
      <c r="AG1508" t="str">
        <f>CONCATENATE(Table1[[#This Row],[Resistance (Ohms)]],Table1[[#This Row],[Tolerance]],Table1[[#This Row],[Stock]])</f>
        <v>31.6kÂ±1%</v>
      </c>
      <c r="AH1508" t="s">
        <v>11344</v>
      </c>
      <c r="AI1508" s="6" t="s">
        <v>11352</v>
      </c>
    </row>
    <row r="1509" spans="1:35" hidden="1">
      <c r="A1509" t="s">
        <v>55</v>
      </c>
      <c r="B1509" t="s">
        <v>56</v>
      </c>
      <c r="C1509" t="s">
        <v>4480</v>
      </c>
      <c r="D1509" t="s">
        <v>58</v>
      </c>
      <c r="E1509" t="s">
        <v>4481</v>
      </c>
      <c r="F1509" t="s">
        <v>60</v>
      </c>
      <c r="G1509" t="s">
        <v>1580</v>
      </c>
      <c r="H1509">
        <v>0</v>
      </c>
      <c r="I1509">
        <v>0</v>
      </c>
      <c r="J1509" t="s">
        <v>25</v>
      </c>
      <c r="K1509">
        <v>0</v>
      </c>
      <c r="L1509">
        <v>10</v>
      </c>
      <c r="M1509" t="s">
        <v>19</v>
      </c>
      <c r="N1509" t="s">
        <v>62</v>
      </c>
      <c r="O1509" t="s">
        <v>1581</v>
      </c>
      <c r="P1509" t="s">
        <v>24</v>
      </c>
      <c r="Q1509" t="s">
        <v>64</v>
      </c>
      <c r="R1509" t="s">
        <v>65</v>
      </c>
      <c r="S1509" t="s">
        <v>20</v>
      </c>
      <c r="T1509" t="s">
        <v>105</v>
      </c>
      <c r="U1509" t="s">
        <v>67</v>
      </c>
      <c r="V1509" t="s">
        <v>21</v>
      </c>
      <c r="W1509">
        <v>805</v>
      </c>
      <c r="X1509" t="s">
        <v>22</v>
      </c>
      <c r="Y1509" t="s">
        <v>39</v>
      </c>
      <c r="Z1509">
        <v>2</v>
      </c>
      <c r="AC1509" t="str">
        <f>IF(Table1[[#This Row],[In Adafruit Kit]]+Table1[[#This Row],[Common part]]&gt;0,1,"")</f>
        <v/>
      </c>
      <c r="AF1509" t="str">
        <f>IF(Table1[[#This Row],[Stock Part]]=1,"STOCK",IF(Table1[[#This Row],[5% Rohs Part]]+Table1[[#This Row],[1% Rohs Part]],"",""))</f>
        <v/>
      </c>
      <c r="AG1509" t="str">
        <f>CONCATENATE(Table1[[#This Row],[Resistance (Ohms)]],Table1[[#This Row],[Tolerance]],Table1[[#This Row],[Stock]])</f>
        <v>316kÂ±1%</v>
      </c>
      <c r="AH1509" t="s">
        <v>11344</v>
      </c>
      <c r="AI1509" s="6" t="s">
        <v>11352</v>
      </c>
    </row>
    <row r="1510" spans="1:35" hidden="1">
      <c r="A1510" t="s">
        <v>55</v>
      </c>
      <c r="B1510" t="s">
        <v>56</v>
      </c>
      <c r="C1510" t="s">
        <v>4482</v>
      </c>
      <c r="D1510" t="s">
        <v>58</v>
      </c>
      <c r="E1510" t="s">
        <v>4483</v>
      </c>
      <c r="F1510" t="s">
        <v>60</v>
      </c>
      <c r="G1510" t="s">
        <v>2294</v>
      </c>
      <c r="H1510">
        <v>0</v>
      </c>
      <c r="I1510">
        <v>0</v>
      </c>
      <c r="J1510" t="s">
        <v>25</v>
      </c>
      <c r="K1510">
        <v>0</v>
      </c>
      <c r="L1510">
        <v>10</v>
      </c>
      <c r="M1510" t="s">
        <v>19</v>
      </c>
      <c r="N1510" t="s">
        <v>62</v>
      </c>
      <c r="O1510" t="s">
        <v>2295</v>
      </c>
      <c r="P1510" t="s">
        <v>24</v>
      </c>
      <c r="Q1510" t="s">
        <v>64</v>
      </c>
      <c r="R1510" t="s">
        <v>65</v>
      </c>
      <c r="S1510" t="s">
        <v>20</v>
      </c>
      <c r="T1510" t="s">
        <v>105</v>
      </c>
      <c r="U1510" t="s">
        <v>67</v>
      </c>
      <c r="V1510" t="s">
        <v>21</v>
      </c>
      <c r="W1510">
        <v>805</v>
      </c>
      <c r="X1510" t="s">
        <v>22</v>
      </c>
      <c r="Y1510" t="s">
        <v>39</v>
      </c>
      <c r="Z1510">
        <v>2</v>
      </c>
      <c r="AC1510" t="str">
        <f>IF(Table1[[#This Row],[In Adafruit Kit]]+Table1[[#This Row],[Common part]]&gt;0,1,"")</f>
        <v/>
      </c>
      <c r="AF1510" t="str">
        <f>IF(Table1[[#This Row],[Stock Part]]=1,"STOCK",IF(Table1[[#This Row],[5% Rohs Part]]+Table1[[#This Row],[1% Rohs Part]],"",""))</f>
        <v/>
      </c>
      <c r="AG1510" t="str">
        <f>CONCATENATE(Table1[[#This Row],[Resistance (Ohms)]],Table1[[#This Row],[Tolerance]],Table1[[#This Row],[Stock]])</f>
        <v>3.16MÂ±1%</v>
      </c>
      <c r="AH1510" t="s">
        <v>11344</v>
      </c>
      <c r="AI1510" s="6" t="s">
        <v>11352</v>
      </c>
    </row>
    <row r="1511" spans="1:35" hidden="1">
      <c r="A1511" t="s">
        <v>55</v>
      </c>
      <c r="B1511" t="s">
        <v>56</v>
      </c>
      <c r="C1511" t="s">
        <v>4484</v>
      </c>
      <c r="D1511" t="s">
        <v>58</v>
      </c>
      <c r="E1511" t="s">
        <v>4485</v>
      </c>
      <c r="F1511" t="s">
        <v>60</v>
      </c>
      <c r="G1511" t="s">
        <v>2201</v>
      </c>
      <c r="H1511">
        <v>0</v>
      </c>
      <c r="I1511">
        <v>0</v>
      </c>
      <c r="J1511" t="s">
        <v>25</v>
      </c>
      <c r="K1511">
        <v>0</v>
      </c>
      <c r="L1511">
        <v>10</v>
      </c>
      <c r="M1511" t="s">
        <v>19</v>
      </c>
      <c r="N1511" t="s">
        <v>62</v>
      </c>
      <c r="O1511">
        <v>31.6</v>
      </c>
      <c r="P1511" t="s">
        <v>24</v>
      </c>
      <c r="Q1511" t="s">
        <v>64</v>
      </c>
      <c r="R1511" t="s">
        <v>65</v>
      </c>
      <c r="S1511" t="s">
        <v>20</v>
      </c>
      <c r="T1511" t="s">
        <v>105</v>
      </c>
      <c r="U1511" t="s">
        <v>67</v>
      </c>
      <c r="V1511" t="s">
        <v>21</v>
      </c>
      <c r="W1511">
        <v>805</v>
      </c>
      <c r="X1511" t="s">
        <v>22</v>
      </c>
      <c r="Y1511" t="s">
        <v>39</v>
      </c>
      <c r="Z1511">
        <v>2</v>
      </c>
      <c r="AC1511" t="str">
        <f>IF(Table1[[#This Row],[In Adafruit Kit]]+Table1[[#This Row],[Common part]]&gt;0,1,"")</f>
        <v/>
      </c>
      <c r="AF1511" t="str">
        <f>IF(Table1[[#This Row],[Stock Part]]=1,"STOCK",IF(Table1[[#This Row],[5% Rohs Part]]+Table1[[#This Row],[1% Rohs Part]],"",""))</f>
        <v/>
      </c>
      <c r="AG1511" t="str">
        <f>CONCATENATE(Table1[[#This Row],[Resistance (Ohms)]],Table1[[#This Row],[Tolerance]],Table1[[#This Row],[Stock]])</f>
        <v>31.6Â±1%</v>
      </c>
      <c r="AH1511" t="s">
        <v>11344</v>
      </c>
      <c r="AI1511" s="6" t="s">
        <v>11352</v>
      </c>
    </row>
    <row r="1512" spans="1:35" hidden="1">
      <c r="A1512" t="s">
        <v>55</v>
      </c>
      <c r="B1512" t="s">
        <v>56</v>
      </c>
      <c r="C1512" t="s">
        <v>4486</v>
      </c>
      <c r="D1512" t="s">
        <v>58</v>
      </c>
      <c r="E1512" t="s">
        <v>4487</v>
      </c>
      <c r="F1512" t="s">
        <v>60</v>
      </c>
      <c r="G1512" t="s">
        <v>872</v>
      </c>
      <c r="H1512">
        <v>0</v>
      </c>
      <c r="I1512">
        <v>0</v>
      </c>
      <c r="J1512" t="s">
        <v>25</v>
      </c>
      <c r="K1512">
        <v>0</v>
      </c>
      <c r="L1512">
        <v>10</v>
      </c>
      <c r="M1512" t="s">
        <v>19</v>
      </c>
      <c r="N1512" t="s">
        <v>62</v>
      </c>
      <c r="O1512">
        <v>324</v>
      </c>
      <c r="P1512" t="s">
        <v>24</v>
      </c>
      <c r="Q1512" t="s">
        <v>64</v>
      </c>
      <c r="R1512" t="s">
        <v>65</v>
      </c>
      <c r="S1512" t="s">
        <v>20</v>
      </c>
      <c r="T1512" t="s">
        <v>105</v>
      </c>
      <c r="U1512" t="s">
        <v>67</v>
      </c>
      <c r="V1512" t="s">
        <v>21</v>
      </c>
      <c r="W1512">
        <v>805</v>
      </c>
      <c r="X1512" t="s">
        <v>22</v>
      </c>
      <c r="Y1512" t="s">
        <v>39</v>
      </c>
      <c r="Z1512">
        <v>2</v>
      </c>
      <c r="AC1512" t="str">
        <f>IF(Table1[[#This Row],[In Adafruit Kit]]+Table1[[#This Row],[Common part]]&gt;0,1,"")</f>
        <v/>
      </c>
      <c r="AF1512" t="str">
        <f>IF(Table1[[#This Row],[Stock Part]]=1,"STOCK",IF(Table1[[#This Row],[5% Rohs Part]]+Table1[[#This Row],[1% Rohs Part]],"",""))</f>
        <v/>
      </c>
      <c r="AG1512" t="str">
        <f>CONCATENATE(Table1[[#This Row],[Resistance (Ohms)]],Table1[[#This Row],[Tolerance]],Table1[[#This Row],[Stock]])</f>
        <v>324Â±1%</v>
      </c>
      <c r="AH1512" t="s">
        <v>11344</v>
      </c>
      <c r="AI1512" s="6" t="s">
        <v>11352</v>
      </c>
    </row>
    <row r="1513" spans="1:35" hidden="1">
      <c r="A1513" t="s">
        <v>55</v>
      </c>
      <c r="B1513" t="s">
        <v>56</v>
      </c>
      <c r="C1513" t="s">
        <v>4488</v>
      </c>
      <c r="D1513" t="s">
        <v>58</v>
      </c>
      <c r="E1513" t="s">
        <v>4489</v>
      </c>
      <c r="F1513" t="s">
        <v>60</v>
      </c>
      <c r="G1513" t="s">
        <v>2636</v>
      </c>
      <c r="H1513">
        <v>0</v>
      </c>
      <c r="I1513">
        <v>0</v>
      </c>
      <c r="J1513" t="s">
        <v>25</v>
      </c>
      <c r="K1513">
        <v>0</v>
      </c>
      <c r="L1513">
        <v>10</v>
      </c>
      <c r="M1513" t="s">
        <v>19</v>
      </c>
      <c r="N1513" t="s">
        <v>62</v>
      </c>
      <c r="O1513" t="s">
        <v>2637</v>
      </c>
      <c r="P1513" t="s">
        <v>24</v>
      </c>
      <c r="Q1513" t="s">
        <v>64</v>
      </c>
      <c r="R1513" t="s">
        <v>65</v>
      </c>
      <c r="S1513" t="s">
        <v>20</v>
      </c>
      <c r="T1513" t="s">
        <v>105</v>
      </c>
      <c r="U1513" t="s">
        <v>67</v>
      </c>
      <c r="V1513" t="s">
        <v>21</v>
      </c>
      <c r="W1513">
        <v>805</v>
      </c>
      <c r="X1513" t="s">
        <v>22</v>
      </c>
      <c r="Y1513" t="s">
        <v>39</v>
      </c>
      <c r="Z1513">
        <v>2</v>
      </c>
      <c r="AC1513" t="str">
        <f>IF(Table1[[#This Row],[In Adafruit Kit]]+Table1[[#This Row],[Common part]]&gt;0,1,"")</f>
        <v/>
      </c>
      <c r="AF1513" t="str">
        <f>IF(Table1[[#This Row],[Stock Part]]=1,"STOCK",IF(Table1[[#This Row],[5% Rohs Part]]+Table1[[#This Row],[1% Rohs Part]],"",""))</f>
        <v/>
      </c>
      <c r="AG1513" t="str">
        <f>CONCATENATE(Table1[[#This Row],[Resistance (Ohms)]],Table1[[#This Row],[Tolerance]],Table1[[#This Row],[Stock]])</f>
        <v>3.24kÂ±1%</v>
      </c>
      <c r="AH1513" t="s">
        <v>11344</v>
      </c>
      <c r="AI1513" s="6" t="s">
        <v>11352</v>
      </c>
    </row>
    <row r="1514" spans="1:35" hidden="1">
      <c r="A1514" t="s">
        <v>55</v>
      </c>
      <c r="B1514" t="s">
        <v>56</v>
      </c>
      <c r="C1514" t="s">
        <v>4490</v>
      </c>
      <c r="D1514" t="s">
        <v>58</v>
      </c>
      <c r="E1514" t="s">
        <v>4491</v>
      </c>
      <c r="F1514" t="s">
        <v>60</v>
      </c>
      <c r="G1514" t="s">
        <v>1012</v>
      </c>
      <c r="H1514">
        <v>0</v>
      </c>
      <c r="I1514">
        <v>0</v>
      </c>
      <c r="J1514" t="s">
        <v>25</v>
      </c>
      <c r="K1514">
        <v>0</v>
      </c>
      <c r="L1514">
        <v>10</v>
      </c>
      <c r="M1514" t="s">
        <v>19</v>
      </c>
      <c r="N1514" t="s">
        <v>62</v>
      </c>
      <c r="O1514" t="s">
        <v>1013</v>
      </c>
      <c r="P1514" t="s">
        <v>24</v>
      </c>
      <c r="Q1514" t="s">
        <v>64</v>
      </c>
      <c r="R1514" t="s">
        <v>65</v>
      </c>
      <c r="S1514" t="s">
        <v>20</v>
      </c>
      <c r="T1514" t="s">
        <v>105</v>
      </c>
      <c r="U1514" t="s">
        <v>67</v>
      </c>
      <c r="V1514" t="s">
        <v>21</v>
      </c>
      <c r="W1514">
        <v>805</v>
      </c>
      <c r="X1514" t="s">
        <v>22</v>
      </c>
      <c r="Y1514" t="s">
        <v>39</v>
      </c>
      <c r="Z1514">
        <v>2</v>
      </c>
      <c r="AC1514" t="str">
        <f>IF(Table1[[#This Row],[In Adafruit Kit]]+Table1[[#This Row],[Common part]]&gt;0,1,"")</f>
        <v/>
      </c>
      <c r="AF1514" t="str">
        <f>IF(Table1[[#This Row],[Stock Part]]=1,"STOCK",IF(Table1[[#This Row],[5% Rohs Part]]+Table1[[#This Row],[1% Rohs Part]],"",""))</f>
        <v/>
      </c>
      <c r="AG1514" t="str">
        <f>CONCATENATE(Table1[[#This Row],[Resistance (Ohms)]],Table1[[#This Row],[Tolerance]],Table1[[#This Row],[Stock]])</f>
        <v>32.4kÂ±1%</v>
      </c>
      <c r="AH1514" t="s">
        <v>11344</v>
      </c>
      <c r="AI1514" s="6" t="s">
        <v>11352</v>
      </c>
    </row>
    <row r="1515" spans="1:35" hidden="1">
      <c r="A1515" t="s">
        <v>55</v>
      </c>
      <c r="B1515" t="s">
        <v>56</v>
      </c>
      <c r="C1515" t="s">
        <v>4492</v>
      </c>
      <c r="D1515" t="s">
        <v>58</v>
      </c>
      <c r="E1515" t="s">
        <v>4493</v>
      </c>
      <c r="F1515" t="s">
        <v>60</v>
      </c>
      <c r="G1515" t="s">
        <v>1897</v>
      </c>
      <c r="H1515">
        <v>0</v>
      </c>
      <c r="I1515">
        <v>0</v>
      </c>
      <c r="J1515" t="s">
        <v>25</v>
      </c>
      <c r="K1515">
        <v>0</v>
      </c>
      <c r="L1515">
        <v>10</v>
      </c>
      <c r="M1515" t="s">
        <v>19</v>
      </c>
      <c r="N1515" t="s">
        <v>62</v>
      </c>
      <c r="O1515" t="s">
        <v>1898</v>
      </c>
      <c r="P1515" t="s">
        <v>24</v>
      </c>
      <c r="Q1515" t="s">
        <v>64</v>
      </c>
      <c r="R1515" t="s">
        <v>65</v>
      </c>
      <c r="S1515" t="s">
        <v>20</v>
      </c>
      <c r="T1515" t="s">
        <v>105</v>
      </c>
      <c r="U1515" t="s">
        <v>67</v>
      </c>
      <c r="V1515" t="s">
        <v>21</v>
      </c>
      <c r="W1515">
        <v>805</v>
      </c>
      <c r="X1515" t="s">
        <v>22</v>
      </c>
      <c r="Y1515" t="s">
        <v>39</v>
      </c>
      <c r="Z1515">
        <v>2</v>
      </c>
      <c r="AC1515" t="str">
        <f>IF(Table1[[#This Row],[In Adafruit Kit]]+Table1[[#This Row],[Common part]]&gt;0,1,"")</f>
        <v/>
      </c>
      <c r="AF1515" t="str">
        <f>IF(Table1[[#This Row],[Stock Part]]=1,"STOCK",IF(Table1[[#This Row],[5% Rohs Part]]+Table1[[#This Row],[1% Rohs Part]],"",""))</f>
        <v/>
      </c>
      <c r="AG1515" t="str">
        <f>CONCATENATE(Table1[[#This Row],[Resistance (Ohms)]],Table1[[#This Row],[Tolerance]],Table1[[#This Row],[Stock]])</f>
        <v>324kÂ±1%</v>
      </c>
      <c r="AH1515" t="s">
        <v>11344</v>
      </c>
      <c r="AI1515" s="6" t="s">
        <v>11352</v>
      </c>
    </row>
    <row r="1516" spans="1:35" hidden="1">
      <c r="A1516" t="s">
        <v>55</v>
      </c>
      <c r="B1516" t="s">
        <v>56</v>
      </c>
      <c r="C1516" t="s">
        <v>4494</v>
      </c>
      <c r="D1516" t="s">
        <v>58</v>
      </c>
      <c r="E1516" t="s">
        <v>4495</v>
      </c>
      <c r="F1516" t="s">
        <v>60</v>
      </c>
      <c r="G1516" t="s">
        <v>3268</v>
      </c>
      <c r="H1516">
        <v>0</v>
      </c>
      <c r="I1516">
        <v>0</v>
      </c>
      <c r="J1516" t="s">
        <v>25</v>
      </c>
      <c r="K1516">
        <v>0</v>
      </c>
      <c r="L1516">
        <v>10</v>
      </c>
      <c r="M1516" t="s">
        <v>19</v>
      </c>
      <c r="N1516" t="s">
        <v>62</v>
      </c>
      <c r="O1516" t="s">
        <v>3269</v>
      </c>
      <c r="P1516" t="s">
        <v>24</v>
      </c>
      <c r="Q1516" t="s">
        <v>64</v>
      </c>
      <c r="R1516" t="s">
        <v>65</v>
      </c>
      <c r="S1516" t="s">
        <v>20</v>
      </c>
      <c r="T1516" t="s">
        <v>105</v>
      </c>
      <c r="U1516" t="s">
        <v>67</v>
      </c>
      <c r="V1516" t="s">
        <v>21</v>
      </c>
      <c r="W1516">
        <v>805</v>
      </c>
      <c r="X1516" t="s">
        <v>22</v>
      </c>
      <c r="Y1516" t="s">
        <v>39</v>
      </c>
      <c r="Z1516">
        <v>2</v>
      </c>
      <c r="AC1516" t="str">
        <f>IF(Table1[[#This Row],[In Adafruit Kit]]+Table1[[#This Row],[Common part]]&gt;0,1,"")</f>
        <v/>
      </c>
      <c r="AF1516" t="str">
        <f>IF(Table1[[#This Row],[Stock Part]]=1,"STOCK",IF(Table1[[#This Row],[5% Rohs Part]]+Table1[[#This Row],[1% Rohs Part]],"",""))</f>
        <v/>
      </c>
      <c r="AG1516" t="str">
        <f>CONCATENATE(Table1[[#This Row],[Resistance (Ohms)]],Table1[[#This Row],[Tolerance]],Table1[[#This Row],[Stock]])</f>
        <v>3.24MÂ±1%</v>
      </c>
      <c r="AH1516" t="s">
        <v>11344</v>
      </c>
      <c r="AI1516" s="6" t="s">
        <v>11352</v>
      </c>
    </row>
    <row r="1517" spans="1:35" hidden="1">
      <c r="A1517" t="s">
        <v>55</v>
      </c>
      <c r="B1517" t="s">
        <v>56</v>
      </c>
      <c r="C1517" t="s">
        <v>4496</v>
      </c>
      <c r="D1517" t="s">
        <v>58</v>
      </c>
      <c r="E1517" t="s">
        <v>4497</v>
      </c>
      <c r="F1517" t="s">
        <v>60</v>
      </c>
      <c r="G1517" t="s">
        <v>2499</v>
      </c>
      <c r="H1517">
        <v>0</v>
      </c>
      <c r="I1517">
        <v>0</v>
      </c>
      <c r="J1517" t="s">
        <v>25</v>
      </c>
      <c r="K1517">
        <v>0</v>
      </c>
      <c r="L1517">
        <v>10</v>
      </c>
      <c r="M1517" t="s">
        <v>19</v>
      </c>
      <c r="N1517" t="s">
        <v>62</v>
      </c>
      <c r="O1517">
        <v>32.4</v>
      </c>
      <c r="P1517" t="s">
        <v>24</v>
      </c>
      <c r="Q1517" t="s">
        <v>64</v>
      </c>
      <c r="R1517" t="s">
        <v>65</v>
      </c>
      <c r="S1517" t="s">
        <v>20</v>
      </c>
      <c r="T1517" t="s">
        <v>105</v>
      </c>
      <c r="U1517" t="s">
        <v>67</v>
      </c>
      <c r="V1517" t="s">
        <v>21</v>
      </c>
      <c r="W1517">
        <v>805</v>
      </c>
      <c r="X1517" t="s">
        <v>22</v>
      </c>
      <c r="Y1517" t="s">
        <v>39</v>
      </c>
      <c r="Z1517">
        <v>2</v>
      </c>
      <c r="AC1517" t="str">
        <f>IF(Table1[[#This Row],[In Adafruit Kit]]+Table1[[#This Row],[Common part]]&gt;0,1,"")</f>
        <v/>
      </c>
      <c r="AF1517" t="str">
        <f>IF(Table1[[#This Row],[Stock Part]]=1,"STOCK",IF(Table1[[#This Row],[5% Rohs Part]]+Table1[[#This Row],[1% Rohs Part]],"",""))</f>
        <v/>
      </c>
      <c r="AG1517" t="str">
        <f>CONCATENATE(Table1[[#This Row],[Resistance (Ohms)]],Table1[[#This Row],[Tolerance]],Table1[[#This Row],[Stock]])</f>
        <v>32.4Â±1%</v>
      </c>
      <c r="AH1517" t="s">
        <v>11344</v>
      </c>
      <c r="AI1517" s="6" t="s">
        <v>11352</v>
      </c>
    </row>
    <row r="1518" spans="1:35" hidden="1">
      <c r="A1518" t="s">
        <v>55</v>
      </c>
      <c r="B1518" t="s">
        <v>56</v>
      </c>
      <c r="C1518" t="s">
        <v>4498</v>
      </c>
      <c r="D1518" t="s">
        <v>58</v>
      </c>
      <c r="E1518" t="s">
        <v>4499</v>
      </c>
      <c r="F1518" t="s">
        <v>60</v>
      </c>
      <c r="G1518" t="s">
        <v>563</v>
      </c>
      <c r="H1518">
        <v>0</v>
      </c>
      <c r="I1518">
        <v>0</v>
      </c>
      <c r="J1518" t="s">
        <v>25</v>
      </c>
      <c r="K1518">
        <v>0</v>
      </c>
      <c r="L1518">
        <v>10</v>
      </c>
      <c r="M1518" t="s">
        <v>19</v>
      </c>
      <c r="N1518" t="s">
        <v>62</v>
      </c>
      <c r="O1518">
        <v>330</v>
      </c>
      <c r="P1518" t="s">
        <v>24</v>
      </c>
      <c r="Q1518" t="s">
        <v>64</v>
      </c>
      <c r="R1518" t="s">
        <v>65</v>
      </c>
      <c r="S1518" t="s">
        <v>20</v>
      </c>
      <c r="T1518" t="s">
        <v>105</v>
      </c>
      <c r="U1518" t="s">
        <v>67</v>
      </c>
      <c r="V1518" t="s">
        <v>21</v>
      </c>
      <c r="W1518">
        <v>805</v>
      </c>
      <c r="X1518" t="s">
        <v>22</v>
      </c>
      <c r="Y1518" t="s">
        <v>39</v>
      </c>
      <c r="Z1518">
        <v>2</v>
      </c>
      <c r="AC1518" t="str">
        <f>IF(Table1[[#This Row],[In Adafruit Kit]]+Table1[[#This Row],[Common part]]&gt;0,1,"")</f>
        <v/>
      </c>
      <c r="AF1518" t="str">
        <f>IF(Table1[[#This Row],[Stock Part]]=1,"STOCK",IF(Table1[[#This Row],[5% Rohs Part]]+Table1[[#This Row],[1% Rohs Part]],"",""))</f>
        <v/>
      </c>
      <c r="AG1518" t="str">
        <f>CONCATENATE(Table1[[#This Row],[Resistance (Ohms)]],Table1[[#This Row],[Tolerance]],Table1[[#This Row],[Stock]])</f>
        <v>330Â±1%</v>
      </c>
      <c r="AH1518" t="s">
        <v>11344</v>
      </c>
      <c r="AI1518" s="6" t="s">
        <v>11352</v>
      </c>
    </row>
    <row r="1519" spans="1:35" hidden="1">
      <c r="A1519" t="s">
        <v>55</v>
      </c>
      <c r="B1519" t="s">
        <v>56</v>
      </c>
      <c r="C1519" t="s">
        <v>4500</v>
      </c>
      <c r="D1519" t="s">
        <v>58</v>
      </c>
      <c r="E1519" t="s">
        <v>4501</v>
      </c>
      <c r="F1519" t="s">
        <v>60</v>
      </c>
      <c r="G1519" t="s">
        <v>661</v>
      </c>
      <c r="H1519">
        <v>0</v>
      </c>
      <c r="I1519">
        <v>0</v>
      </c>
      <c r="J1519" t="s">
        <v>25</v>
      </c>
      <c r="K1519">
        <v>0</v>
      </c>
      <c r="L1519">
        <v>10</v>
      </c>
      <c r="M1519" t="s">
        <v>19</v>
      </c>
      <c r="N1519" t="s">
        <v>62</v>
      </c>
      <c r="O1519" t="s">
        <v>272</v>
      </c>
      <c r="P1519" t="s">
        <v>24</v>
      </c>
      <c r="Q1519" t="s">
        <v>64</v>
      </c>
      <c r="R1519" t="s">
        <v>65</v>
      </c>
      <c r="S1519" t="s">
        <v>20</v>
      </c>
      <c r="T1519" t="s">
        <v>105</v>
      </c>
      <c r="U1519" t="s">
        <v>67</v>
      </c>
      <c r="V1519" t="s">
        <v>21</v>
      </c>
      <c r="W1519">
        <v>805</v>
      </c>
      <c r="X1519" t="s">
        <v>22</v>
      </c>
      <c r="Y1519" t="s">
        <v>39</v>
      </c>
      <c r="Z1519">
        <v>2</v>
      </c>
      <c r="AC1519" t="str">
        <f>IF(Table1[[#This Row],[In Adafruit Kit]]+Table1[[#This Row],[Common part]]&gt;0,1,"")</f>
        <v/>
      </c>
      <c r="AF1519" t="str">
        <f>IF(Table1[[#This Row],[Stock Part]]=1,"STOCK",IF(Table1[[#This Row],[5% Rohs Part]]+Table1[[#This Row],[1% Rohs Part]],"",""))</f>
        <v/>
      </c>
      <c r="AG1519" t="str">
        <f>CONCATENATE(Table1[[#This Row],[Resistance (Ohms)]],Table1[[#This Row],[Tolerance]],Table1[[#This Row],[Stock]])</f>
        <v>3.3kÂ±1%</v>
      </c>
      <c r="AH1519" t="s">
        <v>11344</v>
      </c>
      <c r="AI1519" s="6" t="s">
        <v>11352</v>
      </c>
    </row>
    <row r="1520" spans="1:35" hidden="1">
      <c r="A1520" t="s">
        <v>55</v>
      </c>
      <c r="B1520" t="s">
        <v>56</v>
      </c>
      <c r="C1520" t="s">
        <v>4502</v>
      </c>
      <c r="D1520" t="s">
        <v>58</v>
      </c>
      <c r="E1520" t="s">
        <v>4503</v>
      </c>
      <c r="F1520" t="s">
        <v>60</v>
      </c>
      <c r="G1520" t="s">
        <v>582</v>
      </c>
      <c r="H1520">
        <v>0</v>
      </c>
      <c r="I1520">
        <v>0</v>
      </c>
      <c r="J1520" t="s">
        <v>25</v>
      </c>
      <c r="K1520">
        <v>0</v>
      </c>
      <c r="L1520">
        <v>10</v>
      </c>
      <c r="M1520" t="s">
        <v>19</v>
      </c>
      <c r="N1520" t="s">
        <v>62</v>
      </c>
      <c r="O1520" t="s">
        <v>280</v>
      </c>
      <c r="P1520" t="s">
        <v>24</v>
      </c>
      <c r="Q1520" t="s">
        <v>64</v>
      </c>
      <c r="R1520" t="s">
        <v>65</v>
      </c>
      <c r="S1520" t="s">
        <v>20</v>
      </c>
      <c r="T1520" t="s">
        <v>105</v>
      </c>
      <c r="U1520" t="s">
        <v>67</v>
      </c>
      <c r="V1520" t="s">
        <v>21</v>
      </c>
      <c r="W1520">
        <v>805</v>
      </c>
      <c r="X1520" t="s">
        <v>22</v>
      </c>
      <c r="Y1520" t="s">
        <v>39</v>
      </c>
      <c r="Z1520">
        <v>2</v>
      </c>
      <c r="AC1520" t="str">
        <f>IF(Table1[[#This Row],[In Adafruit Kit]]+Table1[[#This Row],[Common part]]&gt;0,1,"")</f>
        <v/>
      </c>
      <c r="AF1520" t="str">
        <f>IF(Table1[[#This Row],[Stock Part]]=1,"STOCK",IF(Table1[[#This Row],[5% Rohs Part]]+Table1[[#This Row],[1% Rohs Part]],"",""))</f>
        <v/>
      </c>
      <c r="AG1520" t="str">
        <f>CONCATENATE(Table1[[#This Row],[Resistance (Ohms)]],Table1[[#This Row],[Tolerance]],Table1[[#This Row],[Stock]])</f>
        <v>33kÂ±1%</v>
      </c>
      <c r="AH1520" t="s">
        <v>11344</v>
      </c>
      <c r="AI1520" s="6" t="s">
        <v>11352</v>
      </c>
    </row>
    <row r="1521" spans="1:35" hidden="1">
      <c r="A1521" t="s">
        <v>55</v>
      </c>
      <c r="B1521" t="s">
        <v>56</v>
      </c>
      <c r="C1521" t="s">
        <v>4504</v>
      </c>
      <c r="D1521" t="s">
        <v>58</v>
      </c>
      <c r="E1521" t="s">
        <v>4505</v>
      </c>
      <c r="F1521" t="s">
        <v>60</v>
      </c>
      <c r="G1521" t="s">
        <v>720</v>
      </c>
      <c r="H1521">
        <v>0</v>
      </c>
      <c r="I1521">
        <v>0</v>
      </c>
      <c r="J1521" t="s">
        <v>25</v>
      </c>
      <c r="K1521">
        <v>0</v>
      </c>
      <c r="L1521">
        <v>10</v>
      </c>
      <c r="M1521" t="s">
        <v>19</v>
      </c>
      <c r="N1521" t="s">
        <v>62</v>
      </c>
      <c r="O1521" t="s">
        <v>276</v>
      </c>
      <c r="P1521" t="s">
        <v>24</v>
      </c>
      <c r="Q1521" t="s">
        <v>64</v>
      </c>
      <c r="R1521" t="s">
        <v>65</v>
      </c>
      <c r="S1521" t="s">
        <v>20</v>
      </c>
      <c r="T1521" t="s">
        <v>105</v>
      </c>
      <c r="U1521" t="s">
        <v>67</v>
      </c>
      <c r="V1521" t="s">
        <v>21</v>
      </c>
      <c r="W1521">
        <v>805</v>
      </c>
      <c r="X1521" t="s">
        <v>22</v>
      </c>
      <c r="Y1521" t="s">
        <v>39</v>
      </c>
      <c r="Z1521">
        <v>2</v>
      </c>
      <c r="AC1521" t="str">
        <f>IF(Table1[[#This Row],[In Adafruit Kit]]+Table1[[#This Row],[Common part]]&gt;0,1,"")</f>
        <v/>
      </c>
      <c r="AF1521" t="str">
        <f>IF(Table1[[#This Row],[Stock Part]]=1,"STOCK",IF(Table1[[#This Row],[5% Rohs Part]]+Table1[[#This Row],[1% Rohs Part]],"",""))</f>
        <v/>
      </c>
      <c r="AG1521" t="str">
        <f>CONCATENATE(Table1[[#This Row],[Resistance (Ohms)]],Table1[[#This Row],[Tolerance]],Table1[[#This Row],[Stock]])</f>
        <v>330kÂ±1%</v>
      </c>
      <c r="AH1521" t="s">
        <v>11344</v>
      </c>
      <c r="AI1521" s="6" t="s">
        <v>11352</v>
      </c>
    </row>
    <row r="1522" spans="1:35" hidden="1">
      <c r="A1522" t="s">
        <v>55</v>
      </c>
      <c r="B1522" t="s">
        <v>56</v>
      </c>
      <c r="C1522" t="s">
        <v>4506</v>
      </c>
      <c r="D1522" t="s">
        <v>58</v>
      </c>
      <c r="E1522" t="s">
        <v>4507</v>
      </c>
      <c r="F1522" t="s">
        <v>60</v>
      </c>
      <c r="G1522" t="s">
        <v>2011</v>
      </c>
      <c r="H1522">
        <v>0</v>
      </c>
      <c r="I1522">
        <v>0</v>
      </c>
      <c r="J1522" t="s">
        <v>25</v>
      </c>
      <c r="K1522">
        <v>0</v>
      </c>
      <c r="L1522">
        <v>10</v>
      </c>
      <c r="M1522" t="s">
        <v>19</v>
      </c>
      <c r="N1522" t="s">
        <v>62</v>
      </c>
      <c r="O1522" t="s">
        <v>2012</v>
      </c>
      <c r="P1522" t="s">
        <v>24</v>
      </c>
      <c r="Q1522" t="s">
        <v>64</v>
      </c>
      <c r="R1522" t="s">
        <v>65</v>
      </c>
      <c r="S1522" t="s">
        <v>20</v>
      </c>
      <c r="T1522" t="s">
        <v>105</v>
      </c>
      <c r="U1522" t="s">
        <v>67</v>
      </c>
      <c r="V1522" t="s">
        <v>21</v>
      </c>
      <c r="W1522">
        <v>805</v>
      </c>
      <c r="X1522" t="s">
        <v>22</v>
      </c>
      <c r="Y1522" t="s">
        <v>39</v>
      </c>
      <c r="Z1522">
        <v>2</v>
      </c>
      <c r="AC1522" t="str">
        <f>IF(Table1[[#This Row],[In Adafruit Kit]]+Table1[[#This Row],[Common part]]&gt;0,1,"")</f>
        <v/>
      </c>
      <c r="AF1522" t="str">
        <f>IF(Table1[[#This Row],[Stock Part]]=1,"STOCK",IF(Table1[[#This Row],[5% Rohs Part]]+Table1[[#This Row],[1% Rohs Part]],"",""))</f>
        <v/>
      </c>
      <c r="AG1522" t="str">
        <f>CONCATENATE(Table1[[#This Row],[Resistance (Ohms)]],Table1[[#This Row],[Tolerance]],Table1[[#This Row],[Stock]])</f>
        <v>3.3MÂ±1%</v>
      </c>
      <c r="AH1522" t="s">
        <v>11344</v>
      </c>
      <c r="AI1522" s="6" t="s">
        <v>11352</v>
      </c>
    </row>
    <row r="1523" spans="1:35" hidden="1">
      <c r="A1523" t="s">
        <v>55</v>
      </c>
      <c r="B1523" t="s">
        <v>56</v>
      </c>
      <c r="C1523" t="s">
        <v>4508</v>
      </c>
      <c r="D1523" t="s">
        <v>58</v>
      </c>
      <c r="E1523" t="s">
        <v>4509</v>
      </c>
      <c r="F1523" t="s">
        <v>60</v>
      </c>
      <c r="G1523" t="s">
        <v>692</v>
      </c>
      <c r="H1523">
        <v>0</v>
      </c>
      <c r="I1523">
        <v>0</v>
      </c>
      <c r="J1523" t="s">
        <v>25</v>
      </c>
      <c r="K1523">
        <v>0</v>
      </c>
      <c r="L1523">
        <v>10</v>
      </c>
      <c r="M1523" t="s">
        <v>19</v>
      </c>
      <c r="N1523" t="s">
        <v>62</v>
      </c>
      <c r="O1523">
        <v>332</v>
      </c>
      <c r="P1523" t="s">
        <v>24</v>
      </c>
      <c r="Q1523" t="s">
        <v>64</v>
      </c>
      <c r="R1523" t="s">
        <v>65</v>
      </c>
      <c r="S1523" t="s">
        <v>20</v>
      </c>
      <c r="T1523" t="s">
        <v>105</v>
      </c>
      <c r="U1523" t="s">
        <v>67</v>
      </c>
      <c r="V1523" t="s">
        <v>21</v>
      </c>
      <c r="W1523">
        <v>805</v>
      </c>
      <c r="X1523" t="s">
        <v>22</v>
      </c>
      <c r="Y1523" t="s">
        <v>39</v>
      </c>
      <c r="Z1523">
        <v>2</v>
      </c>
      <c r="AC1523" t="str">
        <f>IF(Table1[[#This Row],[In Adafruit Kit]]+Table1[[#This Row],[Common part]]&gt;0,1,"")</f>
        <v/>
      </c>
      <c r="AF1523" t="str">
        <f>IF(Table1[[#This Row],[Stock Part]]=1,"STOCK",IF(Table1[[#This Row],[5% Rohs Part]]+Table1[[#This Row],[1% Rohs Part]],"",""))</f>
        <v/>
      </c>
      <c r="AG1523" t="str">
        <f>CONCATENATE(Table1[[#This Row],[Resistance (Ohms)]],Table1[[#This Row],[Tolerance]],Table1[[#This Row],[Stock]])</f>
        <v>332Â±1%</v>
      </c>
      <c r="AH1523" t="s">
        <v>11344</v>
      </c>
      <c r="AI1523" s="6" t="s">
        <v>11352</v>
      </c>
    </row>
    <row r="1524" spans="1:35" hidden="1">
      <c r="A1524" t="s">
        <v>55</v>
      </c>
      <c r="B1524" t="s">
        <v>56</v>
      </c>
      <c r="C1524" t="s">
        <v>4510</v>
      </c>
      <c r="D1524" t="s">
        <v>58</v>
      </c>
      <c r="E1524" t="s">
        <v>4511</v>
      </c>
      <c r="F1524" t="s">
        <v>60</v>
      </c>
      <c r="G1524" t="s">
        <v>688</v>
      </c>
      <c r="H1524">
        <v>0</v>
      </c>
      <c r="I1524">
        <v>0</v>
      </c>
      <c r="J1524" t="s">
        <v>25</v>
      </c>
      <c r="K1524">
        <v>0</v>
      </c>
      <c r="L1524">
        <v>10</v>
      </c>
      <c r="M1524" t="s">
        <v>19</v>
      </c>
      <c r="N1524" t="s">
        <v>62</v>
      </c>
      <c r="O1524" t="s">
        <v>689</v>
      </c>
      <c r="P1524" t="s">
        <v>24</v>
      </c>
      <c r="Q1524" t="s">
        <v>64</v>
      </c>
      <c r="R1524" t="s">
        <v>65</v>
      </c>
      <c r="S1524" t="s">
        <v>20</v>
      </c>
      <c r="T1524" t="s">
        <v>105</v>
      </c>
      <c r="U1524" t="s">
        <v>67</v>
      </c>
      <c r="V1524" t="s">
        <v>21</v>
      </c>
      <c r="W1524">
        <v>805</v>
      </c>
      <c r="X1524" t="s">
        <v>22</v>
      </c>
      <c r="Y1524" t="s">
        <v>39</v>
      </c>
      <c r="Z1524">
        <v>2</v>
      </c>
      <c r="AC1524" t="str">
        <f>IF(Table1[[#This Row],[In Adafruit Kit]]+Table1[[#This Row],[Common part]]&gt;0,1,"")</f>
        <v/>
      </c>
      <c r="AF1524" t="str">
        <f>IF(Table1[[#This Row],[Stock Part]]=1,"STOCK",IF(Table1[[#This Row],[5% Rohs Part]]+Table1[[#This Row],[1% Rohs Part]],"",""))</f>
        <v/>
      </c>
      <c r="AG1524" t="str">
        <f>CONCATENATE(Table1[[#This Row],[Resistance (Ohms)]],Table1[[#This Row],[Tolerance]],Table1[[#This Row],[Stock]])</f>
        <v>3.32kÂ±1%</v>
      </c>
      <c r="AH1524" t="s">
        <v>11344</v>
      </c>
      <c r="AI1524" s="6" t="s">
        <v>11352</v>
      </c>
    </row>
    <row r="1525" spans="1:35" hidden="1">
      <c r="A1525" t="s">
        <v>55</v>
      </c>
      <c r="B1525" t="s">
        <v>56</v>
      </c>
      <c r="C1525" t="s">
        <v>4512</v>
      </c>
      <c r="D1525" t="s">
        <v>58</v>
      </c>
      <c r="E1525" t="s">
        <v>4513</v>
      </c>
      <c r="F1525" t="s">
        <v>60</v>
      </c>
      <c r="G1525" t="s">
        <v>1901</v>
      </c>
      <c r="H1525">
        <v>0</v>
      </c>
      <c r="I1525">
        <v>0</v>
      </c>
      <c r="J1525" t="s">
        <v>25</v>
      </c>
      <c r="K1525">
        <v>0</v>
      </c>
      <c r="L1525">
        <v>10</v>
      </c>
      <c r="M1525" t="s">
        <v>19</v>
      </c>
      <c r="N1525" t="s">
        <v>62</v>
      </c>
      <c r="O1525" t="s">
        <v>1902</v>
      </c>
      <c r="P1525" t="s">
        <v>24</v>
      </c>
      <c r="Q1525" t="s">
        <v>64</v>
      </c>
      <c r="R1525" t="s">
        <v>65</v>
      </c>
      <c r="S1525" t="s">
        <v>20</v>
      </c>
      <c r="T1525" t="s">
        <v>105</v>
      </c>
      <c r="U1525" t="s">
        <v>67</v>
      </c>
      <c r="V1525" t="s">
        <v>21</v>
      </c>
      <c r="W1525">
        <v>805</v>
      </c>
      <c r="X1525" t="s">
        <v>22</v>
      </c>
      <c r="Y1525" t="s">
        <v>39</v>
      </c>
      <c r="Z1525">
        <v>2</v>
      </c>
      <c r="AC1525" t="str">
        <f>IF(Table1[[#This Row],[In Adafruit Kit]]+Table1[[#This Row],[Common part]]&gt;0,1,"")</f>
        <v/>
      </c>
      <c r="AF1525" t="str">
        <f>IF(Table1[[#This Row],[Stock Part]]=1,"STOCK",IF(Table1[[#This Row],[5% Rohs Part]]+Table1[[#This Row],[1% Rohs Part]],"",""))</f>
        <v/>
      </c>
      <c r="AG1525" t="str">
        <f>CONCATENATE(Table1[[#This Row],[Resistance (Ohms)]],Table1[[#This Row],[Tolerance]],Table1[[#This Row],[Stock]])</f>
        <v>33.2kÂ±1%</v>
      </c>
      <c r="AH1525" t="s">
        <v>11344</v>
      </c>
      <c r="AI1525" s="6" t="s">
        <v>11352</v>
      </c>
    </row>
    <row r="1526" spans="1:35" hidden="1">
      <c r="A1526" t="s">
        <v>55</v>
      </c>
      <c r="B1526" t="s">
        <v>56</v>
      </c>
      <c r="C1526" t="s">
        <v>4514</v>
      </c>
      <c r="D1526" t="s">
        <v>58</v>
      </c>
      <c r="E1526" t="s">
        <v>4515</v>
      </c>
      <c r="F1526" t="s">
        <v>60</v>
      </c>
      <c r="G1526" t="s">
        <v>1141</v>
      </c>
      <c r="H1526">
        <v>0</v>
      </c>
      <c r="I1526">
        <v>0</v>
      </c>
      <c r="J1526" t="s">
        <v>25</v>
      </c>
      <c r="K1526">
        <v>0</v>
      </c>
      <c r="L1526">
        <v>10</v>
      </c>
      <c r="M1526" t="s">
        <v>19</v>
      </c>
      <c r="N1526" t="s">
        <v>62</v>
      </c>
      <c r="O1526" t="s">
        <v>1142</v>
      </c>
      <c r="P1526" t="s">
        <v>24</v>
      </c>
      <c r="Q1526" t="s">
        <v>64</v>
      </c>
      <c r="R1526" t="s">
        <v>65</v>
      </c>
      <c r="S1526" t="s">
        <v>20</v>
      </c>
      <c r="T1526" t="s">
        <v>105</v>
      </c>
      <c r="U1526" t="s">
        <v>67</v>
      </c>
      <c r="V1526" t="s">
        <v>21</v>
      </c>
      <c r="W1526">
        <v>805</v>
      </c>
      <c r="X1526" t="s">
        <v>22</v>
      </c>
      <c r="Y1526" t="s">
        <v>39</v>
      </c>
      <c r="Z1526">
        <v>2</v>
      </c>
      <c r="AC1526" t="str">
        <f>IF(Table1[[#This Row],[In Adafruit Kit]]+Table1[[#This Row],[Common part]]&gt;0,1,"")</f>
        <v/>
      </c>
      <c r="AF1526" t="str">
        <f>IF(Table1[[#This Row],[Stock Part]]=1,"STOCK",IF(Table1[[#This Row],[5% Rohs Part]]+Table1[[#This Row],[1% Rohs Part]],"",""))</f>
        <v/>
      </c>
      <c r="AG1526" t="str">
        <f>CONCATENATE(Table1[[#This Row],[Resistance (Ohms)]],Table1[[#This Row],[Tolerance]],Table1[[#This Row],[Stock]])</f>
        <v>332kÂ±1%</v>
      </c>
      <c r="AH1526" t="s">
        <v>11344</v>
      </c>
      <c r="AI1526" s="6" t="s">
        <v>11352</v>
      </c>
    </row>
    <row r="1527" spans="1:35" hidden="1">
      <c r="A1527" t="s">
        <v>55</v>
      </c>
      <c r="B1527" t="s">
        <v>56</v>
      </c>
      <c r="C1527" t="s">
        <v>4516</v>
      </c>
      <c r="D1527" t="s">
        <v>58</v>
      </c>
      <c r="E1527" t="s">
        <v>4517</v>
      </c>
      <c r="F1527" t="s">
        <v>60</v>
      </c>
      <c r="G1527" t="s">
        <v>2004</v>
      </c>
      <c r="H1527">
        <v>0</v>
      </c>
      <c r="I1527">
        <v>0</v>
      </c>
      <c r="J1527" t="s">
        <v>25</v>
      </c>
      <c r="K1527">
        <v>0</v>
      </c>
      <c r="L1527">
        <v>10</v>
      </c>
      <c r="M1527" t="s">
        <v>19</v>
      </c>
      <c r="N1527" t="s">
        <v>62</v>
      </c>
      <c r="O1527" t="s">
        <v>2005</v>
      </c>
      <c r="P1527" t="s">
        <v>24</v>
      </c>
      <c r="Q1527" t="s">
        <v>64</v>
      </c>
      <c r="R1527" t="s">
        <v>65</v>
      </c>
      <c r="S1527" t="s">
        <v>20</v>
      </c>
      <c r="T1527" t="s">
        <v>105</v>
      </c>
      <c r="U1527" t="s">
        <v>67</v>
      </c>
      <c r="V1527" t="s">
        <v>21</v>
      </c>
      <c r="W1527">
        <v>805</v>
      </c>
      <c r="X1527" t="s">
        <v>22</v>
      </c>
      <c r="Y1527" t="s">
        <v>39</v>
      </c>
      <c r="Z1527">
        <v>2</v>
      </c>
      <c r="AC1527" t="str">
        <f>IF(Table1[[#This Row],[In Adafruit Kit]]+Table1[[#This Row],[Common part]]&gt;0,1,"")</f>
        <v/>
      </c>
      <c r="AF1527" t="str">
        <f>IF(Table1[[#This Row],[Stock Part]]=1,"STOCK",IF(Table1[[#This Row],[5% Rohs Part]]+Table1[[#This Row],[1% Rohs Part]],"",""))</f>
        <v/>
      </c>
      <c r="AG1527" t="str">
        <f>CONCATENATE(Table1[[#This Row],[Resistance (Ohms)]],Table1[[#This Row],[Tolerance]],Table1[[#This Row],[Stock]])</f>
        <v>3.32MÂ±1%</v>
      </c>
      <c r="AH1527" t="s">
        <v>11344</v>
      </c>
      <c r="AI1527" s="6" t="s">
        <v>11352</v>
      </c>
    </row>
    <row r="1528" spans="1:35" hidden="1">
      <c r="A1528" t="s">
        <v>55</v>
      </c>
      <c r="B1528" t="s">
        <v>56</v>
      </c>
      <c r="C1528" t="s">
        <v>4518</v>
      </c>
      <c r="D1528" t="s">
        <v>58</v>
      </c>
      <c r="E1528" t="s">
        <v>4519</v>
      </c>
      <c r="F1528" t="s">
        <v>60</v>
      </c>
      <c r="G1528" t="s">
        <v>627</v>
      </c>
      <c r="H1528">
        <v>0</v>
      </c>
      <c r="I1528">
        <v>0</v>
      </c>
      <c r="J1528" t="s">
        <v>25</v>
      </c>
      <c r="K1528">
        <v>0</v>
      </c>
      <c r="L1528">
        <v>10</v>
      </c>
      <c r="M1528" t="s">
        <v>19</v>
      </c>
      <c r="N1528" t="s">
        <v>62</v>
      </c>
      <c r="O1528">
        <v>33</v>
      </c>
      <c r="P1528" t="s">
        <v>24</v>
      </c>
      <c r="Q1528" t="s">
        <v>64</v>
      </c>
      <c r="R1528" t="s">
        <v>65</v>
      </c>
      <c r="S1528" t="s">
        <v>20</v>
      </c>
      <c r="T1528" t="s">
        <v>105</v>
      </c>
      <c r="U1528" t="s">
        <v>67</v>
      </c>
      <c r="V1528" t="s">
        <v>21</v>
      </c>
      <c r="W1528">
        <v>805</v>
      </c>
      <c r="X1528" t="s">
        <v>22</v>
      </c>
      <c r="Y1528" t="s">
        <v>39</v>
      </c>
      <c r="Z1528">
        <v>2</v>
      </c>
      <c r="AC1528" t="str">
        <f>IF(Table1[[#This Row],[In Adafruit Kit]]+Table1[[#This Row],[Common part]]&gt;0,1,"")</f>
        <v/>
      </c>
      <c r="AF1528" t="str">
        <f>IF(Table1[[#This Row],[Stock Part]]=1,"STOCK",IF(Table1[[#This Row],[5% Rohs Part]]+Table1[[#This Row],[1% Rohs Part]],"",""))</f>
        <v/>
      </c>
      <c r="AG1528" t="str">
        <f>CONCATENATE(Table1[[#This Row],[Resistance (Ohms)]],Table1[[#This Row],[Tolerance]],Table1[[#This Row],[Stock]])</f>
        <v>33Â±1%</v>
      </c>
      <c r="AH1528" t="s">
        <v>11344</v>
      </c>
      <c r="AI1528" s="6" t="s">
        <v>11352</v>
      </c>
    </row>
    <row r="1529" spans="1:35" hidden="1">
      <c r="A1529" t="s">
        <v>55</v>
      </c>
      <c r="B1529" t="s">
        <v>56</v>
      </c>
      <c r="C1529" t="s">
        <v>4520</v>
      </c>
      <c r="D1529" t="s">
        <v>58</v>
      </c>
      <c r="E1529" t="s">
        <v>4521</v>
      </c>
      <c r="F1529" t="s">
        <v>60</v>
      </c>
      <c r="G1529" t="s">
        <v>1681</v>
      </c>
      <c r="H1529">
        <v>0</v>
      </c>
      <c r="I1529">
        <v>0</v>
      </c>
      <c r="J1529" t="s">
        <v>25</v>
      </c>
      <c r="K1529">
        <v>0</v>
      </c>
      <c r="L1529">
        <v>10</v>
      </c>
      <c r="M1529" t="s">
        <v>19</v>
      </c>
      <c r="N1529" t="s">
        <v>62</v>
      </c>
      <c r="O1529">
        <v>33.200000000000003</v>
      </c>
      <c r="P1529" t="s">
        <v>24</v>
      </c>
      <c r="Q1529" t="s">
        <v>64</v>
      </c>
      <c r="R1529" t="s">
        <v>65</v>
      </c>
      <c r="S1529" t="s">
        <v>20</v>
      </c>
      <c r="T1529" t="s">
        <v>105</v>
      </c>
      <c r="U1529" t="s">
        <v>67</v>
      </c>
      <c r="V1529" t="s">
        <v>21</v>
      </c>
      <c r="W1529">
        <v>805</v>
      </c>
      <c r="X1529" t="s">
        <v>22</v>
      </c>
      <c r="Y1529" t="s">
        <v>39</v>
      </c>
      <c r="Z1529">
        <v>2</v>
      </c>
      <c r="AC1529" t="str">
        <f>IF(Table1[[#This Row],[In Adafruit Kit]]+Table1[[#This Row],[Common part]]&gt;0,1,"")</f>
        <v/>
      </c>
      <c r="AF1529" t="str">
        <f>IF(Table1[[#This Row],[Stock Part]]=1,"STOCK",IF(Table1[[#This Row],[5% Rohs Part]]+Table1[[#This Row],[1% Rohs Part]],"",""))</f>
        <v/>
      </c>
      <c r="AG1529" t="str">
        <f>CONCATENATE(Table1[[#This Row],[Resistance (Ohms)]],Table1[[#This Row],[Tolerance]],Table1[[#This Row],[Stock]])</f>
        <v>33.2Â±1%</v>
      </c>
      <c r="AH1529" t="s">
        <v>11344</v>
      </c>
      <c r="AI1529" s="6" t="s">
        <v>11352</v>
      </c>
    </row>
    <row r="1530" spans="1:35" hidden="1">
      <c r="A1530" t="s">
        <v>55</v>
      </c>
      <c r="B1530" t="s">
        <v>56</v>
      </c>
      <c r="C1530" t="s">
        <v>4522</v>
      </c>
      <c r="D1530" t="s">
        <v>58</v>
      </c>
      <c r="E1530" t="s">
        <v>4523</v>
      </c>
      <c r="F1530" t="s">
        <v>60</v>
      </c>
      <c r="G1530" t="s">
        <v>925</v>
      </c>
      <c r="H1530">
        <v>0</v>
      </c>
      <c r="I1530">
        <v>0</v>
      </c>
      <c r="J1530" t="s">
        <v>25</v>
      </c>
      <c r="K1530">
        <v>0</v>
      </c>
      <c r="L1530">
        <v>10</v>
      </c>
      <c r="M1530" t="s">
        <v>19</v>
      </c>
      <c r="N1530" t="s">
        <v>62</v>
      </c>
      <c r="O1530">
        <v>340</v>
      </c>
      <c r="P1530" t="s">
        <v>24</v>
      </c>
      <c r="Q1530" t="s">
        <v>64</v>
      </c>
      <c r="R1530" t="s">
        <v>65</v>
      </c>
      <c r="S1530" t="s">
        <v>20</v>
      </c>
      <c r="T1530" t="s">
        <v>105</v>
      </c>
      <c r="U1530" t="s">
        <v>67</v>
      </c>
      <c r="V1530" t="s">
        <v>21</v>
      </c>
      <c r="W1530">
        <v>805</v>
      </c>
      <c r="X1530" t="s">
        <v>22</v>
      </c>
      <c r="Y1530" t="s">
        <v>39</v>
      </c>
      <c r="Z1530">
        <v>2</v>
      </c>
      <c r="AC1530" t="str">
        <f>IF(Table1[[#This Row],[In Adafruit Kit]]+Table1[[#This Row],[Common part]]&gt;0,1,"")</f>
        <v/>
      </c>
      <c r="AF1530" t="str">
        <f>IF(Table1[[#This Row],[Stock Part]]=1,"STOCK",IF(Table1[[#This Row],[5% Rohs Part]]+Table1[[#This Row],[1% Rohs Part]],"",""))</f>
        <v/>
      </c>
      <c r="AG1530" t="str">
        <f>CONCATENATE(Table1[[#This Row],[Resistance (Ohms)]],Table1[[#This Row],[Tolerance]],Table1[[#This Row],[Stock]])</f>
        <v>340Â±1%</v>
      </c>
      <c r="AH1530" t="s">
        <v>11344</v>
      </c>
      <c r="AI1530" s="6" t="s">
        <v>11352</v>
      </c>
    </row>
    <row r="1531" spans="1:35" hidden="1">
      <c r="A1531" t="s">
        <v>55</v>
      </c>
      <c r="B1531" t="s">
        <v>56</v>
      </c>
      <c r="C1531" t="s">
        <v>4524</v>
      </c>
      <c r="D1531" t="s">
        <v>58</v>
      </c>
      <c r="E1531" t="s">
        <v>4525</v>
      </c>
      <c r="F1531" t="s">
        <v>60</v>
      </c>
      <c r="G1531" t="s">
        <v>822</v>
      </c>
      <c r="H1531">
        <v>0</v>
      </c>
      <c r="I1531">
        <v>0</v>
      </c>
      <c r="J1531" t="s">
        <v>25</v>
      </c>
      <c r="K1531">
        <v>0</v>
      </c>
      <c r="L1531">
        <v>10</v>
      </c>
      <c r="M1531" t="s">
        <v>19</v>
      </c>
      <c r="N1531" t="s">
        <v>62</v>
      </c>
      <c r="O1531" t="s">
        <v>823</v>
      </c>
      <c r="P1531" t="s">
        <v>24</v>
      </c>
      <c r="Q1531" t="s">
        <v>64</v>
      </c>
      <c r="R1531" t="s">
        <v>65</v>
      </c>
      <c r="S1531" t="s">
        <v>20</v>
      </c>
      <c r="T1531" t="s">
        <v>105</v>
      </c>
      <c r="U1531" t="s">
        <v>67</v>
      </c>
      <c r="V1531" t="s">
        <v>21</v>
      </c>
      <c r="W1531">
        <v>805</v>
      </c>
      <c r="X1531" t="s">
        <v>22</v>
      </c>
      <c r="Y1531" t="s">
        <v>39</v>
      </c>
      <c r="Z1531">
        <v>2</v>
      </c>
      <c r="AC1531" t="str">
        <f>IF(Table1[[#This Row],[In Adafruit Kit]]+Table1[[#This Row],[Common part]]&gt;0,1,"")</f>
        <v/>
      </c>
      <c r="AF1531" t="str">
        <f>IF(Table1[[#This Row],[Stock Part]]=1,"STOCK",IF(Table1[[#This Row],[5% Rohs Part]]+Table1[[#This Row],[1% Rohs Part]],"",""))</f>
        <v/>
      </c>
      <c r="AG1531" t="str">
        <f>CONCATENATE(Table1[[#This Row],[Resistance (Ohms)]],Table1[[#This Row],[Tolerance]],Table1[[#This Row],[Stock]])</f>
        <v>3.4kÂ±1%</v>
      </c>
      <c r="AH1531" t="s">
        <v>11344</v>
      </c>
      <c r="AI1531" s="6" t="s">
        <v>11352</v>
      </c>
    </row>
    <row r="1532" spans="1:35" hidden="1">
      <c r="A1532" t="s">
        <v>55</v>
      </c>
      <c r="B1532" t="s">
        <v>56</v>
      </c>
      <c r="C1532" t="s">
        <v>4526</v>
      </c>
      <c r="D1532" t="s">
        <v>58</v>
      </c>
      <c r="E1532" t="s">
        <v>4527</v>
      </c>
      <c r="F1532" t="s">
        <v>60</v>
      </c>
      <c r="G1532" t="s">
        <v>1584</v>
      </c>
      <c r="H1532">
        <v>0</v>
      </c>
      <c r="I1532">
        <v>0</v>
      </c>
      <c r="J1532" t="s">
        <v>25</v>
      </c>
      <c r="K1532">
        <v>0</v>
      </c>
      <c r="L1532">
        <v>10</v>
      </c>
      <c r="M1532" t="s">
        <v>19</v>
      </c>
      <c r="N1532" t="s">
        <v>62</v>
      </c>
      <c r="O1532" t="s">
        <v>1585</v>
      </c>
      <c r="P1532" t="s">
        <v>24</v>
      </c>
      <c r="Q1532" t="s">
        <v>64</v>
      </c>
      <c r="R1532" t="s">
        <v>65</v>
      </c>
      <c r="S1532" t="s">
        <v>20</v>
      </c>
      <c r="T1532" t="s">
        <v>105</v>
      </c>
      <c r="U1532" t="s">
        <v>67</v>
      </c>
      <c r="V1532" t="s">
        <v>21</v>
      </c>
      <c r="W1532">
        <v>805</v>
      </c>
      <c r="X1532" t="s">
        <v>22</v>
      </c>
      <c r="Y1532" t="s">
        <v>39</v>
      </c>
      <c r="Z1532">
        <v>2</v>
      </c>
      <c r="AC1532" t="str">
        <f>IF(Table1[[#This Row],[In Adafruit Kit]]+Table1[[#This Row],[Common part]]&gt;0,1,"")</f>
        <v/>
      </c>
      <c r="AF1532" t="str">
        <f>IF(Table1[[#This Row],[Stock Part]]=1,"STOCK",IF(Table1[[#This Row],[5% Rohs Part]]+Table1[[#This Row],[1% Rohs Part]],"",""))</f>
        <v/>
      </c>
      <c r="AG1532" t="str">
        <f>CONCATENATE(Table1[[#This Row],[Resistance (Ohms)]],Table1[[#This Row],[Tolerance]],Table1[[#This Row],[Stock]])</f>
        <v>34kÂ±1%</v>
      </c>
      <c r="AH1532" t="s">
        <v>11344</v>
      </c>
      <c r="AI1532" s="6" t="s">
        <v>11352</v>
      </c>
    </row>
    <row r="1533" spans="1:35" hidden="1">
      <c r="A1533" t="s">
        <v>55</v>
      </c>
      <c r="B1533" t="s">
        <v>56</v>
      </c>
      <c r="C1533" t="s">
        <v>4528</v>
      </c>
      <c r="D1533" t="s">
        <v>58</v>
      </c>
      <c r="E1533" t="s">
        <v>4529</v>
      </c>
      <c r="F1533" t="s">
        <v>60</v>
      </c>
      <c r="G1533" t="s">
        <v>1316</v>
      </c>
      <c r="H1533">
        <v>0</v>
      </c>
      <c r="I1533">
        <v>0</v>
      </c>
      <c r="J1533" t="s">
        <v>25</v>
      </c>
      <c r="K1533">
        <v>0</v>
      </c>
      <c r="L1533">
        <v>10</v>
      </c>
      <c r="M1533" t="s">
        <v>19</v>
      </c>
      <c r="N1533" t="s">
        <v>62</v>
      </c>
      <c r="O1533" t="s">
        <v>1317</v>
      </c>
      <c r="P1533" t="s">
        <v>24</v>
      </c>
      <c r="Q1533" t="s">
        <v>64</v>
      </c>
      <c r="R1533" t="s">
        <v>65</v>
      </c>
      <c r="S1533" t="s">
        <v>20</v>
      </c>
      <c r="T1533" t="s">
        <v>105</v>
      </c>
      <c r="U1533" t="s">
        <v>67</v>
      </c>
      <c r="V1533" t="s">
        <v>21</v>
      </c>
      <c r="W1533">
        <v>805</v>
      </c>
      <c r="X1533" t="s">
        <v>22</v>
      </c>
      <c r="Y1533" t="s">
        <v>39</v>
      </c>
      <c r="Z1533">
        <v>2</v>
      </c>
      <c r="AC1533" t="str">
        <f>IF(Table1[[#This Row],[In Adafruit Kit]]+Table1[[#This Row],[Common part]]&gt;0,1,"")</f>
        <v/>
      </c>
      <c r="AF1533" t="str">
        <f>IF(Table1[[#This Row],[Stock Part]]=1,"STOCK",IF(Table1[[#This Row],[5% Rohs Part]]+Table1[[#This Row],[1% Rohs Part]],"",""))</f>
        <v/>
      </c>
      <c r="AG1533" t="str">
        <f>CONCATENATE(Table1[[#This Row],[Resistance (Ohms)]],Table1[[#This Row],[Tolerance]],Table1[[#This Row],[Stock]])</f>
        <v>340kÂ±1%</v>
      </c>
      <c r="AH1533" t="s">
        <v>11344</v>
      </c>
      <c r="AI1533" s="6" t="s">
        <v>11352</v>
      </c>
    </row>
    <row r="1534" spans="1:35" hidden="1">
      <c r="A1534" t="s">
        <v>55</v>
      </c>
      <c r="B1534" t="s">
        <v>56</v>
      </c>
      <c r="C1534" t="s">
        <v>4530</v>
      </c>
      <c r="D1534" t="s">
        <v>58</v>
      </c>
      <c r="E1534" t="s">
        <v>4531</v>
      </c>
      <c r="F1534" t="s">
        <v>60</v>
      </c>
      <c r="G1534" t="s">
        <v>2322</v>
      </c>
      <c r="H1534">
        <v>0</v>
      </c>
      <c r="I1534">
        <v>0</v>
      </c>
      <c r="J1534" t="s">
        <v>25</v>
      </c>
      <c r="K1534">
        <v>0</v>
      </c>
      <c r="L1534">
        <v>10</v>
      </c>
      <c r="M1534" t="s">
        <v>19</v>
      </c>
      <c r="N1534" t="s">
        <v>62</v>
      </c>
      <c r="O1534" t="s">
        <v>2323</v>
      </c>
      <c r="P1534" t="s">
        <v>24</v>
      </c>
      <c r="Q1534" t="s">
        <v>64</v>
      </c>
      <c r="R1534" t="s">
        <v>65</v>
      </c>
      <c r="S1534" t="s">
        <v>20</v>
      </c>
      <c r="T1534" t="s">
        <v>105</v>
      </c>
      <c r="U1534" t="s">
        <v>67</v>
      </c>
      <c r="V1534" t="s">
        <v>21</v>
      </c>
      <c r="W1534">
        <v>805</v>
      </c>
      <c r="X1534" t="s">
        <v>22</v>
      </c>
      <c r="Y1534" t="s">
        <v>39</v>
      </c>
      <c r="Z1534">
        <v>2</v>
      </c>
      <c r="AC1534" t="str">
        <f>IF(Table1[[#This Row],[In Adafruit Kit]]+Table1[[#This Row],[Common part]]&gt;0,1,"")</f>
        <v/>
      </c>
      <c r="AF1534" t="str">
        <f>IF(Table1[[#This Row],[Stock Part]]=1,"STOCK",IF(Table1[[#This Row],[5% Rohs Part]]+Table1[[#This Row],[1% Rohs Part]],"",""))</f>
        <v/>
      </c>
      <c r="AG1534" t="str">
        <f>CONCATENATE(Table1[[#This Row],[Resistance (Ohms)]],Table1[[#This Row],[Tolerance]],Table1[[#This Row],[Stock]])</f>
        <v>3.4MÂ±1%</v>
      </c>
      <c r="AH1534" t="s">
        <v>11344</v>
      </c>
      <c r="AI1534" s="6" t="s">
        <v>11352</v>
      </c>
    </row>
    <row r="1535" spans="1:35" hidden="1">
      <c r="A1535" t="s">
        <v>55</v>
      </c>
      <c r="B1535" t="s">
        <v>56</v>
      </c>
      <c r="C1535" t="s">
        <v>4532</v>
      </c>
      <c r="D1535" t="s">
        <v>58</v>
      </c>
      <c r="E1535" t="s">
        <v>4533</v>
      </c>
      <c r="F1535" t="s">
        <v>60</v>
      </c>
      <c r="G1535" t="s">
        <v>1145</v>
      </c>
      <c r="H1535">
        <v>0</v>
      </c>
      <c r="I1535">
        <v>0</v>
      </c>
      <c r="J1535" t="s">
        <v>25</v>
      </c>
      <c r="K1535">
        <v>0</v>
      </c>
      <c r="L1535">
        <v>10</v>
      </c>
      <c r="M1535" t="s">
        <v>19</v>
      </c>
      <c r="N1535" t="s">
        <v>62</v>
      </c>
      <c r="O1535">
        <v>348</v>
      </c>
      <c r="P1535" t="s">
        <v>24</v>
      </c>
      <c r="Q1535" t="s">
        <v>64</v>
      </c>
      <c r="R1535" t="s">
        <v>65</v>
      </c>
      <c r="S1535" t="s">
        <v>20</v>
      </c>
      <c r="T1535" t="s">
        <v>105</v>
      </c>
      <c r="U1535" t="s">
        <v>67</v>
      </c>
      <c r="V1535" t="s">
        <v>21</v>
      </c>
      <c r="W1535">
        <v>805</v>
      </c>
      <c r="X1535" t="s">
        <v>22</v>
      </c>
      <c r="Y1535" t="s">
        <v>39</v>
      </c>
      <c r="Z1535">
        <v>2</v>
      </c>
      <c r="AC1535" t="str">
        <f>IF(Table1[[#This Row],[In Adafruit Kit]]+Table1[[#This Row],[Common part]]&gt;0,1,"")</f>
        <v/>
      </c>
      <c r="AF1535" t="str">
        <f>IF(Table1[[#This Row],[Stock Part]]=1,"STOCK",IF(Table1[[#This Row],[5% Rohs Part]]+Table1[[#This Row],[1% Rohs Part]],"",""))</f>
        <v/>
      </c>
      <c r="AG1535" t="str">
        <f>CONCATENATE(Table1[[#This Row],[Resistance (Ohms)]],Table1[[#This Row],[Tolerance]],Table1[[#This Row],[Stock]])</f>
        <v>348Â±1%</v>
      </c>
      <c r="AH1535" t="s">
        <v>11344</v>
      </c>
      <c r="AI1535" s="6" t="s">
        <v>11352</v>
      </c>
    </row>
    <row r="1536" spans="1:35" hidden="1">
      <c r="A1536" t="s">
        <v>55</v>
      </c>
      <c r="B1536" t="s">
        <v>56</v>
      </c>
      <c r="C1536" t="s">
        <v>4534</v>
      </c>
      <c r="D1536" t="s">
        <v>58</v>
      </c>
      <c r="E1536" t="s">
        <v>4535</v>
      </c>
      <c r="F1536" t="s">
        <v>60</v>
      </c>
      <c r="G1536" t="s">
        <v>921</v>
      </c>
      <c r="H1536">
        <v>0</v>
      </c>
      <c r="I1536">
        <v>0</v>
      </c>
      <c r="J1536" t="s">
        <v>25</v>
      </c>
      <c r="K1536">
        <v>0</v>
      </c>
      <c r="L1536">
        <v>10</v>
      </c>
      <c r="M1536" t="s">
        <v>19</v>
      </c>
      <c r="N1536" t="s">
        <v>62</v>
      </c>
      <c r="O1536" t="s">
        <v>922</v>
      </c>
      <c r="P1536" t="s">
        <v>24</v>
      </c>
      <c r="Q1536" t="s">
        <v>64</v>
      </c>
      <c r="R1536" t="s">
        <v>65</v>
      </c>
      <c r="S1536" t="s">
        <v>20</v>
      </c>
      <c r="T1536" t="s">
        <v>105</v>
      </c>
      <c r="U1536" t="s">
        <v>67</v>
      </c>
      <c r="V1536" t="s">
        <v>21</v>
      </c>
      <c r="W1536">
        <v>805</v>
      </c>
      <c r="X1536" t="s">
        <v>22</v>
      </c>
      <c r="Y1536" t="s">
        <v>39</v>
      </c>
      <c r="Z1536">
        <v>2</v>
      </c>
      <c r="AC1536" t="str">
        <f>IF(Table1[[#This Row],[In Adafruit Kit]]+Table1[[#This Row],[Common part]]&gt;0,1,"")</f>
        <v/>
      </c>
      <c r="AF1536" t="str">
        <f>IF(Table1[[#This Row],[Stock Part]]=1,"STOCK",IF(Table1[[#This Row],[5% Rohs Part]]+Table1[[#This Row],[1% Rohs Part]],"",""))</f>
        <v/>
      </c>
      <c r="AG1536" t="str">
        <f>CONCATENATE(Table1[[#This Row],[Resistance (Ohms)]],Table1[[#This Row],[Tolerance]],Table1[[#This Row],[Stock]])</f>
        <v>3.48kÂ±1%</v>
      </c>
      <c r="AH1536" t="s">
        <v>11344</v>
      </c>
      <c r="AI1536" s="6" t="s">
        <v>11352</v>
      </c>
    </row>
    <row r="1537" spans="1:35" hidden="1">
      <c r="A1537" t="s">
        <v>55</v>
      </c>
      <c r="B1537" t="s">
        <v>56</v>
      </c>
      <c r="C1537" t="s">
        <v>4536</v>
      </c>
      <c r="D1537" t="s">
        <v>58</v>
      </c>
      <c r="E1537" t="s">
        <v>4537</v>
      </c>
      <c r="F1537" t="s">
        <v>60</v>
      </c>
      <c r="G1537" t="s">
        <v>1452</v>
      </c>
      <c r="H1537">
        <v>0</v>
      </c>
      <c r="I1537">
        <v>0</v>
      </c>
      <c r="J1537" t="s">
        <v>25</v>
      </c>
      <c r="K1537">
        <v>0</v>
      </c>
      <c r="L1537">
        <v>10</v>
      </c>
      <c r="M1537" t="s">
        <v>19</v>
      </c>
      <c r="N1537" t="s">
        <v>62</v>
      </c>
      <c r="O1537" t="s">
        <v>1453</v>
      </c>
      <c r="P1537" t="s">
        <v>24</v>
      </c>
      <c r="Q1537" t="s">
        <v>64</v>
      </c>
      <c r="R1537" t="s">
        <v>65</v>
      </c>
      <c r="S1537" t="s">
        <v>20</v>
      </c>
      <c r="T1537" t="s">
        <v>105</v>
      </c>
      <c r="U1537" t="s">
        <v>67</v>
      </c>
      <c r="V1537" t="s">
        <v>21</v>
      </c>
      <c r="W1537">
        <v>805</v>
      </c>
      <c r="X1537" t="s">
        <v>22</v>
      </c>
      <c r="Y1537" t="s">
        <v>39</v>
      </c>
      <c r="Z1537">
        <v>2</v>
      </c>
      <c r="AC1537" t="str">
        <f>IF(Table1[[#This Row],[In Adafruit Kit]]+Table1[[#This Row],[Common part]]&gt;0,1,"")</f>
        <v/>
      </c>
      <c r="AF1537" t="str">
        <f>IF(Table1[[#This Row],[Stock Part]]=1,"STOCK",IF(Table1[[#This Row],[5% Rohs Part]]+Table1[[#This Row],[1% Rohs Part]],"",""))</f>
        <v/>
      </c>
      <c r="AG1537" t="str">
        <f>CONCATENATE(Table1[[#This Row],[Resistance (Ohms)]],Table1[[#This Row],[Tolerance]],Table1[[#This Row],[Stock]])</f>
        <v>34.8kÂ±1%</v>
      </c>
      <c r="AH1537" t="s">
        <v>11344</v>
      </c>
      <c r="AI1537" s="6" t="s">
        <v>11352</v>
      </c>
    </row>
    <row r="1538" spans="1:35" hidden="1">
      <c r="A1538" t="s">
        <v>55</v>
      </c>
      <c r="B1538" t="s">
        <v>56</v>
      </c>
      <c r="C1538" t="s">
        <v>4538</v>
      </c>
      <c r="D1538" t="s">
        <v>58</v>
      </c>
      <c r="E1538" t="s">
        <v>4539</v>
      </c>
      <c r="F1538" t="s">
        <v>60</v>
      </c>
      <c r="G1538" t="s">
        <v>1588</v>
      </c>
      <c r="H1538">
        <v>0</v>
      </c>
      <c r="I1538">
        <v>0</v>
      </c>
      <c r="J1538" t="s">
        <v>25</v>
      </c>
      <c r="K1538">
        <v>0</v>
      </c>
      <c r="L1538">
        <v>10</v>
      </c>
      <c r="M1538" t="s">
        <v>19</v>
      </c>
      <c r="N1538" t="s">
        <v>62</v>
      </c>
      <c r="O1538" t="s">
        <v>1589</v>
      </c>
      <c r="P1538" t="s">
        <v>24</v>
      </c>
      <c r="Q1538" t="s">
        <v>64</v>
      </c>
      <c r="R1538" t="s">
        <v>65</v>
      </c>
      <c r="S1538" t="s">
        <v>20</v>
      </c>
      <c r="T1538" t="s">
        <v>105</v>
      </c>
      <c r="U1538" t="s">
        <v>67</v>
      </c>
      <c r="V1538" t="s">
        <v>21</v>
      </c>
      <c r="W1538">
        <v>805</v>
      </c>
      <c r="X1538" t="s">
        <v>22</v>
      </c>
      <c r="Y1538" t="s">
        <v>39</v>
      </c>
      <c r="Z1538">
        <v>2</v>
      </c>
      <c r="AC1538" t="str">
        <f>IF(Table1[[#This Row],[In Adafruit Kit]]+Table1[[#This Row],[Common part]]&gt;0,1,"")</f>
        <v/>
      </c>
      <c r="AF1538" t="str">
        <f>IF(Table1[[#This Row],[Stock Part]]=1,"STOCK",IF(Table1[[#This Row],[5% Rohs Part]]+Table1[[#This Row],[1% Rohs Part]],"",""))</f>
        <v/>
      </c>
      <c r="AG1538" t="str">
        <f>CONCATENATE(Table1[[#This Row],[Resistance (Ohms)]],Table1[[#This Row],[Tolerance]],Table1[[#This Row],[Stock]])</f>
        <v>348kÂ±1%</v>
      </c>
      <c r="AH1538" t="s">
        <v>11344</v>
      </c>
      <c r="AI1538" s="6" t="s">
        <v>11352</v>
      </c>
    </row>
    <row r="1539" spans="1:35" hidden="1">
      <c r="A1539" t="s">
        <v>55</v>
      </c>
      <c r="B1539" t="s">
        <v>56</v>
      </c>
      <c r="C1539" t="s">
        <v>4540</v>
      </c>
      <c r="D1539" t="s">
        <v>58</v>
      </c>
      <c r="E1539" t="s">
        <v>4541</v>
      </c>
      <c r="F1539" t="s">
        <v>60</v>
      </c>
      <c r="G1539" t="s">
        <v>3272</v>
      </c>
      <c r="H1539">
        <v>0</v>
      </c>
      <c r="I1539">
        <v>0</v>
      </c>
      <c r="J1539" t="s">
        <v>25</v>
      </c>
      <c r="K1539">
        <v>0</v>
      </c>
      <c r="L1539">
        <v>10</v>
      </c>
      <c r="M1539" t="s">
        <v>19</v>
      </c>
      <c r="N1539" t="s">
        <v>62</v>
      </c>
      <c r="O1539" t="s">
        <v>3273</v>
      </c>
      <c r="P1539" t="s">
        <v>24</v>
      </c>
      <c r="Q1539" t="s">
        <v>64</v>
      </c>
      <c r="R1539" t="s">
        <v>65</v>
      </c>
      <c r="S1539" t="s">
        <v>20</v>
      </c>
      <c r="T1539" t="s">
        <v>105</v>
      </c>
      <c r="U1539" t="s">
        <v>67</v>
      </c>
      <c r="V1539" t="s">
        <v>21</v>
      </c>
      <c r="W1539">
        <v>805</v>
      </c>
      <c r="X1539" t="s">
        <v>22</v>
      </c>
      <c r="Y1539" t="s">
        <v>39</v>
      </c>
      <c r="Z1539">
        <v>2</v>
      </c>
      <c r="AC1539" t="str">
        <f>IF(Table1[[#This Row],[In Adafruit Kit]]+Table1[[#This Row],[Common part]]&gt;0,1,"")</f>
        <v/>
      </c>
      <c r="AF1539" t="str">
        <f>IF(Table1[[#This Row],[Stock Part]]=1,"STOCK",IF(Table1[[#This Row],[5% Rohs Part]]+Table1[[#This Row],[1% Rohs Part]],"",""))</f>
        <v/>
      </c>
      <c r="AG1539" t="str">
        <f>CONCATENATE(Table1[[#This Row],[Resistance (Ohms)]],Table1[[#This Row],[Tolerance]],Table1[[#This Row],[Stock]])</f>
        <v>3.48MÂ±1%</v>
      </c>
      <c r="AH1539" t="s">
        <v>11344</v>
      </c>
      <c r="AI1539" s="6" t="s">
        <v>11352</v>
      </c>
    </row>
    <row r="1540" spans="1:35" hidden="1">
      <c r="A1540" t="s">
        <v>55</v>
      </c>
      <c r="B1540" t="s">
        <v>56</v>
      </c>
      <c r="C1540" t="s">
        <v>4542</v>
      </c>
      <c r="D1540" t="s">
        <v>58</v>
      </c>
      <c r="E1540" t="s">
        <v>4543</v>
      </c>
      <c r="F1540" t="s">
        <v>60</v>
      </c>
      <c r="G1540" t="s">
        <v>2868</v>
      </c>
      <c r="H1540">
        <v>0</v>
      </c>
      <c r="I1540">
        <v>0</v>
      </c>
      <c r="J1540" t="s">
        <v>25</v>
      </c>
      <c r="K1540">
        <v>0</v>
      </c>
      <c r="L1540">
        <v>10</v>
      </c>
      <c r="M1540" t="s">
        <v>19</v>
      </c>
      <c r="N1540" t="s">
        <v>62</v>
      </c>
      <c r="O1540">
        <v>34</v>
      </c>
      <c r="P1540" t="s">
        <v>24</v>
      </c>
      <c r="Q1540" t="s">
        <v>64</v>
      </c>
      <c r="R1540" t="s">
        <v>65</v>
      </c>
      <c r="S1540" t="s">
        <v>20</v>
      </c>
      <c r="T1540" t="s">
        <v>105</v>
      </c>
      <c r="U1540" t="s">
        <v>67</v>
      </c>
      <c r="V1540" t="s">
        <v>21</v>
      </c>
      <c r="W1540">
        <v>805</v>
      </c>
      <c r="X1540" t="s">
        <v>22</v>
      </c>
      <c r="Y1540" t="s">
        <v>39</v>
      </c>
      <c r="Z1540">
        <v>2</v>
      </c>
      <c r="AC1540" t="str">
        <f>IF(Table1[[#This Row],[In Adafruit Kit]]+Table1[[#This Row],[Common part]]&gt;0,1,"")</f>
        <v/>
      </c>
      <c r="AF1540" t="str">
        <f>IF(Table1[[#This Row],[Stock Part]]=1,"STOCK",IF(Table1[[#This Row],[5% Rohs Part]]+Table1[[#This Row],[1% Rohs Part]],"",""))</f>
        <v/>
      </c>
      <c r="AG1540" t="str">
        <f>CONCATENATE(Table1[[#This Row],[Resistance (Ohms)]],Table1[[#This Row],[Tolerance]],Table1[[#This Row],[Stock]])</f>
        <v>34Â±1%</v>
      </c>
      <c r="AH1540" t="s">
        <v>11344</v>
      </c>
      <c r="AI1540" s="6" t="s">
        <v>11352</v>
      </c>
    </row>
    <row r="1541" spans="1:35" hidden="1">
      <c r="A1541" t="s">
        <v>55</v>
      </c>
      <c r="B1541" t="s">
        <v>56</v>
      </c>
      <c r="C1541" t="s">
        <v>4544</v>
      </c>
      <c r="D1541" t="s">
        <v>58</v>
      </c>
      <c r="E1541" t="s">
        <v>4545</v>
      </c>
      <c r="F1541" t="s">
        <v>60</v>
      </c>
      <c r="G1541" t="s">
        <v>1789</v>
      </c>
      <c r="H1541">
        <v>0</v>
      </c>
      <c r="I1541">
        <v>0</v>
      </c>
      <c r="J1541" t="s">
        <v>25</v>
      </c>
      <c r="K1541">
        <v>0</v>
      </c>
      <c r="L1541">
        <v>10</v>
      </c>
      <c r="M1541" t="s">
        <v>19</v>
      </c>
      <c r="N1541" t="s">
        <v>62</v>
      </c>
      <c r="O1541">
        <v>34.799999999999997</v>
      </c>
      <c r="P1541" t="s">
        <v>24</v>
      </c>
      <c r="Q1541" t="s">
        <v>64</v>
      </c>
      <c r="R1541" t="s">
        <v>65</v>
      </c>
      <c r="S1541" t="s">
        <v>20</v>
      </c>
      <c r="T1541" t="s">
        <v>105</v>
      </c>
      <c r="U1541" t="s">
        <v>67</v>
      </c>
      <c r="V1541" t="s">
        <v>21</v>
      </c>
      <c r="W1541">
        <v>805</v>
      </c>
      <c r="X1541" t="s">
        <v>22</v>
      </c>
      <c r="Y1541" t="s">
        <v>39</v>
      </c>
      <c r="Z1541">
        <v>2</v>
      </c>
      <c r="AC1541" t="str">
        <f>IF(Table1[[#This Row],[In Adafruit Kit]]+Table1[[#This Row],[Common part]]&gt;0,1,"")</f>
        <v/>
      </c>
      <c r="AF1541" t="str">
        <f>IF(Table1[[#This Row],[Stock Part]]=1,"STOCK",IF(Table1[[#This Row],[5% Rohs Part]]+Table1[[#This Row],[1% Rohs Part]],"",""))</f>
        <v/>
      </c>
      <c r="AG1541" t="str">
        <f>CONCATENATE(Table1[[#This Row],[Resistance (Ohms)]],Table1[[#This Row],[Tolerance]],Table1[[#This Row],[Stock]])</f>
        <v>34.8Â±1%</v>
      </c>
      <c r="AH1541" t="s">
        <v>11344</v>
      </c>
      <c r="AI1541" s="6" t="s">
        <v>11352</v>
      </c>
    </row>
    <row r="1542" spans="1:35" hidden="1">
      <c r="A1542" t="s">
        <v>55</v>
      </c>
      <c r="B1542" t="s">
        <v>56</v>
      </c>
      <c r="C1542" t="s">
        <v>4546</v>
      </c>
      <c r="D1542" t="s">
        <v>58</v>
      </c>
      <c r="E1542" t="s">
        <v>4547</v>
      </c>
      <c r="F1542" t="s">
        <v>60</v>
      </c>
      <c r="G1542" t="s">
        <v>2657</v>
      </c>
      <c r="H1542">
        <v>0</v>
      </c>
      <c r="I1542">
        <v>0</v>
      </c>
      <c r="J1542" t="s">
        <v>25</v>
      </c>
      <c r="K1542">
        <v>0</v>
      </c>
      <c r="L1542">
        <v>5</v>
      </c>
      <c r="M1542" t="s">
        <v>19</v>
      </c>
      <c r="N1542" t="s">
        <v>62</v>
      </c>
      <c r="O1542">
        <v>357</v>
      </c>
      <c r="P1542" t="s">
        <v>24</v>
      </c>
      <c r="Q1542" t="s">
        <v>64</v>
      </c>
      <c r="R1542" t="s">
        <v>65</v>
      </c>
      <c r="S1542" t="s">
        <v>20</v>
      </c>
      <c r="T1542" t="s">
        <v>105</v>
      </c>
      <c r="U1542" t="s">
        <v>67</v>
      </c>
      <c r="V1542" t="s">
        <v>21</v>
      </c>
      <c r="W1542">
        <v>805</v>
      </c>
      <c r="X1542" t="s">
        <v>22</v>
      </c>
      <c r="Y1542" t="s">
        <v>39</v>
      </c>
      <c r="Z1542">
        <v>2</v>
      </c>
      <c r="AC1542" t="str">
        <f>IF(Table1[[#This Row],[In Adafruit Kit]]+Table1[[#This Row],[Common part]]&gt;0,1,"")</f>
        <v/>
      </c>
      <c r="AF1542" t="str">
        <f>IF(Table1[[#This Row],[Stock Part]]=1,"STOCK",IF(Table1[[#This Row],[5% Rohs Part]]+Table1[[#This Row],[1% Rohs Part]],"",""))</f>
        <v/>
      </c>
      <c r="AG1542" t="str">
        <f>CONCATENATE(Table1[[#This Row],[Resistance (Ohms)]],Table1[[#This Row],[Tolerance]],Table1[[#This Row],[Stock]])</f>
        <v>357Â±1%</v>
      </c>
      <c r="AH1542" t="s">
        <v>11344</v>
      </c>
      <c r="AI1542" s="6" t="s">
        <v>11352</v>
      </c>
    </row>
    <row r="1543" spans="1:35" hidden="1">
      <c r="A1543" t="s">
        <v>55</v>
      </c>
      <c r="B1543" t="s">
        <v>56</v>
      </c>
      <c r="C1543" t="s">
        <v>4548</v>
      </c>
      <c r="D1543" t="s">
        <v>58</v>
      </c>
      <c r="E1543" t="s">
        <v>4549</v>
      </c>
      <c r="F1543" t="s">
        <v>60</v>
      </c>
      <c r="G1543" t="s">
        <v>864</v>
      </c>
      <c r="H1543">
        <v>0</v>
      </c>
      <c r="I1543">
        <v>0</v>
      </c>
      <c r="J1543" t="s">
        <v>25</v>
      </c>
      <c r="K1543">
        <v>0</v>
      </c>
      <c r="L1543">
        <v>10</v>
      </c>
      <c r="M1543" t="s">
        <v>19</v>
      </c>
      <c r="N1543" t="s">
        <v>62</v>
      </c>
      <c r="O1543" t="s">
        <v>865</v>
      </c>
      <c r="P1543" t="s">
        <v>24</v>
      </c>
      <c r="Q1543" t="s">
        <v>64</v>
      </c>
      <c r="R1543" t="s">
        <v>65</v>
      </c>
      <c r="S1543" t="s">
        <v>20</v>
      </c>
      <c r="T1543" t="s">
        <v>105</v>
      </c>
      <c r="U1543" t="s">
        <v>67</v>
      </c>
      <c r="V1543" t="s">
        <v>21</v>
      </c>
      <c r="W1543">
        <v>805</v>
      </c>
      <c r="X1543" t="s">
        <v>22</v>
      </c>
      <c r="Y1543" t="s">
        <v>39</v>
      </c>
      <c r="Z1543">
        <v>2</v>
      </c>
      <c r="AC1543" t="str">
        <f>IF(Table1[[#This Row],[In Adafruit Kit]]+Table1[[#This Row],[Common part]]&gt;0,1,"")</f>
        <v/>
      </c>
      <c r="AF1543" t="str">
        <f>IF(Table1[[#This Row],[Stock Part]]=1,"STOCK",IF(Table1[[#This Row],[5% Rohs Part]]+Table1[[#This Row],[1% Rohs Part]],"",""))</f>
        <v/>
      </c>
      <c r="AG1543" t="str">
        <f>CONCATENATE(Table1[[#This Row],[Resistance (Ohms)]],Table1[[#This Row],[Tolerance]],Table1[[#This Row],[Stock]])</f>
        <v>3.57kÂ±1%</v>
      </c>
      <c r="AH1543" t="s">
        <v>11344</v>
      </c>
      <c r="AI1543" s="6" t="s">
        <v>11352</v>
      </c>
    </row>
    <row r="1544" spans="1:35" hidden="1">
      <c r="A1544" t="s">
        <v>55</v>
      </c>
      <c r="B1544" t="s">
        <v>56</v>
      </c>
      <c r="C1544" t="s">
        <v>4550</v>
      </c>
      <c r="D1544" t="s">
        <v>58</v>
      </c>
      <c r="E1544" t="s">
        <v>4551</v>
      </c>
      <c r="F1544" t="s">
        <v>60</v>
      </c>
      <c r="G1544" t="s">
        <v>1148</v>
      </c>
      <c r="H1544">
        <v>0</v>
      </c>
      <c r="I1544">
        <v>0</v>
      </c>
      <c r="J1544" t="s">
        <v>25</v>
      </c>
      <c r="K1544">
        <v>0</v>
      </c>
      <c r="L1544">
        <v>10</v>
      </c>
      <c r="M1544" t="s">
        <v>19</v>
      </c>
      <c r="N1544" t="s">
        <v>62</v>
      </c>
      <c r="O1544" t="s">
        <v>1149</v>
      </c>
      <c r="P1544" t="s">
        <v>24</v>
      </c>
      <c r="Q1544" t="s">
        <v>64</v>
      </c>
      <c r="R1544" t="s">
        <v>65</v>
      </c>
      <c r="S1544" t="s">
        <v>20</v>
      </c>
      <c r="T1544" t="s">
        <v>105</v>
      </c>
      <c r="U1544" t="s">
        <v>67</v>
      </c>
      <c r="V1544" t="s">
        <v>21</v>
      </c>
      <c r="W1544">
        <v>805</v>
      </c>
      <c r="X1544" t="s">
        <v>22</v>
      </c>
      <c r="Y1544" t="s">
        <v>39</v>
      </c>
      <c r="Z1544">
        <v>2</v>
      </c>
      <c r="AC1544" t="str">
        <f>IF(Table1[[#This Row],[In Adafruit Kit]]+Table1[[#This Row],[Common part]]&gt;0,1,"")</f>
        <v/>
      </c>
      <c r="AF1544" t="str">
        <f>IF(Table1[[#This Row],[Stock Part]]=1,"STOCK",IF(Table1[[#This Row],[5% Rohs Part]]+Table1[[#This Row],[1% Rohs Part]],"",""))</f>
        <v/>
      </c>
      <c r="AG1544" t="str">
        <f>CONCATENATE(Table1[[#This Row],[Resistance (Ohms)]],Table1[[#This Row],[Tolerance]],Table1[[#This Row],[Stock]])</f>
        <v>35.7kÂ±1%</v>
      </c>
      <c r="AH1544" t="s">
        <v>11344</v>
      </c>
      <c r="AI1544" s="6" t="s">
        <v>11352</v>
      </c>
    </row>
    <row r="1545" spans="1:35" hidden="1">
      <c r="A1545" t="s">
        <v>55</v>
      </c>
      <c r="B1545" t="s">
        <v>56</v>
      </c>
      <c r="C1545" t="s">
        <v>4552</v>
      </c>
      <c r="D1545" t="s">
        <v>58</v>
      </c>
      <c r="E1545" t="s">
        <v>4553</v>
      </c>
      <c r="F1545" t="s">
        <v>60</v>
      </c>
      <c r="G1545" t="s">
        <v>1905</v>
      </c>
      <c r="H1545">
        <v>0</v>
      </c>
      <c r="I1545">
        <v>0</v>
      </c>
      <c r="J1545" t="s">
        <v>25</v>
      </c>
      <c r="K1545">
        <v>0</v>
      </c>
      <c r="L1545">
        <v>10</v>
      </c>
      <c r="M1545" t="s">
        <v>19</v>
      </c>
      <c r="N1545" t="s">
        <v>62</v>
      </c>
      <c r="O1545" t="s">
        <v>1906</v>
      </c>
      <c r="P1545" t="s">
        <v>24</v>
      </c>
      <c r="Q1545" t="s">
        <v>64</v>
      </c>
      <c r="R1545" t="s">
        <v>65</v>
      </c>
      <c r="S1545" t="s">
        <v>20</v>
      </c>
      <c r="T1545" t="s">
        <v>105</v>
      </c>
      <c r="U1545" t="s">
        <v>67</v>
      </c>
      <c r="V1545" t="s">
        <v>21</v>
      </c>
      <c r="W1545">
        <v>805</v>
      </c>
      <c r="X1545" t="s">
        <v>22</v>
      </c>
      <c r="Y1545" t="s">
        <v>39</v>
      </c>
      <c r="Z1545">
        <v>2</v>
      </c>
      <c r="AC1545" t="str">
        <f>IF(Table1[[#This Row],[In Adafruit Kit]]+Table1[[#This Row],[Common part]]&gt;0,1,"")</f>
        <v/>
      </c>
      <c r="AF1545" t="str">
        <f>IF(Table1[[#This Row],[Stock Part]]=1,"STOCK",IF(Table1[[#This Row],[5% Rohs Part]]+Table1[[#This Row],[1% Rohs Part]],"",""))</f>
        <v/>
      </c>
      <c r="AG1545" t="str">
        <f>CONCATENATE(Table1[[#This Row],[Resistance (Ohms)]],Table1[[#This Row],[Tolerance]],Table1[[#This Row],[Stock]])</f>
        <v>357kÂ±1%</v>
      </c>
      <c r="AH1545" t="s">
        <v>11344</v>
      </c>
      <c r="AI1545" s="6" t="s">
        <v>11352</v>
      </c>
    </row>
    <row r="1546" spans="1:35" hidden="1">
      <c r="A1546" t="s">
        <v>55</v>
      </c>
      <c r="B1546" t="s">
        <v>56</v>
      </c>
      <c r="C1546" t="s">
        <v>4554</v>
      </c>
      <c r="D1546" t="s">
        <v>58</v>
      </c>
      <c r="E1546" t="s">
        <v>4555</v>
      </c>
      <c r="F1546" t="s">
        <v>60</v>
      </c>
      <c r="G1546" t="s">
        <v>2234</v>
      </c>
      <c r="H1546">
        <v>0</v>
      </c>
      <c r="I1546">
        <v>0</v>
      </c>
      <c r="J1546" t="s">
        <v>25</v>
      </c>
      <c r="K1546">
        <v>0</v>
      </c>
      <c r="L1546">
        <v>10</v>
      </c>
      <c r="M1546" t="s">
        <v>19</v>
      </c>
      <c r="N1546" t="s">
        <v>62</v>
      </c>
      <c r="O1546" t="s">
        <v>2235</v>
      </c>
      <c r="P1546" t="s">
        <v>24</v>
      </c>
      <c r="Q1546" t="s">
        <v>64</v>
      </c>
      <c r="R1546" t="s">
        <v>65</v>
      </c>
      <c r="S1546" t="s">
        <v>20</v>
      </c>
      <c r="T1546" t="s">
        <v>105</v>
      </c>
      <c r="U1546" t="s">
        <v>67</v>
      </c>
      <c r="V1546" t="s">
        <v>21</v>
      </c>
      <c r="W1546">
        <v>805</v>
      </c>
      <c r="X1546" t="s">
        <v>22</v>
      </c>
      <c r="Y1546" t="s">
        <v>39</v>
      </c>
      <c r="Z1546">
        <v>2</v>
      </c>
      <c r="AC1546" t="str">
        <f>IF(Table1[[#This Row],[In Adafruit Kit]]+Table1[[#This Row],[Common part]]&gt;0,1,"")</f>
        <v/>
      </c>
      <c r="AF1546" t="str">
        <f>IF(Table1[[#This Row],[Stock Part]]=1,"STOCK",IF(Table1[[#This Row],[5% Rohs Part]]+Table1[[#This Row],[1% Rohs Part]],"",""))</f>
        <v/>
      </c>
      <c r="AG1546" t="str">
        <f>CONCATENATE(Table1[[#This Row],[Resistance (Ohms)]],Table1[[#This Row],[Tolerance]],Table1[[#This Row],[Stock]])</f>
        <v>3.57MÂ±1%</v>
      </c>
      <c r="AH1546" t="s">
        <v>11344</v>
      </c>
      <c r="AI1546" s="6" t="s">
        <v>11352</v>
      </c>
    </row>
    <row r="1547" spans="1:35" hidden="1">
      <c r="A1547" t="s">
        <v>55</v>
      </c>
      <c r="B1547" t="s">
        <v>56</v>
      </c>
      <c r="C1547" t="s">
        <v>4556</v>
      </c>
      <c r="D1547" t="s">
        <v>58</v>
      </c>
      <c r="E1547" t="s">
        <v>4557</v>
      </c>
      <c r="F1547" t="s">
        <v>60</v>
      </c>
      <c r="G1547" t="s">
        <v>2160</v>
      </c>
      <c r="H1547">
        <v>0</v>
      </c>
      <c r="I1547">
        <v>0</v>
      </c>
      <c r="J1547" t="s">
        <v>25</v>
      </c>
      <c r="K1547">
        <v>0</v>
      </c>
      <c r="L1547">
        <v>10</v>
      </c>
      <c r="M1547" t="s">
        <v>19</v>
      </c>
      <c r="N1547" t="s">
        <v>62</v>
      </c>
      <c r="O1547">
        <v>35.700000000000003</v>
      </c>
      <c r="P1547" t="s">
        <v>24</v>
      </c>
      <c r="Q1547" t="s">
        <v>64</v>
      </c>
      <c r="R1547" t="s">
        <v>65</v>
      </c>
      <c r="S1547" t="s">
        <v>20</v>
      </c>
      <c r="T1547" t="s">
        <v>105</v>
      </c>
      <c r="U1547" t="s">
        <v>67</v>
      </c>
      <c r="V1547" t="s">
        <v>21</v>
      </c>
      <c r="W1547">
        <v>805</v>
      </c>
      <c r="X1547" t="s">
        <v>22</v>
      </c>
      <c r="Y1547" t="s">
        <v>39</v>
      </c>
      <c r="Z1547">
        <v>2</v>
      </c>
      <c r="AC1547" t="str">
        <f>IF(Table1[[#This Row],[In Adafruit Kit]]+Table1[[#This Row],[Common part]]&gt;0,1,"")</f>
        <v/>
      </c>
      <c r="AF1547" t="str">
        <f>IF(Table1[[#This Row],[Stock Part]]=1,"STOCK",IF(Table1[[#This Row],[5% Rohs Part]]+Table1[[#This Row],[1% Rohs Part]],"",""))</f>
        <v/>
      </c>
      <c r="AG1547" t="str">
        <f>CONCATENATE(Table1[[#This Row],[Resistance (Ohms)]],Table1[[#This Row],[Tolerance]],Table1[[#This Row],[Stock]])</f>
        <v>35.7Â±1%</v>
      </c>
      <c r="AH1547" t="s">
        <v>11344</v>
      </c>
      <c r="AI1547" s="6" t="s">
        <v>11352</v>
      </c>
    </row>
    <row r="1548" spans="1:35" hidden="1">
      <c r="A1548" t="s">
        <v>55</v>
      </c>
      <c r="B1548" t="s">
        <v>56</v>
      </c>
      <c r="C1548" t="s">
        <v>4558</v>
      </c>
      <c r="D1548" t="s">
        <v>58</v>
      </c>
      <c r="E1548" t="s">
        <v>4559</v>
      </c>
      <c r="F1548" t="s">
        <v>60</v>
      </c>
      <c r="G1548" t="s">
        <v>1792</v>
      </c>
      <c r="H1548">
        <v>0</v>
      </c>
      <c r="I1548">
        <v>0</v>
      </c>
      <c r="J1548" t="s">
        <v>25</v>
      </c>
      <c r="K1548">
        <v>0</v>
      </c>
      <c r="L1548">
        <v>10</v>
      </c>
      <c r="M1548" t="s">
        <v>19</v>
      </c>
      <c r="N1548" t="s">
        <v>62</v>
      </c>
      <c r="O1548">
        <v>360</v>
      </c>
      <c r="P1548" t="s">
        <v>24</v>
      </c>
      <c r="Q1548" t="s">
        <v>64</v>
      </c>
      <c r="R1548" t="s">
        <v>65</v>
      </c>
      <c r="S1548" t="s">
        <v>20</v>
      </c>
      <c r="T1548" t="s">
        <v>105</v>
      </c>
      <c r="U1548" t="s">
        <v>67</v>
      </c>
      <c r="V1548" t="s">
        <v>21</v>
      </c>
      <c r="W1548">
        <v>805</v>
      </c>
      <c r="X1548" t="s">
        <v>22</v>
      </c>
      <c r="Y1548" t="s">
        <v>39</v>
      </c>
      <c r="Z1548">
        <v>2</v>
      </c>
      <c r="AC1548" t="str">
        <f>IF(Table1[[#This Row],[In Adafruit Kit]]+Table1[[#This Row],[Common part]]&gt;0,1,"")</f>
        <v/>
      </c>
      <c r="AF1548" t="str">
        <f>IF(Table1[[#This Row],[Stock Part]]=1,"STOCK",IF(Table1[[#This Row],[5% Rohs Part]]+Table1[[#This Row],[1% Rohs Part]],"",""))</f>
        <v/>
      </c>
      <c r="AG1548" t="str">
        <f>CONCATENATE(Table1[[#This Row],[Resistance (Ohms)]],Table1[[#This Row],[Tolerance]],Table1[[#This Row],[Stock]])</f>
        <v>360Â±1%</v>
      </c>
      <c r="AH1548" t="s">
        <v>11344</v>
      </c>
      <c r="AI1548" s="6" t="s">
        <v>11352</v>
      </c>
    </row>
    <row r="1549" spans="1:35" hidden="1">
      <c r="A1549" t="s">
        <v>55</v>
      </c>
      <c r="B1549" t="s">
        <v>56</v>
      </c>
      <c r="C1549" t="s">
        <v>4560</v>
      </c>
      <c r="D1549" t="s">
        <v>58</v>
      </c>
      <c r="E1549" t="s">
        <v>4561</v>
      </c>
      <c r="F1549" t="s">
        <v>60</v>
      </c>
      <c r="G1549" t="s">
        <v>1204</v>
      </c>
      <c r="H1549">
        <v>0</v>
      </c>
      <c r="I1549">
        <v>0</v>
      </c>
      <c r="J1549" t="s">
        <v>25</v>
      </c>
      <c r="K1549">
        <v>0</v>
      </c>
      <c r="L1549">
        <v>10</v>
      </c>
      <c r="M1549" t="s">
        <v>19</v>
      </c>
      <c r="N1549" t="s">
        <v>62</v>
      </c>
      <c r="O1549" t="s">
        <v>1205</v>
      </c>
      <c r="P1549" t="s">
        <v>24</v>
      </c>
      <c r="Q1549" t="s">
        <v>64</v>
      </c>
      <c r="R1549" t="s">
        <v>65</v>
      </c>
      <c r="S1549" t="s">
        <v>20</v>
      </c>
      <c r="T1549" t="s">
        <v>105</v>
      </c>
      <c r="U1549" t="s">
        <v>67</v>
      </c>
      <c r="V1549" t="s">
        <v>21</v>
      </c>
      <c r="W1549">
        <v>805</v>
      </c>
      <c r="X1549" t="s">
        <v>22</v>
      </c>
      <c r="Y1549" t="s">
        <v>39</v>
      </c>
      <c r="Z1549">
        <v>2</v>
      </c>
      <c r="AC1549" t="str">
        <f>IF(Table1[[#This Row],[In Adafruit Kit]]+Table1[[#This Row],[Common part]]&gt;0,1,"")</f>
        <v/>
      </c>
      <c r="AF1549" t="str">
        <f>IF(Table1[[#This Row],[Stock Part]]=1,"STOCK",IF(Table1[[#This Row],[5% Rohs Part]]+Table1[[#This Row],[1% Rohs Part]],"",""))</f>
        <v/>
      </c>
      <c r="AG1549" t="str">
        <f>CONCATENATE(Table1[[#This Row],[Resistance (Ohms)]],Table1[[#This Row],[Tolerance]],Table1[[#This Row],[Stock]])</f>
        <v>3.6kÂ±1%</v>
      </c>
      <c r="AH1549" t="s">
        <v>11344</v>
      </c>
      <c r="AI1549" s="6" t="s">
        <v>11352</v>
      </c>
    </row>
    <row r="1550" spans="1:35" hidden="1">
      <c r="A1550" t="s">
        <v>55</v>
      </c>
      <c r="B1550" t="s">
        <v>56</v>
      </c>
      <c r="C1550" t="s">
        <v>4562</v>
      </c>
      <c r="D1550" t="s">
        <v>58</v>
      </c>
      <c r="E1550" t="s">
        <v>4563</v>
      </c>
      <c r="F1550" t="s">
        <v>60</v>
      </c>
      <c r="G1550" t="s">
        <v>3045</v>
      </c>
      <c r="H1550">
        <v>0</v>
      </c>
      <c r="I1550">
        <v>0</v>
      </c>
      <c r="J1550" t="s">
        <v>25</v>
      </c>
      <c r="K1550">
        <v>0</v>
      </c>
      <c r="L1550">
        <v>10</v>
      </c>
      <c r="M1550" t="s">
        <v>19</v>
      </c>
      <c r="N1550" t="s">
        <v>62</v>
      </c>
      <c r="O1550" t="s">
        <v>2462</v>
      </c>
      <c r="P1550" t="s">
        <v>24</v>
      </c>
      <c r="Q1550" t="s">
        <v>64</v>
      </c>
      <c r="R1550" t="s">
        <v>65</v>
      </c>
      <c r="S1550" t="s">
        <v>20</v>
      </c>
      <c r="T1550" t="s">
        <v>105</v>
      </c>
      <c r="U1550" t="s">
        <v>67</v>
      </c>
      <c r="V1550" t="s">
        <v>21</v>
      </c>
      <c r="W1550">
        <v>805</v>
      </c>
      <c r="X1550" t="s">
        <v>22</v>
      </c>
      <c r="Y1550" t="s">
        <v>39</v>
      </c>
      <c r="Z1550">
        <v>2</v>
      </c>
      <c r="AC1550" t="str">
        <f>IF(Table1[[#This Row],[In Adafruit Kit]]+Table1[[#This Row],[Common part]]&gt;0,1,"")</f>
        <v/>
      </c>
      <c r="AF1550" t="str">
        <f>IF(Table1[[#This Row],[Stock Part]]=1,"STOCK",IF(Table1[[#This Row],[5% Rohs Part]]+Table1[[#This Row],[1% Rohs Part]],"",""))</f>
        <v/>
      </c>
      <c r="AG1550" t="str">
        <f>CONCATENATE(Table1[[#This Row],[Resistance (Ohms)]],Table1[[#This Row],[Tolerance]],Table1[[#This Row],[Stock]])</f>
        <v>36kÂ±1%</v>
      </c>
      <c r="AH1550" t="s">
        <v>11344</v>
      </c>
      <c r="AI1550" s="6" t="s">
        <v>11352</v>
      </c>
    </row>
    <row r="1551" spans="1:35" hidden="1">
      <c r="A1551" t="s">
        <v>55</v>
      </c>
      <c r="B1551" t="s">
        <v>56</v>
      </c>
      <c r="C1551" t="s">
        <v>4564</v>
      </c>
      <c r="D1551" t="s">
        <v>58</v>
      </c>
      <c r="E1551" t="s">
        <v>4565</v>
      </c>
      <c r="F1551" t="s">
        <v>60</v>
      </c>
      <c r="G1551" t="s">
        <v>3128</v>
      </c>
      <c r="H1551">
        <v>0</v>
      </c>
      <c r="I1551">
        <v>0</v>
      </c>
      <c r="J1551" t="s">
        <v>25</v>
      </c>
      <c r="K1551">
        <v>0</v>
      </c>
      <c r="L1551">
        <v>10</v>
      </c>
      <c r="M1551" t="s">
        <v>19</v>
      </c>
      <c r="N1551" t="s">
        <v>62</v>
      </c>
      <c r="O1551" t="s">
        <v>3129</v>
      </c>
      <c r="P1551" t="s">
        <v>24</v>
      </c>
      <c r="Q1551" t="s">
        <v>64</v>
      </c>
      <c r="R1551" t="s">
        <v>65</v>
      </c>
      <c r="S1551" t="s">
        <v>20</v>
      </c>
      <c r="T1551" t="s">
        <v>105</v>
      </c>
      <c r="U1551" t="s">
        <v>67</v>
      </c>
      <c r="V1551" t="s">
        <v>21</v>
      </c>
      <c r="W1551">
        <v>805</v>
      </c>
      <c r="X1551" t="s">
        <v>22</v>
      </c>
      <c r="Y1551" t="s">
        <v>39</v>
      </c>
      <c r="Z1551">
        <v>2</v>
      </c>
      <c r="AC1551" t="str">
        <f>IF(Table1[[#This Row],[In Adafruit Kit]]+Table1[[#This Row],[Common part]]&gt;0,1,"")</f>
        <v/>
      </c>
      <c r="AF1551" t="str">
        <f>IF(Table1[[#This Row],[Stock Part]]=1,"STOCK",IF(Table1[[#This Row],[5% Rohs Part]]+Table1[[#This Row],[1% Rohs Part]],"",""))</f>
        <v/>
      </c>
      <c r="AG1551" t="str">
        <f>CONCATENATE(Table1[[#This Row],[Resistance (Ohms)]],Table1[[#This Row],[Tolerance]],Table1[[#This Row],[Stock]])</f>
        <v>360kÂ±1%</v>
      </c>
      <c r="AH1551" t="s">
        <v>11344</v>
      </c>
      <c r="AI1551" s="6" t="s">
        <v>11352</v>
      </c>
    </row>
    <row r="1552" spans="1:35" hidden="1">
      <c r="A1552" t="s">
        <v>55</v>
      </c>
      <c r="B1552" t="s">
        <v>56</v>
      </c>
      <c r="C1552" t="s">
        <v>4566</v>
      </c>
      <c r="D1552" t="s">
        <v>58</v>
      </c>
      <c r="E1552" t="s">
        <v>4567</v>
      </c>
      <c r="F1552" t="s">
        <v>60</v>
      </c>
      <c r="G1552" t="s">
        <v>1592</v>
      </c>
      <c r="H1552">
        <v>0</v>
      </c>
      <c r="I1552">
        <v>0</v>
      </c>
      <c r="J1552" t="s">
        <v>25</v>
      </c>
      <c r="K1552">
        <v>0</v>
      </c>
      <c r="L1552">
        <v>10</v>
      </c>
      <c r="M1552" t="s">
        <v>19</v>
      </c>
      <c r="N1552" t="s">
        <v>62</v>
      </c>
      <c r="O1552">
        <v>365</v>
      </c>
      <c r="P1552" t="s">
        <v>24</v>
      </c>
      <c r="Q1552" t="s">
        <v>64</v>
      </c>
      <c r="R1552" t="s">
        <v>65</v>
      </c>
      <c r="S1552" t="s">
        <v>20</v>
      </c>
      <c r="T1552" t="s">
        <v>105</v>
      </c>
      <c r="U1552" t="s">
        <v>67</v>
      </c>
      <c r="V1552" t="s">
        <v>21</v>
      </c>
      <c r="W1552">
        <v>805</v>
      </c>
      <c r="X1552" t="s">
        <v>22</v>
      </c>
      <c r="Y1552" t="s">
        <v>39</v>
      </c>
      <c r="Z1552">
        <v>2</v>
      </c>
      <c r="AC1552" t="str">
        <f>IF(Table1[[#This Row],[In Adafruit Kit]]+Table1[[#This Row],[Common part]]&gt;0,1,"")</f>
        <v/>
      </c>
      <c r="AF1552" t="str">
        <f>IF(Table1[[#This Row],[Stock Part]]=1,"STOCK",IF(Table1[[#This Row],[5% Rohs Part]]+Table1[[#This Row],[1% Rohs Part]],"",""))</f>
        <v/>
      </c>
      <c r="AG1552" t="str">
        <f>CONCATENATE(Table1[[#This Row],[Resistance (Ohms)]],Table1[[#This Row],[Tolerance]],Table1[[#This Row],[Stock]])</f>
        <v>365Â±1%</v>
      </c>
      <c r="AH1552" t="s">
        <v>11344</v>
      </c>
      <c r="AI1552" s="6" t="s">
        <v>11352</v>
      </c>
    </row>
    <row r="1553" spans="1:35" hidden="1">
      <c r="A1553" t="s">
        <v>55</v>
      </c>
      <c r="B1553" t="s">
        <v>56</v>
      </c>
      <c r="C1553" t="s">
        <v>4568</v>
      </c>
      <c r="D1553" t="s">
        <v>58</v>
      </c>
      <c r="E1553" t="s">
        <v>4569</v>
      </c>
      <c r="F1553" t="s">
        <v>60</v>
      </c>
      <c r="G1553" t="s">
        <v>948</v>
      </c>
      <c r="H1553">
        <v>0</v>
      </c>
      <c r="I1553">
        <v>0</v>
      </c>
      <c r="J1553" t="s">
        <v>25</v>
      </c>
      <c r="K1553">
        <v>0</v>
      </c>
      <c r="L1553">
        <v>10</v>
      </c>
      <c r="M1553" t="s">
        <v>19</v>
      </c>
      <c r="N1553" t="s">
        <v>62</v>
      </c>
      <c r="O1553" t="s">
        <v>949</v>
      </c>
      <c r="P1553" t="s">
        <v>24</v>
      </c>
      <c r="Q1553" t="s">
        <v>64</v>
      </c>
      <c r="R1553" t="s">
        <v>65</v>
      </c>
      <c r="S1553" t="s">
        <v>20</v>
      </c>
      <c r="T1553" t="s">
        <v>105</v>
      </c>
      <c r="U1553" t="s">
        <v>67</v>
      </c>
      <c r="V1553" t="s">
        <v>21</v>
      </c>
      <c r="W1553">
        <v>805</v>
      </c>
      <c r="X1553" t="s">
        <v>22</v>
      </c>
      <c r="Y1553" t="s">
        <v>39</v>
      </c>
      <c r="Z1553">
        <v>2</v>
      </c>
      <c r="AC1553" t="str">
        <f>IF(Table1[[#This Row],[In Adafruit Kit]]+Table1[[#This Row],[Common part]]&gt;0,1,"")</f>
        <v/>
      </c>
      <c r="AF1553" t="str">
        <f>IF(Table1[[#This Row],[Stock Part]]=1,"STOCK",IF(Table1[[#This Row],[5% Rohs Part]]+Table1[[#This Row],[1% Rohs Part]],"",""))</f>
        <v/>
      </c>
      <c r="AG1553" t="str">
        <f>CONCATENATE(Table1[[#This Row],[Resistance (Ohms)]],Table1[[#This Row],[Tolerance]],Table1[[#This Row],[Stock]])</f>
        <v>3.65kÂ±1%</v>
      </c>
      <c r="AH1553" t="s">
        <v>11344</v>
      </c>
      <c r="AI1553" s="6" t="s">
        <v>11352</v>
      </c>
    </row>
    <row r="1554" spans="1:35" hidden="1">
      <c r="A1554" t="s">
        <v>55</v>
      </c>
      <c r="B1554" t="s">
        <v>56</v>
      </c>
      <c r="C1554" t="s">
        <v>4570</v>
      </c>
      <c r="D1554" t="s">
        <v>58</v>
      </c>
      <c r="E1554" t="s">
        <v>4571</v>
      </c>
      <c r="F1554" t="s">
        <v>60</v>
      </c>
      <c r="G1554" t="s">
        <v>2861</v>
      </c>
      <c r="H1554">
        <v>0</v>
      </c>
      <c r="I1554">
        <v>0</v>
      </c>
      <c r="J1554" t="s">
        <v>25</v>
      </c>
      <c r="K1554">
        <v>0</v>
      </c>
      <c r="L1554">
        <v>10</v>
      </c>
      <c r="M1554" t="s">
        <v>19</v>
      </c>
      <c r="N1554" t="s">
        <v>62</v>
      </c>
      <c r="O1554" t="s">
        <v>2862</v>
      </c>
      <c r="P1554" t="s">
        <v>24</v>
      </c>
      <c r="Q1554" t="s">
        <v>64</v>
      </c>
      <c r="R1554" t="s">
        <v>65</v>
      </c>
      <c r="S1554" t="s">
        <v>20</v>
      </c>
      <c r="T1554" t="s">
        <v>105</v>
      </c>
      <c r="U1554" t="s">
        <v>67</v>
      </c>
      <c r="V1554" t="s">
        <v>21</v>
      </c>
      <c r="W1554">
        <v>805</v>
      </c>
      <c r="X1554" t="s">
        <v>22</v>
      </c>
      <c r="Y1554" t="s">
        <v>39</v>
      </c>
      <c r="Z1554">
        <v>2</v>
      </c>
      <c r="AC1554" t="str">
        <f>IF(Table1[[#This Row],[In Adafruit Kit]]+Table1[[#This Row],[Common part]]&gt;0,1,"")</f>
        <v/>
      </c>
      <c r="AF1554" t="str">
        <f>IF(Table1[[#This Row],[Stock Part]]=1,"STOCK",IF(Table1[[#This Row],[5% Rohs Part]]+Table1[[#This Row],[1% Rohs Part]],"",""))</f>
        <v/>
      </c>
      <c r="AG1554" t="str">
        <f>CONCATENATE(Table1[[#This Row],[Resistance (Ohms)]],Table1[[#This Row],[Tolerance]],Table1[[#This Row],[Stock]])</f>
        <v>36.5kÂ±1%</v>
      </c>
      <c r="AH1554" t="s">
        <v>11344</v>
      </c>
      <c r="AI1554" s="6" t="s">
        <v>11352</v>
      </c>
    </row>
    <row r="1555" spans="1:35" hidden="1">
      <c r="A1555" t="s">
        <v>55</v>
      </c>
      <c r="B1555" t="s">
        <v>56</v>
      </c>
      <c r="C1555" t="s">
        <v>4572</v>
      </c>
      <c r="D1555" t="s">
        <v>58</v>
      </c>
      <c r="E1555" t="s">
        <v>4573</v>
      </c>
      <c r="F1555" t="s">
        <v>60</v>
      </c>
      <c r="G1555" t="s">
        <v>1456</v>
      </c>
      <c r="H1555">
        <v>0</v>
      </c>
      <c r="I1555">
        <v>0</v>
      </c>
      <c r="J1555" t="s">
        <v>25</v>
      </c>
      <c r="K1555">
        <v>0</v>
      </c>
      <c r="L1555">
        <v>10</v>
      </c>
      <c r="M1555" t="s">
        <v>19</v>
      </c>
      <c r="N1555" t="s">
        <v>62</v>
      </c>
      <c r="O1555" t="s">
        <v>1457</v>
      </c>
      <c r="P1555" t="s">
        <v>24</v>
      </c>
      <c r="Q1555" t="s">
        <v>64</v>
      </c>
      <c r="R1555" t="s">
        <v>65</v>
      </c>
      <c r="S1555" t="s">
        <v>20</v>
      </c>
      <c r="T1555" t="s">
        <v>105</v>
      </c>
      <c r="U1555" t="s">
        <v>67</v>
      </c>
      <c r="V1555" t="s">
        <v>21</v>
      </c>
      <c r="W1555">
        <v>805</v>
      </c>
      <c r="X1555" t="s">
        <v>22</v>
      </c>
      <c r="Y1555" t="s">
        <v>39</v>
      </c>
      <c r="Z1555">
        <v>2</v>
      </c>
      <c r="AC1555" t="str">
        <f>IF(Table1[[#This Row],[In Adafruit Kit]]+Table1[[#This Row],[Common part]]&gt;0,1,"")</f>
        <v/>
      </c>
      <c r="AF1555" t="str">
        <f>IF(Table1[[#This Row],[Stock Part]]=1,"STOCK",IF(Table1[[#This Row],[5% Rohs Part]]+Table1[[#This Row],[1% Rohs Part]],"",""))</f>
        <v/>
      </c>
      <c r="AG1555" t="str">
        <f>CONCATENATE(Table1[[#This Row],[Resistance (Ohms)]],Table1[[#This Row],[Tolerance]],Table1[[#This Row],[Stock]])</f>
        <v>365kÂ±1%</v>
      </c>
      <c r="AH1555" t="s">
        <v>11344</v>
      </c>
      <c r="AI1555" s="6" t="s">
        <v>11352</v>
      </c>
    </row>
    <row r="1556" spans="1:35" hidden="1">
      <c r="A1556" t="s">
        <v>55</v>
      </c>
      <c r="B1556" t="s">
        <v>56</v>
      </c>
      <c r="C1556" t="s">
        <v>4574</v>
      </c>
      <c r="D1556" t="s">
        <v>58</v>
      </c>
      <c r="E1556" t="s">
        <v>4575</v>
      </c>
      <c r="F1556" t="s">
        <v>60</v>
      </c>
      <c r="G1556" t="s">
        <v>2238</v>
      </c>
      <c r="H1556">
        <v>0</v>
      </c>
      <c r="I1556">
        <v>0</v>
      </c>
      <c r="J1556" t="s">
        <v>25</v>
      </c>
      <c r="K1556">
        <v>0</v>
      </c>
      <c r="L1556">
        <v>10</v>
      </c>
      <c r="M1556" t="s">
        <v>19</v>
      </c>
      <c r="N1556" t="s">
        <v>62</v>
      </c>
      <c r="O1556" t="s">
        <v>2239</v>
      </c>
      <c r="P1556" t="s">
        <v>24</v>
      </c>
      <c r="Q1556" t="s">
        <v>64</v>
      </c>
      <c r="R1556" t="s">
        <v>65</v>
      </c>
      <c r="S1556" t="s">
        <v>20</v>
      </c>
      <c r="T1556" t="s">
        <v>105</v>
      </c>
      <c r="U1556" t="s">
        <v>67</v>
      </c>
      <c r="V1556" t="s">
        <v>21</v>
      </c>
      <c r="W1556">
        <v>805</v>
      </c>
      <c r="X1556" t="s">
        <v>22</v>
      </c>
      <c r="Y1556" t="s">
        <v>39</v>
      </c>
      <c r="Z1556">
        <v>2</v>
      </c>
      <c r="AC1556" t="str">
        <f>IF(Table1[[#This Row],[In Adafruit Kit]]+Table1[[#This Row],[Common part]]&gt;0,1,"")</f>
        <v/>
      </c>
      <c r="AF1556" t="str">
        <f>IF(Table1[[#This Row],[Stock Part]]=1,"STOCK",IF(Table1[[#This Row],[5% Rohs Part]]+Table1[[#This Row],[1% Rohs Part]],"",""))</f>
        <v/>
      </c>
      <c r="AG1556" t="str">
        <f>CONCATENATE(Table1[[#This Row],[Resistance (Ohms)]],Table1[[#This Row],[Tolerance]],Table1[[#This Row],[Stock]])</f>
        <v>3.65MÂ±1%</v>
      </c>
      <c r="AH1556" t="s">
        <v>11344</v>
      </c>
      <c r="AI1556" s="6" t="s">
        <v>11352</v>
      </c>
    </row>
    <row r="1557" spans="1:35" hidden="1">
      <c r="A1557" t="s">
        <v>55</v>
      </c>
      <c r="B1557" t="s">
        <v>56</v>
      </c>
      <c r="C1557" t="s">
        <v>4576</v>
      </c>
      <c r="D1557" t="s">
        <v>58</v>
      </c>
      <c r="E1557" t="s">
        <v>4577</v>
      </c>
      <c r="F1557" t="s">
        <v>60</v>
      </c>
      <c r="G1557" t="s">
        <v>3007</v>
      </c>
      <c r="H1557">
        <v>0</v>
      </c>
      <c r="I1557">
        <v>0</v>
      </c>
      <c r="J1557" t="s">
        <v>25</v>
      </c>
      <c r="K1557">
        <v>0</v>
      </c>
      <c r="L1557">
        <v>10</v>
      </c>
      <c r="M1557" t="s">
        <v>19</v>
      </c>
      <c r="N1557" t="s">
        <v>62</v>
      </c>
      <c r="O1557">
        <v>36</v>
      </c>
      <c r="P1557" t="s">
        <v>24</v>
      </c>
      <c r="Q1557" t="s">
        <v>64</v>
      </c>
      <c r="R1557" t="s">
        <v>65</v>
      </c>
      <c r="S1557" t="s">
        <v>20</v>
      </c>
      <c r="T1557" t="s">
        <v>105</v>
      </c>
      <c r="U1557" t="s">
        <v>67</v>
      </c>
      <c r="V1557" t="s">
        <v>21</v>
      </c>
      <c r="W1557">
        <v>805</v>
      </c>
      <c r="X1557" t="s">
        <v>22</v>
      </c>
      <c r="Y1557" t="s">
        <v>39</v>
      </c>
      <c r="Z1557">
        <v>2</v>
      </c>
      <c r="AC1557" t="str">
        <f>IF(Table1[[#This Row],[In Adafruit Kit]]+Table1[[#This Row],[Common part]]&gt;0,1,"")</f>
        <v/>
      </c>
      <c r="AF1557" t="str">
        <f>IF(Table1[[#This Row],[Stock Part]]=1,"STOCK",IF(Table1[[#This Row],[5% Rohs Part]]+Table1[[#This Row],[1% Rohs Part]],"",""))</f>
        <v/>
      </c>
      <c r="AG1557" t="str">
        <f>CONCATENATE(Table1[[#This Row],[Resistance (Ohms)]],Table1[[#This Row],[Tolerance]],Table1[[#This Row],[Stock]])</f>
        <v>36Â±1%</v>
      </c>
      <c r="AH1557" t="s">
        <v>11344</v>
      </c>
      <c r="AI1557" s="6" t="s">
        <v>11352</v>
      </c>
    </row>
    <row r="1558" spans="1:35" hidden="1">
      <c r="A1558" t="s">
        <v>55</v>
      </c>
      <c r="B1558" t="s">
        <v>56</v>
      </c>
      <c r="C1558" t="s">
        <v>4578</v>
      </c>
      <c r="D1558" t="s">
        <v>58</v>
      </c>
      <c r="E1558" t="s">
        <v>4579</v>
      </c>
      <c r="F1558" t="s">
        <v>60</v>
      </c>
      <c r="G1558" t="s">
        <v>2539</v>
      </c>
      <c r="H1558">
        <v>0</v>
      </c>
      <c r="I1558">
        <v>0</v>
      </c>
      <c r="J1558" t="s">
        <v>25</v>
      </c>
      <c r="K1558">
        <v>0</v>
      </c>
      <c r="L1558">
        <v>10</v>
      </c>
      <c r="M1558" t="s">
        <v>19</v>
      </c>
      <c r="N1558" t="s">
        <v>62</v>
      </c>
      <c r="O1558">
        <v>36.5</v>
      </c>
      <c r="P1558" t="s">
        <v>24</v>
      </c>
      <c r="Q1558" t="s">
        <v>64</v>
      </c>
      <c r="R1558" t="s">
        <v>65</v>
      </c>
      <c r="S1558" t="s">
        <v>20</v>
      </c>
      <c r="T1558" t="s">
        <v>105</v>
      </c>
      <c r="U1558" t="s">
        <v>67</v>
      </c>
      <c r="V1558" t="s">
        <v>21</v>
      </c>
      <c r="W1558">
        <v>805</v>
      </c>
      <c r="X1558" t="s">
        <v>22</v>
      </c>
      <c r="Y1558" t="s">
        <v>39</v>
      </c>
      <c r="Z1558">
        <v>2</v>
      </c>
      <c r="AC1558" t="str">
        <f>IF(Table1[[#This Row],[In Adafruit Kit]]+Table1[[#This Row],[Common part]]&gt;0,1,"")</f>
        <v/>
      </c>
      <c r="AF1558" t="str">
        <f>IF(Table1[[#This Row],[Stock Part]]=1,"STOCK",IF(Table1[[#This Row],[5% Rohs Part]]+Table1[[#This Row],[1% Rohs Part]],"",""))</f>
        <v/>
      </c>
      <c r="AG1558" t="str">
        <f>CONCATENATE(Table1[[#This Row],[Resistance (Ohms)]],Table1[[#This Row],[Tolerance]],Table1[[#This Row],[Stock]])</f>
        <v>36.5Â±1%</v>
      </c>
      <c r="AH1558" t="s">
        <v>11344</v>
      </c>
      <c r="AI1558" s="6" t="s">
        <v>11352</v>
      </c>
    </row>
    <row r="1559" spans="1:35" hidden="1">
      <c r="A1559" t="s">
        <v>55</v>
      </c>
      <c r="B1559" t="s">
        <v>56</v>
      </c>
      <c r="C1559" t="s">
        <v>4580</v>
      </c>
      <c r="D1559" t="s">
        <v>58</v>
      </c>
      <c r="E1559" t="s">
        <v>4581</v>
      </c>
      <c r="F1559" t="s">
        <v>60</v>
      </c>
      <c r="G1559" t="s">
        <v>2871</v>
      </c>
      <c r="H1559">
        <v>0</v>
      </c>
      <c r="I1559">
        <v>0</v>
      </c>
      <c r="J1559" t="s">
        <v>25</v>
      </c>
      <c r="K1559">
        <v>0</v>
      </c>
      <c r="L1559">
        <v>10</v>
      </c>
      <c r="M1559" t="s">
        <v>19</v>
      </c>
      <c r="N1559" t="s">
        <v>62</v>
      </c>
      <c r="O1559">
        <v>374</v>
      </c>
      <c r="P1559" t="s">
        <v>24</v>
      </c>
      <c r="Q1559" t="s">
        <v>64</v>
      </c>
      <c r="R1559" t="s">
        <v>65</v>
      </c>
      <c r="S1559" t="s">
        <v>20</v>
      </c>
      <c r="T1559" t="s">
        <v>105</v>
      </c>
      <c r="U1559" t="s">
        <v>67</v>
      </c>
      <c r="V1559" t="s">
        <v>21</v>
      </c>
      <c r="W1559">
        <v>805</v>
      </c>
      <c r="X1559" t="s">
        <v>22</v>
      </c>
      <c r="Y1559" t="s">
        <v>39</v>
      </c>
      <c r="Z1559">
        <v>2</v>
      </c>
      <c r="AC1559" t="str">
        <f>IF(Table1[[#This Row],[In Adafruit Kit]]+Table1[[#This Row],[Common part]]&gt;0,1,"")</f>
        <v/>
      </c>
      <c r="AF1559" t="str">
        <f>IF(Table1[[#This Row],[Stock Part]]=1,"STOCK",IF(Table1[[#This Row],[5% Rohs Part]]+Table1[[#This Row],[1% Rohs Part]],"",""))</f>
        <v/>
      </c>
      <c r="AG1559" t="str">
        <f>CONCATENATE(Table1[[#This Row],[Resistance (Ohms)]],Table1[[#This Row],[Tolerance]],Table1[[#This Row],[Stock]])</f>
        <v>374Â±1%</v>
      </c>
      <c r="AH1559" t="s">
        <v>11344</v>
      </c>
      <c r="AI1559" s="6" t="s">
        <v>11352</v>
      </c>
    </row>
    <row r="1560" spans="1:35" hidden="1">
      <c r="A1560" t="s">
        <v>55</v>
      </c>
      <c r="B1560" t="s">
        <v>56</v>
      </c>
      <c r="C1560" t="s">
        <v>4582</v>
      </c>
      <c r="D1560" t="s">
        <v>58</v>
      </c>
      <c r="E1560" t="s">
        <v>4583</v>
      </c>
      <c r="F1560" t="s">
        <v>60</v>
      </c>
      <c r="G1560" t="s">
        <v>1448</v>
      </c>
      <c r="H1560">
        <v>0</v>
      </c>
      <c r="I1560">
        <v>0</v>
      </c>
      <c r="J1560" t="s">
        <v>25</v>
      </c>
      <c r="K1560">
        <v>0</v>
      </c>
      <c r="L1560">
        <v>10</v>
      </c>
      <c r="M1560" t="s">
        <v>19</v>
      </c>
      <c r="N1560" t="s">
        <v>62</v>
      </c>
      <c r="O1560" t="s">
        <v>1449</v>
      </c>
      <c r="P1560" t="s">
        <v>24</v>
      </c>
      <c r="Q1560" t="s">
        <v>64</v>
      </c>
      <c r="R1560" t="s">
        <v>65</v>
      </c>
      <c r="S1560" t="s">
        <v>20</v>
      </c>
      <c r="T1560" t="s">
        <v>105</v>
      </c>
      <c r="U1560" t="s">
        <v>67</v>
      </c>
      <c r="V1560" t="s">
        <v>21</v>
      </c>
      <c r="W1560">
        <v>805</v>
      </c>
      <c r="X1560" t="s">
        <v>22</v>
      </c>
      <c r="Y1560" t="s">
        <v>39</v>
      </c>
      <c r="Z1560">
        <v>2</v>
      </c>
      <c r="AC1560" t="str">
        <f>IF(Table1[[#This Row],[In Adafruit Kit]]+Table1[[#This Row],[Common part]]&gt;0,1,"")</f>
        <v/>
      </c>
      <c r="AF1560" t="str">
        <f>IF(Table1[[#This Row],[Stock Part]]=1,"STOCK",IF(Table1[[#This Row],[5% Rohs Part]]+Table1[[#This Row],[1% Rohs Part]],"",""))</f>
        <v/>
      </c>
      <c r="AG1560" t="str">
        <f>CONCATENATE(Table1[[#This Row],[Resistance (Ohms)]],Table1[[#This Row],[Tolerance]],Table1[[#This Row],[Stock]])</f>
        <v>3.74kÂ±1%</v>
      </c>
      <c r="AH1560" t="s">
        <v>11344</v>
      </c>
      <c r="AI1560" s="6" t="s">
        <v>11352</v>
      </c>
    </row>
    <row r="1561" spans="1:35" hidden="1">
      <c r="A1561" t="s">
        <v>55</v>
      </c>
      <c r="B1561" t="s">
        <v>56</v>
      </c>
      <c r="C1561" t="s">
        <v>4584</v>
      </c>
      <c r="D1561" t="s">
        <v>58</v>
      </c>
      <c r="E1561" t="s">
        <v>4585</v>
      </c>
      <c r="F1561" t="s">
        <v>60</v>
      </c>
      <c r="G1561" t="s">
        <v>1595</v>
      </c>
      <c r="H1561">
        <v>0</v>
      </c>
      <c r="I1561">
        <v>0</v>
      </c>
      <c r="J1561" t="s">
        <v>25</v>
      </c>
      <c r="K1561">
        <v>0</v>
      </c>
      <c r="L1561">
        <v>10</v>
      </c>
      <c r="M1561" t="s">
        <v>19</v>
      </c>
      <c r="N1561" t="s">
        <v>62</v>
      </c>
      <c r="O1561" t="s">
        <v>1596</v>
      </c>
      <c r="P1561" t="s">
        <v>24</v>
      </c>
      <c r="Q1561" t="s">
        <v>64</v>
      </c>
      <c r="R1561" t="s">
        <v>65</v>
      </c>
      <c r="S1561" t="s">
        <v>20</v>
      </c>
      <c r="T1561" t="s">
        <v>105</v>
      </c>
      <c r="U1561" t="s">
        <v>67</v>
      </c>
      <c r="V1561" t="s">
        <v>21</v>
      </c>
      <c r="W1561">
        <v>805</v>
      </c>
      <c r="X1561" t="s">
        <v>22</v>
      </c>
      <c r="Y1561" t="s">
        <v>39</v>
      </c>
      <c r="Z1561">
        <v>2</v>
      </c>
      <c r="AC1561" t="str">
        <f>IF(Table1[[#This Row],[In Adafruit Kit]]+Table1[[#This Row],[Common part]]&gt;0,1,"")</f>
        <v/>
      </c>
      <c r="AF1561" t="str">
        <f>IF(Table1[[#This Row],[Stock Part]]=1,"STOCK",IF(Table1[[#This Row],[5% Rohs Part]]+Table1[[#This Row],[1% Rohs Part]],"",""))</f>
        <v/>
      </c>
      <c r="AG1561" t="str">
        <f>CONCATENATE(Table1[[#This Row],[Resistance (Ohms)]],Table1[[#This Row],[Tolerance]],Table1[[#This Row],[Stock]])</f>
        <v>37.4kÂ±1%</v>
      </c>
      <c r="AH1561" t="s">
        <v>11344</v>
      </c>
      <c r="AI1561" s="6" t="s">
        <v>11352</v>
      </c>
    </row>
    <row r="1562" spans="1:35" hidden="1">
      <c r="A1562" t="s">
        <v>55</v>
      </c>
      <c r="B1562" t="s">
        <v>56</v>
      </c>
      <c r="C1562" t="s">
        <v>4586</v>
      </c>
      <c r="D1562" t="s">
        <v>58</v>
      </c>
      <c r="E1562" t="s">
        <v>4587</v>
      </c>
      <c r="F1562" t="s">
        <v>60</v>
      </c>
      <c r="G1562" t="s">
        <v>1212</v>
      </c>
      <c r="H1562">
        <v>0</v>
      </c>
      <c r="I1562">
        <v>0</v>
      </c>
      <c r="J1562" t="s">
        <v>25</v>
      </c>
      <c r="K1562">
        <v>0</v>
      </c>
      <c r="L1562">
        <v>10</v>
      </c>
      <c r="M1562" t="s">
        <v>19</v>
      </c>
      <c r="N1562" t="s">
        <v>62</v>
      </c>
      <c r="O1562" t="s">
        <v>1213</v>
      </c>
      <c r="P1562" t="s">
        <v>24</v>
      </c>
      <c r="Q1562" t="s">
        <v>64</v>
      </c>
      <c r="R1562" t="s">
        <v>65</v>
      </c>
      <c r="S1562" t="s">
        <v>20</v>
      </c>
      <c r="T1562" t="s">
        <v>105</v>
      </c>
      <c r="U1562" t="s">
        <v>67</v>
      </c>
      <c r="V1562" t="s">
        <v>21</v>
      </c>
      <c r="W1562">
        <v>805</v>
      </c>
      <c r="X1562" t="s">
        <v>22</v>
      </c>
      <c r="Y1562" t="s">
        <v>39</v>
      </c>
      <c r="Z1562">
        <v>2</v>
      </c>
      <c r="AC1562" t="str">
        <f>IF(Table1[[#This Row],[In Adafruit Kit]]+Table1[[#This Row],[Common part]]&gt;0,1,"")</f>
        <v/>
      </c>
      <c r="AF1562" t="str">
        <f>IF(Table1[[#This Row],[Stock Part]]=1,"STOCK",IF(Table1[[#This Row],[5% Rohs Part]]+Table1[[#This Row],[1% Rohs Part]],"",""))</f>
        <v/>
      </c>
      <c r="AG1562" t="str">
        <f>CONCATENATE(Table1[[#This Row],[Resistance (Ohms)]],Table1[[#This Row],[Tolerance]],Table1[[#This Row],[Stock]])</f>
        <v>374kÂ±1%</v>
      </c>
      <c r="AH1562" t="s">
        <v>11344</v>
      </c>
      <c r="AI1562" s="6" t="s">
        <v>11352</v>
      </c>
    </row>
    <row r="1563" spans="1:35" hidden="1">
      <c r="A1563" t="s">
        <v>55</v>
      </c>
      <c r="B1563" t="s">
        <v>56</v>
      </c>
      <c r="C1563" t="s">
        <v>4588</v>
      </c>
      <c r="D1563" t="s">
        <v>58</v>
      </c>
      <c r="E1563" t="s">
        <v>4589</v>
      </c>
      <c r="F1563" t="s">
        <v>60</v>
      </c>
      <c r="G1563" t="s">
        <v>3276</v>
      </c>
      <c r="H1563">
        <v>0</v>
      </c>
      <c r="I1563">
        <v>0</v>
      </c>
      <c r="J1563" t="s">
        <v>25</v>
      </c>
      <c r="K1563">
        <v>0</v>
      </c>
      <c r="L1563">
        <v>10</v>
      </c>
      <c r="M1563" t="s">
        <v>19</v>
      </c>
      <c r="N1563" t="s">
        <v>62</v>
      </c>
      <c r="O1563" t="s">
        <v>3277</v>
      </c>
      <c r="P1563" t="s">
        <v>24</v>
      </c>
      <c r="Q1563" t="s">
        <v>64</v>
      </c>
      <c r="R1563" t="s">
        <v>65</v>
      </c>
      <c r="S1563" t="s">
        <v>20</v>
      </c>
      <c r="T1563" t="s">
        <v>105</v>
      </c>
      <c r="U1563" t="s">
        <v>67</v>
      </c>
      <c r="V1563" t="s">
        <v>21</v>
      </c>
      <c r="W1563">
        <v>805</v>
      </c>
      <c r="X1563" t="s">
        <v>22</v>
      </c>
      <c r="Y1563" t="s">
        <v>39</v>
      </c>
      <c r="Z1563">
        <v>2</v>
      </c>
      <c r="AC1563" t="str">
        <f>IF(Table1[[#This Row],[In Adafruit Kit]]+Table1[[#This Row],[Common part]]&gt;0,1,"")</f>
        <v/>
      </c>
      <c r="AF1563" t="str">
        <f>IF(Table1[[#This Row],[Stock Part]]=1,"STOCK",IF(Table1[[#This Row],[5% Rohs Part]]+Table1[[#This Row],[1% Rohs Part]],"",""))</f>
        <v/>
      </c>
      <c r="AG1563" t="str">
        <f>CONCATENATE(Table1[[#This Row],[Resistance (Ohms)]],Table1[[#This Row],[Tolerance]],Table1[[#This Row],[Stock]])</f>
        <v>3.74MÂ±1%</v>
      </c>
      <c r="AH1563" t="s">
        <v>11344</v>
      </c>
      <c r="AI1563" s="6" t="s">
        <v>11352</v>
      </c>
    </row>
    <row r="1564" spans="1:35" hidden="1">
      <c r="A1564" t="s">
        <v>55</v>
      </c>
      <c r="B1564" t="s">
        <v>56</v>
      </c>
      <c r="C1564" t="s">
        <v>4590</v>
      </c>
      <c r="D1564" t="s">
        <v>58</v>
      </c>
      <c r="E1564" t="s">
        <v>4591</v>
      </c>
      <c r="F1564" t="s">
        <v>60</v>
      </c>
      <c r="G1564" t="s">
        <v>3030</v>
      </c>
      <c r="H1564">
        <v>0</v>
      </c>
      <c r="I1564">
        <v>0</v>
      </c>
      <c r="J1564" t="s">
        <v>25</v>
      </c>
      <c r="K1564">
        <v>0</v>
      </c>
      <c r="L1564">
        <v>10</v>
      </c>
      <c r="M1564" t="s">
        <v>19</v>
      </c>
      <c r="N1564" t="s">
        <v>62</v>
      </c>
      <c r="O1564">
        <v>37.4</v>
      </c>
      <c r="P1564" t="s">
        <v>24</v>
      </c>
      <c r="Q1564" t="s">
        <v>64</v>
      </c>
      <c r="R1564" t="s">
        <v>65</v>
      </c>
      <c r="S1564" t="s">
        <v>20</v>
      </c>
      <c r="T1564" t="s">
        <v>105</v>
      </c>
      <c r="U1564" t="s">
        <v>67</v>
      </c>
      <c r="V1564" t="s">
        <v>21</v>
      </c>
      <c r="W1564">
        <v>805</v>
      </c>
      <c r="X1564" t="s">
        <v>22</v>
      </c>
      <c r="Y1564" t="s">
        <v>39</v>
      </c>
      <c r="Z1564">
        <v>2</v>
      </c>
      <c r="AC1564" t="str">
        <f>IF(Table1[[#This Row],[In Adafruit Kit]]+Table1[[#This Row],[Common part]]&gt;0,1,"")</f>
        <v/>
      </c>
      <c r="AF1564" t="str">
        <f>IF(Table1[[#This Row],[Stock Part]]=1,"STOCK",IF(Table1[[#This Row],[5% Rohs Part]]+Table1[[#This Row],[1% Rohs Part]],"",""))</f>
        <v/>
      </c>
      <c r="AG1564" t="str">
        <f>CONCATENATE(Table1[[#This Row],[Resistance (Ohms)]],Table1[[#This Row],[Tolerance]],Table1[[#This Row],[Stock]])</f>
        <v>37.4Â±1%</v>
      </c>
      <c r="AH1564" t="s">
        <v>11344</v>
      </c>
      <c r="AI1564" s="6" t="s">
        <v>11352</v>
      </c>
    </row>
    <row r="1565" spans="1:35" hidden="1">
      <c r="A1565" t="s">
        <v>55</v>
      </c>
      <c r="B1565" t="s">
        <v>56</v>
      </c>
      <c r="C1565" t="s">
        <v>4592</v>
      </c>
      <c r="D1565" t="s">
        <v>58</v>
      </c>
      <c r="E1565" t="s">
        <v>4593</v>
      </c>
      <c r="F1565" t="s">
        <v>60</v>
      </c>
      <c r="G1565" t="s">
        <v>1599</v>
      </c>
      <c r="H1565">
        <v>0</v>
      </c>
      <c r="I1565">
        <v>0</v>
      </c>
      <c r="J1565" t="s">
        <v>25</v>
      </c>
      <c r="K1565">
        <v>0</v>
      </c>
      <c r="L1565">
        <v>10</v>
      </c>
      <c r="M1565" t="s">
        <v>19</v>
      </c>
      <c r="N1565" t="s">
        <v>62</v>
      </c>
      <c r="O1565">
        <v>383</v>
      </c>
      <c r="P1565" t="s">
        <v>24</v>
      </c>
      <c r="Q1565" t="s">
        <v>64</v>
      </c>
      <c r="R1565" t="s">
        <v>65</v>
      </c>
      <c r="S1565" t="s">
        <v>20</v>
      </c>
      <c r="T1565" t="s">
        <v>105</v>
      </c>
      <c r="U1565" t="s">
        <v>67</v>
      </c>
      <c r="V1565" t="s">
        <v>21</v>
      </c>
      <c r="W1565">
        <v>805</v>
      </c>
      <c r="X1565" t="s">
        <v>22</v>
      </c>
      <c r="Y1565" t="s">
        <v>39</v>
      </c>
      <c r="Z1565">
        <v>2</v>
      </c>
      <c r="AC1565" t="str">
        <f>IF(Table1[[#This Row],[In Adafruit Kit]]+Table1[[#This Row],[Common part]]&gt;0,1,"")</f>
        <v/>
      </c>
      <c r="AF1565" t="str">
        <f>IF(Table1[[#This Row],[Stock Part]]=1,"STOCK",IF(Table1[[#This Row],[5% Rohs Part]]+Table1[[#This Row],[1% Rohs Part]],"",""))</f>
        <v/>
      </c>
      <c r="AG1565" t="str">
        <f>CONCATENATE(Table1[[#This Row],[Resistance (Ohms)]],Table1[[#This Row],[Tolerance]],Table1[[#This Row],[Stock]])</f>
        <v>383Â±1%</v>
      </c>
      <c r="AH1565" t="s">
        <v>11344</v>
      </c>
      <c r="AI1565" s="6" t="s">
        <v>11352</v>
      </c>
    </row>
    <row r="1566" spans="1:35" hidden="1">
      <c r="A1566" t="s">
        <v>55</v>
      </c>
      <c r="B1566" t="s">
        <v>56</v>
      </c>
      <c r="C1566" t="s">
        <v>4594</v>
      </c>
      <c r="D1566" t="s">
        <v>58</v>
      </c>
      <c r="E1566" t="s">
        <v>4595</v>
      </c>
      <c r="F1566" t="s">
        <v>60</v>
      </c>
      <c r="G1566" t="s">
        <v>2703</v>
      </c>
      <c r="H1566">
        <v>0</v>
      </c>
      <c r="I1566">
        <v>0</v>
      </c>
      <c r="J1566" t="s">
        <v>25</v>
      </c>
      <c r="K1566">
        <v>0</v>
      </c>
      <c r="L1566">
        <v>10</v>
      </c>
      <c r="M1566" t="s">
        <v>19</v>
      </c>
      <c r="N1566" t="s">
        <v>62</v>
      </c>
      <c r="O1566" t="s">
        <v>2704</v>
      </c>
      <c r="P1566" t="s">
        <v>24</v>
      </c>
      <c r="Q1566" t="s">
        <v>64</v>
      </c>
      <c r="R1566" t="s">
        <v>65</v>
      </c>
      <c r="S1566" t="s">
        <v>20</v>
      </c>
      <c r="T1566" t="s">
        <v>105</v>
      </c>
      <c r="U1566" t="s">
        <v>67</v>
      </c>
      <c r="V1566" t="s">
        <v>21</v>
      </c>
      <c r="W1566">
        <v>805</v>
      </c>
      <c r="X1566" t="s">
        <v>22</v>
      </c>
      <c r="Y1566" t="s">
        <v>39</v>
      </c>
      <c r="Z1566">
        <v>2</v>
      </c>
      <c r="AC1566" t="str">
        <f>IF(Table1[[#This Row],[In Adafruit Kit]]+Table1[[#This Row],[Common part]]&gt;0,1,"")</f>
        <v/>
      </c>
      <c r="AF1566" t="str">
        <f>IF(Table1[[#This Row],[Stock Part]]=1,"STOCK",IF(Table1[[#This Row],[5% Rohs Part]]+Table1[[#This Row],[1% Rohs Part]],"",""))</f>
        <v/>
      </c>
      <c r="AG1566" t="str">
        <f>CONCATENATE(Table1[[#This Row],[Resistance (Ohms)]],Table1[[#This Row],[Tolerance]],Table1[[#This Row],[Stock]])</f>
        <v>3.83kÂ±1%</v>
      </c>
      <c r="AH1566" t="s">
        <v>11344</v>
      </c>
      <c r="AI1566" s="6" t="s">
        <v>11352</v>
      </c>
    </row>
    <row r="1567" spans="1:35" hidden="1">
      <c r="A1567" t="s">
        <v>55</v>
      </c>
      <c r="B1567" t="s">
        <v>56</v>
      </c>
      <c r="C1567" t="s">
        <v>4596</v>
      </c>
      <c r="D1567" t="s">
        <v>58</v>
      </c>
      <c r="E1567" t="s">
        <v>4597</v>
      </c>
      <c r="F1567" t="s">
        <v>60</v>
      </c>
      <c r="G1567" t="s">
        <v>894</v>
      </c>
      <c r="H1567">
        <v>0</v>
      </c>
      <c r="I1567">
        <v>0</v>
      </c>
      <c r="J1567" t="s">
        <v>25</v>
      </c>
      <c r="K1567">
        <v>0</v>
      </c>
      <c r="L1567">
        <v>10</v>
      </c>
      <c r="M1567" t="s">
        <v>19</v>
      </c>
      <c r="N1567" t="s">
        <v>62</v>
      </c>
      <c r="O1567" t="s">
        <v>895</v>
      </c>
      <c r="P1567" t="s">
        <v>24</v>
      </c>
      <c r="Q1567" t="s">
        <v>64</v>
      </c>
      <c r="R1567" t="s">
        <v>65</v>
      </c>
      <c r="S1567" t="s">
        <v>20</v>
      </c>
      <c r="T1567" t="s">
        <v>105</v>
      </c>
      <c r="U1567" t="s">
        <v>67</v>
      </c>
      <c r="V1567" t="s">
        <v>21</v>
      </c>
      <c r="W1567">
        <v>805</v>
      </c>
      <c r="X1567" t="s">
        <v>22</v>
      </c>
      <c r="Y1567" t="s">
        <v>39</v>
      </c>
      <c r="Z1567">
        <v>2</v>
      </c>
      <c r="AC1567" t="str">
        <f>IF(Table1[[#This Row],[In Adafruit Kit]]+Table1[[#This Row],[Common part]]&gt;0,1,"")</f>
        <v/>
      </c>
      <c r="AF1567" t="str">
        <f>IF(Table1[[#This Row],[Stock Part]]=1,"STOCK",IF(Table1[[#This Row],[5% Rohs Part]]+Table1[[#This Row],[1% Rohs Part]],"",""))</f>
        <v/>
      </c>
      <c r="AG1567" t="str">
        <f>CONCATENATE(Table1[[#This Row],[Resistance (Ohms)]],Table1[[#This Row],[Tolerance]],Table1[[#This Row],[Stock]])</f>
        <v>38.3kÂ±1%</v>
      </c>
      <c r="AH1567" t="s">
        <v>11344</v>
      </c>
      <c r="AI1567" s="6" t="s">
        <v>11352</v>
      </c>
    </row>
    <row r="1568" spans="1:35" hidden="1">
      <c r="A1568" t="s">
        <v>55</v>
      </c>
      <c r="B1568" t="s">
        <v>56</v>
      </c>
      <c r="C1568" t="s">
        <v>4598</v>
      </c>
      <c r="D1568" t="s">
        <v>58</v>
      </c>
      <c r="E1568" t="s">
        <v>4599</v>
      </c>
      <c r="F1568" t="s">
        <v>60</v>
      </c>
      <c r="G1568" t="s">
        <v>2812</v>
      </c>
      <c r="H1568">
        <v>0</v>
      </c>
      <c r="I1568">
        <v>0</v>
      </c>
      <c r="J1568" t="s">
        <v>25</v>
      </c>
      <c r="K1568">
        <v>0</v>
      </c>
      <c r="L1568">
        <v>10</v>
      </c>
      <c r="M1568" t="s">
        <v>19</v>
      </c>
      <c r="N1568" t="s">
        <v>62</v>
      </c>
      <c r="O1568" t="s">
        <v>2813</v>
      </c>
      <c r="P1568" t="s">
        <v>24</v>
      </c>
      <c r="Q1568" t="s">
        <v>64</v>
      </c>
      <c r="R1568" t="s">
        <v>65</v>
      </c>
      <c r="S1568" t="s">
        <v>20</v>
      </c>
      <c r="T1568" t="s">
        <v>105</v>
      </c>
      <c r="U1568" t="s">
        <v>67</v>
      </c>
      <c r="V1568" t="s">
        <v>21</v>
      </c>
      <c r="W1568">
        <v>805</v>
      </c>
      <c r="X1568" t="s">
        <v>22</v>
      </c>
      <c r="Y1568" t="s">
        <v>39</v>
      </c>
      <c r="Z1568">
        <v>2</v>
      </c>
      <c r="AC1568" t="str">
        <f>IF(Table1[[#This Row],[In Adafruit Kit]]+Table1[[#This Row],[Common part]]&gt;0,1,"")</f>
        <v/>
      </c>
      <c r="AF1568" t="str">
        <f>IF(Table1[[#This Row],[Stock Part]]=1,"STOCK",IF(Table1[[#This Row],[5% Rohs Part]]+Table1[[#This Row],[1% Rohs Part]],"",""))</f>
        <v/>
      </c>
      <c r="AG1568" t="str">
        <f>CONCATENATE(Table1[[#This Row],[Resistance (Ohms)]],Table1[[#This Row],[Tolerance]],Table1[[#This Row],[Stock]])</f>
        <v>383kÂ±1%</v>
      </c>
      <c r="AH1568" t="s">
        <v>11344</v>
      </c>
      <c r="AI1568" s="6" t="s">
        <v>11352</v>
      </c>
    </row>
    <row r="1569" spans="1:35" hidden="1">
      <c r="A1569" t="s">
        <v>55</v>
      </c>
      <c r="B1569" t="s">
        <v>56</v>
      </c>
      <c r="C1569" t="s">
        <v>4600</v>
      </c>
      <c r="D1569" t="s">
        <v>58</v>
      </c>
      <c r="E1569" t="s">
        <v>4601</v>
      </c>
      <c r="F1569" t="s">
        <v>60</v>
      </c>
      <c r="G1569" t="s">
        <v>3280</v>
      </c>
      <c r="H1569">
        <v>0</v>
      </c>
      <c r="I1569">
        <v>0</v>
      </c>
      <c r="J1569" t="s">
        <v>25</v>
      </c>
      <c r="K1569">
        <v>0</v>
      </c>
      <c r="L1569">
        <v>10</v>
      </c>
      <c r="M1569" t="s">
        <v>19</v>
      </c>
      <c r="N1569" t="s">
        <v>62</v>
      </c>
      <c r="O1569" t="s">
        <v>3281</v>
      </c>
      <c r="P1569" t="s">
        <v>24</v>
      </c>
      <c r="Q1569" t="s">
        <v>64</v>
      </c>
      <c r="R1569" t="s">
        <v>65</v>
      </c>
      <c r="S1569" t="s">
        <v>20</v>
      </c>
      <c r="T1569" t="s">
        <v>105</v>
      </c>
      <c r="U1569" t="s">
        <v>67</v>
      </c>
      <c r="V1569" t="s">
        <v>21</v>
      </c>
      <c r="W1569">
        <v>805</v>
      </c>
      <c r="X1569" t="s">
        <v>22</v>
      </c>
      <c r="Y1569" t="s">
        <v>39</v>
      </c>
      <c r="Z1569">
        <v>2</v>
      </c>
      <c r="AC1569" t="str">
        <f>IF(Table1[[#This Row],[In Adafruit Kit]]+Table1[[#This Row],[Common part]]&gt;0,1,"")</f>
        <v/>
      </c>
      <c r="AF1569" t="str">
        <f>IF(Table1[[#This Row],[Stock Part]]=1,"STOCK",IF(Table1[[#This Row],[5% Rohs Part]]+Table1[[#This Row],[1% Rohs Part]],"",""))</f>
        <v/>
      </c>
      <c r="AG1569" t="str">
        <f>CONCATENATE(Table1[[#This Row],[Resistance (Ohms)]],Table1[[#This Row],[Tolerance]],Table1[[#This Row],[Stock]])</f>
        <v>3.83MÂ±1%</v>
      </c>
      <c r="AH1569" t="s">
        <v>11344</v>
      </c>
      <c r="AI1569" s="6" t="s">
        <v>11352</v>
      </c>
    </row>
    <row r="1570" spans="1:35" hidden="1">
      <c r="A1570" t="s">
        <v>55</v>
      </c>
      <c r="B1570" t="s">
        <v>56</v>
      </c>
      <c r="C1570" t="s">
        <v>4602</v>
      </c>
      <c r="D1570" t="s">
        <v>58</v>
      </c>
      <c r="E1570" t="s">
        <v>4603</v>
      </c>
      <c r="F1570" t="s">
        <v>60</v>
      </c>
      <c r="G1570" t="s">
        <v>2878</v>
      </c>
      <c r="H1570">
        <v>0</v>
      </c>
      <c r="I1570">
        <v>0</v>
      </c>
      <c r="J1570" t="s">
        <v>25</v>
      </c>
      <c r="K1570">
        <v>0</v>
      </c>
      <c r="L1570">
        <v>10</v>
      </c>
      <c r="M1570" t="s">
        <v>19</v>
      </c>
      <c r="N1570" t="s">
        <v>62</v>
      </c>
      <c r="O1570">
        <v>38.299999999999997</v>
      </c>
      <c r="P1570" t="s">
        <v>24</v>
      </c>
      <c r="Q1570" t="s">
        <v>64</v>
      </c>
      <c r="R1570" t="s">
        <v>65</v>
      </c>
      <c r="S1570" t="s">
        <v>20</v>
      </c>
      <c r="T1570" t="s">
        <v>105</v>
      </c>
      <c r="U1570" t="s">
        <v>67</v>
      </c>
      <c r="V1570" t="s">
        <v>21</v>
      </c>
      <c r="W1570">
        <v>805</v>
      </c>
      <c r="X1570" t="s">
        <v>22</v>
      </c>
      <c r="Y1570" t="s">
        <v>39</v>
      </c>
      <c r="Z1570">
        <v>2</v>
      </c>
      <c r="AC1570" t="str">
        <f>IF(Table1[[#This Row],[In Adafruit Kit]]+Table1[[#This Row],[Common part]]&gt;0,1,"")</f>
        <v/>
      </c>
      <c r="AF1570" t="str">
        <f>IF(Table1[[#This Row],[Stock Part]]=1,"STOCK",IF(Table1[[#This Row],[5% Rohs Part]]+Table1[[#This Row],[1% Rohs Part]],"",""))</f>
        <v/>
      </c>
      <c r="AG1570" t="str">
        <f>CONCATENATE(Table1[[#This Row],[Resistance (Ohms)]],Table1[[#This Row],[Tolerance]],Table1[[#This Row],[Stock]])</f>
        <v>38.3Â±1%</v>
      </c>
      <c r="AH1570" t="s">
        <v>11344</v>
      </c>
      <c r="AI1570" s="6" t="s">
        <v>11352</v>
      </c>
    </row>
    <row r="1571" spans="1:35" hidden="1">
      <c r="A1571" t="s">
        <v>55</v>
      </c>
      <c r="B1571" t="s">
        <v>56</v>
      </c>
      <c r="C1571" t="s">
        <v>4604</v>
      </c>
      <c r="D1571" t="s">
        <v>58</v>
      </c>
      <c r="E1571" t="s">
        <v>4605</v>
      </c>
      <c r="F1571" t="s">
        <v>60</v>
      </c>
      <c r="G1571" t="s">
        <v>3010</v>
      </c>
      <c r="H1571">
        <v>0</v>
      </c>
      <c r="I1571">
        <v>0</v>
      </c>
      <c r="J1571" t="s">
        <v>25</v>
      </c>
      <c r="K1571">
        <v>0</v>
      </c>
      <c r="L1571">
        <v>10</v>
      </c>
      <c r="M1571" t="s">
        <v>19</v>
      </c>
      <c r="N1571" t="s">
        <v>62</v>
      </c>
      <c r="O1571">
        <v>390</v>
      </c>
      <c r="P1571" t="s">
        <v>24</v>
      </c>
      <c r="Q1571" t="s">
        <v>64</v>
      </c>
      <c r="R1571" t="s">
        <v>65</v>
      </c>
      <c r="S1571" t="s">
        <v>20</v>
      </c>
      <c r="T1571" t="s">
        <v>105</v>
      </c>
      <c r="U1571" t="s">
        <v>67</v>
      </c>
      <c r="V1571" t="s">
        <v>21</v>
      </c>
      <c r="W1571">
        <v>805</v>
      </c>
      <c r="X1571" t="s">
        <v>22</v>
      </c>
      <c r="Y1571" t="s">
        <v>39</v>
      </c>
      <c r="Z1571">
        <v>2</v>
      </c>
      <c r="AC1571" t="str">
        <f>IF(Table1[[#This Row],[In Adafruit Kit]]+Table1[[#This Row],[Common part]]&gt;0,1,"")</f>
        <v/>
      </c>
      <c r="AF1571" t="str">
        <f>IF(Table1[[#This Row],[Stock Part]]=1,"STOCK",IF(Table1[[#This Row],[5% Rohs Part]]+Table1[[#This Row],[1% Rohs Part]],"",""))</f>
        <v/>
      </c>
      <c r="AG1571" t="str">
        <f>CONCATENATE(Table1[[#This Row],[Resistance (Ohms)]],Table1[[#This Row],[Tolerance]],Table1[[#This Row],[Stock]])</f>
        <v>390Â±1%</v>
      </c>
      <c r="AH1571" t="s">
        <v>11344</v>
      </c>
      <c r="AI1571" s="6" t="s">
        <v>11352</v>
      </c>
    </row>
    <row r="1572" spans="1:35" hidden="1">
      <c r="A1572" t="s">
        <v>55</v>
      </c>
      <c r="B1572" t="s">
        <v>56</v>
      </c>
      <c r="C1572" t="s">
        <v>4606</v>
      </c>
      <c r="D1572" t="s">
        <v>58</v>
      </c>
      <c r="E1572" t="s">
        <v>4607</v>
      </c>
      <c r="F1572" t="s">
        <v>60</v>
      </c>
      <c r="G1572" t="s">
        <v>2707</v>
      </c>
      <c r="H1572">
        <v>0</v>
      </c>
      <c r="I1572">
        <v>0</v>
      </c>
      <c r="J1572" t="s">
        <v>25</v>
      </c>
      <c r="K1572">
        <v>0</v>
      </c>
      <c r="L1572">
        <v>10</v>
      </c>
      <c r="M1572" t="s">
        <v>19</v>
      </c>
      <c r="N1572" t="s">
        <v>62</v>
      </c>
      <c r="O1572" t="s">
        <v>2151</v>
      </c>
      <c r="P1572" t="s">
        <v>24</v>
      </c>
      <c r="Q1572" t="s">
        <v>64</v>
      </c>
      <c r="R1572" t="s">
        <v>65</v>
      </c>
      <c r="S1572" t="s">
        <v>20</v>
      </c>
      <c r="T1572" t="s">
        <v>105</v>
      </c>
      <c r="U1572" t="s">
        <v>67</v>
      </c>
      <c r="V1572" t="s">
        <v>21</v>
      </c>
      <c r="W1572">
        <v>805</v>
      </c>
      <c r="X1572" t="s">
        <v>22</v>
      </c>
      <c r="Y1572" t="s">
        <v>39</v>
      </c>
      <c r="Z1572">
        <v>2</v>
      </c>
      <c r="AC1572" t="str">
        <f>IF(Table1[[#This Row],[In Adafruit Kit]]+Table1[[#This Row],[Common part]]&gt;0,1,"")</f>
        <v/>
      </c>
      <c r="AF1572" t="str">
        <f>IF(Table1[[#This Row],[Stock Part]]=1,"STOCK",IF(Table1[[#This Row],[5% Rohs Part]]+Table1[[#This Row],[1% Rohs Part]],"",""))</f>
        <v/>
      </c>
      <c r="AG1572" t="str">
        <f>CONCATENATE(Table1[[#This Row],[Resistance (Ohms)]],Table1[[#This Row],[Tolerance]],Table1[[#This Row],[Stock]])</f>
        <v>3.9kÂ±1%</v>
      </c>
      <c r="AH1572" t="s">
        <v>11344</v>
      </c>
      <c r="AI1572" s="6" t="s">
        <v>11352</v>
      </c>
    </row>
    <row r="1573" spans="1:35" hidden="1">
      <c r="A1573" t="s">
        <v>55</v>
      </c>
      <c r="B1573" t="s">
        <v>56</v>
      </c>
      <c r="C1573" t="s">
        <v>4608</v>
      </c>
      <c r="D1573" t="s">
        <v>58</v>
      </c>
      <c r="E1573" t="s">
        <v>4609</v>
      </c>
      <c r="F1573" t="s">
        <v>60</v>
      </c>
      <c r="G1573" t="s">
        <v>3023</v>
      </c>
      <c r="H1573">
        <v>0</v>
      </c>
      <c r="I1573">
        <v>0</v>
      </c>
      <c r="J1573" t="s">
        <v>25</v>
      </c>
      <c r="K1573">
        <v>0</v>
      </c>
      <c r="L1573">
        <v>10</v>
      </c>
      <c r="M1573" t="s">
        <v>19</v>
      </c>
      <c r="N1573" t="s">
        <v>62</v>
      </c>
      <c r="O1573" t="s">
        <v>2470</v>
      </c>
      <c r="P1573" t="s">
        <v>24</v>
      </c>
      <c r="Q1573" t="s">
        <v>64</v>
      </c>
      <c r="R1573" t="s">
        <v>65</v>
      </c>
      <c r="S1573" t="s">
        <v>20</v>
      </c>
      <c r="T1573" t="s">
        <v>105</v>
      </c>
      <c r="U1573" t="s">
        <v>67</v>
      </c>
      <c r="V1573" t="s">
        <v>21</v>
      </c>
      <c r="W1573">
        <v>805</v>
      </c>
      <c r="X1573" t="s">
        <v>22</v>
      </c>
      <c r="Y1573" t="s">
        <v>39</v>
      </c>
      <c r="Z1573">
        <v>2</v>
      </c>
      <c r="AC1573" t="str">
        <f>IF(Table1[[#This Row],[In Adafruit Kit]]+Table1[[#This Row],[Common part]]&gt;0,1,"")</f>
        <v/>
      </c>
      <c r="AF1573" t="str">
        <f>IF(Table1[[#This Row],[Stock Part]]=1,"STOCK",IF(Table1[[#This Row],[5% Rohs Part]]+Table1[[#This Row],[1% Rohs Part]],"",""))</f>
        <v/>
      </c>
      <c r="AG1573" t="str">
        <f>CONCATENATE(Table1[[#This Row],[Resistance (Ohms)]],Table1[[#This Row],[Tolerance]],Table1[[#This Row],[Stock]])</f>
        <v>39kÂ±1%</v>
      </c>
      <c r="AH1573" t="s">
        <v>11344</v>
      </c>
      <c r="AI1573" s="6" t="s">
        <v>11352</v>
      </c>
    </row>
    <row r="1574" spans="1:35" hidden="1">
      <c r="A1574" t="s">
        <v>55</v>
      </c>
      <c r="B1574" t="s">
        <v>56</v>
      </c>
      <c r="C1574" t="s">
        <v>4610</v>
      </c>
      <c r="D1574" t="s">
        <v>58</v>
      </c>
      <c r="E1574" t="s">
        <v>4611</v>
      </c>
      <c r="F1574" t="s">
        <v>60</v>
      </c>
      <c r="G1574" t="s">
        <v>2923</v>
      </c>
      <c r="H1574">
        <v>0</v>
      </c>
      <c r="I1574">
        <v>0</v>
      </c>
      <c r="J1574" t="s">
        <v>25</v>
      </c>
      <c r="K1574">
        <v>0</v>
      </c>
      <c r="L1574">
        <v>10</v>
      </c>
      <c r="M1574" t="s">
        <v>19</v>
      </c>
      <c r="N1574" t="s">
        <v>62</v>
      </c>
      <c r="O1574" t="s">
        <v>2466</v>
      </c>
      <c r="P1574" t="s">
        <v>24</v>
      </c>
      <c r="Q1574" t="s">
        <v>64</v>
      </c>
      <c r="R1574" t="s">
        <v>65</v>
      </c>
      <c r="S1574" t="s">
        <v>20</v>
      </c>
      <c r="T1574" t="s">
        <v>105</v>
      </c>
      <c r="U1574" t="s">
        <v>67</v>
      </c>
      <c r="V1574" t="s">
        <v>21</v>
      </c>
      <c r="W1574">
        <v>805</v>
      </c>
      <c r="X1574" t="s">
        <v>22</v>
      </c>
      <c r="Y1574" t="s">
        <v>39</v>
      </c>
      <c r="Z1574">
        <v>2</v>
      </c>
      <c r="AC1574" t="str">
        <f>IF(Table1[[#This Row],[In Adafruit Kit]]+Table1[[#This Row],[Common part]]&gt;0,1,"")</f>
        <v/>
      </c>
      <c r="AF1574" t="str">
        <f>IF(Table1[[#This Row],[Stock Part]]=1,"STOCK",IF(Table1[[#This Row],[5% Rohs Part]]+Table1[[#This Row],[1% Rohs Part]],"",""))</f>
        <v/>
      </c>
      <c r="AG1574" t="str">
        <f>CONCATENATE(Table1[[#This Row],[Resistance (Ohms)]],Table1[[#This Row],[Tolerance]],Table1[[#This Row],[Stock]])</f>
        <v>390kÂ±1%</v>
      </c>
      <c r="AH1574" t="s">
        <v>11344</v>
      </c>
      <c r="AI1574" s="6" t="s">
        <v>11352</v>
      </c>
    </row>
    <row r="1575" spans="1:35" hidden="1">
      <c r="A1575" t="s">
        <v>55</v>
      </c>
      <c r="B1575" t="s">
        <v>56</v>
      </c>
      <c r="C1575" t="s">
        <v>4612</v>
      </c>
      <c r="D1575" t="s">
        <v>58</v>
      </c>
      <c r="E1575" t="s">
        <v>4613</v>
      </c>
      <c r="F1575" t="s">
        <v>60</v>
      </c>
      <c r="G1575" t="s">
        <v>1684</v>
      </c>
      <c r="H1575">
        <v>0</v>
      </c>
      <c r="I1575">
        <v>0</v>
      </c>
      <c r="J1575" t="s">
        <v>25</v>
      </c>
      <c r="K1575">
        <v>0</v>
      </c>
      <c r="L1575">
        <v>10</v>
      </c>
      <c r="M1575" t="s">
        <v>19</v>
      </c>
      <c r="N1575" t="s">
        <v>62</v>
      </c>
      <c r="O1575">
        <v>392</v>
      </c>
      <c r="P1575" t="s">
        <v>24</v>
      </c>
      <c r="Q1575" t="s">
        <v>64</v>
      </c>
      <c r="R1575" t="s">
        <v>65</v>
      </c>
      <c r="S1575" t="s">
        <v>20</v>
      </c>
      <c r="T1575" t="s">
        <v>105</v>
      </c>
      <c r="U1575" t="s">
        <v>67</v>
      </c>
      <c r="V1575" t="s">
        <v>21</v>
      </c>
      <c r="W1575">
        <v>805</v>
      </c>
      <c r="X1575" t="s">
        <v>22</v>
      </c>
      <c r="Y1575" t="s">
        <v>39</v>
      </c>
      <c r="Z1575">
        <v>2</v>
      </c>
      <c r="AC1575" t="str">
        <f>IF(Table1[[#This Row],[In Adafruit Kit]]+Table1[[#This Row],[Common part]]&gt;0,1,"")</f>
        <v/>
      </c>
      <c r="AF1575" t="str">
        <f>IF(Table1[[#This Row],[Stock Part]]=1,"STOCK",IF(Table1[[#This Row],[5% Rohs Part]]+Table1[[#This Row],[1% Rohs Part]],"",""))</f>
        <v/>
      </c>
      <c r="AG1575" t="str">
        <f>CONCATENATE(Table1[[#This Row],[Resistance (Ohms)]],Table1[[#This Row],[Tolerance]],Table1[[#This Row],[Stock]])</f>
        <v>392Â±1%</v>
      </c>
      <c r="AH1575" t="s">
        <v>11344</v>
      </c>
      <c r="AI1575" s="6" t="s">
        <v>11352</v>
      </c>
    </row>
    <row r="1576" spans="1:35" hidden="1">
      <c r="A1576" t="s">
        <v>55</v>
      </c>
      <c r="B1576" t="s">
        <v>56</v>
      </c>
      <c r="C1576" t="s">
        <v>4614</v>
      </c>
      <c r="D1576" t="s">
        <v>58</v>
      </c>
      <c r="E1576" t="s">
        <v>4615</v>
      </c>
      <c r="F1576" t="s">
        <v>60</v>
      </c>
      <c r="G1576" t="s">
        <v>2617</v>
      </c>
      <c r="H1576">
        <v>0</v>
      </c>
      <c r="I1576">
        <v>0</v>
      </c>
      <c r="J1576" t="s">
        <v>25</v>
      </c>
      <c r="K1576">
        <v>0</v>
      </c>
      <c r="L1576">
        <v>10</v>
      </c>
      <c r="M1576" t="s">
        <v>19</v>
      </c>
      <c r="N1576" t="s">
        <v>62</v>
      </c>
      <c r="O1576" t="s">
        <v>2618</v>
      </c>
      <c r="P1576" t="s">
        <v>24</v>
      </c>
      <c r="Q1576" t="s">
        <v>64</v>
      </c>
      <c r="R1576" t="s">
        <v>65</v>
      </c>
      <c r="S1576" t="s">
        <v>20</v>
      </c>
      <c r="T1576" t="s">
        <v>105</v>
      </c>
      <c r="U1576" t="s">
        <v>67</v>
      </c>
      <c r="V1576" t="s">
        <v>21</v>
      </c>
      <c r="W1576">
        <v>805</v>
      </c>
      <c r="X1576" t="s">
        <v>22</v>
      </c>
      <c r="Y1576" t="s">
        <v>39</v>
      </c>
      <c r="Z1576">
        <v>2</v>
      </c>
      <c r="AC1576" t="str">
        <f>IF(Table1[[#This Row],[In Adafruit Kit]]+Table1[[#This Row],[Common part]]&gt;0,1,"")</f>
        <v/>
      </c>
      <c r="AF1576" t="str">
        <f>IF(Table1[[#This Row],[Stock Part]]=1,"STOCK",IF(Table1[[#This Row],[5% Rohs Part]]+Table1[[#This Row],[1% Rohs Part]],"",""))</f>
        <v/>
      </c>
      <c r="AG1576" t="str">
        <f>CONCATENATE(Table1[[#This Row],[Resistance (Ohms)]],Table1[[#This Row],[Tolerance]],Table1[[#This Row],[Stock]])</f>
        <v>3.92kÂ±1%</v>
      </c>
      <c r="AH1576" t="s">
        <v>11344</v>
      </c>
      <c r="AI1576" s="6" t="s">
        <v>11352</v>
      </c>
    </row>
    <row r="1577" spans="1:35" hidden="1">
      <c r="A1577" t="s">
        <v>55</v>
      </c>
      <c r="B1577" t="s">
        <v>56</v>
      </c>
      <c r="C1577" t="s">
        <v>4616</v>
      </c>
      <c r="D1577" t="s">
        <v>58</v>
      </c>
      <c r="E1577" t="s">
        <v>4617</v>
      </c>
      <c r="F1577" t="s">
        <v>60</v>
      </c>
      <c r="G1577" t="s">
        <v>757</v>
      </c>
      <c r="H1577">
        <v>0</v>
      </c>
      <c r="I1577">
        <v>0</v>
      </c>
      <c r="J1577" t="s">
        <v>25</v>
      </c>
      <c r="K1577">
        <v>0</v>
      </c>
      <c r="L1577">
        <v>10</v>
      </c>
      <c r="M1577" t="s">
        <v>19</v>
      </c>
      <c r="N1577" t="s">
        <v>62</v>
      </c>
      <c r="O1577" t="s">
        <v>758</v>
      </c>
      <c r="P1577" t="s">
        <v>24</v>
      </c>
      <c r="Q1577" t="s">
        <v>64</v>
      </c>
      <c r="R1577" t="s">
        <v>65</v>
      </c>
      <c r="S1577" t="s">
        <v>20</v>
      </c>
      <c r="T1577" t="s">
        <v>105</v>
      </c>
      <c r="U1577" t="s">
        <v>67</v>
      </c>
      <c r="V1577" t="s">
        <v>21</v>
      </c>
      <c r="W1577">
        <v>805</v>
      </c>
      <c r="X1577" t="s">
        <v>22</v>
      </c>
      <c r="Y1577" t="s">
        <v>39</v>
      </c>
      <c r="Z1577">
        <v>2</v>
      </c>
      <c r="AC1577" t="str">
        <f>IF(Table1[[#This Row],[In Adafruit Kit]]+Table1[[#This Row],[Common part]]&gt;0,1,"")</f>
        <v/>
      </c>
      <c r="AF1577" t="str">
        <f>IF(Table1[[#This Row],[Stock Part]]=1,"STOCK",IF(Table1[[#This Row],[5% Rohs Part]]+Table1[[#This Row],[1% Rohs Part]],"",""))</f>
        <v/>
      </c>
      <c r="AG1577" t="str">
        <f>CONCATENATE(Table1[[#This Row],[Resistance (Ohms)]],Table1[[#This Row],[Tolerance]],Table1[[#This Row],[Stock]])</f>
        <v>39.2kÂ±1%</v>
      </c>
      <c r="AH1577" t="s">
        <v>11344</v>
      </c>
      <c r="AI1577" s="6" t="s">
        <v>11352</v>
      </c>
    </row>
    <row r="1578" spans="1:35" hidden="1">
      <c r="A1578" t="s">
        <v>55</v>
      </c>
      <c r="B1578" t="s">
        <v>56</v>
      </c>
      <c r="C1578" t="s">
        <v>4618</v>
      </c>
      <c r="D1578" t="s">
        <v>58</v>
      </c>
      <c r="E1578" t="s">
        <v>4619</v>
      </c>
      <c r="F1578" t="s">
        <v>60</v>
      </c>
      <c r="G1578" t="s">
        <v>1909</v>
      </c>
      <c r="H1578">
        <v>0</v>
      </c>
      <c r="I1578">
        <v>0</v>
      </c>
      <c r="J1578" t="s">
        <v>25</v>
      </c>
      <c r="K1578">
        <v>0</v>
      </c>
      <c r="L1578">
        <v>10</v>
      </c>
      <c r="M1578" t="s">
        <v>19</v>
      </c>
      <c r="N1578" t="s">
        <v>62</v>
      </c>
      <c r="O1578" t="s">
        <v>1910</v>
      </c>
      <c r="P1578" t="s">
        <v>24</v>
      </c>
      <c r="Q1578" t="s">
        <v>64</v>
      </c>
      <c r="R1578" t="s">
        <v>65</v>
      </c>
      <c r="S1578" t="s">
        <v>20</v>
      </c>
      <c r="T1578" t="s">
        <v>105</v>
      </c>
      <c r="U1578" t="s">
        <v>67</v>
      </c>
      <c r="V1578" t="s">
        <v>21</v>
      </c>
      <c r="W1578">
        <v>805</v>
      </c>
      <c r="X1578" t="s">
        <v>22</v>
      </c>
      <c r="Y1578" t="s">
        <v>39</v>
      </c>
      <c r="Z1578">
        <v>2</v>
      </c>
      <c r="AC1578" t="str">
        <f>IF(Table1[[#This Row],[In Adafruit Kit]]+Table1[[#This Row],[Common part]]&gt;0,1,"")</f>
        <v/>
      </c>
      <c r="AF1578" t="str">
        <f>IF(Table1[[#This Row],[Stock Part]]=1,"STOCK",IF(Table1[[#This Row],[5% Rohs Part]]+Table1[[#This Row],[1% Rohs Part]],"",""))</f>
        <v/>
      </c>
      <c r="AG1578" t="str">
        <f>CONCATENATE(Table1[[#This Row],[Resistance (Ohms)]],Table1[[#This Row],[Tolerance]],Table1[[#This Row],[Stock]])</f>
        <v>392kÂ±1%</v>
      </c>
      <c r="AH1578" t="s">
        <v>11344</v>
      </c>
      <c r="AI1578" s="6" t="s">
        <v>11352</v>
      </c>
    </row>
    <row r="1579" spans="1:35" hidden="1">
      <c r="A1579" t="s">
        <v>55</v>
      </c>
      <c r="B1579" t="s">
        <v>56</v>
      </c>
      <c r="C1579" t="s">
        <v>4620</v>
      </c>
      <c r="D1579" t="s">
        <v>58</v>
      </c>
      <c r="E1579" t="s">
        <v>4621</v>
      </c>
      <c r="F1579" t="s">
        <v>60</v>
      </c>
      <c r="G1579" t="s">
        <v>2326</v>
      </c>
      <c r="H1579">
        <v>0</v>
      </c>
      <c r="I1579">
        <v>0</v>
      </c>
      <c r="J1579" t="s">
        <v>25</v>
      </c>
      <c r="K1579">
        <v>0</v>
      </c>
      <c r="L1579">
        <v>10</v>
      </c>
      <c r="M1579" t="s">
        <v>19</v>
      </c>
      <c r="N1579" t="s">
        <v>62</v>
      </c>
      <c r="O1579" t="s">
        <v>2327</v>
      </c>
      <c r="P1579" t="s">
        <v>24</v>
      </c>
      <c r="Q1579" t="s">
        <v>64</v>
      </c>
      <c r="R1579" t="s">
        <v>65</v>
      </c>
      <c r="S1579" t="s">
        <v>20</v>
      </c>
      <c r="T1579" t="s">
        <v>105</v>
      </c>
      <c r="U1579" t="s">
        <v>67</v>
      </c>
      <c r="V1579" t="s">
        <v>21</v>
      </c>
      <c r="W1579">
        <v>805</v>
      </c>
      <c r="X1579" t="s">
        <v>22</v>
      </c>
      <c r="Y1579" t="s">
        <v>39</v>
      </c>
      <c r="Z1579">
        <v>2</v>
      </c>
      <c r="AC1579" t="str">
        <f>IF(Table1[[#This Row],[In Adafruit Kit]]+Table1[[#This Row],[Common part]]&gt;0,1,"")</f>
        <v/>
      </c>
      <c r="AF1579" t="str">
        <f>IF(Table1[[#This Row],[Stock Part]]=1,"STOCK",IF(Table1[[#This Row],[5% Rohs Part]]+Table1[[#This Row],[1% Rohs Part]],"",""))</f>
        <v/>
      </c>
      <c r="AG1579" t="str">
        <f>CONCATENATE(Table1[[#This Row],[Resistance (Ohms)]],Table1[[#This Row],[Tolerance]],Table1[[#This Row],[Stock]])</f>
        <v>3.92MÂ±1%</v>
      </c>
      <c r="AH1579" t="s">
        <v>11344</v>
      </c>
      <c r="AI1579" s="6" t="s">
        <v>11352</v>
      </c>
    </row>
    <row r="1580" spans="1:35" hidden="1">
      <c r="A1580" t="s">
        <v>55</v>
      </c>
      <c r="B1580" t="s">
        <v>56</v>
      </c>
      <c r="C1580" t="s">
        <v>4622</v>
      </c>
      <c r="D1580" t="s">
        <v>58</v>
      </c>
      <c r="E1580" t="s">
        <v>4623</v>
      </c>
      <c r="F1580" t="s">
        <v>60</v>
      </c>
      <c r="G1580" t="s">
        <v>723</v>
      </c>
      <c r="H1580">
        <v>0</v>
      </c>
      <c r="I1580">
        <v>0</v>
      </c>
      <c r="J1580" t="s">
        <v>25</v>
      </c>
      <c r="K1580">
        <v>0</v>
      </c>
      <c r="L1580">
        <v>10</v>
      </c>
      <c r="M1580" t="s">
        <v>19</v>
      </c>
      <c r="N1580" t="s">
        <v>62</v>
      </c>
      <c r="O1580">
        <v>39</v>
      </c>
      <c r="P1580" t="s">
        <v>24</v>
      </c>
      <c r="Q1580" t="s">
        <v>64</v>
      </c>
      <c r="R1580" t="s">
        <v>65</v>
      </c>
      <c r="S1580" t="s">
        <v>20</v>
      </c>
      <c r="T1580" t="s">
        <v>105</v>
      </c>
      <c r="U1580" t="s">
        <v>67</v>
      </c>
      <c r="V1580" t="s">
        <v>21</v>
      </c>
      <c r="W1580">
        <v>805</v>
      </c>
      <c r="X1580" t="s">
        <v>22</v>
      </c>
      <c r="Y1580" t="s">
        <v>39</v>
      </c>
      <c r="Z1580">
        <v>2</v>
      </c>
      <c r="AC1580" t="str">
        <f>IF(Table1[[#This Row],[In Adafruit Kit]]+Table1[[#This Row],[Common part]]&gt;0,1,"")</f>
        <v/>
      </c>
      <c r="AF1580" t="str">
        <f>IF(Table1[[#This Row],[Stock Part]]=1,"STOCK",IF(Table1[[#This Row],[5% Rohs Part]]+Table1[[#This Row],[1% Rohs Part]],"",""))</f>
        <v/>
      </c>
      <c r="AG1580" t="str">
        <f>CONCATENATE(Table1[[#This Row],[Resistance (Ohms)]],Table1[[#This Row],[Tolerance]],Table1[[#This Row],[Stock]])</f>
        <v>39Â±1%</v>
      </c>
      <c r="AH1580" t="s">
        <v>11344</v>
      </c>
      <c r="AI1580" s="6" t="s">
        <v>11352</v>
      </c>
    </row>
    <row r="1581" spans="1:35" hidden="1">
      <c r="A1581" t="s">
        <v>55</v>
      </c>
      <c r="B1581" t="s">
        <v>56</v>
      </c>
      <c r="C1581" t="s">
        <v>4624</v>
      </c>
      <c r="D1581" t="s">
        <v>58</v>
      </c>
      <c r="E1581" t="s">
        <v>4625</v>
      </c>
      <c r="F1581" t="s">
        <v>60</v>
      </c>
      <c r="G1581" t="s">
        <v>2710</v>
      </c>
      <c r="H1581">
        <v>0</v>
      </c>
      <c r="I1581">
        <v>0</v>
      </c>
      <c r="J1581" t="s">
        <v>25</v>
      </c>
      <c r="K1581">
        <v>0</v>
      </c>
      <c r="L1581">
        <v>10</v>
      </c>
      <c r="M1581" t="s">
        <v>19</v>
      </c>
      <c r="N1581" t="s">
        <v>62</v>
      </c>
      <c r="O1581">
        <v>39.200000000000003</v>
      </c>
      <c r="P1581" t="s">
        <v>24</v>
      </c>
      <c r="Q1581" t="s">
        <v>64</v>
      </c>
      <c r="R1581" t="s">
        <v>65</v>
      </c>
      <c r="S1581" t="s">
        <v>20</v>
      </c>
      <c r="T1581" t="s">
        <v>105</v>
      </c>
      <c r="U1581" t="s">
        <v>67</v>
      </c>
      <c r="V1581" t="s">
        <v>21</v>
      </c>
      <c r="W1581">
        <v>805</v>
      </c>
      <c r="X1581" t="s">
        <v>22</v>
      </c>
      <c r="Y1581" t="s">
        <v>39</v>
      </c>
      <c r="Z1581">
        <v>2</v>
      </c>
      <c r="AC1581" t="str">
        <f>IF(Table1[[#This Row],[In Adafruit Kit]]+Table1[[#This Row],[Common part]]&gt;0,1,"")</f>
        <v/>
      </c>
      <c r="AF1581" t="str">
        <f>IF(Table1[[#This Row],[Stock Part]]=1,"STOCK",IF(Table1[[#This Row],[5% Rohs Part]]+Table1[[#This Row],[1% Rohs Part]],"",""))</f>
        <v/>
      </c>
      <c r="AG1581" t="str">
        <f>CONCATENATE(Table1[[#This Row],[Resistance (Ohms)]],Table1[[#This Row],[Tolerance]],Table1[[#This Row],[Stock]])</f>
        <v>39.2Â±1%</v>
      </c>
      <c r="AH1581" t="s">
        <v>11344</v>
      </c>
      <c r="AI1581" s="6" t="s">
        <v>11352</v>
      </c>
    </row>
    <row r="1582" spans="1:35" hidden="1">
      <c r="A1582" t="s">
        <v>55</v>
      </c>
      <c r="B1582" t="s">
        <v>56</v>
      </c>
      <c r="C1582" t="s">
        <v>4626</v>
      </c>
      <c r="D1582" t="s">
        <v>58</v>
      </c>
      <c r="E1582" t="s">
        <v>4627</v>
      </c>
      <c r="F1582" t="s">
        <v>60</v>
      </c>
      <c r="G1582" t="s">
        <v>3004</v>
      </c>
      <c r="H1582">
        <v>0</v>
      </c>
      <c r="I1582">
        <v>0</v>
      </c>
      <c r="J1582" t="s">
        <v>25</v>
      </c>
      <c r="K1582">
        <v>0</v>
      </c>
      <c r="L1582">
        <v>10</v>
      </c>
      <c r="M1582" t="s">
        <v>19</v>
      </c>
      <c r="N1582" t="s">
        <v>62</v>
      </c>
      <c r="O1582">
        <v>3</v>
      </c>
      <c r="P1582" t="s">
        <v>24</v>
      </c>
      <c r="Q1582" t="s">
        <v>64</v>
      </c>
      <c r="R1582" t="s">
        <v>65</v>
      </c>
      <c r="S1582" t="s">
        <v>20</v>
      </c>
      <c r="T1582" t="s">
        <v>3477</v>
      </c>
      <c r="U1582" t="s">
        <v>67</v>
      </c>
      <c r="V1582" t="s">
        <v>21</v>
      </c>
      <c r="W1582">
        <v>805</v>
      </c>
      <c r="X1582" t="s">
        <v>22</v>
      </c>
      <c r="Y1582" t="s">
        <v>39</v>
      </c>
      <c r="Z1582">
        <v>2</v>
      </c>
      <c r="AC1582" t="str">
        <f>IF(Table1[[#This Row],[In Adafruit Kit]]+Table1[[#This Row],[Common part]]&gt;0,1,"")</f>
        <v/>
      </c>
      <c r="AF1582" t="str">
        <f>IF(Table1[[#This Row],[Stock Part]]=1,"STOCK",IF(Table1[[#This Row],[5% Rohs Part]]+Table1[[#This Row],[1% Rohs Part]],"",""))</f>
        <v/>
      </c>
      <c r="AG1582" t="str">
        <f>CONCATENATE(Table1[[#This Row],[Resistance (Ohms)]],Table1[[#This Row],[Tolerance]],Table1[[#This Row],[Stock]])</f>
        <v>3Â±1%</v>
      </c>
      <c r="AH1582" t="s">
        <v>11344</v>
      </c>
      <c r="AI1582" s="6" t="s">
        <v>11352</v>
      </c>
    </row>
    <row r="1583" spans="1:35" hidden="1">
      <c r="A1583" t="s">
        <v>55</v>
      </c>
      <c r="B1583" t="s">
        <v>56</v>
      </c>
      <c r="C1583" t="s">
        <v>4628</v>
      </c>
      <c r="D1583" t="s">
        <v>58</v>
      </c>
      <c r="E1583" t="s">
        <v>4629</v>
      </c>
      <c r="F1583" t="s">
        <v>60</v>
      </c>
      <c r="G1583" t="s">
        <v>2092</v>
      </c>
      <c r="H1583">
        <v>0</v>
      </c>
      <c r="I1583">
        <v>0</v>
      </c>
      <c r="J1583" t="s">
        <v>25</v>
      </c>
      <c r="K1583">
        <v>0</v>
      </c>
      <c r="L1583">
        <v>10</v>
      </c>
      <c r="M1583" t="s">
        <v>19</v>
      </c>
      <c r="N1583" t="s">
        <v>62</v>
      </c>
      <c r="O1583">
        <v>3.01</v>
      </c>
      <c r="P1583" t="s">
        <v>24</v>
      </c>
      <c r="Q1583" t="s">
        <v>64</v>
      </c>
      <c r="R1583" t="s">
        <v>65</v>
      </c>
      <c r="S1583" t="s">
        <v>20</v>
      </c>
      <c r="T1583" t="s">
        <v>3477</v>
      </c>
      <c r="U1583" t="s">
        <v>67</v>
      </c>
      <c r="V1583" t="s">
        <v>21</v>
      </c>
      <c r="W1583">
        <v>805</v>
      </c>
      <c r="X1583" t="s">
        <v>22</v>
      </c>
      <c r="Y1583" t="s">
        <v>39</v>
      </c>
      <c r="Z1583">
        <v>2</v>
      </c>
      <c r="AC1583" t="str">
        <f>IF(Table1[[#This Row],[In Adafruit Kit]]+Table1[[#This Row],[Common part]]&gt;0,1,"")</f>
        <v/>
      </c>
      <c r="AF1583" t="str">
        <f>IF(Table1[[#This Row],[Stock Part]]=1,"STOCK",IF(Table1[[#This Row],[5% Rohs Part]]+Table1[[#This Row],[1% Rohs Part]],"",""))</f>
        <v/>
      </c>
      <c r="AG1583" t="str">
        <f>CONCATENATE(Table1[[#This Row],[Resistance (Ohms)]],Table1[[#This Row],[Tolerance]],Table1[[#This Row],[Stock]])</f>
        <v>3.01Â±1%</v>
      </c>
      <c r="AH1583" t="s">
        <v>11344</v>
      </c>
      <c r="AI1583" s="6" t="s">
        <v>11352</v>
      </c>
    </row>
    <row r="1584" spans="1:35" hidden="1">
      <c r="A1584" t="s">
        <v>55</v>
      </c>
      <c r="B1584" t="s">
        <v>56</v>
      </c>
      <c r="C1584" t="s">
        <v>4630</v>
      </c>
      <c r="D1584" t="s">
        <v>58</v>
      </c>
      <c r="E1584" t="s">
        <v>4631</v>
      </c>
      <c r="F1584" t="s">
        <v>60</v>
      </c>
      <c r="G1584" t="s">
        <v>2428</v>
      </c>
      <c r="H1584">
        <v>0</v>
      </c>
      <c r="I1584">
        <v>0</v>
      </c>
      <c r="J1584" t="s">
        <v>25</v>
      </c>
      <c r="K1584">
        <v>0</v>
      </c>
      <c r="L1584">
        <v>10</v>
      </c>
      <c r="M1584" t="s">
        <v>19</v>
      </c>
      <c r="N1584" t="s">
        <v>62</v>
      </c>
      <c r="O1584">
        <v>3.09</v>
      </c>
      <c r="P1584" t="s">
        <v>24</v>
      </c>
      <c r="Q1584" t="s">
        <v>64</v>
      </c>
      <c r="R1584" t="s">
        <v>65</v>
      </c>
      <c r="S1584" t="s">
        <v>20</v>
      </c>
      <c r="T1584" t="s">
        <v>3477</v>
      </c>
      <c r="U1584" t="s">
        <v>67</v>
      </c>
      <c r="V1584" t="s">
        <v>21</v>
      </c>
      <c r="W1584">
        <v>805</v>
      </c>
      <c r="X1584" t="s">
        <v>22</v>
      </c>
      <c r="Y1584" t="s">
        <v>39</v>
      </c>
      <c r="Z1584">
        <v>2</v>
      </c>
      <c r="AC1584" t="str">
        <f>IF(Table1[[#This Row],[In Adafruit Kit]]+Table1[[#This Row],[Common part]]&gt;0,1,"")</f>
        <v/>
      </c>
      <c r="AF1584" t="str">
        <f>IF(Table1[[#This Row],[Stock Part]]=1,"STOCK",IF(Table1[[#This Row],[5% Rohs Part]]+Table1[[#This Row],[1% Rohs Part]],"",""))</f>
        <v/>
      </c>
      <c r="AG1584" t="str">
        <f>CONCATENATE(Table1[[#This Row],[Resistance (Ohms)]],Table1[[#This Row],[Tolerance]],Table1[[#This Row],[Stock]])</f>
        <v>3.09Â±1%</v>
      </c>
      <c r="AH1584" t="s">
        <v>11344</v>
      </c>
      <c r="AI1584" s="6" t="s">
        <v>11352</v>
      </c>
    </row>
    <row r="1585" spans="1:35" hidden="1">
      <c r="A1585" t="s">
        <v>55</v>
      </c>
      <c r="B1585" t="s">
        <v>56</v>
      </c>
      <c r="C1585" t="s">
        <v>4632</v>
      </c>
      <c r="D1585" t="s">
        <v>58</v>
      </c>
      <c r="E1585" t="s">
        <v>4633</v>
      </c>
      <c r="F1585" t="s">
        <v>60</v>
      </c>
      <c r="G1585" t="s">
        <v>2374</v>
      </c>
      <c r="H1585">
        <v>0</v>
      </c>
      <c r="I1585">
        <v>0</v>
      </c>
      <c r="J1585" t="s">
        <v>25</v>
      </c>
      <c r="K1585">
        <v>0</v>
      </c>
      <c r="L1585">
        <v>10</v>
      </c>
      <c r="M1585" t="s">
        <v>19</v>
      </c>
      <c r="N1585" t="s">
        <v>62</v>
      </c>
      <c r="O1585">
        <v>3.16</v>
      </c>
      <c r="P1585" t="s">
        <v>24</v>
      </c>
      <c r="Q1585" t="s">
        <v>64</v>
      </c>
      <c r="R1585" t="s">
        <v>65</v>
      </c>
      <c r="S1585" t="s">
        <v>20</v>
      </c>
      <c r="T1585" t="s">
        <v>3477</v>
      </c>
      <c r="U1585" t="s">
        <v>67</v>
      </c>
      <c r="V1585" t="s">
        <v>21</v>
      </c>
      <c r="W1585">
        <v>805</v>
      </c>
      <c r="X1585" t="s">
        <v>22</v>
      </c>
      <c r="Y1585" t="s">
        <v>39</v>
      </c>
      <c r="Z1585">
        <v>2</v>
      </c>
      <c r="AC1585" t="str">
        <f>IF(Table1[[#This Row],[In Adafruit Kit]]+Table1[[#This Row],[Common part]]&gt;0,1,"")</f>
        <v/>
      </c>
      <c r="AF1585" t="str">
        <f>IF(Table1[[#This Row],[Stock Part]]=1,"STOCK",IF(Table1[[#This Row],[5% Rohs Part]]+Table1[[#This Row],[1% Rohs Part]],"",""))</f>
        <v/>
      </c>
      <c r="AG1585" t="str">
        <f>CONCATENATE(Table1[[#This Row],[Resistance (Ohms)]],Table1[[#This Row],[Tolerance]],Table1[[#This Row],[Stock]])</f>
        <v>3.16Â±1%</v>
      </c>
      <c r="AH1585" t="s">
        <v>11344</v>
      </c>
      <c r="AI1585" s="6" t="s">
        <v>11352</v>
      </c>
    </row>
    <row r="1586" spans="1:35" hidden="1">
      <c r="A1586" t="s">
        <v>55</v>
      </c>
      <c r="B1586" t="s">
        <v>56</v>
      </c>
      <c r="C1586" t="s">
        <v>4634</v>
      </c>
      <c r="D1586" t="s">
        <v>58</v>
      </c>
      <c r="E1586" t="s">
        <v>4635</v>
      </c>
      <c r="F1586" t="s">
        <v>60</v>
      </c>
      <c r="G1586" t="s">
        <v>3365</v>
      </c>
      <c r="H1586">
        <v>0</v>
      </c>
      <c r="I1586">
        <v>0</v>
      </c>
      <c r="J1586" t="s">
        <v>25</v>
      </c>
      <c r="K1586">
        <v>0</v>
      </c>
      <c r="L1586">
        <v>10</v>
      </c>
      <c r="M1586" t="s">
        <v>19</v>
      </c>
      <c r="N1586" t="s">
        <v>62</v>
      </c>
      <c r="O1586">
        <v>3.24</v>
      </c>
      <c r="P1586" t="s">
        <v>24</v>
      </c>
      <c r="Q1586" t="s">
        <v>64</v>
      </c>
      <c r="R1586" t="s">
        <v>65</v>
      </c>
      <c r="S1586" t="s">
        <v>20</v>
      </c>
      <c r="T1586" t="s">
        <v>3477</v>
      </c>
      <c r="U1586" t="s">
        <v>67</v>
      </c>
      <c r="V1586" t="s">
        <v>21</v>
      </c>
      <c r="W1586">
        <v>805</v>
      </c>
      <c r="X1586" t="s">
        <v>22</v>
      </c>
      <c r="Y1586" t="s">
        <v>39</v>
      </c>
      <c r="Z1586">
        <v>2</v>
      </c>
      <c r="AC1586" t="str">
        <f>IF(Table1[[#This Row],[In Adafruit Kit]]+Table1[[#This Row],[Common part]]&gt;0,1,"")</f>
        <v/>
      </c>
      <c r="AF1586" t="str">
        <f>IF(Table1[[#This Row],[Stock Part]]=1,"STOCK",IF(Table1[[#This Row],[5% Rohs Part]]+Table1[[#This Row],[1% Rohs Part]],"",""))</f>
        <v/>
      </c>
      <c r="AG1586" t="str">
        <f>CONCATENATE(Table1[[#This Row],[Resistance (Ohms)]],Table1[[#This Row],[Tolerance]],Table1[[#This Row],[Stock]])</f>
        <v>3.24Â±1%</v>
      </c>
      <c r="AH1586" t="s">
        <v>11344</v>
      </c>
      <c r="AI1586" s="6" t="s">
        <v>11352</v>
      </c>
    </row>
    <row r="1587" spans="1:35" hidden="1">
      <c r="A1587" t="s">
        <v>55</v>
      </c>
      <c r="B1587" t="s">
        <v>56</v>
      </c>
      <c r="C1587" t="s">
        <v>4636</v>
      </c>
      <c r="D1587" t="s">
        <v>58</v>
      </c>
      <c r="E1587" t="s">
        <v>4637</v>
      </c>
      <c r="F1587" t="s">
        <v>60</v>
      </c>
      <c r="G1587" t="s">
        <v>2116</v>
      </c>
      <c r="H1587">
        <v>0</v>
      </c>
      <c r="I1587">
        <v>0</v>
      </c>
      <c r="J1587" t="s">
        <v>25</v>
      </c>
      <c r="K1587">
        <v>0</v>
      </c>
      <c r="L1587">
        <v>10</v>
      </c>
      <c r="M1587" t="s">
        <v>19</v>
      </c>
      <c r="N1587" t="s">
        <v>62</v>
      </c>
      <c r="O1587">
        <v>3.32</v>
      </c>
      <c r="P1587" t="s">
        <v>24</v>
      </c>
      <c r="Q1587" t="s">
        <v>64</v>
      </c>
      <c r="R1587" t="s">
        <v>65</v>
      </c>
      <c r="S1587" t="s">
        <v>20</v>
      </c>
      <c r="T1587" t="s">
        <v>3477</v>
      </c>
      <c r="U1587" t="s">
        <v>67</v>
      </c>
      <c r="V1587" t="s">
        <v>21</v>
      </c>
      <c r="W1587">
        <v>805</v>
      </c>
      <c r="X1587" t="s">
        <v>22</v>
      </c>
      <c r="Y1587" t="s">
        <v>39</v>
      </c>
      <c r="Z1587">
        <v>2</v>
      </c>
      <c r="AC1587" t="str">
        <f>IF(Table1[[#This Row],[In Adafruit Kit]]+Table1[[#This Row],[Common part]]&gt;0,1,"")</f>
        <v/>
      </c>
      <c r="AF1587" t="str">
        <f>IF(Table1[[#This Row],[Stock Part]]=1,"STOCK",IF(Table1[[#This Row],[5% Rohs Part]]+Table1[[#This Row],[1% Rohs Part]],"",""))</f>
        <v/>
      </c>
      <c r="AG1587" t="str">
        <f>CONCATENATE(Table1[[#This Row],[Resistance (Ohms)]],Table1[[#This Row],[Tolerance]],Table1[[#This Row],[Stock]])</f>
        <v>3.32Â±1%</v>
      </c>
      <c r="AH1587" t="s">
        <v>11344</v>
      </c>
      <c r="AI1587" s="6" t="s">
        <v>11352</v>
      </c>
    </row>
    <row r="1588" spans="1:35" hidden="1">
      <c r="A1588" t="s">
        <v>55</v>
      </c>
      <c r="B1588" t="s">
        <v>56</v>
      </c>
      <c r="C1588" t="s">
        <v>4638</v>
      </c>
      <c r="D1588" t="s">
        <v>58</v>
      </c>
      <c r="E1588" t="s">
        <v>4639</v>
      </c>
      <c r="F1588" t="s">
        <v>60</v>
      </c>
      <c r="G1588" t="s">
        <v>3368</v>
      </c>
      <c r="H1588">
        <v>0</v>
      </c>
      <c r="I1588">
        <v>0</v>
      </c>
      <c r="J1588" t="s">
        <v>25</v>
      </c>
      <c r="K1588">
        <v>0</v>
      </c>
      <c r="L1588">
        <v>10</v>
      </c>
      <c r="M1588" t="s">
        <v>19</v>
      </c>
      <c r="N1588" t="s">
        <v>62</v>
      </c>
      <c r="O1588">
        <v>3.4</v>
      </c>
      <c r="P1588" t="s">
        <v>24</v>
      </c>
      <c r="Q1588" t="s">
        <v>64</v>
      </c>
      <c r="R1588" t="s">
        <v>65</v>
      </c>
      <c r="S1588" t="s">
        <v>20</v>
      </c>
      <c r="T1588" t="s">
        <v>3477</v>
      </c>
      <c r="U1588" t="s">
        <v>67</v>
      </c>
      <c r="V1588" t="s">
        <v>21</v>
      </c>
      <c r="W1588">
        <v>805</v>
      </c>
      <c r="X1588" t="s">
        <v>22</v>
      </c>
      <c r="Y1588" t="s">
        <v>39</v>
      </c>
      <c r="Z1588">
        <v>2</v>
      </c>
      <c r="AC1588" t="str">
        <f>IF(Table1[[#This Row],[In Adafruit Kit]]+Table1[[#This Row],[Common part]]&gt;0,1,"")</f>
        <v/>
      </c>
      <c r="AF1588" t="str">
        <f>IF(Table1[[#This Row],[Stock Part]]=1,"STOCK",IF(Table1[[#This Row],[5% Rohs Part]]+Table1[[#This Row],[1% Rohs Part]],"",""))</f>
        <v/>
      </c>
      <c r="AG1588" t="str">
        <f>CONCATENATE(Table1[[#This Row],[Resistance (Ohms)]],Table1[[#This Row],[Tolerance]],Table1[[#This Row],[Stock]])</f>
        <v>3.4Â±1%</v>
      </c>
      <c r="AH1588" t="s">
        <v>11344</v>
      </c>
      <c r="AI1588" s="6" t="s">
        <v>11352</v>
      </c>
    </row>
    <row r="1589" spans="1:35" hidden="1">
      <c r="A1589" t="s">
        <v>55</v>
      </c>
      <c r="B1589" t="s">
        <v>56</v>
      </c>
      <c r="C1589" t="s">
        <v>4640</v>
      </c>
      <c r="D1589" t="s">
        <v>58</v>
      </c>
      <c r="E1589" t="s">
        <v>4641</v>
      </c>
      <c r="F1589" t="s">
        <v>60</v>
      </c>
      <c r="G1589" t="s">
        <v>2356</v>
      </c>
      <c r="H1589">
        <v>0</v>
      </c>
      <c r="I1589">
        <v>0</v>
      </c>
      <c r="J1589" t="s">
        <v>25</v>
      </c>
      <c r="K1589">
        <v>0</v>
      </c>
      <c r="L1589">
        <v>10</v>
      </c>
      <c r="M1589" t="s">
        <v>19</v>
      </c>
      <c r="N1589" t="s">
        <v>62</v>
      </c>
      <c r="O1589">
        <v>3.48</v>
      </c>
      <c r="P1589" t="s">
        <v>24</v>
      </c>
      <c r="Q1589" t="s">
        <v>64</v>
      </c>
      <c r="R1589" t="s">
        <v>65</v>
      </c>
      <c r="S1589" t="s">
        <v>20</v>
      </c>
      <c r="T1589" t="s">
        <v>3477</v>
      </c>
      <c r="U1589" t="s">
        <v>67</v>
      </c>
      <c r="V1589" t="s">
        <v>21</v>
      </c>
      <c r="W1589">
        <v>805</v>
      </c>
      <c r="X1589" t="s">
        <v>22</v>
      </c>
      <c r="Y1589" t="s">
        <v>39</v>
      </c>
      <c r="Z1589">
        <v>2</v>
      </c>
      <c r="AC1589" t="str">
        <f>IF(Table1[[#This Row],[In Adafruit Kit]]+Table1[[#This Row],[Common part]]&gt;0,1,"")</f>
        <v/>
      </c>
      <c r="AF1589" t="str">
        <f>IF(Table1[[#This Row],[Stock Part]]=1,"STOCK",IF(Table1[[#This Row],[5% Rohs Part]]+Table1[[#This Row],[1% Rohs Part]],"",""))</f>
        <v/>
      </c>
      <c r="AG1589" t="str">
        <f>CONCATENATE(Table1[[#This Row],[Resistance (Ohms)]],Table1[[#This Row],[Tolerance]],Table1[[#This Row],[Stock]])</f>
        <v>3.48Â±1%</v>
      </c>
      <c r="AH1589" t="s">
        <v>11344</v>
      </c>
      <c r="AI1589" s="6" t="s">
        <v>11352</v>
      </c>
    </row>
    <row r="1590" spans="1:35" hidden="1">
      <c r="A1590" t="s">
        <v>55</v>
      </c>
      <c r="B1590" t="s">
        <v>56</v>
      </c>
      <c r="C1590" t="s">
        <v>4642</v>
      </c>
      <c r="D1590" t="s">
        <v>58</v>
      </c>
      <c r="E1590" t="s">
        <v>4643</v>
      </c>
      <c r="F1590" t="s">
        <v>60</v>
      </c>
      <c r="G1590" t="s">
        <v>2125</v>
      </c>
      <c r="H1590">
        <v>0</v>
      </c>
      <c r="I1590">
        <v>0</v>
      </c>
      <c r="J1590" t="s">
        <v>25</v>
      </c>
      <c r="K1590">
        <v>0</v>
      </c>
      <c r="L1590">
        <v>10</v>
      </c>
      <c r="M1590" t="s">
        <v>19</v>
      </c>
      <c r="N1590" t="s">
        <v>62</v>
      </c>
      <c r="O1590">
        <v>3.57</v>
      </c>
      <c r="P1590" t="s">
        <v>24</v>
      </c>
      <c r="Q1590" t="s">
        <v>64</v>
      </c>
      <c r="R1590" t="s">
        <v>65</v>
      </c>
      <c r="S1590" t="s">
        <v>20</v>
      </c>
      <c r="T1590" t="s">
        <v>3477</v>
      </c>
      <c r="U1590" t="s">
        <v>67</v>
      </c>
      <c r="V1590" t="s">
        <v>21</v>
      </c>
      <c r="W1590">
        <v>805</v>
      </c>
      <c r="X1590" t="s">
        <v>22</v>
      </c>
      <c r="Y1590" t="s">
        <v>39</v>
      </c>
      <c r="Z1590">
        <v>2</v>
      </c>
      <c r="AC1590" t="str">
        <f>IF(Table1[[#This Row],[In Adafruit Kit]]+Table1[[#This Row],[Common part]]&gt;0,1,"")</f>
        <v/>
      </c>
      <c r="AF1590" t="str">
        <f>IF(Table1[[#This Row],[Stock Part]]=1,"STOCK",IF(Table1[[#This Row],[5% Rohs Part]]+Table1[[#This Row],[1% Rohs Part]],"",""))</f>
        <v/>
      </c>
      <c r="AG1590" t="str">
        <f>CONCATENATE(Table1[[#This Row],[Resistance (Ohms)]],Table1[[#This Row],[Tolerance]],Table1[[#This Row],[Stock]])</f>
        <v>3.57Â±1%</v>
      </c>
      <c r="AH1590" t="s">
        <v>11344</v>
      </c>
      <c r="AI1590" s="6" t="s">
        <v>11352</v>
      </c>
    </row>
    <row r="1591" spans="1:35" hidden="1">
      <c r="A1591" t="s">
        <v>55</v>
      </c>
      <c r="B1591" t="s">
        <v>56</v>
      </c>
      <c r="C1591" t="s">
        <v>4644</v>
      </c>
      <c r="D1591" t="s">
        <v>58</v>
      </c>
      <c r="E1591" t="s">
        <v>4645</v>
      </c>
      <c r="F1591" t="s">
        <v>60</v>
      </c>
      <c r="G1591" t="s">
        <v>2431</v>
      </c>
      <c r="H1591">
        <v>0</v>
      </c>
      <c r="I1591">
        <v>0</v>
      </c>
      <c r="J1591" t="s">
        <v>25</v>
      </c>
      <c r="K1591">
        <v>0</v>
      </c>
      <c r="L1591">
        <v>10</v>
      </c>
      <c r="M1591" t="s">
        <v>19</v>
      </c>
      <c r="N1591" t="s">
        <v>62</v>
      </c>
      <c r="O1591">
        <v>3.65</v>
      </c>
      <c r="P1591" t="s">
        <v>24</v>
      </c>
      <c r="Q1591" t="s">
        <v>64</v>
      </c>
      <c r="R1591" t="s">
        <v>65</v>
      </c>
      <c r="S1591" t="s">
        <v>20</v>
      </c>
      <c r="T1591" t="s">
        <v>3477</v>
      </c>
      <c r="U1591" t="s">
        <v>67</v>
      </c>
      <c r="V1591" t="s">
        <v>21</v>
      </c>
      <c r="W1591">
        <v>805</v>
      </c>
      <c r="X1591" t="s">
        <v>22</v>
      </c>
      <c r="Y1591" t="s">
        <v>39</v>
      </c>
      <c r="Z1591">
        <v>2</v>
      </c>
      <c r="AC1591" t="str">
        <f>IF(Table1[[#This Row],[In Adafruit Kit]]+Table1[[#This Row],[Common part]]&gt;0,1,"")</f>
        <v/>
      </c>
      <c r="AF1591" t="str">
        <f>IF(Table1[[#This Row],[Stock Part]]=1,"STOCK",IF(Table1[[#This Row],[5% Rohs Part]]+Table1[[#This Row],[1% Rohs Part]],"",""))</f>
        <v/>
      </c>
      <c r="AG1591" t="str">
        <f>CONCATENATE(Table1[[#This Row],[Resistance (Ohms)]],Table1[[#This Row],[Tolerance]],Table1[[#This Row],[Stock]])</f>
        <v>3.65Â±1%</v>
      </c>
      <c r="AH1591" t="s">
        <v>11344</v>
      </c>
      <c r="AI1591" s="6" t="s">
        <v>11352</v>
      </c>
    </row>
    <row r="1592" spans="1:35" hidden="1">
      <c r="A1592" t="s">
        <v>55</v>
      </c>
      <c r="B1592" t="s">
        <v>56</v>
      </c>
      <c r="C1592" t="s">
        <v>4646</v>
      </c>
      <c r="D1592" t="s">
        <v>58</v>
      </c>
      <c r="E1592" t="s">
        <v>4647</v>
      </c>
      <c r="F1592" t="s">
        <v>60</v>
      </c>
      <c r="G1592" t="s">
        <v>2350</v>
      </c>
      <c r="H1592">
        <v>0</v>
      </c>
      <c r="I1592">
        <v>0</v>
      </c>
      <c r="J1592" t="s">
        <v>25</v>
      </c>
      <c r="K1592">
        <v>0</v>
      </c>
      <c r="L1592">
        <v>10</v>
      </c>
      <c r="M1592" t="s">
        <v>19</v>
      </c>
      <c r="N1592" t="s">
        <v>62</v>
      </c>
      <c r="O1592">
        <v>3.74</v>
      </c>
      <c r="P1592" t="s">
        <v>24</v>
      </c>
      <c r="Q1592" t="s">
        <v>64</v>
      </c>
      <c r="R1592" t="s">
        <v>65</v>
      </c>
      <c r="S1592" t="s">
        <v>20</v>
      </c>
      <c r="T1592" t="s">
        <v>3477</v>
      </c>
      <c r="U1592" t="s">
        <v>67</v>
      </c>
      <c r="V1592" t="s">
        <v>21</v>
      </c>
      <c r="W1592">
        <v>805</v>
      </c>
      <c r="X1592" t="s">
        <v>22</v>
      </c>
      <c r="Y1592" t="s">
        <v>39</v>
      </c>
      <c r="Z1592">
        <v>2</v>
      </c>
      <c r="AC1592" t="str">
        <f>IF(Table1[[#This Row],[In Adafruit Kit]]+Table1[[#This Row],[Common part]]&gt;0,1,"")</f>
        <v/>
      </c>
      <c r="AF1592" t="str">
        <f>IF(Table1[[#This Row],[Stock Part]]=1,"STOCK",IF(Table1[[#This Row],[5% Rohs Part]]+Table1[[#This Row],[1% Rohs Part]],"",""))</f>
        <v/>
      </c>
      <c r="AG1592" t="str">
        <f>CONCATENATE(Table1[[#This Row],[Resistance (Ohms)]],Table1[[#This Row],[Tolerance]],Table1[[#This Row],[Stock]])</f>
        <v>3.74Â±1%</v>
      </c>
      <c r="AH1592" t="s">
        <v>11344</v>
      </c>
      <c r="AI1592" s="6" t="s">
        <v>11352</v>
      </c>
    </row>
    <row r="1593" spans="1:35" hidden="1">
      <c r="A1593" t="s">
        <v>55</v>
      </c>
      <c r="B1593" t="s">
        <v>56</v>
      </c>
      <c r="C1593" t="s">
        <v>4648</v>
      </c>
      <c r="D1593" t="s">
        <v>58</v>
      </c>
      <c r="E1593" t="s">
        <v>4649</v>
      </c>
      <c r="F1593" t="s">
        <v>60</v>
      </c>
      <c r="G1593" t="s">
        <v>3371</v>
      </c>
      <c r="H1593">
        <v>0</v>
      </c>
      <c r="I1593">
        <v>0</v>
      </c>
      <c r="J1593" t="s">
        <v>25</v>
      </c>
      <c r="K1593">
        <v>0</v>
      </c>
      <c r="L1593">
        <v>10</v>
      </c>
      <c r="M1593" t="s">
        <v>19</v>
      </c>
      <c r="N1593" t="s">
        <v>62</v>
      </c>
      <c r="O1593">
        <v>3.83</v>
      </c>
      <c r="P1593" t="s">
        <v>24</v>
      </c>
      <c r="Q1593" t="s">
        <v>64</v>
      </c>
      <c r="R1593" t="s">
        <v>65</v>
      </c>
      <c r="S1593" t="s">
        <v>20</v>
      </c>
      <c r="T1593" t="s">
        <v>3477</v>
      </c>
      <c r="U1593" t="s">
        <v>67</v>
      </c>
      <c r="V1593" t="s">
        <v>21</v>
      </c>
      <c r="W1593">
        <v>805</v>
      </c>
      <c r="X1593" t="s">
        <v>22</v>
      </c>
      <c r="Y1593" t="s">
        <v>39</v>
      </c>
      <c r="Z1593">
        <v>2</v>
      </c>
      <c r="AC1593" t="str">
        <f>IF(Table1[[#This Row],[In Adafruit Kit]]+Table1[[#This Row],[Common part]]&gt;0,1,"")</f>
        <v/>
      </c>
      <c r="AF1593" t="str">
        <f>IF(Table1[[#This Row],[Stock Part]]=1,"STOCK",IF(Table1[[#This Row],[5% Rohs Part]]+Table1[[#This Row],[1% Rohs Part]],"",""))</f>
        <v/>
      </c>
      <c r="AG1593" t="str">
        <f>CONCATENATE(Table1[[#This Row],[Resistance (Ohms)]],Table1[[#This Row],[Tolerance]],Table1[[#This Row],[Stock]])</f>
        <v>3.83Â±1%</v>
      </c>
      <c r="AH1593" t="s">
        <v>11344</v>
      </c>
      <c r="AI1593" s="6" t="s">
        <v>11352</v>
      </c>
    </row>
    <row r="1594" spans="1:35" hidden="1">
      <c r="A1594" t="s">
        <v>55</v>
      </c>
      <c r="B1594" t="s">
        <v>56</v>
      </c>
      <c r="C1594" t="s">
        <v>4650</v>
      </c>
      <c r="D1594" t="s">
        <v>58</v>
      </c>
      <c r="E1594" t="s">
        <v>4651</v>
      </c>
      <c r="F1594" t="s">
        <v>60</v>
      </c>
      <c r="G1594" t="s">
        <v>2745</v>
      </c>
      <c r="H1594">
        <v>0</v>
      </c>
      <c r="I1594">
        <v>0</v>
      </c>
      <c r="J1594" t="s">
        <v>25</v>
      </c>
      <c r="K1594">
        <v>0</v>
      </c>
      <c r="L1594">
        <v>10</v>
      </c>
      <c r="M1594" t="s">
        <v>19</v>
      </c>
      <c r="N1594" t="s">
        <v>62</v>
      </c>
      <c r="O1594">
        <v>3.9</v>
      </c>
      <c r="P1594" t="s">
        <v>24</v>
      </c>
      <c r="Q1594" t="s">
        <v>64</v>
      </c>
      <c r="R1594" t="s">
        <v>65</v>
      </c>
      <c r="S1594" t="s">
        <v>20</v>
      </c>
      <c r="T1594" t="s">
        <v>3477</v>
      </c>
      <c r="U1594" t="s">
        <v>67</v>
      </c>
      <c r="V1594" t="s">
        <v>21</v>
      </c>
      <c r="W1594">
        <v>805</v>
      </c>
      <c r="X1594" t="s">
        <v>22</v>
      </c>
      <c r="Y1594" t="s">
        <v>39</v>
      </c>
      <c r="Z1594">
        <v>2</v>
      </c>
      <c r="AC1594" t="str">
        <f>IF(Table1[[#This Row],[In Adafruit Kit]]+Table1[[#This Row],[Common part]]&gt;0,1,"")</f>
        <v/>
      </c>
      <c r="AF1594" t="str">
        <f>IF(Table1[[#This Row],[Stock Part]]=1,"STOCK",IF(Table1[[#This Row],[5% Rohs Part]]+Table1[[#This Row],[1% Rohs Part]],"",""))</f>
        <v/>
      </c>
      <c r="AG1594" t="str">
        <f>CONCATENATE(Table1[[#This Row],[Resistance (Ohms)]],Table1[[#This Row],[Tolerance]],Table1[[#This Row],[Stock]])</f>
        <v>3.9Â±1%</v>
      </c>
      <c r="AH1594" t="s">
        <v>11344</v>
      </c>
      <c r="AI1594" s="6" t="s">
        <v>11352</v>
      </c>
    </row>
    <row r="1595" spans="1:35" hidden="1">
      <c r="A1595" t="s">
        <v>55</v>
      </c>
      <c r="B1595" t="s">
        <v>56</v>
      </c>
      <c r="C1595" t="s">
        <v>4652</v>
      </c>
      <c r="D1595" t="s">
        <v>58</v>
      </c>
      <c r="E1595" t="s">
        <v>4653</v>
      </c>
      <c r="F1595" t="s">
        <v>60</v>
      </c>
      <c r="G1595" t="s">
        <v>2566</v>
      </c>
      <c r="H1595">
        <v>0</v>
      </c>
      <c r="I1595">
        <v>0</v>
      </c>
      <c r="J1595" t="s">
        <v>25</v>
      </c>
      <c r="K1595">
        <v>0</v>
      </c>
      <c r="L1595">
        <v>10</v>
      </c>
      <c r="M1595" t="s">
        <v>19</v>
      </c>
      <c r="N1595" t="s">
        <v>62</v>
      </c>
      <c r="O1595">
        <v>3.92</v>
      </c>
      <c r="P1595" t="s">
        <v>24</v>
      </c>
      <c r="Q1595" t="s">
        <v>64</v>
      </c>
      <c r="R1595" t="s">
        <v>65</v>
      </c>
      <c r="S1595" t="s">
        <v>20</v>
      </c>
      <c r="T1595" t="s">
        <v>3477</v>
      </c>
      <c r="U1595" t="s">
        <v>67</v>
      </c>
      <c r="V1595" t="s">
        <v>21</v>
      </c>
      <c r="W1595">
        <v>805</v>
      </c>
      <c r="X1595" t="s">
        <v>22</v>
      </c>
      <c r="Y1595" t="s">
        <v>39</v>
      </c>
      <c r="Z1595">
        <v>2</v>
      </c>
      <c r="AC1595" t="str">
        <f>IF(Table1[[#This Row],[In Adafruit Kit]]+Table1[[#This Row],[Common part]]&gt;0,1,"")</f>
        <v/>
      </c>
      <c r="AF1595" t="str">
        <f>IF(Table1[[#This Row],[Stock Part]]=1,"STOCK",IF(Table1[[#This Row],[5% Rohs Part]]+Table1[[#This Row],[1% Rohs Part]],"",""))</f>
        <v/>
      </c>
      <c r="AG1595" t="str">
        <f>CONCATENATE(Table1[[#This Row],[Resistance (Ohms)]],Table1[[#This Row],[Tolerance]],Table1[[#This Row],[Stock]])</f>
        <v>3.92Â±1%</v>
      </c>
      <c r="AH1595" t="s">
        <v>11344</v>
      </c>
      <c r="AI1595" s="6" t="s">
        <v>11352</v>
      </c>
    </row>
    <row r="1596" spans="1:35" hidden="1">
      <c r="A1596" t="s">
        <v>55</v>
      </c>
      <c r="B1596" t="s">
        <v>56</v>
      </c>
      <c r="C1596" t="s">
        <v>4654</v>
      </c>
      <c r="D1596" t="s">
        <v>58</v>
      </c>
      <c r="E1596" t="s">
        <v>4655</v>
      </c>
      <c r="F1596" t="s">
        <v>60</v>
      </c>
      <c r="G1596" t="s">
        <v>765</v>
      </c>
      <c r="H1596">
        <v>0</v>
      </c>
      <c r="I1596">
        <v>0</v>
      </c>
      <c r="J1596" t="s">
        <v>25</v>
      </c>
      <c r="K1596">
        <v>0</v>
      </c>
      <c r="L1596">
        <v>10</v>
      </c>
      <c r="M1596" t="s">
        <v>19</v>
      </c>
      <c r="N1596" t="s">
        <v>62</v>
      </c>
      <c r="O1596">
        <v>402</v>
      </c>
      <c r="P1596" t="s">
        <v>24</v>
      </c>
      <c r="Q1596" t="s">
        <v>64</v>
      </c>
      <c r="R1596" t="s">
        <v>65</v>
      </c>
      <c r="S1596" t="s">
        <v>20</v>
      </c>
      <c r="T1596" t="s">
        <v>105</v>
      </c>
      <c r="U1596" t="s">
        <v>67</v>
      </c>
      <c r="V1596" t="s">
        <v>21</v>
      </c>
      <c r="W1596">
        <v>805</v>
      </c>
      <c r="X1596" t="s">
        <v>22</v>
      </c>
      <c r="Y1596" t="s">
        <v>39</v>
      </c>
      <c r="Z1596">
        <v>2</v>
      </c>
      <c r="AC1596" t="str">
        <f>IF(Table1[[#This Row],[In Adafruit Kit]]+Table1[[#This Row],[Common part]]&gt;0,1,"")</f>
        <v/>
      </c>
      <c r="AF1596" t="str">
        <f>IF(Table1[[#This Row],[Stock Part]]=1,"STOCK",IF(Table1[[#This Row],[5% Rohs Part]]+Table1[[#This Row],[1% Rohs Part]],"",""))</f>
        <v/>
      </c>
      <c r="AG1596" t="str">
        <f>CONCATENATE(Table1[[#This Row],[Resistance (Ohms)]],Table1[[#This Row],[Tolerance]],Table1[[#This Row],[Stock]])</f>
        <v>402Â±1%</v>
      </c>
      <c r="AH1596" t="s">
        <v>11344</v>
      </c>
      <c r="AI1596" s="6" t="s">
        <v>11352</v>
      </c>
    </row>
    <row r="1597" spans="1:35" hidden="1">
      <c r="A1597" t="s">
        <v>55</v>
      </c>
      <c r="B1597" t="s">
        <v>56</v>
      </c>
      <c r="C1597" t="s">
        <v>4656</v>
      </c>
      <c r="D1597" t="s">
        <v>58</v>
      </c>
      <c r="E1597" t="s">
        <v>4657</v>
      </c>
      <c r="F1597" t="s">
        <v>60</v>
      </c>
      <c r="G1597" t="s">
        <v>2943</v>
      </c>
      <c r="H1597">
        <v>0</v>
      </c>
      <c r="I1597">
        <v>0</v>
      </c>
      <c r="J1597" t="s">
        <v>25</v>
      </c>
      <c r="K1597">
        <v>0</v>
      </c>
      <c r="L1597">
        <v>10</v>
      </c>
      <c r="M1597" t="s">
        <v>19</v>
      </c>
      <c r="N1597" t="s">
        <v>62</v>
      </c>
      <c r="O1597" t="s">
        <v>2944</v>
      </c>
      <c r="P1597" t="s">
        <v>24</v>
      </c>
      <c r="Q1597" t="s">
        <v>64</v>
      </c>
      <c r="R1597" t="s">
        <v>65</v>
      </c>
      <c r="S1597" t="s">
        <v>20</v>
      </c>
      <c r="T1597" t="s">
        <v>105</v>
      </c>
      <c r="U1597" t="s">
        <v>67</v>
      </c>
      <c r="V1597" t="s">
        <v>21</v>
      </c>
      <c r="W1597">
        <v>805</v>
      </c>
      <c r="X1597" t="s">
        <v>22</v>
      </c>
      <c r="Y1597" t="s">
        <v>39</v>
      </c>
      <c r="Z1597">
        <v>2</v>
      </c>
      <c r="AC1597" t="str">
        <f>IF(Table1[[#This Row],[In Adafruit Kit]]+Table1[[#This Row],[Common part]]&gt;0,1,"")</f>
        <v/>
      </c>
      <c r="AF1597" t="str">
        <f>IF(Table1[[#This Row],[Stock Part]]=1,"STOCK",IF(Table1[[#This Row],[5% Rohs Part]]+Table1[[#This Row],[1% Rohs Part]],"",""))</f>
        <v/>
      </c>
      <c r="AG1597" t="str">
        <f>CONCATENATE(Table1[[#This Row],[Resistance (Ohms)]],Table1[[#This Row],[Tolerance]],Table1[[#This Row],[Stock]])</f>
        <v>4.02kÂ±1%</v>
      </c>
      <c r="AH1597" t="s">
        <v>11344</v>
      </c>
      <c r="AI1597" s="6" t="s">
        <v>11352</v>
      </c>
    </row>
    <row r="1598" spans="1:35" hidden="1">
      <c r="A1598" t="s">
        <v>55</v>
      </c>
      <c r="B1598" t="s">
        <v>56</v>
      </c>
      <c r="C1598" t="s">
        <v>4658</v>
      </c>
      <c r="D1598" t="s">
        <v>58</v>
      </c>
      <c r="E1598" t="s">
        <v>4659</v>
      </c>
      <c r="F1598" t="s">
        <v>60</v>
      </c>
      <c r="G1598" t="s">
        <v>952</v>
      </c>
      <c r="H1598">
        <v>0</v>
      </c>
      <c r="I1598">
        <v>0</v>
      </c>
      <c r="J1598" t="s">
        <v>25</v>
      </c>
      <c r="K1598">
        <v>0</v>
      </c>
      <c r="L1598">
        <v>10</v>
      </c>
      <c r="M1598" t="s">
        <v>19</v>
      </c>
      <c r="N1598" t="s">
        <v>62</v>
      </c>
      <c r="O1598" t="s">
        <v>953</v>
      </c>
      <c r="P1598" t="s">
        <v>24</v>
      </c>
      <c r="Q1598" t="s">
        <v>64</v>
      </c>
      <c r="R1598" t="s">
        <v>65</v>
      </c>
      <c r="S1598" t="s">
        <v>20</v>
      </c>
      <c r="T1598" t="s">
        <v>105</v>
      </c>
      <c r="U1598" t="s">
        <v>67</v>
      </c>
      <c r="V1598" t="s">
        <v>21</v>
      </c>
      <c r="W1598">
        <v>805</v>
      </c>
      <c r="X1598" t="s">
        <v>22</v>
      </c>
      <c r="Y1598" t="s">
        <v>39</v>
      </c>
      <c r="Z1598">
        <v>2</v>
      </c>
      <c r="AC1598" t="str">
        <f>IF(Table1[[#This Row],[In Adafruit Kit]]+Table1[[#This Row],[Common part]]&gt;0,1,"")</f>
        <v/>
      </c>
      <c r="AF1598" t="str">
        <f>IF(Table1[[#This Row],[Stock Part]]=1,"STOCK",IF(Table1[[#This Row],[5% Rohs Part]]+Table1[[#This Row],[1% Rohs Part]],"",""))</f>
        <v/>
      </c>
      <c r="AG1598" t="str">
        <f>CONCATENATE(Table1[[#This Row],[Resistance (Ohms)]],Table1[[#This Row],[Tolerance]],Table1[[#This Row],[Stock]])</f>
        <v>40.2kÂ±1%</v>
      </c>
      <c r="AH1598" t="s">
        <v>11344</v>
      </c>
      <c r="AI1598" s="6" t="s">
        <v>11352</v>
      </c>
    </row>
    <row r="1599" spans="1:35" hidden="1">
      <c r="A1599" t="s">
        <v>55</v>
      </c>
      <c r="B1599" t="s">
        <v>56</v>
      </c>
      <c r="C1599" t="s">
        <v>4660</v>
      </c>
      <c r="D1599" t="s">
        <v>58</v>
      </c>
      <c r="E1599" t="s">
        <v>4661</v>
      </c>
      <c r="F1599" t="s">
        <v>60</v>
      </c>
      <c r="G1599" t="s">
        <v>2606</v>
      </c>
      <c r="H1599">
        <v>0</v>
      </c>
      <c r="I1599">
        <v>0</v>
      </c>
      <c r="J1599" t="s">
        <v>25</v>
      </c>
      <c r="K1599">
        <v>0</v>
      </c>
      <c r="L1599">
        <v>10</v>
      </c>
      <c r="M1599" t="s">
        <v>19</v>
      </c>
      <c r="N1599" t="s">
        <v>62</v>
      </c>
      <c r="O1599" t="s">
        <v>2607</v>
      </c>
      <c r="P1599" t="s">
        <v>24</v>
      </c>
      <c r="Q1599" t="s">
        <v>64</v>
      </c>
      <c r="R1599" t="s">
        <v>65</v>
      </c>
      <c r="S1599" t="s">
        <v>20</v>
      </c>
      <c r="T1599" t="s">
        <v>105</v>
      </c>
      <c r="U1599" t="s">
        <v>67</v>
      </c>
      <c r="V1599" t="s">
        <v>21</v>
      </c>
      <c r="W1599">
        <v>805</v>
      </c>
      <c r="X1599" t="s">
        <v>22</v>
      </c>
      <c r="Y1599" t="s">
        <v>39</v>
      </c>
      <c r="Z1599">
        <v>2</v>
      </c>
      <c r="AC1599" t="str">
        <f>IF(Table1[[#This Row],[In Adafruit Kit]]+Table1[[#This Row],[Common part]]&gt;0,1,"")</f>
        <v/>
      </c>
      <c r="AF1599" t="str">
        <f>IF(Table1[[#This Row],[Stock Part]]=1,"STOCK",IF(Table1[[#This Row],[5% Rohs Part]]+Table1[[#This Row],[1% Rohs Part]],"",""))</f>
        <v/>
      </c>
      <c r="AG1599" t="str">
        <f>CONCATENATE(Table1[[#This Row],[Resistance (Ohms)]],Table1[[#This Row],[Tolerance]],Table1[[#This Row],[Stock]])</f>
        <v>402kÂ±1%</v>
      </c>
      <c r="AH1599" t="s">
        <v>11344</v>
      </c>
      <c r="AI1599" s="6" t="s">
        <v>11352</v>
      </c>
    </row>
    <row r="1600" spans="1:35" hidden="1">
      <c r="A1600" t="s">
        <v>55</v>
      </c>
      <c r="B1600" t="s">
        <v>56</v>
      </c>
      <c r="C1600" t="s">
        <v>4662</v>
      </c>
      <c r="D1600" t="s">
        <v>58</v>
      </c>
      <c r="E1600" t="s">
        <v>4663</v>
      </c>
      <c r="F1600" t="s">
        <v>60</v>
      </c>
      <c r="G1600" t="s">
        <v>2015</v>
      </c>
      <c r="H1600">
        <v>0</v>
      </c>
      <c r="I1600">
        <v>0</v>
      </c>
      <c r="J1600" t="s">
        <v>25</v>
      </c>
      <c r="K1600">
        <v>0</v>
      </c>
      <c r="L1600">
        <v>10</v>
      </c>
      <c r="M1600" t="s">
        <v>19</v>
      </c>
      <c r="N1600" t="s">
        <v>62</v>
      </c>
      <c r="O1600" t="s">
        <v>2016</v>
      </c>
      <c r="P1600" t="s">
        <v>24</v>
      </c>
      <c r="Q1600" t="s">
        <v>64</v>
      </c>
      <c r="R1600" t="s">
        <v>65</v>
      </c>
      <c r="S1600" t="s">
        <v>20</v>
      </c>
      <c r="T1600" t="s">
        <v>105</v>
      </c>
      <c r="U1600" t="s">
        <v>67</v>
      </c>
      <c r="V1600" t="s">
        <v>21</v>
      </c>
      <c r="W1600">
        <v>805</v>
      </c>
      <c r="X1600" t="s">
        <v>22</v>
      </c>
      <c r="Y1600" t="s">
        <v>39</v>
      </c>
      <c r="Z1600">
        <v>2</v>
      </c>
      <c r="AC1600" t="str">
        <f>IF(Table1[[#This Row],[In Adafruit Kit]]+Table1[[#This Row],[Common part]]&gt;0,1,"")</f>
        <v/>
      </c>
      <c r="AF1600" t="str">
        <f>IF(Table1[[#This Row],[Stock Part]]=1,"STOCK",IF(Table1[[#This Row],[5% Rohs Part]]+Table1[[#This Row],[1% Rohs Part]],"",""))</f>
        <v/>
      </c>
      <c r="AG1600" t="str">
        <f>CONCATENATE(Table1[[#This Row],[Resistance (Ohms)]],Table1[[#This Row],[Tolerance]],Table1[[#This Row],[Stock]])</f>
        <v>4.02MÂ±1%</v>
      </c>
      <c r="AH1600" t="s">
        <v>11344</v>
      </c>
      <c r="AI1600" s="6" t="s">
        <v>11352</v>
      </c>
    </row>
    <row r="1601" spans="1:35" hidden="1">
      <c r="A1601" t="s">
        <v>55</v>
      </c>
      <c r="B1601" t="s">
        <v>56</v>
      </c>
      <c r="C1601" t="s">
        <v>4664</v>
      </c>
      <c r="D1601" t="s">
        <v>58</v>
      </c>
      <c r="E1601" t="s">
        <v>4665</v>
      </c>
      <c r="F1601" t="s">
        <v>60</v>
      </c>
      <c r="G1601" t="s">
        <v>1606</v>
      </c>
      <c r="H1601">
        <v>0</v>
      </c>
      <c r="I1601">
        <v>0</v>
      </c>
      <c r="J1601" t="s">
        <v>25</v>
      </c>
      <c r="K1601">
        <v>0</v>
      </c>
      <c r="L1601">
        <v>10</v>
      </c>
      <c r="M1601" t="s">
        <v>19</v>
      </c>
      <c r="N1601" t="s">
        <v>62</v>
      </c>
      <c r="O1601">
        <v>40.200000000000003</v>
      </c>
      <c r="P1601" t="s">
        <v>24</v>
      </c>
      <c r="Q1601" t="s">
        <v>64</v>
      </c>
      <c r="R1601" t="s">
        <v>65</v>
      </c>
      <c r="S1601" t="s">
        <v>20</v>
      </c>
      <c r="T1601" t="s">
        <v>105</v>
      </c>
      <c r="U1601" t="s">
        <v>67</v>
      </c>
      <c r="V1601" t="s">
        <v>21</v>
      </c>
      <c r="W1601">
        <v>805</v>
      </c>
      <c r="X1601" t="s">
        <v>22</v>
      </c>
      <c r="Y1601" t="s">
        <v>39</v>
      </c>
      <c r="Z1601">
        <v>2</v>
      </c>
      <c r="AC1601" t="str">
        <f>IF(Table1[[#This Row],[In Adafruit Kit]]+Table1[[#This Row],[Common part]]&gt;0,1,"")</f>
        <v/>
      </c>
      <c r="AF1601" t="str">
        <f>IF(Table1[[#This Row],[Stock Part]]=1,"STOCK",IF(Table1[[#This Row],[5% Rohs Part]]+Table1[[#This Row],[1% Rohs Part]],"",""))</f>
        <v/>
      </c>
      <c r="AG1601" t="str">
        <f>CONCATENATE(Table1[[#This Row],[Resistance (Ohms)]],Table1[[#This Row],[Tolerance]],Table1[[#This Row],[Stock]])</f>
        <v>40.2Â±1%</v>
      </c>
      <c r="AH1601" t="s">
        <v>11344</v>
      </c>
      <c r="AI1601" s="6" t="s">
        <v>11352</v>
      </c>
    </row>
    <row r="1602" spans="1:35" hidden="1">
      <c r="A1602" t="s">
        <v>55</v>
      </c>
      <c r="B1602" t="s">
        <v>56</v>
      </c>
      <c r="C1602" t="s">
        <v>4666</v>
      </c>
      <c r="D1602" t="s">
        <v>58</v>
      </c>
      <c r="E1602" t="s">
        <v>4667</v>
      </c>
      <c r="F1602" t="s">
        <v>60</v>
      </c>
      <c r="G1602" t="s">
        <v>1687</v>
      </c>
      <c r="H1602">
        <v>0</v>
      </c>
      <c r="I1602">
        <v>0</v>
      </c>
      <c r="J1602" t="s">
        <v>25</v>
      </c>
      <c r="K1602">
        <v>0</v>
      </c>
      <c r="L1602">
        <v>10</v>
      </c>
      <c r="M1602" t="s">
        <v>19</v>
      </c>
      <c r="N1602" t="s">
        <v>62</v>
      </c>
      <c r="O1602">
        <v>412</v>
      </c>
      <c r="P1602" t="s">
        <v>24</v>
      </c>
      <c r="Q1602" t="s">
        <v>64</v>
      </c>
      <c r="R1602" t="s">
        <v>65</v>
      </c>
      <c r="S1602" t="s">
        <v>20</v>
      </c>
      <c r="T1602" t="s">
        <v>105</v>
      </c>
      <c r="U1602" t="s">
        <v>67</v>
      </c>
      <c r="V1602" t="s">
        <v>21</v>
      </c>
      <c r="W1602">
        <v>805</v>
      </c>
      <c r="X1602" t="s">
        <v>22</v>
      </c>
      <c r="Y1602" t="s">
        <v>39</v>
      </c>
      <c r="Z1602">
        <v>2</v>
      </c>
      <c r="AC1602" t="str">
        <f>IF(Table1[[#This Row],[In Adafruit Kit]]+Table1[[#This Row],[Common part]]&gt;0,1,"")</f>
        <v/>
      </c>
      <c r="AF1602" t="str">
        <f>IF(Table1[[#This Row],[Stock Part]]=1,"STOCK",IF(Table1[[#This Row],[5% Rohs Part]]+Table1[[#This Row],[1% Rohs Part]],"",""))</f>
        <v/>
      </c>
      <c r="AG1602" t="str">
        <f>CONCATENATE(Table1[[#This Row],[Resistance (Ohms)]],Table1[[#This Row],[Tolerance]],Table1[[#This Row],[Stock]])</f>
        <v>412Â±1%</v>
      </c>
      <c r="AH1602" t="s">
        <v>11344</v>
      </c>
      <c r="AI1602" s="6" t="s">
        <v>11352</v>
      </c>
    </row>
    <row r="1603" spans="1:35" hidden="1">
      <c r="A1603" t="s">
        <v>55</v>
      </c>
      <c r="B1603" t="s">
        <v>56</v>
      </c>
      <c r="C1603" t="s">
        <v>4668</v>
      </c>
      <c r="D1603" t="s">
        <v>58</v>
      </c>
      <c r="E1603" t="s">
        <v>4669</v>
      </c>
      <c r="F1603" t="s">
        <v>60</v>
      </c>
      <c r="G1603" t="s">
        <v>1460</v>
      </c>
      <c r="H1603">
        <v>0</v>
      </c>
      <c r="I1603">
        <v>0</v>
      </c>
      <c r="J1603" t="s">
        <v>25</v>
      </c>
      <c r="K1603">
        <v>0</v>
      </c>
      <c r="L1603">
        <v>10</v>
      </c>
      <c r="M1603" t="s">
        <v>19</v>
      </c>
      <c r="N1603" t="s">
        <v>62</v>
      </c>
      <c r="O1603" t="s">
        <v>1461</v>
      </c>
      <c r="P1603" t="s">
        <v>24</v>
      </c>
      <c r="Q1603" t="s">
        <v>64</v>
      </c>
      <c r="R1603" t="s">
        <v>65</v>
      </c>
      <c r="S1603" t="s">
        <v>20</v>
      </c>
      <c r="T1603" t="s">
        <v>105</v>
      </c>
      <c r="U1603" t="s">
        <v>67</v>
      </c>
      <c r="V1603" t="s">
        <v>21</v>
      </c>
      <c r="W1603">
        <v>805</v>
      </c>
      <c r="X1603" t="s">
        <v>22</v>
      </c>
      <c r="Y1603" t="s">
        <v>39</v>
      </c>
      <c r="Z1603">
        <v>2</v>
      </c>
      <c r="AC1603" t="str">
        <f>IF(Table1[[#This Row],[In Adafruit Kit]]+Table1[[#This Row],[Common part]]&gt;0,1,"")</f>
        <v/>
      </c>
      <c r="AF1603" t="str">
        <f>IF(Table1[[#This Row],[Stock Part]]=1,"STOCK",IF(Table1[[#This Row],[5% Rohs Part]]+Table1[[#This Row],[1% Rohs Part]],"",""))</f>
        <v/>
      </c>
      <c r="AG1603" t="str">
        <f>CONCATENATE(Table1[[#This Row],[Resistance (Ohms)]],Table1[[#This Row],[Tolerance]],Table1[[#This Row],[Stock]])</f>
        <v>4.12kÂ±1%</v>
      </c>
      <c r="AH1603" t="s">
        <v>11344</v>
      </c>
      <c r="AI1603" s="6" t="s">
        <v>11352</v>
      </c>
    </row>
    <row r="1604" spans="1:35" hidden="1">
      <c r="A1604" t="s">
        <v>55</v>
      </c>
      <c r="B1604" t="s">
        <v>56</v>
      </c>
      <c r="C1604" t="s">
        <v>4670</v>
      </c>
      <c r="D1604" t="s">
        <v>58</v>
      </c>
      <c r="E1604" t="s">
        <v>4671</v>
      </c>
      <c r="F1604" t="s">
        <v>60</v>
      </c>
      <c r="G1604" t="s">
        <v>3016</v>
      </c>
      <c r="H1604">
        <v>0</v>
      </c>
      <c r="I1604">
        <v>0</v>
      </c>
      <c r="J1604" t="s">
        <v>25</v>
      </c>
      <c r="K1604">
        <v>0</v>
      </c>
      <c r="L1604">
        <v>10</v>
      </c>
      <c r="M1604" t="s">
        <v>19</v>
      </c>
      <c r="N1604" t="s">
        <v>62</v>
      </c>
      <c r="O1604" t="s">
        <v>3017</v>
      </c>
      <c r="P1604" t="s">
        <v>24</v>
      </c>
      <c r="Q1604" t="s">
        <v>64</v>
      </c>
      <c r="R1604" t="s">
        <v>65</v>
      </c>
      <c r="S1604" t="s">
        <v>20</v>
      </c>
      <c r="T1604" t="s">
        <v>105</v>
      </c>
      <c r="U1604" t="s">
        <v>67</v>
      </c>
      <c r="V1604" t="s">
        <v>21</v>
      </c>
      <c r="W1604">
        <v>805</v>
      </c>
      <c r="X1604" t="s">
        <v>22</v>
      </c>
      <c r="Y1604" t="s">
        <v>39</v>
      </c>
      <c r="Z1604">
        <v>2</v>
      </c>
      <c r="AC1604" t="str">
        <f>IF(Table1[[#This Row],[In Adafruit Kit]]+Table1[[#This Row],[Common part]]&gt;0,1,"")</f>
        <v/>
      </c>
      <c r="AF1604" t="str">
        <f>IF(Table1[[#This Row],[Stock Part]]=1,"STOCK",IF(Table1[[#This Row],[5% Rohs Part]]+Table1[[#This Row],[1% Rohs Part]],"",""))</f>
        <v/>
      </c>
      <c r="AG1604" t="str">
        <f>CONCATENATE(Table1[[#This Row],[Resistance (Ohms)]],Table1[[#This Row],[Tolerance]],Table1[[#This Row],[Stock]])</f>
        <v>41.2kÂ±1%</v>
      </c>
      <c r="AH1604" t="s">
        <v>11344</v>
      </c>
      <c r="AI1604" s="6" t="s">
        <v>11352</v>
      </c>
    </row>
    <row r="1605" spans="1:35" hidden="1">
      <c r="A1605" t="s">
        <v>55</v>
      </c>
      <c r="B1605" t="s">
        <v>56</v>
      </c>
      <c r="C1605" t="s">
        <v>4672</v>
      </c>
      <c r="D1605" t="s">
        <v>58</v>
      </c>
      <c r="E1605" t="s">
        <v>4673</v>
      </c>
      <c r="F1605" t="s">
        <v>60</v>
      </c>
      <c r="G1605" t="s">
        <v>1690</v>
      </c>
      <c r="H1605">
        <v>0</v>
      </c>
      <c r="I1605">
        <v>0</v>
      </c>
      <c r="J1605" t="s">
        <v>25</v>
      </c>
      <c r="K1605">
        <v>0</v>
      </c>
      <c r="L1605">
        <v>10</v>
      </c>
      <c r="M1605" t="s">
        <v>19</v>
      </c>
      <c r="N1605" t="s">
        <v>62</v>
      </c>
      <c r="O1605" t="s">
        <v>1691</v>
      </c>
      <c r="P1605" t="s">
        <v>24</v>
      </c>
      <c r="Q1605" t="s">
        <v>64</v>
      </c>
      <c r="R1605" t="s">
        <v>65</v>
      </c>
      <c r="S1605" t="s">
        <v>20</v>
      </c>
      <c r="T1605" t="s">
        <v>105</v>
      </c>
      <c r="U1605" t="s">
        <v>67</v>
      </c>
      <c r="V1605" t="s">
        <v>21</v>
      </c>
      <c r="W1605">
        <v>805</v>
      </c>
      <c r="X1605" t="s">
        <v>22</v>
      </c>
      <c r="Y1605" t="s">
        <v>39</v>
      </c>
      <c r="Z1605">
        <v>2</v>
      </c>
      <c r="AC1605" t="str">
        <f>IF(Table1[[#This Row],[In Adafruit Kit]]+Table1[[#This Row],[Common part]]&gt;0,1,"")</f>
        <v/>
      </c>
      <c r="AF1605" t="str">
        <f>IF(Table1[[#This Row],[Stock Part]]=1,"STOCK",IF(Table1[[#This Row],[5% Rohs Part]]+Table1[[#This Row],[1% Rohs Part]],"",""))</f>
        <v/>
      </c>
      <c r="AG1605" t="str">
        <f>CONCATENATE(Table1[[#This Row],[Resistance (Ohms)]],Table1[[#This Row],[Tolerance]],Table1[[#This Row],[Stock]])</f>
        <v>412kÂ±1%</v>
      </c>
      <c r="AH1605" t="s">
        <v>11344</v>
      </c>
      <c r="AI1605" s="6" t="s">
        <v>11352</v>
      </c>
    </row>
    <row r="1606" spans="1:35" hidden="1">
      <c r="A1606" t="s">
        <v>55</v>
      </c>
      <c r="B1606" t="s">
        <v>56</v>
      </c>
      <c r="C1606" t="s">
        <v>4674</v>
      </c>
      <c r="D1606" t="s">
        <v>58</v>
      </c>
      <c r="E1606" t="s">
        <v>4675</v>
      </c>
      <c r="F1606" t="s">
        <v>60</v>
      </c>
      <c r="G1606" t="s">
        <v>2851</v>
      </c>
      <c r="H1606">
        <v>0</v>
      </c>
      <c r="I1606">
        <v>0</v>
      </c>
      <c r="J1606" t="s">
        <v>25</v>
      </c>
      <c r="K1606">
        <v>0</v>
      </c>
      <c r="L1606">
        <v>10</v>
      </c>
      <c r="M1606" t="s">
        <v>19</v>
      </c>
      <c r="N1606" t="s">
        <v>62</v>
      </c>
      <c r="O1606" t="s">
        <v>2852</v>
      </c>
      <c r="P1606" t="s">
        <v>24</v>
      </c>
      <c r="Q1606" t="s">
        <v>64</v>
      </c>
      <c r="R1606" t="s">
        <v>65</v>
      </c>
      <c r="S1606" t="s">
        <v>20</v>
      </c>
      <c r="T1606" t="s">
        <v>105</v>
      </c>
      <c r="U1606" t="s">
        <v>67</v>
      </c>
      <c r="V1606" t="s">
        <v>21</v>
      </c>
      <c r="W1606">
        <v>805</v>
      </c>
      <c r="X1606" t="s">
        <v>22</v>
      </c>
      <c r="Y1606" t="s">
        <v>39</v>
      </c>
      <c r="Z1606">
        <v>2</v>
      </c>
      <c r="AC1606" t="str">
        <f>IF(Table1[[#This Row],[In Adafruit Kit]]+Table1[[#This Row],[Common part]]&gt;0,1,"")</f>
        <v/>
      </c>
      <c r="AF1606" t="str">
        <f>IF(Table1[[#This Row],[Stock Part]]=1,"STOCK",IF(Table1[[#This Row],[5% Rohs Part]]+Table1[[#This Row],[1% Rohs Part]],"",""))</f>
        <v/>
      </c>
      <c r="AG1606" t="str">
        <f>CONCATENATE(Table1[[#This Row],[Resistance (Ohms)]],Table1[[#This Row],[Tolerance]],Table1[[#This Row],[Stock]])</f>
        <v>4.12MÂ±1%</v>
      </c>
      <c r="AH1606" t="s">
        <v>11344</v>
      </c>
      <c r="AI1606" s="6" t="s">
        <v>11352</v>
      </c>
    </row>
    <row r="1607" spans="1:35" hidden="1">
      <c r="A1607" t="s">
        <v>55</v>
      </c>
      <c r="B1607" t="s">
        <v>56</v>
      </c>
      <c r="C1607" t="s">
        <v>4676</v>
      </c>
      <c r="D1607" t="s">
        <v>58</v>
      </c>
      <c r="E1607" t="s">
        <v>4677</v>
      </c>
      <c r="F1607" t="s">
        <v>60</v>
      </c>
      <c r="G1607" t="s">
        <v>3229</v>
      </c>
      <c r="H1607">
        <v>0</v>
      </c>
      <c r="I1607">
        <v>0</v>
      </c>
      <c r="J1607" t="s">
        <v>25</v>
      </c>
      <c r="K1607">
        <v>0</v>
      </c>
      <c r="L1607">
        <v>10</v>
      </c>
      <c r="M1607" t="s">
        <v>19</v>
      </c>
      <c r="N1607" t="s">
        <v>62</v>
      </c>
      <c r="O1607">
        <v>41.2</v>
      </c>
      <c r="P1607" t="s">
        <v>24</v>
      </c>
      <c r="Q1607" t="s">
        <v>64</v>
      </c>
      <c r="R1607" t="s">
        <v>65</v>
      </c>
      <c r="S1607" t="s">
        <v>20</v>
      </c>
      <c r="T1607" t="s">
        <v>105</v>
      </c>
      <c r="U1607" t="s">
        <v>67</v>
      </c>
      <c r="V1607" t="s">
        <v>21</v>
      </c>
      <c r="W1607">
        <v>805</v>
      </c>
      <c r="X1607" t="s">
        <v>22</v>
      </c>
      <c r="Y1607" t="s">
        <v>39</v>
      </c>
      <c r="Z1607">
        <v>2</v>
      </c>
      <c r="AC1607" t="str">
        <f>IF(Table1[[#This Row],[In Adafruit Kit]]+Table1[[#This Row],[Common part]]&gt;0,1,"")</f>
        <v/>
      </c>
      <c r="AF1607" t="str">
        <f>IF(Table1[[#This Row],[Stock Part]]=1,"STOCK",IF(Table1[[#This Row],[5% Rohs Part]]+Table1[[#This Row],[1% Rohs Part]],"",""))</f>
        <v/>
      </c>
      <c r="AG1607" t="str">
        <f>CONCATENATE(Table1[[#This Row],[Resistance (Ohms)]],Table1[[#This Row],[Tolerance]],Table1[[#This Row],[Stock]])</f>
        <v>41.2Â±1%</v>
      </c>
      <c r="AH1607" t="s">
        <v>11344</v>
      </c>
      <c r="AI1607" s="6" t="s">
        <v>11352</v>
      </c>
    </row>
    <row r="1608" spans="1:35" hidden="1">
      <c r="A1608" t="s">
        <v>55</v>
      </c>
      <c r="B1608" t="s">
        <v>56</v>
      </c>
      <c r="C1608" t="s">
        <v>4678</v>
      </c>
      <c r="D1608" t="s">
        <v>58</v>
      </c>
      <c r="E1608" t="s">
        <v>4679</v>
      </c>
      <c r="F1608" t="s">
        <v>60</v>
      </c>
      <c r="G1608" t="s">
        <v>1916</v>
      </c>
      <c r="H1608">
        <v>0</v>
      </c>
      <c r="I1608">
        <v>0</v>
      </c>
      <c r="J1608" t="s">
        <v>25</v>
      </c>
      <c r="K1608">
        <v>0</v>
      </c>
      <c r="L1608">
        <v>10</v>
      </c>
      <c r="M1608" t="s">
        <v>19</v>
      </c>
      <c r="N1608" t="s">
        <v>62</v>
      </c>
      <c r="O1608">
        <v>422</v>
      </c>
      <c r="P1608" t="s">
        <v>24</v>
      </c>
      <c r="Q1608" t="s">
        <v>64</v>
      </c>
      <c r="R1608" t="s">
        <v>65</v>
      </c>
      <c r="S1608" t="s">
        <v>20</v>
      </c>
      <c r="T1608" t="s">
        <v>105</v>
      </c>
      <c r="U1608" t="s">
        <v>67</v>
      </c>
      <c r="V1608" t="s">
        <v>21</v>
      </c>
      <c r="W1608">
        <v>805</v>
      </c>
      <c r="X1608" t="s">
        <v>22</v>
      </c>
      <c r="Y1608" t="s">
        <v>39</v>
      </c>
      <c r="Z1608">
        <v>2</v>
      </c>
      <c r="AC1608" t="str">
        <f>IF(Table1[[#This Row],[In Adafruit Kit]]+Table1[[#This Row],[Common part]]&gt;0,1,"")</f>
        <v/>
      </c>
      <c r="AF1608" t="str">
        <f>IF(Table1[[#This Row],[Stock Part]]=1,"STOCK",IF(Table1[[#This Row],[5% Rohs Part]]+Table1[[#This Row],[1% Rohs Part]],"",""))</f>
        <v/>
      </c>
      <c r="AG1608" t="str">
        <f>CONCATENATE(Table1[[#This Row],[Resistance (Ohms)]],Table1[[#This Row],[Tolerance]],Table1[[#This Row],[Stock]])</f>
        <v>422Â±1%</v>
      </c>
      <c r="AH1608" t="s">
        <v>11344</v>
      </c>
      <c r="AI1608" s="6" t="s">
        <v>11352</v>
      </c>
    </row>
    <row r="1609" spans="1:35" hidden="1">
      <c r="A1609" t="s">
        <v>55</v>
      </c>
      <c r="B1609" t="s">
        <v>56</v>
      </c>
      <c r="C1609" t="s">
        <v>4680</v>
      </c>
      <c r="D1609" t="s">
        <v>58</v>
      </c>
      <c r="E1609" t="s">
        <v>4681</v>
      </c>
      <c r="F1609" t="s">
        <v>60</v>
      </c>
      <c r="G1609" t="s">
        <v>613</v>
      </c>
      <c r="H1609">
        <v>0</v>
      </c>
      <c r="I1609">
        <v>0</v>
      </c>
      <c r="J1609" t="s">
        <v>25</v>
      </c>
      <c r="K1609">
        <v>0</v>
      </c>
      <c r="L1609">
        <v>10</v>
      </c>
      <c r="M1609" t="s">
        <v>19</v>
      </c>
      <c r="N1609" t="s">
        <v>62</v>
      </c>
      <c r="O1609" t="s">
        <v>614</v>
      </c>
      <c r="P1609" t="s">
        <v>24</v>
      </c>
      <c r="Q1609" t="s">
        <v>64</v>
      </c>
      <c r="R1609" t="s">
        <v>65</v>
      </c>
      <c r="S1609" t="s">
        <v>20</v>
      </c>
      <c r="T1609" t="s">
        <v>105</v>
      </c>
      <c r="U1609" t="s">
        <v>67</v>
      </c>
      <c r="V1609" t="s">
        <v>21</v>
      </c>
      <c r="W1609">
        <v>805</v>
      </c>
      <c r="X1609" t="s">
        <v>22</v>
      </c>
      <c r="Y1609" t="s">
        <v>39</v>
      </c>
      <c r="Z1609">
        <v>2</v>
      </c>
      <c r="AC1609" t="str">
        <f>IF(Table1[[#This Row],[In Adafruit Kit]]+Table1[[#This Row],[Common part]]&gt;0,1,"")</f>
        <v/>
      </c>
      <c r="AF1609" t="str">
        <f>IF(Table1[[#This Row],[Stock Part]]=1,"STOCK",IF(Table1[[#This Row],[5% Rohs Part]]+Table1[[#This Row],[1% Rohs Part]],"",""))</f>
        <v/>
      </c>
      <c r="AG1609" t="str">
        <f>CONCATENATE(Table1[[#This Row],[Resistance (Ohms)]],Table1[[#This Row],[Tolerance]],Table1[[#This Row],[Stock]])</f>
        <v>4.22kÂ±1%</v>
      </c>
      <c r="AH1609" t="s">
        <v>11344</v>
      </c>
      <c r="AI1609" s="6" t="s">
        <v>11352</v>
      </c>
    </row>
    <row r="1610" spans="1:35" hidden="1">
      <c r="A1610" t="s">
        <v>55</v>
      </c>
      <c r="B1610" t="s">
        <v>56</v>
      </c>
      <c r="C1610" t="s">
        <v>4682</v>
      </c>
      <c r="D1610" t="s">
        <v>58</v>
      </c>
      <c r="E1610" t="s">
        <v>4683</v>
      </c>
      <c r="F1610" t="s">
        <v>60</v>
      </c>
      <c r="G1610" t="s">
        <v>2643</v>
      </c>
      <c r="H1610">
        <v>0</v>
      </c>
      <c r="I1610">
        <v>0</v>
      </c>
      <c r="J1610" t="s">
        <v>25</v>
      </c>
      <c r="K1610">
        <v>0</v>
      </c>
      <c r="L1610">
        <v>10</v>
      </c>
      <c r="M1610" t="s">
        <v>19</v>
      </c>
      <c r="N1610" t="s">
        <v>62</v>
      </c>
      <c r="O1610" t="s">
        <v>2644</v>
      </c>
      <c r="P1610" t="s">
        <v>24</v>
      </c>
      <c r="Q1610" t="s">
        <v>64</v>
      </c>
      <c r="R1610" t="s">
        <v>65</v>
      </c>
      <c r="S1610" t="s">
        <v>20</v>
      </c>
      <c r="T1610" t="s">
        <v>105</v>
      </c>
      <c r="U1610" t="s">
        <v>67</v>
      </c>
      <c r="V1610" t="s">
        <v>21</v>
      </c>
      <c r="W1610">
        <v>805</v>
      </c>
      <c r="X1610" t="s">
        <v>22</v>
      </c>
      <c r="Y1610" t="s">
        <v>39</v>
      </c>
      <c r="Z1610">
        <v>2</v>
      </c>
      <c r="AC1610" t="str">
        <f>IF(Table1[[#This Row],[In Adafruit Kit]]+Table1[[#This Row],[Common part]]&gt;0,1,"")</f>
        <v/>
      </c>
      <c r="AF1610" t="str">
        <f>IF(Table1[[#This Row],[Stock Part]]=1,"STOCK",IF(Table1[[#This Row],[5% Rohs Part]]+Table1[[#This Row],[1% Rohs Part]],"",""))</f>
        <v/>
      </c>
      <c r="AG1610" t="str">
        <f>CONCATENATE(Table1[[#This Row],[Resistance (Ohms)]],Table1[[#This Row],[Tolerance]],Table1[[#This Row],[Stock]])</f>
        <v>42.2kÂ±1%</v>
      </c>
      <c r="AH1610" t="s">
        <v>11344</v>
      </c>
      <c r="AI1610" s="6" t="s">
        <v>11352</v>
      </c>
    </row>
    <row r="1611" spans="1:35" hidden="1">
      <c r="A1611" t="s">
        <v>55</v>
      </c>
      <c r="B1611" t="s">
        <v>56</v>
      </c>
      <c r="C1611" t="s">
        <v>4684</v>
      </c>
      <c r="D1611" t="s">
        <v>58</v>
      </c>
      <c r="E1611" t="s">
        <v>4685</v>
      </c>
      <c r="F1611" t="s">
        <v>60</v>
      </c>
      <c r="G1611" t="s">
        <v>1609</v>
      </c>
      <c r="H1611">
        <v>0</v>
      </c>
      <c r="I1611">
        <v>0</v>
      </c>
      <c r="J1611" t="s">
        <v>25</v>
      </c>
      <c r="K1611">
        <v>0</v>
      </c>
      <c r="L1611">
        <v>10</v>
      </c>
      <c r="M1611" t="s">
        <v>19</v>
      </c>
      <c r="N1611" t="s">
        <v>62</v>
      </c>
      <c r="O1611" t="s">
        <v>1610</v>
      </c>
      <c r="P1611" t="s">
        <v>24</v>
      </c>
      <c r="Q1611" t="s">
        <v>64</v>
      </c>
      <c r="R1611" t="s">
        <v>65</v>
      </c>
      <c r="S1611" t="s">
        <v>20</v>
      </c>
      <c r="T1611" t="s">
        <v>105</v>
      </c>
      <c r="U1611" t="s">
        <v>67</v>
      </c>
      <c r="V1611" t="s">
        <v>21</v>
      </c>
      <c r="W1611">
        <v>805</v>
      </c>
      <c r="X1611" t="s">
        <v>22</v>
      </c>
      <c r="Y1611" t="s">
        <v>39</v>
      </c>
      <c r="Z1611">
        <v>2</v>
      </c>
      <c r="AC1611" t="str">
        <f>IF(Table1[[#This Row],[In Adafruit Kit]]+Table1[[#This Row],[Common part]]&gt;0,1,"")</f>
        <v/>
      </c>
      <c r="AF1611" t="str">
        <f>IF(Table1[[#This Row],[Stock Part]]=1,"STOCK",IF(Table1[[#This Row],[5% Rohs Part]]+Table1[[#This Row],[1% Rohs Part]],"",""))</f>
        <v/>
      </c>
      <c r="AG1611" t="str">
        <f>CONCATENATE(Table1[[#This Row],[Resistance (Ohms)]],Table1[[#This Row],[Tolerance]],Table1[[#This Row],[Stock]])</f>
        <v>422kÂ±1%</v>
      </c>
      <c r="AH1611" t="s">
        <v>11344</v>
      </c>
      <c r="AI1611" s="6" t="s">
        <v>11352</v>
      </c>
    </row>
    <row r="1612" spans="1:35" hidden="1">
      <c r="A1612" t="s">
        <v>55</v>
      </c>
      <c r="B1612" t="s">
        <v>56</v>
      </c>
      <c r="C1612" t="s">
        <v>4686</v>
      </c>
      <c r="D1612" t="s">
        <v>58</v>
      </c>
      <c r="E1612" t="s">
        <v>4687</v>
      </c>
      <c r="F1612" t="s">
        <v>60</v>
      </c>
      <c r="G1612" t="s">
        <v>3284</v>
      </c>
      <c r="H1612">
        <v>0</v>
      </c>
      <c r="I1612">
        <v>0</v>
      </c>
      <c r="J1612" t="s">
        <v>25</v>
      </c>
      <c r="K1612">
        <v>0</v>
      </c>
      <c r="L1612">
        <v>10</v>
      </c>
      <c r="M1612" t="s">
        <v>19</v>
      </c>
      <c r="N1612" t="s">
        <v>62</v>
      </c>
      <c r="O1612" t="s">
        <v>3285</v>
      </c>
      <c r="P1612" t="s">
        <v>24</v>
      </c>
      <c r="Q1612" t="s">
        <v>64</v>
      </c>
      <c r="R1612" t="s">
        <v>65</v>
      </c>
      <c r="S1612" t="s">
        <v>20</v>
      </c>
      <c r="T1612" t="s">
        <v>105</v>
      </c>
      <c r="U1612" t="s">
        <v>67</v>
      </c>
      <c r="V1612" t="s">
        <v>21</v>
      </c>
      <c r="W1612">
        <v>805</v>
      </c>
      <c r="X1612" t="s">
        <v>22</v>
      </c>
      <c r="Y1612" t="s">
        <v>39</v>
      </c>
      <c r="Z1612">
        <v>2</v>
      </c>
      <c r="AC1612" t="str">
        <f>IF(Table1[[#This Row],[In Adafruit Kit]]+Table1[[#This Row],[Common part]]&gt;0,1,"")</f>
        <v/>
      </c>
      <c r="AF1612" t="str">
        <f>IF(Table1[[#This Row],[Stock Part]]=1,"STOCK",IF(Table1[[#This Row],[5% Rohs Part]]+Table1[[#This Row],[1% Rohs Part]],"",""))</f>
        <v/>
      </c>
      <c r="AG1612" t="str">
        <f>CONCATENATE(Table1[[#This Row],[Resistance (Ohms)]],Table1[[#This Row],[Tolerance]],Table1[[#This Row],[Stock]])</f>
        <v>4.22MÂ±1%</v>
      </c>
      <c r="AH1612" t="s">
        <v>11344</v>
      </c>
      <c r="AI1612" s="6" t="s">
        <v>11352</v>
      </c>
    </row>
    <row r="1613" spans="1:35" hidden="1">
      <c r="A1613" t="s">
        <v>55</v>
      </c>
      <c r="B1613" t="s">
        <v>56</v>
      </c>
      <c r="C1613" t="s">
        <v>4688</v>
      </c>
      <c r="D1613" t="s">
        <v>58</v>
      </c>
      <c r="E1613" t="s">
        <v>4689</v>
      </c>
      <c r="F1613" t="s">
        <v>60</v>
      </c>
      <c r="G1613" t="s">
        <v>2163</v>
      </c>
      <c r="H1613">
        <v>0</v>
      </c>
      <c r="I1613">
        <v>0</v>
      </c>
      <c r="J1613" t="s">
        <v>25</v>
      </c>
      <c r="K1613">
        <v>0</v>
      </c>
      <c r="L1613">
        <v>10</v>
      </c>
      <c r="M1613" t="s">
        <v>19</v>
      </c>
      <c r="N1613" t="s">
        <v>62</v>
      </c>
      <c r="O1613">
        <v>42.2</v>
      </c>
      <c r="P1613" t="s">
        <v>24</v>
      </c>
      <c r="Q1613" t="s">
        <v>64</v>
      </c>
      <c r="R1613" t="s">
        <v>65</v>
      </c>
      <c r="S1613" t="s">
        <v>20</v>
      </c>
      <c r="T1613" t="s">
        <v>105</v>
      </c>
      <c r="U1613" t="s">
        <v>67</v>
      </c>
      <c r="V1613" t="s">
        <v>21</v>
      </c>
      <c r="W1613">
        <v>805</v>
      </c>
      <c r="X1613" t="s">
        <v>22</v>
      </c>
      <c r="Y1613" t="s">
        <v>39</v>
      </c>
      <c r="Z1613">
        <v>2</v>
      </c>
      <c r="AC1613" t="str">
        <f>IF(Table1[[#This Row],[In Adafruit Kit]]+Table1[[#This Row],[Common part]]&gt;0,1,"")</f>
        <v/>
      </c>
      <c r="AF1613" t="str">
        <f>IF(Table1[[#This Row],[Stock Part]]=1,"STOCK",IF(Table1[[#This Row],[5% Rohs Part]]+Table1[[#This Row],[1% Rohs Part]],"",""))</f>
        <v/>
      </c>
      <c r="AG1613" t="str">
        <f>CONCATENATE(Table1[[#This Row],[Resistance (Ohms)]],Table1[[#This Row],[Tolerance]],Table1[[#This Row],[Stock]])</f>
        <v>42.2Â±1%</v>
      </c>
      <c r="AH1613" t="s">
        <v>11344</v>
      </c>
      <c r="AI1613" s="6" t="s">
        <v>11352</v>
      </c>
    </row>
    <row r="1614" spans="1:35" hidden="1">
      <c r="A1614" t="s">
        <v>55</v>
      </c>
      <c r="B1614" t="s">
        <v>56</v>
      </c>
      <c r="C1614" t="s">
        <v>4690</v>
      </c>
      <c r="D1614" t="s">
        <v>58</v>
      </c>
      <c r="E1614" t="s">
        <v>4691</v>
      </c>
      <c r="F1614" t="s">
        <v>60</v>
      </c>
      <c r="G1614" t="s">
        <v>1464</v>
      </c>
      <c r="H1614">
        <v>0</v>
      </c>
      <c r="I1614">
        <v>0</v>
      </c>
      <c r="J1614" t="s">
        <v>25</v>
      </c>
      <c r="K1614">
        <v>0</v>
      </c>
      <c r="L1614">
        <v>10</v>
      </c>
      <c r="M1614" t="s">
        <v>19</v>
      </c>
      <c r="N1614" t="s">
        <v>62</v>
      </c>
      <c r="O1614">
        <v>430</v>
      </c>
      <c r="P1614" t="s">
        <v>24</v>
      </c>
      <c r="Q1614" t="s">
        <v>64</v>
      </c>
      <c r="R1614" t="s">
        <v>65</v>
      </c>
      <c r="S1614" t="s">
        <v>20</v>
      </c>
      <c r="T1614" t="s">
        <v>105</v>
      </c>
      <c r="U1614" t="s">
        <v>67</v>
      </c>
      <c r="V1614" t="s">
        <v>21</v>
      </c>
      <c r="W1614">
        <v>805</v>
      </c>
      <c r="X1614" t="s">
        <v>22</v>
      </c>
      <c r="Y1614" t="s">
        <v>39</v>
      </c>
      <c r="Z1614">
        <v>2</v>
      </c>
      <c r="AC1614" t="str">
        <f>IF(Table1[[#This Row],[In Adafruit Kit]]+Table1[[#This Row],[Common part]]&gt;0,1,"")</f>
        <v/>
      </c>
      <c r="AF1614" t="str">
        <f>IF(Table1[[#This Row],[Stock Part]]=1,"STOCK",IF(Table1[[#This Row],[5% Rohs Part]]+Table1[[#This Row],[1% Rohs Part]],"",""))</f>
        <v/>
      </c>
      <c r="AG1614" t="str">
        <f>CONCATENATE(Table1[[#This Row],[Resistance (Ohms)]],Table1[[#This Row],[Tolerance]],Table1[[#This Row],[Stock]])</f>
        <v>430Â±1%</v>
      </c>
      <c r="AH1614" t="s">
        <v>11344</v>
      </c>
      <c r="AI1614" s="6" t="s">
        <v>11352</v>
      </c>
    </row>
    <row r="1615" spans="1:35" hidden="1">
      <c r="A1615" t="s">
        <v>55</v>
      </c>
      <c r="B1615" t="s">
        <v>56</v>
      </c>
      <c r="C1615" t="s">
        <v>4692</v>
      </c>
      <c r="D1615" t="s">
        <v>58</v>
      </c>
      <c r="E1615" t="s">
        <v>4693</v>
      </c>
      <c r="F1615" t="s">
        <v>60</v>
      </c>
      <c r="G1615" t="s">
        <v>1913</v>
      </c>
      <c r="H1615">
        <v>0</v>
      </c>
      <c r="I1615">
        <v>0</v>
      </c>
      <c r="J1615" t="s">
        <v>25</v>
      </c>
      <c r="K1615">
        <v>0</v>
      </c>
      <c r="L1615">
        <v>10</v>
      </c>
      <c r="M1615" t="s">
        <v>19</v>
      </c>
      <c r="N1615" t="s">
        <v>62</v>
      </c>
      <c r="O1615" t="s">
        <v>284</v>
      </c>
      <c r="P1615" t="s">
        <v>24</v>
      </c>
      <c r="Q1615" t="s">
        <v>64</v>
      </c>
      <c r="R1615" t="s">
        <v>65</v>
      </c>
      <c r="S1615" t="s">
        <v>20</v>
      </c>
      <c r="T1615" t="s">
        <v>105</v>
      </c>
      <c r="U1615" t="s">
        <v>67</v>
      </c>
      <c r="V1615" t="s">
        <v>21</v>
      </c>
      <c r="W1615">
        <v>805</v>
      </c>
      <c r="X1615" t="s">
        <v>22</v>
      </c>
      <c r="Y1615" t="s">
        <v>39</v>
      </c>
      <c r="Z1615">
        <v>2</v>
      </c>
      <c r="AC1615" t="str">
        <f>IF(Table1[[#This Row],[In Adafruit Kit]]+Table1[[#This Row],[Common part]]&gt;0,1,"")</f>
        <v/>
      </c>
      <c r="AF1615" t="str">
        <f>IF(Table1[[#This Row],[Stock Part]]=1,"STOCK",IF(Table1[[#This Row],[5% Rohs Part]]+Table1[[#This Row],[1% Rohs Part]],"",""))</f>
        <v/>
      </c>
      <c r="AG1615" t="str">
        <f>CONCATENATE(Table1[[#This Row],[Resistance (Ohms)]],Table1[[#This Row],[Tolerance]],Table1[[#This Row],[Stock]])</f>
        <v>4.3kÂ±1%</v>
      </c>
      <c r="AH1615" t="s">
        <v>11344</v>
      </c>
      <c r="AI1615" s="6" t="s">
        <v>11352</v>
      </c>
    </row>
    <row r="1616" spans="1:35" hidden="1">
      <c r="A1616" t="s">
        <v>55</v>
      </c>
      <c r="B1616" t="s">
        <v>56</v>
      </c>
      <c r="C1616" t="s">
        <v>4694</v>
      </c>
      <c r="D1616" t="s">
        <v>58</v>
      </c>
      <c r="E1616" t="s">
        <v>4695</v>
      </c>
      <c r="F1616" t="s">
        <v>60</v>
      </c>
      <c r="G1616" t="s">
        <v>2654</v>
      </c>
      <c r="H1616">
        <v>0</v>
      </c>
      <c r="I1616">
        <v>0</v>
      </c>
      <c r="J1616" t="s">
        <v>25</v>
      </c>
      <c r="K1616">
        <v>0</v>
      </c>
      <c r="L1616">
        <v>10</v>
      </c>
      <c r="M1616" t="s">
        <v>19</v>
      </c>
      <c r="N1616" t="s">
        <v>62</v>
      </c>
      <c r="O1616" t="s">
        <v>292</v>
      </c>
      <c r="P1616" t="s">
        <v>24</v>
      </c>
      <c r="Q1616" t="s">
        <v>64</v>
      </c>
      <c r="R1616" t="s">
        <v>65</v>
      </c>
      <c r="S1616" t="s">
        <v>20</v>
      </c>
      <c r="T1616" t="s">
        <v>105</v>
      </c>
      <c r="U1616" t="s">
        <v>67</v>
      </c>
      <c r="V1616" t="s">
        <v>21</v>
      </c>
      <c r="W1616">
        <v>805</v>
      </c>
      <c r="X1616" t="s">
        <v>22</v>
      </c>
      <c r="Y1616" t="s">
        <v>39</v>
      </c>
      <c r="Z1616">
        <v>2</v>
      </c>
      <c r="AC1616" t="str">
        <f>IF(Table1[[#This Row],[In Adafruit Kit]]+Table1[[#This Row],[Common part]]&gt;0,1,"")</f>
        <v/>
      </c>
      <c r="AF1616" t="str">
        <f>IF(Table1[[#This Row],[Stock Part]]=1,"STOCK",IF(Table1[[#This Row],[5% Rohs Part]]+Table1[[#This Row],[1% Rohs Part]],"",""))</f>
        <v/>
      </c>
      <c r="AG1616" t="str">
        <f>CONCATENATE(Table1[[#This Row],[Resistance (Ohms)]],Table1[[#This Row],[Tolerance]],Table1[[#This Row],[Stock]])</f>
        <v>43kÂ±1%</v>
      </c>
      <c r="AH1616" t="s">
        <v>11344</v>
      </c>
      <c r="AI1616" s="6" t="s">
        <v>11352</v>
      </c>
    </row>
    <row r="1617" spans="1:35" hidden="1">
      <c r="A1617" t="s">
        <v>55</v>
      </c>
      <c r="B1617" t="s">
        <v>56</v>
      </c>
      <c r="C1617" t="s">
        <v>4696</v>
      </c>
      <c r="D1617" t="s">
        <v>58</v>
      </c>
      <c r="E1617" t="s">
        <v>4697</v>
      </c>
      <c r="F1617" t="s">
        <v>60</v>
      </c>
      <c r="G1617" t="s">
        <v>1795</v>
      </c>
      <c r="H1617">
        <v>0</v>
      </c>
      <c r="I1617">
        <v>0</v>
      </c>
      <c r="J1617" t="s">
        <v>25</v>
      </c>
      <c r="K1617">
        <v>0</v>
      </c>
      <c r="L1617">
        <v>10</v>
      </c>
      <c r="M1617" t="s">
        <v>19</v>
      </c>
      <c r="N1617" t="s">
        <v>62</v>
      </c>
      <c r="O1617" t="s">
        <v>1796</v>
      </c>
      <c r="P1617" t="s">
        <v>24</v>
      </c>
      <c r="Q1617" t="s">
        <v>64</v>
      </c>
      <c r="R1617" t="s">
        <v>65</v>
      </c>
      <c r="S1617" t="s">
        <v>20</v>
      </c>
      <c r="T1617" t="s">
        <v>105</v>
      </c>
      <c r="U1617" t="s">
        <v>67</v>
      </c>
      <c r="V1617" t="s">
        <v>21</v>
      </c>
      <c r="W1617">
        <v>805</v>
      </c>
      <c r="X1617" t="s">
        <v>22</v>
      </c>
      <c r="Y1617" t="s">
        <v>39</v>
      </c>
      <c r="Z1617">
        <v>2</v>
      </c>
      <c r="AC1617" t="str">
        <f>IF(Table1[[#This Row],[In Adafruit Kit]]+Table1[[#This Row],[Common part]]&gt;0,1,"")</f>
        <v/>
      </c>
      <c r="AF1617" t="str">
        <f>IF(Table1[[#This Row],[Stock Part]]=1,"STOCK",IF(Table1[[#This Row],[5% Rohs Part]]+Table1[[#This Row],[1% Rohs Part]],"",""))</f>
        <v/>
      </c>
      <c r="AG1617" t="str">
        <f>CONCATENATE(Table1[[#This Row],[Resistance (Ohms)]],Table1[[#This Row],[Tolerance]],Table1[[#This Row],[Stock]])</f>
        <v>430kÂ±1%</v>
      </c>
      <c r="AH1617" t="s">
        <v>11344</v>
      </c>
      <c r="AI1617" s="6" t="s">
        <v>11352</v>
      </c>
    </row>
    <row r="1618" spans="1:35" hidden="1">
      <c r="A1618" t="s">
        <v>55</v>
      </c>
      <c r="B1618" t="s">
        <v>56</v>
      </c>
      <c r="C1618" t="s">
        <v>4698</v>
      </c>
      <c r="D1618" t="s">
        <v>58</v>
      </c>
      <c r="E1618" t="s">
        <v>4699</v>
      </c>
      <c r="F1618" t="s">
        <v>60</v>
      </c>
      <c r="G1618" t="s">
        <v>2713</v>
      </c>
      <c r="H1618">
        <v>0</v>
      </c>
      <c r="I1618">
        <v>0</v>
      </c>
      <c r="J1618" t="s">
        <v>25</v>
      </c>
      <c r="K1618">
        <v>0</v>
      </c>
      <c r="L1618">
        <v>10</v>
      </c>
      <c r="M1618" t="s">
        <v>19</v>
      </c>
      <c r="N1618" t="s">
        <v>62</v>
      </c>
      <c r="O1618">
        <v>432</v>
      </c>
      <c r="P1618" t="s">
        <v>24</v>
      </c>
      <c r="Q1618" t="s">
        <v>64</v>
      </c>
      <c r="R1618" t="s">
        <v>65</v>
      </c>
      <c r="S1618" t="s">
        <v>20</v>
      </c>
      <c r="T1618" t="s">
        <v>105</v>
      </c>
      <c r="U1618" t="s">
        <v>67</v>
      </c>
      <c r="V1618" t="s">
        <v>21</v>
      </c>
      <c r="W1618">
        <v>805</v>
      </c>
      <c r="X1618" t="s">
        <v>22</v>
      </c>
      <c r="Y1618" t="s">
        <v>39</v>
      </c>
      <c r="Z1618">
        <v>2</v>
      </c>
      <c r="AC1618" t="str">
        <f>IF(Table1[[#This Row],[In Adafruit Kit]]+Table1[[#This Row],[Common part]]&gt;0,1,"")</f>
        <v/>
      </c>
      <c r="AF1618" t="str">
        <f>IF(Table1[[#This Row],[Stock Part]]=1,"STOCK",IF(Table1[[#This Row],[5% Rohs Part]]+Table1[[#This Row],[1% Rohs Part]],"",""))</f>
        <v/>
      </c>
      <c r="AG1618" t="str">
        <f>CONCATENATE(Table1[[#This Row],[Resistance (Ohms)]],Table1[[#This Row],[Tolerance]],Table1[[#This Row],[Stock]])</f>
        <v>432Â±1%</v>
      </c>
      <c r="AH1618" t="s">
        <v>11344</v>
      </c>
      <c r="AI1618" s="6" t="s">
        <v>11352</v>
      </c>
    </row>
    <row r="1619" spans="1:35" hidden="1">
      <c r="A1619" t="s">
        <v>55</v>
      </c>
      <c r="B1619" t="s">
        <v>56</v>
      </c>
      <c r="C1619" t="s">
        <v>4700</v>
      </c>
      <c r="D1619" t="s">
        <v>58</v>
      </c>
      <c r="E1619" t="s">
        <v>4701</v>
      </c>
      <c r="F1619" t="s">
        <v>60</v>
      </c>
      <c r="G1619" t="s">
        <v>761</v>
      </c>
      <c r="H1619">
        <v>0</v>
      </c>
      <c r="I1619">
        <v>0</v>
      </c>
      <c r="J1619" t="s">
        <v>25</v>
      </c>
      <c r="K1619">
        <v>0</v>
      </c>
      <c r="L1619">
        <v>10</v>
      </c>
      <c r="M1619" t="s">
        <v>19</v>
      </c>
      <c r="N1619" t="s">
        <v>62</v>
      </c>
      <c r="O1619" t="s">
        <v>762</v>
      </c>
      <c r="P1619" t="s">
        <v>24</v>
      </c>
      <c r="Q1619" t="s">
        <v>64</v>
      </c>
      <c r="R1619" t="s">
        <v>65</v>
      </c>
      <c r="S1619" t="s">
        <v>20</v>
      </c>
      <c r="T1619" t="s">
        <v>105</v>
      </c>
      <c r="U1619" t="s">
        <v>67</v>
      </c>
      <c r="V1619" t="s">
        <v>21</v>
      </c>
      <c r="W1619">
        <v>805</v>
      </c>
      <c r="X1619" t="s">
        <v>22</v>
      </c>
      <c r="Y1619" t="s">
        <v>39</v>
      </c>
      <c r="Z1619">
        <v>2</v>
      </c>
      <c r="AC1619" t="str">
        <f>IF(Table1[[#This Row],[In Adafruit Kit]]+Table1[[#This Row],[Common part]]&gt;0,1,"")</f>
        <v/>
      </c>
      <c r="AF1619" t="str">
        <f>IF(Table1[[#This Row],[Stock Part]]=1,"STOCK",IF(Table1[[#This Row],[5% Rohs Part]]+Table1[[#This Row],[1% Rohs Part]],"",""))</f>
        <v/>
      </c>
      <c r="AG1619" t="str">
        <f>CONCATENATE(Table1[[#This Row],[Resistance (Ohms)]],Table1[[#This Row],[Tolerance]],Table1[[#This Row],[Stock]])</f>
        <v>4.32kÂ±1%</v>
      </c>
      <c r="AH1619" t="s">
        <v>11344</v>
      </c>
      <c r="AI1619" s="6" t="s">
        <v>11352</v>
      </c>
    </row>
    <row r="1620" spans="1:35" hidden="1">
      <c r="A1620" t="s">
        <v>55</v>
      </c>
      <c r="B1620" t="s">
        <v>56</v>
      </c>
      <c r="C1620" t="s">
        <v>4702</v>
      </c>
      <c r="D1620" t="s">
        <v>58</v>
      </c>
      <c r="E1620" t="s">
        <v>4703</v>
      </c>
      <c r="F1620" t="s">
        <v>60</v>
      </c>
      <c r="G1620" t="s">
        <v>928</v>
      </c>
      <c r="H1620">
        <v>0</v>
      </c>
      <c r="I1620">
        <v>0</v>
      </c>
      <c r="J1620" t="s">
        <v>25</v>
      </c>
      <c r="K1620">
        <v>0</v>
      </c>
      <c r="L1620">
        <v>5</v>
      </c>
      <c r="M1620" t="s">
        <v>19</v>
      </c>
      <c r="N1620" t="s">
        <v>62</v>
      </c>
      <c r="O1620" t="s">
        <v>929</v>
      </c>
      <c r="P1620" t="s">
        <v>24</v>
      </c>
      <c r="Q1620" t="s">
        <v>64</v>
      </c>
      <c r="R1620" t="s">
        <v>65</v>
      </c>
      <c r="S1620" t="s">
        <v>20</v>
      </c>
      <c r="T1620" t="s">
        <v>105</v>
      </c>
      <c r="U1620" t="s">
        <v>67</v>
      </c>
      <c r="V1620" t="s">
        <v>21</v>
      </c>
      <c r="W1620">
        <v>805</v>
      </c>
      <c r="X1620" t="s">
        <v>22</v>
      </c>
      <c r="Y1620" t="s">
        <v>39</v>
      </c>
      <c r="Z1620">
        <v>2</v>
      </c>
      <c r="AC1620" t="str">
        <f>IF(Table1[[#This Row],[In Adafruit Kit]]+Table1[[#This Row],[Common part]]&gt;0,1,"")</f>
        <v/>
      </c>
      <c r="AF1620" t="str">
        <f>IF(Table1[[#This Row],[Stock Part]]=1,"STOCK",IF(Table1[[#This Row],[5% Rohs Part]]+Table1[[#This Row],[1% Rohs Part]],"",""))</f>
        <v/>
      </c>
      <c r="AG1620" t="str">
        <f>CONCATENATE(Table1[[#This Row],[Resistance (Ohms)]],Table1[[#This Row],[Tolerance]],Table1[[#This Row],[Stock]])</f>
        <v>43.2kÂ±1%</v>
      </c>
      <c r="AH1620" t="s">
        <v>11344</v>
      </c>
      <c r="AI1620" s="6" t="s">
        <v>11352</v>
      </c>
    </row>
    <row r="1621" spans="1:35" hidden="1">
      <c r="A1621" t="s">
        <v>55</v>
      </c>
      <c r="B1621" t="s">
        <v>56</v>
      </c>
      <c r="C1621" t="s">
        <v>4704</v>
      </c>
      <c r="D1621" t="s">
        <v>58</v>
      </c>
      <c r="E1621" t="s">
        <v>4705</v>
      </c>
      <c r="F1621" t="s">
        <v>60</v>
      </c>
      <c r="G1621" t="s">
        <v>2972</v>
      </c>
      <c r="H1621">
        <v>0</v>
      </c>
      <c r="I1621">
        <v>0</v>
      </c>
      <c r="J1621" t="s">
        <v>25</v>
      </c>
      <c r="K1621">
        <v>0</v>
      </c>
      <c r="L1621">
        <v>10</v>
      </c>
      <c r="M1621" t="s">
        <v>19</v>
      </c>
      <c r="N1621" t="s">
        <v>62</v>
      </c>
      <c r="O1621" t="s">
        <v>2973</v>
      </c>
      <c r="P1621" t="s">
        <v>24</v>
      </c>
      <c r="Q1621" t="s">
        <v>64</v>
      </c>
      <c r="R1621" t="s">
        <v>65</v>
      </c>
      <c r="S1621" t="s">
        <v>20</v>
      </c>
      <c r="T1621" t="s">
        <v>105</v>
      </c>
      <c r="U1621" t="s">
        <v>67</v>
      </c>
      <c r="V1621" t="s">
        <v>21</v>
      </c>
      <c r="W1621">
        <v>805</v>
      </c>
      <c r="X1621" t="s">
        <v>22</v>
      </c>
      <c r="Y1621" t="s">
        <v>39</v>
      </c>
      <c r="Z1621">
        <v>2</v>
      </c>
      <c r="AC1621" t="str">
        <f>IF(Table1[[#This Row],[In Adafruit Kit]]+Table1[[#This Row],[Common part]]&gt;0,1,"")</f>
        <v/>
      </c>
      <c r="AF1621" t="str">
        <f>IF(Table1[[#This Row],[Stock Part]]=1,"STOCK",IF(Table1[[#This Row],[5% Rohs Part]]+Table1[[#This Row],[1% Rohs Part]],"",""))</f>
        <v/>
      </c>
      <c r="AG1621" t="str">
        <f>CONCATENATE(Table1[[#This Row],[Resistance (Ohms)]],Table1[[#This Row],[Tolerance]],Table1[[#This Row],[Stock]])</f>
        <v>432kÂ±1%</v>
      </c>
      <c r="AH1621" t="s">
        <v>11344</v>
      </c>
      <c r="AI1621" s="6" t="s">
        <v>11352</v>
      </c>
    </row>
    <row r="1622" spans="1:35" hidden="1">
      <c r="A1622" t="s">
        <v>55</v>
      </c>
      <c r="B1622" t="s">
        <v>56</v>
      </c>
      <c r="C1622" t="s">
        <v>4706</v>
      </c>
      <c r="D1622" t="s">
        <v>58</v>
      </c>
      <c r="E1622" t="s">
        <v>4707</v>
      </c>
      <c r="F1622" t="s">
        <v>60</v>
      </c>
      <c r="G1622" t="s">
        <v>2254</v>
      </c>
      <c r="H1622">
        <v>0</v>
      </c>
      <c r="I1622">
        <v>0</v>
      </c>
      <c r="J1622" t="s">
        <v>25</v>
      </c>
      <c r="K1622">
        <v>0</v>
      </c>
      <c r="L1622">
        <v>10</v>
      </c>
      <c r="M1622" t="s">
        <v>19</v>
      </c>
      <c r="N1622" t="s">
        <v>62</v>
      </c>
      <c r="O1622" t="s">
        <v>2255</v>
      </c>
      <c r="P1622" t="s">
        <v>24</v>
      </c>
      <c r="Q1622" t="s">
        <v>64</v>
      </c>
      <c r="R1622" t="s">
        <v>65</v>
      </c>
      <c r="S1622" t="s">
        <v>20</v>
      </c>
      <c r="T1622" t="s">
        <v>105</v>
      </c>
      <c r="U1622" t="s">
        <v>67</v>
      </c>
      <c r="V1622" t="s">
        <v>21</v>
      </c>
      <c r="W1622">
        <v>805</v>
      </c>
      <c r="X1622" t="s">
        <v>22</v>
      </c>
      <c r="Y1622" t="s">
        <v>39</v>
      </c>
      <c r="Z1622">
        <v>2</v>
      </c>
      <c r="AC1622" t="str">
        <f>IF(Table1[[#This Row],[In Adafruit Kit]]+Table1[[#This Row],[Common part]]&gt;0,1,"")</f>
        <v/>
      </c>
      <c r="AF1622" t="str">
        <f>IF(Table1[[#This Row],[Stock Part]]=1,"STOCK",IF(Table1[[#This Row],[5% Rohs Part]]+Table1[[#This Row],[1% Rohs Part]],"",""))</f>
        <v/>
      </c>
      <c r="AG1622" t="str">
        <f>CONCATENATE(Table1[[#This Row],[Resistance (Ohms)]],Table1[[#This Row],[Tolerance]],Table1[[#This Row],[Stock]])</f>
        <v>4.32MÂ±1%</v>
      </c>
      <c r="AH1622" t="s">
        <v>11344</v>
      </c>
      <c r="AI1622" s="6" t="s">
        <v>11352</v>
      </c>
    </row>
    <row r="1623" spans="1:35" hidden="1">
      <c r="A1623" t="s">
        <v>55</v>
      </c>
      <c r="B1623" t="s">
        <v>56</v>
      </c>
      <c r="C1623" t="s">
        <v>4708</v>
      </c>
      <c r="D1623" t="s">
        <v>58</v>
      </c>
      <c r="E1623" t="s">
        <v>4709</v>
      </c>
      <c r="F1623" t="s">
        <v>60</v>
      </c>
      <c r="G1623" t="s">
        <v>2527</v>
      </c>
      <c r="H1623">
        <v>0</v>
      </c>
      <c r="I1623">
        <v>0</v>
      </c>
      <c r="J1623" t="s">
        <v>25</v>
      </c>
      <c r="K1623">
        <v>0</v>
      </c>
      <c r="L1623">
        <v>10</v>
      </c>
      <c r="M1623" t="s">
        <v>19</v>
      </c>
      <c r="N1623" t="s">
        <v>62</v>
      </c>
      <c r="O1623">
        <v>43</v>
      </c>
      <c r="P1623" t="s">
        <v>24</v>
      </c>
      <c r="Q1623" t="s">
        <v>64</v>
      </c>
      <c r="R1623" t="s">
        <v>65</v>
      </c>
      <c r="S1623" t="s">
        <v>20</v>
      </c>
      <c r="T1623" t="s">
        <v>105</v>
      </c>
      <c r="U1623" t="s">
        <v>67</v>
      </c>
      <c r="V1623" t="s">
        <v>21</v>
      </c>
      <c r="W1623">
        <v>805</v>
      </c>
      <c r="X1623" t="s">
        <v>22</v>
      </c>
      <c r="Y1623" t="s">
        <v>39</v>
      </c>
      <c r="Z1623">
        <v>2</v>
      </c>
      <c r="AC1623" t="str">
        <f>IF(Table1[[#This Row],[In Adafruit Kit]]+Table1[[#This Row],[Common part]]&gt;0,1,"")</f>
        <v/>
      </c>
      <c r="AF1623" t="str">
        <f>IF(Table1[[#This Row],[Stock Part]]=1,"STOCK",IF(Table1[[#This Row],[5% Rohs Part]]+Table1[[#This Row],[1% Rohs Part]],"",""))</f>
        <v/>
      </c>
      <c r="AG1623" t="str">
        <f>CONCATENATE(Table1[[#This Row],[Resistance (Ohms)]],Table1[[#This Row],[Tolerance]],Table1[[#This Row],[Stock]])</f>
        <v>43Â±1%</v>
      </c>
      <c r="AH1623" t="s">
        <v>11344</v>
      </c>
      <c r="AI1623" s="6" t="s">
        <v>11352</v>
      </c>
    </row>
    <row r="1624" spans="1:35" hidden="1">
      <c r="A1624" t="s">
        <v>55</v>
      </c>
      <c r="B1624" t="s">
        <v>56</v>
      </c>
      <c r="C1624" t="s">
        <v>4710</v>
      </c>
      <c r="D1624" t="s">
        <v>58</v>
      </c>
      <c r="E1624" t="s">
        <v>4711</v>
      </c>
      <c r="F1624" t="s">
        <v>60</v>
      </c>
      <c r="G1624" t="s">
        <v>3232</v>
      </c>
      <c r="H1624">
        <v>0</v>
      </c>
      <c r="I1624">
        <v>0</v>
      </c>
      <c r="J1624" t="s">
        <v>25</v>
      </c>
      <c r="K1624">
        <v>0</v>
      </c>
      <c r="L1624">
        <v>10</v>
      </c>
      <c r="M1624" t="s">
        <v>19</v>
      </c>
      <c r="N1624" t="s">
        <v>62</v>
      </c>
      <c r="O1624">
        <v>43.2</v>
      </c>
      <c r="P1624" t="s">
        <v>24</v>
      </c>
      <c r="Q1624" t="s">
        <v>64</v>
      </c>
      <c r="R1624" t="s">
        <v>65</v>
      </c>
      <c r="S1624" t="s">
        <v>20</v>
      </c>
      <c r="T1624" t="s">
        <v>105</v>
      </c>
      <c r="U1624" t="s">
        <v>67</v>
      </c>
      <c r="V1624" t="s">
        <v>21</v>
      </c>
      <c r="W1624">
        <v>805</v>
      </c>
      <c r="X1624" t="s">
        <v>22</v>
      </c>
      <c r="Y1624" t="s">
        <v>39</v>
      </c>
      <c r="Z1624">
        <v>2</v>
      </c>
      <c r="AC1624" t="str">
        <f>IF(Table1[[#This Row],[In Adafruit Kit]]+Table1[[#This Row],[Common part]]&gt;0,1,"")</f>
        <v/>
      </c>
      <c r="AF1624" t="str">
        <f>IF(Table1[[#This Row],[Stock Part]]=1,"STOCK",IF(Table1[[#This Row],[5% Rohs Part]]+Table1[[#This Row],[1% Rohs Part]],"",""))</f>
        <v/>
      </c>
      <c r="AG1624" t="str">
        <f>CONCATENATE(Table1[[#This Row],[Resistance (Ohms)]],Table1[[#This Row],[Tolerance]],Table1[[#This Row],[Stock]])</f>
        <v>43.2Â±1%</v>
      </c>
      <c r="AH1624" t="s">
        <v>11344</v>
      </c>
      <c r="AI1624" s="6" t="s">
        <v>11352</v>
      </c>
    </row>
    <row r="1625" spans="1:35" hidden="1">
      <c r="A1625" t="s">
        <v>55</v>
      </c>
      <c r="B1625" t="s">
        <v>56</v>
      </c>
      <c r="C1625" t="s">
        <v>4712</v>
      </c>
      <c r="D1625" t="s">
        <v>58</v>
      </c>
      <c r="E1625" t="s">
        <v>4713</v>
      </c>
      <c r="F1625" t="s">
        <v>60</v>
      </c>
      <c r="G1625" t="s">
        <v>932</v>
      </c>
      <c r="H1625">
        <v>0</v>
      </c>
      <c r="I1625">
        <v>0</v>
      </c>
      <c r="J1625" t="s">
        <v>25</v>
      </c>
      <c r="K1625">
        <v>0</v>
      </c>
      <c r="L1625">
        <v>10</v>
      </c>
      <c r="M1625" t="s">
        <v>19</v>
      </c>
      <c r="N1625" t="s">
        <v>62</v>
      </c>
      <c r="O1625">
        <v>442</v>
      </c>
      <c r="P1625" t="s">
        <v>24</v>
      </c>
      <c r="Q1625" t="s">
        <v>64</v>
      </c>
      <c r="R1625" t="s">
        <v>65</v>
      </c>
      <c r="S1625" t="s">
        <v>20</v>
      </c>
      <c r="T1625" t="s">
        <v>105</v>
      </c>
      <c r="U1625" t="s">
        <v>67</v>
      </c>
      <c r="V1625" t="s">
        <v>21</v>
      </c>
      <c r="W1625">
        <v>805</v>
      </c>
      <c r="X1625" t="s">
        <v>22</v>
      </c>
      <c r="Y1625" t="s">
        <v>39</v>
      </c>
      <c r="Z1625">
        <v>2</v>
      </c>
      <c r="AC1625" t="str">
        <f>IF(Table1[[#This Row],[In Adafruit Kit]]+Table1[[#This Row],[Common part]]&gt;0,1,"")</f>
        <v/>
      </c>
      <c r="AF1625" t="str">
        <f>IF(Table1[[#This Row],[Stock Part]]=1,"STOCK",IF(Table1[[#This Row],[5% Rohs Part]]+Table1[[#This Row],[1% Rohs Part]],"",""))</f>
        <v/>
      </c>
      <c r="AG1625" t="str">
        <f>CONCATENATE(Table1[[#This Row],[Resistance (Ohms)]],Table1[[#This Row],[Tolerance]],Table1[[#This Row],[Stock]])</f>
        <v>442Â±1%</v>
      </c>
      <c r="AH1625" t="s">
        <v>11344</v>
      </c>
      <c r="AI1625" s="6" t="s">
        <v>11352</v>
      </c>
    </row>
    <row r="1626" spans="1:35" hidden="1">
      <c r="A1626" t="s">
        <v>55</v>
      </c>
      <c r="B1626" t="s">
        <v>56</v>
      </c>
      <c r="C1626" t="s">
        <v>4714</v>
      </c>
      <c r="D1626" t="s">
        <v>58</v>
      </c>
      <c r="E1626" t="s">
        <v>4715</v>
      </c>
      <c r="F1626" t="s">
        <v>60</v>
      </c>
      <c r="G1626" t="s">
        <v>1320</v>
      </c>
      <c r="H1626">
        <v>0</v>
      </c>
      <c r="I1626">
        <v>0</v>
      </c>
      <c r="J1626" t="s">
        <v>25</v>
      </c>
      <c r="K1626">
        <v>0</v>
      </c>
      <c r="L1626">
        <v>10</v>
      </c>
      <c r="M1626" t="s">
        <v>19</v>
      </c>
      <c r="N1626" t="s">
        <v>62</v>
      </c>
      <c r="O1626" t="s">
        <v>1321</v>
      </c>
      <c r="P1626" t="s">
        <v>24</v>
      </c>
      <c r="Q1626" t="s">
        <v>64</v>
      </c>
      <c r="R1626" t="s">
        <v>65</v>
      </c>
      <c r="S1626" t="s">
        <v>20</v>
      </c>
      <c r="T1626" t="s">
        <v>105</v>
      </c>
      <c r="U1626" t="s">
        <v>67</v>
      </c>
      <c r="V1626" t="s">
        <v>21</v>
      </c>
      <c r="W1626">
        <v>805</v>
      </c>
      <c r="X1626" t="s">
        <v>22</v>
      </c>
      <c r="Y1626" t="s">
        <v>39</v>
      </c>
      <c r="Z1626">
        <v>2</v>
      </c>
      <c r="AC1626" t="str">
        <f>IF(Table1[[#This Row],[In Adafruit Kit]]+Table1[[#This Row],[Common part]]&gt;0,1,"")</f>
        <v/>
      </c>
      <c r="AF1626" t="str">
        <f>IF(Table1[[#This Row],[Stock Part]]=1,"STOCK",IF(Table1[[#This Row],[5% Rohs Part]]+Table1[[#This Row],[1% Rohs Part]],"",""))</f>
        <v/>
      </c>
      <c r="AG1626" t="str">
        <f>CONCATENATE(Table1[[#This Row],[Resistance (Ohms)]],Table1[[#This Row],[Tolerance]],Table1[[#This Row],[Stock]])</f>
        <v>4.42kÂ±1%</v>
      </c>
      <c r="AH1626" t="s">
        <v>11344</v>
      </c>
      <c r="AI1626" s="6" t="s">
        <v>11352</v>
      </c>
    </row>
    <row r="1627" spans="1:35" hidden="1">
      <c r="A1627" t="s">
        <v>55</v>
      </c>
      <c r="B1627" t="s">
        <v>56</v>
      </c>
      <c r="C1627" t="s">
        <v>4716</v>
      </c>
      <c r="D1627" t="s">
        <v>58</v>
      </c>
      <c r="E1627" t="s">
        <v>4717</v>
      </c>
      <c r="F1627" t="s">
        <v>60</v>
      </c>
      <c r="G1627" t="s">
        <v>1919</v>
      </c>
      <c r="H1627">
        <v>0</v>
      </c>
      <c r="I1627">
        <v>0</v>
      </c>
      <c r="J1627" t="s">
        <v>25</v>
      </c>
      <c r="K1627">
        <v>0</v>
      </c>
      <c r="L1627">
        <v>10</v>
      </c>
      <c r="M1627" t="s">
        <v>19</v>
      </c>
      <c r="N1627" t="s">
        <v>62</v>
      </c>
      <c r="O1627" t="s">
        <v>1920</v>
      </c>
      <c r="P1627" t="s">
        <v>24</v>
      </c>
      <c r="Q1627" t="s">
        <v>64</v>
      </c>
      <c r="R1627" t="s">
        <v>65</v>
      </c>
      <c r="S1627" t="s">
        <v>20</v>
      </c>
      <c r="T1627" t="s">
        <v>105</v>
      </c>
      <c r="U1627" t="s">
        <v>67</v>
      </c>
      <c r="V1627" t="s">
        <v>21</v>
      </c>
      <c r="W1627">
        <v>805</v>
      </c>
      <c r="X1627" t="s">
        <v>22</v>
      </c>
      <c r="Y1627" t="s">
        <v>39</v>
      </c>
      <c r="Z1627">
        <v>2</v>
      </c>
      <c r="AC1627" t="str">
        <f>IF(Table1[[#This Row],[In Adafruit Kit]]+Table1[[#This Row],[Common part]]&gt;0,1,"")</f>
        <v/>
      </c>
      <c r="AF1627" t="str">
        <f>IF(Table1[[#This Row],[Stock Part]]=1,"STOCK",IF(Table1[[#This Row],[5% Rohs Part]]+Table1[[#This Row],[1% Rohs Part]],"",""))</f>
        <v/>
      </c>
      <c r="AG1627" t="str">
        <f>CONCATENATE(Table1[[#This Row],[Resistance (Ohms)]],Table1[[#This Row],[Tolerance]],Table1[[#This Row],[Stock]])</f>
        <v>44.2kÂ±1%</v>
      </c>
      <c r="AH1627" t="s">
        <v>11344</v>
      </c>
      <c r="AI1627" s="6" t="s">
        <v>11352</v>
      </c>
    </row>
    <row r="1628" spans="1:35" hidden="1">
      <c r="A1628" t="s">
        <v>55</v>
      </c>
      <c r="B1628" t="s">
        <v>56</v>
      </c>
      <c r="C1628" t="s">
        <v>4718</v>
      </c>
      <c r="D1628" t="s">
        <v>58</v>
      </c>
      <c r="E1628" t="s">
        <v>4719</v>
      </c>
      <c r="F1628" t="s">
        <v>60</v>
      </c>
      <c r="G1628" t="s">
        <v>1467</v>
      </c>
      <c r="H1628">
        <v>0</v>
      </c>
      <c r="I1628">
        <v>0</v>
      </c>
      <c r="J1628" t="s">
        <v>25</v>
      </c>
      <c r="K1628">
        <v>0</v>
      </c>
      <c r="L1628">
        <v>10</v>
      </c>
      <c r="M1628" t="s">
        <v>19</v>
      </c>
      <c r="N1628" t="s">
        <v>62</v>
      </c>
      <c r="O1628" t="s">
        <v>1468</v>
      </c>
      <c r="P1628" t="s">
        <v>24</v>
      </c>
      <c r="Q1628" t="s">
        <v>64</v>
      </c>
      <c r="R1628" t="s">
        <v>65</v>
      </c>
      <c r="S1628" t="s">
        <v>20</v>
      </c>
      <c r="T1628" t="s">
        <v>105</v>
      </c>
      <c r="U1628" t="s">
        <v>67</v>
      </c>
      <c r="V1628" t="s">
        <v>21</v>
      </c>
      <c r="W1628">
        <v>805</v>
      </c>
      <c r="X1628" t="s">
        <v>22</v>
      </c>
      <c r="Y1628" t="s">
        <v>39</v>
      </c>
      <c r="Z1628">
        <v>2</v>
      </c>
      <c r="AC1628" t="str">
        <f>IF(Table1[[#This Row],[In Adafruit Kit]]+Table1[[#This Row],[Common part]]&gt;0,1,"")</f>
        <v/>
      </c>
      <c r="AF1628" t="str">
        <f>IF(Table1[[#This Row],[Stock Part]]=1,"STOCK",IF(Table1[[#This Row],[5% Rohs Part]]+Table1[[#This Row],[1% Rohs Part]],"",""))</f>
        <v/>
      </c>
      <c r="AG1628" t="str">
        <f>CONCATENATE(Table1[[#This Row],[Resistance (Ohms)]],Table1[[#This Row],[Tolerance]],Table1[[#This Row],[Stock]])</f>
        <v>442kÂ±1%</v>
      </c>
      <c r="AH1628" t="s">
        <v>11344</v>
      </c>
      <c r="AI1628" s="6" t="s">
        <v>11352</v>
      </c>
    </row>
    <row r="1629" spans="1:35" hidden="1">
      <c r="A1629" t="s">
        <v>55</v>
      </c>
      <c r="B1629" t="s">
        <v>56</v>
      </c>
      <c r="C1629" t="s">
        <v>4720</v>
      </c>
      <c r="D1629" t="s">
        <v>58</v>
      </c>
      <c r="E1629" t="s">
        <v>4721</v>
      </c>
      <c r="F1629" t="s">
        <v>60</v>
      </c>
      <c r="G1629" t="s">
        <v>3288</v>
      </c>
      <c r="H1629">
        <v>0</v>
      </c>
      <c r="I1629">
        <v>0</v>
      </c>
      <c r="J1629" t="s">
        <v>25</v>
      </c>
      <c r="K1629">
        <v>0</v>
      </c>
      <c r="L1629">
        <v>10</v>
      </c>
      <c r="M1629" t="s">
        <v>19</v>
      </c>
      <c r="N1629" t="s">
        <v>62</v>
      </c>
      <c r="O1629" t="s">
        <v>3289</v>
      </c>
      <c r="P1629" t="s">
        <v>24</v>
      </c>
      <c r="Q1629" t="s">
        <v>64</v>
      </c>
      <c r="R1629" t="s">
        <v>65</v>
      </c>
      <c r="S1629" t="s">
        <v>20</v>
      </c>
      <c r="T1629" t="s">
        <v>105</v>
      </c>
      <c r="U1629" t="s">
        <v>67</v>
      </c>
      <c r="V1629" t="s">
        <v>21</v>
      </c>
      <c r="W1629">
        <v>805</v>
      </c>
      <c r="X1629" t="s">
        <v>22</v>
      </c>
      <c r="Y1629" t="s">
        <v>39</v>
      </c>
      <c r="Z1629">
        <v>2</v>
      </c>
      <c r="AC1629" t="str">
        <f>IF(Table1[[#This Row],[In Adafruit Kit]]+Table1[[#This Row],[Common part]]&gt;0,1,"")</f>
        <v/>
      </c>
      <c r="AF1629" t="str">
        <f>IF(Table1[[#This Row],[Stock Part]]=1,"STOCK",IF(Table1[[#This Row],[5% Rohs Part]]+Table1[[#This Row],[1% Rohs Part]],"",""))</f>
        <v/>
      </c>
      <c r="AG1629" t="str">
        <f>CONCATENATE(Table1[[#This Row],[Resistance (Ohms)]],Table1[[#This Row],[Tolerance]],Table1[[#This Row],[Stock]])</f>
        <v>4.42MÂ±1%</v>
      </c>
      <c r="AH1629" t="s">
        <v>11344</v>
      </c>
      <c r="AI1629" s="6" t="s">
        <v>11352</v>
      </c>
    </row>
    <row r="1630" spans="1:35" hidden="1">
      <c r="A1630" t="s">
        <v>55</v>
      </c>
      <c r="B1630" t="s">
        <v>56</v>
      </c>
      <c r="C1630" t="s">
        <v>4722</v>
      </c>
      <c r="D1630" t="s">
        <v>58</v>
      </c>
      <c r="E1630" t="s">
        <v>4723</v>
      </c>
      <c r="F1630" t="s">
        <v>60</v>
      </c>
      <c r="G1630" t="s">
        <v>2217</v>
      </c>
      <c r="H1630">
        <v>0</v>
      </c>
      <c r="I1630">
        <v>0</v>
      </c>
      <c r="J1630" t="s">
        <v>25</v>
      </c>
      <c r="K1630">
        <v>0</v>
      </c>
      <c r="L1630">
        <v>10</v>
      </c>
      <c r="M1630" t="s">
        <v>19</v>
      </c>
      <c r="N1630" t="s">
        <v>62</v>
      </c>
      <c r="O1630">
        <v>44.2</v>
      </c>
      <c r="P1630" t="s">
        <v>24</v>
      </c>
      <c r="Q1630" t="s">
        <v>64</v>
      </c>
      <c r="R1630" t="s">
        <v>65</v>
      </c>
      <c r="S1630" t="s">
        <v>20</v>
      </c>
      <c r="T1630" t="s">
        <v>105</v>
      </c>
      <c r="U1630" t="s">
        <v>67</v>
      </c>
      <c r="V1630" t="s">
        <v>21</v>
      </c>
      <c r="W1630">
        <v>805</v>
      </c>
      <c r="X1630" t="s">
        <v>22</v>
      </c>
      <c r="Y1630" t="s">
        <v>39</v>
      </c>
      <c r="Z1630">
        <v>2</v>
      </c>
      <c r="AC1630" t="str">
        <f>IF(Table1[[#This Row],[In Adafruit Kit]]+Table1[[#This Row],[Common part]]&gt;0,1,"")</f>
        <v/>
      </c>
      <c r="AF1630" t="str">
        <f>IF(Table1[[#This Row],[Stock Part]]=1,"STOCK",IF(Table1[[#This Row],[5% Rohs Part]]+Table1[[#This Row],[1% Rohs Part]],"",""))</f>
        <v/>
      </c>
      <c r="AG1630" t="str">
        <f>CONCATENATE(Table1[[#This Row],[Resistance (Ohms)]],Table1[[#This Row],[Tolerance]],Table1[[#This Row],[Stock]])</f>
        <v>44.2Â±1%</v>
      </c>
      <c r="AH1630" t="s">
        <v>11344</v>
      </c>
      <c r="AI1630" s="6" t="s">
        <v>11352</v>
      </c>
    </row>
    <row r="1631" spans="1:35" hidden="1">
      <c r="A1631" t="s">
        <v>55</v>
      </c>
      <c r="B1631" t="s">
        <v>56</v>
      </c>
      <c r="C1631" t="s">
        <v>4724</v>
      </c>
      <c r="D1631" t="s">
        <v>58</v>
      </c>
      <c r="E1631" t="s">
        <v>4725</v>
      </c>
      <c r="F1631" t="s">
        <v>60</v>
      </c>
      <c r="G1631" t="s">
        <v>1324</v>
      </c>
      <c r="H1631">
        <v>0</v>
      </c>
      <c r="I1631">
        <v>0</v>
      </c>
      <c r="J1631" t="s">
        <v>25</v>
      </c>
      <c r="K1631">
        <v>0</v>
      </c>
      <c r="L1631">
        <v>10</v>
      </c>
      <c r="M1631" t="s">
        <v>19</v>
      </c>
      <c r="N1631" t="s">
        <v>62</v>
      </c>
      <c r="O1631">
        <v>453</v>
      </c>
      <c r="P1631" t="s">
        <v>24</v>
      </c>
      <c r="Q1631" t="s">
        <v>64</v>
      </c>
      <c r="R1631" t="s">
        <v>65</v>
      </c>
      <c r="S1631" t="s">
        <v>20</v>
      </c>
      <c r="T1631" t="s">
        <v>105</v>
      </c>
      <c r="U1631" t="s">
        <v>67</v>
      </c>
      <c r="V1631" t="s">
        <v>21</v>
      </c>
      <c r="W1631">
        <v>805</v>
      </c>
      <c r="X1631" t="s">
        <v>22</v>
      </c>
      <c r="Y1631" t="s">
        <v>39</v>
      </c>
      <c r="Z1631">
        <v>2</v>
      </c>
      <c r="AC1631" t="str">
        <f>IF(Table1[[#This Row],[In Adafruit Kit]]+Table1[[#This Row],[Common part]]&gt;0,1,"")</f>
        <v/>
      </c>
      <c r="AF1631" t="str">
        <f>IF(Table1[[#This Row],[Stock Part]]=1,"STOCK",IF(Table1[[#This Row],[5% Rohs Part]]+Table1[[#This Row],[1% Rohs Part]],"",""))</f>
        <v/>
      </c>
      <c r="AG1631" t="str">
        <f>CONCATENATE(Table1[[#This Row],[Resistance (Ohms)]],Table1[[#This Row],[Tolerance]],Table1[[#This Row],[Stock]])</f>
        <v>453Â±1%</v>
      </c>
      <c r="AH1631" t="s">
        <v>11344</v>
      </c>
      <c r="AI1631" s="6" t="s">
        <v>11352</v>
      </c>
    </row>
    <row r="1632" spans="1:35" hidden="1">
      <c r="A1632" t="s">
        <v>55</v>
      </c>
      <c r="B1632" t="s">
        <v>56</v>
      </c>
      <c r="C1632" t="s">
        <v>4726</v>
      </c>
      <c r="D1632" t="s">
        <v>58</v>
      </c>
      <c r="E1632" t="s">
        <v>4727</v>
      </c>
      <c r="F1632" t="s">
        <v>60</v>
      </c>
      <c r="G1632" t="s">
        <v>1076</v>
      </c>
      <c r="H1632">
        <v>0</v>
      </c>
      <c r="I1632">
        <v>0</v>
      </c>
      <c r="J1632" t="s">
        <v>25</v>
      </c>
      <c r="K1632">
        <v>0</v>
      </c>
      <c r="L1632">
        <v>10</v>
      </c>
      <c r="M1632" t="s">
        <v>19</v>
      </c>
      <c r="N1632" t="s">
        <v>62</v>
      </c>
      <c r="O1632" t="s">
        <v>1077</v>
      </c>
      <c r="P1632" t="s">
        <v>24</v>
      </c>
      <c r="Q1632" t="s">
        <v>64</v>
      </c>
      <c r="R1632" t="s">
        <v>65</v>
      </c>
      <c r="S1632" t="s">
        <v>20</v>
      </c>
      <c r="T1632" t="s">
        <v>105</v>
      </c>
      <c r="U1632" t="s">
        <v>67</v>
      </c>
      <c r="V1632" t="s">
        <v>21</v>
      </c>
      <c r="W1632">
        <v>805</v>
      </c>
      <c r="X1632" t="s">
        <v>22</v>
      </c>
      <c r="Y1632" t="s">
        <v>39</v>
      </c>
      <c r="Z1632">
        <v>2</v>
      </c>
      <c r="AC1632" t="str">
        <f>IF(Table1[[#This Row],[In Adafruit Kit]]+Table1[[#This Row],[Common part]]&gt;0,1,"")</f>
        <v/>
      </c>
      <c r="AF1632" t="str">
        <f>IF(Table1[[#This Row],[Stock Part]]=1,"STOCK",IF(Table1[[#This Row],[5% Rohs Part]]+Table1[[#This Row],[1% Rohs Part]],"",""))</f>
        <v/>
      </c>
      <c r="AG1632" t="str">
        <f>CONCATENATE(Table1[[#This Row],[Resistance (Ohms)]],Table1[[#This Row],[Tolerance]],Table1[[#This Row],[Stock]])</f>
        <v>4.53kÂ±1%</v>
      </c>
      <c r="AH1632" t="s">
        <v>11344</v>
      </c>
      <c r="AI1632" s="6" t="s">
        <v>11352</v>
      </c>
    </row>
    <row r="1633" spans="1:35" hidden="1">
      <c r="A1633" t="s">
        <v>55</v>
      </c>
      <c r="B1633" t="s">
        <v>56</v>
      </c>
      <c r="C1633" t="s">
        <v>4728</v>
      </c>
      <c r="D1633" t="s">
        <v>58</v>
      </c>
      <c r="E1633" t="s">
        <v>4729</v>
      </c>
      <c r="F1633" t="s">
        <v>60</v>
      </c>
      <c r="G1633" t="s">
        <v>1216</v>
      </c>
      <c r="H1633">
        <v>0</v>
      </c>
      <c r="I1633">
        <v>0</v>
      </c>
      <c r="J1633" t="s">
        <v>25</v>
      </c>
      <c r="K1633">
        <v>0</v>
      </c>
      <c r="L1633">
        <v>10</v>
      </c>
      <c r="M1633" t="s">
        <v>19</v>
      </c>
      <c r="N1633" t="s">
        <v>62</v>
      </c>
      <c r="O1633" t="s">
        <v>1217</v>
      </c>
      <c r="P1633" t="s">
        <v>24</v>
      </c>
      <c r="Q1633" t="s">
        <v>64</v>
      </c>
      <c r="R1633" t="s">
        <v>65</v>
      </c>
      <c r="S1633" t="s">
        <v>20</v>
      </c>
      <c r="T1633" t="s">
        <v>105</v>
      </c>
      <c r="U1633" t="s">
        <v>67</v>
      </c>
      <c r="V1633" t="s">
        <v>21</v>
      </c>
      <c r="W1633">
        <v>805</v>
      </c>
      <c r="X1633" t="s">
        <v>22</v>
      </c>
      <c r="Y1633" t="s">
        <v>39</v>
      </c>
      <c r="Z1633">
        <v>2</v>
      </c>
      <c r="AC1633" t="str">
        <f>IF(Table1[[#This Row],[In Adafruit Kit]]+Table1[[#This Row],[Common part]]&gt;0,1,"")</f>
        <v/>
      </c>
      <c r="AF1633" t="str">
        <f>IF(Table1[[#This Row],[Stock Part]]=1,"STOCK",IF(Table1[[#This Row],[5% Rohs Part]]+Table1[[#This Row],[1% Rohs Part]],"",""))</f>
        <v/>
      </c>
      <c r="AG1633" t="str">
        <f>CONCATENATE(Table1[[#This Row],[Resistance (Ohms)]],Table1[[#This Row],[Tolerance]],Table1[[#This Row],[Stock]])</f>
        <v>45.3kÂ±1%</v>
      </c>
      <c r="AH1633" t="s">
        <v>11344</v>
      </c>
      <c r="AI1633" s="6" t="s">
        <v>11352</v>
      </c>
    </row>
    <row r="1634" spans="1:35" hidden="1">
      <c r="A1634" t="s">
        <v>55</v>
      </c>
      <c r="B1634" t="s">
        <v>56</v>
      </c>
      <c r="C1634" t="s">
        <v>4730</v>
      </c>
      <c r="D1634" t="s">
        <v>58</v>
      </c>
      <c r="E1634" t="s">
        <v>4731</v>
      </c>
      <c r="F1634" t="s">
        <v>60</v>
      </c>
      <c r="G1634" t="s">
        <v>1471</v>
      </c>
      <c r="H1634">
        <v>0</v>
      </c>
      <c r="I1634">
        <v>0</v>
      </c>
      <c r="J1634" t="s">
        <v>25</v>
      </c>
      <c r="K1634">
        <v>0</v>
      </c>
      <c r="L1634">
        <v>10</v>
      </c>
      <c r="M1634" t="s">
        <v>19</v>
      </c>
      <c r="N1634" t="s">
        <v>62</v>
      </c>
      <c r="O1634" t="s">
        <v>1472</v>
      </c>
      <c r="P1634" t="s">
        <v>24</v>
      </c>
      <c r="Q1634" t="s">
        <v>64</v>
      </c>
      <c r="R1634" t="s">
        <v>65</v>
      </c>
      <c r="S1634" t="s">
        <v>20</v>
      </c>
      <c r="T1634" t="s">
        <v>105</v>
      </c>
      <c r="U1634" t="s">
        <v>67</v>
      </c>
      <c r="V1634" t="s">
        <v>21</v>
      </c>
      <c r="W1634">
        <v>805</v>
      </c>
      <c r="X1634" t="s">
        <v>22</v>
      </c>
      <c r="Y1634" t="s">
        <v>39</v>
      </c>
      <c r="Z1634">
        <v>2</v>
      </c>
      <c r="AC1634" t="str">
        <f>IF(Table1[[#This Row],[In Adafruit Kit]]+Table1[[#This Row],[Common part]]&gt;0,1,"")</f>
        <v/>
      </c>
      <c r="AF1634" t="str">
        <f>IF(Table1[[#This Row],[Stock Part]]=1,"STOCK",IF(Table1[[#This Row],[5% Rohs Part]]+Table1[[#This Row],[1% Rohs Part]],"",""))</f>
        <v/>
      </c>
      <c r="AG1634" t="str">
        <f>CONCATENATE(Table1[[#This Row],[Resistance (Ohms)]],Table1[[#This Row],[Tolerance]],Table1[[#This Row],[Stock]])</f>
        <v>453kÂ±1%</v>
      </c>
      <c r="AH1634" t="s">
        <v>11344</v>
      </c>
      <c r="AI1634" s="6" t="s">
        <v>11352</v>
      </c>
    </row>
    <row r="1635" spans="1:35" hidden="1">
      <c r="A1635" t="s">
        <v>55</v>
      </c>
      <c r="B1635" t="s">
        <v>56</v>
      </c>
      <c r="C1635" t="s">
        <v>4732</v>
      </c>
      <c r="D1635" t="s">
        <v>58</v>
      </c>
      <c r="E1635" t="s">
        <v>4733</v>
      </c>
      <c r="F1635" t="s">
        <v>60</v>
      </c>
      <c r="G1635" t="s">
        <v>3292</v>
      </c>
      <c r="H1635">
        <v>0</v>
      </c>
      <c r="I1635">
        <v>0</v>
      </c>
      <c r="J1635" t="s">
        <v>25</v>
      </c>
      <c r="K1635">
        <v>0</v>
      </c>
      <c r="L1635">
        <v>10</v>
      </c>
      <c r="M1635" t="s">
        <v>19</v>
      </c>
      <c r="N1635" t="s">
        <v>62</v>
      </c>
      <c r="O1635" t="s">
        <v>3293</v>
      </c>
      <c r="P1635" t="s">
        <v>24</v>
      </c>
      <c r="Q1635" t="s">
        <v>64</v>
      </c>
      <c r="R1635" t="s">
        <v>65</v>
      </c>
      <c r="S1635" t="s">
        <v>20</v>
      </c>
      <c r="T1635" t="s">
        <v>105</v>
      </c>
      <c r="U1635" t="s">
        <v>67</v>
      </c>
      <c r="V1635" t="s">
        <v>21</v>
      </c>
      <c r="W1635">
        <v>805</v>
      </c>
      <c r="X1635" t="s">
        <v>22</v>
      </c>
      <c r="Y1635" t="s">
        <v>39</v>
      </c>
      <c r="Z1635">
        <v>2</v>
      </c>
      <c r="AC1635" t="str">
        <f>IF(Table1[[#This Row],[In Adafruit Kit]]+Table1[[#This Row],[Common part]]&gt;0,1,"")</f>
        <v/>
      </c>
      <c r="AF1635" t="str">
        <f>IF(Table1[[#This Row],[Stock Part]]=1,"STOCK",IF(Table1[[#This Row],[5% Rohs Part]]+Table1[[#This Row],[1% Rohs Part]],"",""))</f>
        <v/>
      </c>
      <c r="AG1635" t="str">
        <f>CONCATENATE(Table1[[#This Row],[Resistance (Ohms)]],Table1[[#This Row],[Tolerance]],Table1[[#This Row],[Stock]])</f>
        <v>4.53MÂ±1%</v>
      </c>
      <c r="AH1635" t="s">
        <v>11344</v>
      </c>
      <c r="AI1635" s="6" t="s">
        <v>11352</v>
      </c>
    </row>
    <row r="1636" spans="1:35" hidden="1">
      <c r="A1636" t="s">
        <v>55</v>
      </c>
      <c r="B1636" t="s">
        <v>56</v>
      </c>
      <c r="C1636" t="s">
        <v>4734</v>
      </c>
      <c r="D1636" t="s">
        <v>58</v>
      </c>
      <c r="E1636" t="s">
        <v>4735</v>
      </c>
      <c r="F1636" t="s">
        <v>60</v>
      </c>
      <c r="G1636" t="s">
        <v>1799</v>
      </c>
      <c r="H1636">
        <v>0</v>
      </c>
      <c r="I1636">
        <v>0</v>
      </c>
      <c r="J1636" t="s">
        <v>25</v>
      </c>
      <c r="K1636">
        <v>0</v>
      </c>
      <c r="L1636">
        <v>10</v>
      </c>
      <c r="M1636" t="s">
        <v>19</v>
      </c>
      <c r="N1636" t="s">
        <v>62</v>
      </c>
      <c r="O1636">
        <v>45.3</v>
      </c>
      <c r="P1636" t="s">
        <v>24</v>
      </c>
      <c r="Q1636" t="s">
        <v>64</v>
      </c>
      <c r="R1636" t="s">
        <v>65</v>
      </c>
      <c r="S1636" t="s">
        <v>20</v>
      </c>
      <c r="T1636" t="s">
        <v>105</v>
      </c>
      <c r="U1636" t="s">
        <v>67</v>
      </c>
      <c r="V1636" t="s">
        <v>21</v>
      </c>
      <c r="W1636">
        <v>805</v>
      </c>
      <c r="X1636" t="s">
        <v>22</v>
      </c>
      <c r="Y1636" t="s">
        <v>39</v>
      </c>
      <c r="Z1636">
        <v>2</v>
      </c>
      <c r="AC1636" t="str">
        <f>IF(Table1[[#This Row],[In Adafruit Kit]]+Table1[[#This Row],[Common part]]&gt;0,1,"")</f>
        <v/>
      </c>
      <c r="AF1636" t="str">
        <f>IF(Table1[[#This Row],[Stock Part]]=1,"STOCK",IF(Table1[[#This Row],[5% Rohs Part]]+Table1[[#This Row],[1% Rohs Part]],"",""))</f>
        <v/>
      </c>
      <c r="AG1636" t="str">
        <f>CONCATENATE(Table1[[#This Row],[Resistance (Ohms)]],Table1[[#This Row],[Tolerance]],Table1[[#This Row],[Stock]])</f>
        <v>45.3Â±1%</v>
      </c>
      <c r="AH1636" t="s">
        <v>11344</v>
      </c>
      <c r="AI1636" s="6" t="s">
        <v>11352</v>
      </c>
    </row>
    <row r="1637" spans="1:35" hidden="1">
      <c r="A1637" t="s">
        <v>55</v>
      </c>
      <c r="B1637" t="s">
        <v>56</v>
      </c>
      <c r="C1637" t="s">
        <v>4736</v>
      </c>
      <c r="D1637" t="s">
        <v>58</v>
      </c>
      <c r="E1637" t="s">
        <v>4737</v>
      </c>
      <c r="F1637" t="s">
        <v>60</v>
      </c>
      <c r="G1637" t="s">
        <v>1613</v>
      </c>
      <c r="H1637">
        <v>0</v>
      </c>
      <c r="I1637">
        <v>0</v>
      </c>
      <c r="J1637" t="s">
        <v>25</v>
      </c>
      <c r="K1637">
        <v>0</v>
      </c>
      <c r="L1637">
        <v>10</v>
      </c>
      <c r="M1637" t="s">
        <v>19</v>
      </c>
      <c r="N1637" t="s">
        <v>62</v>
      </c>
      <c r="O1637">
        <v>464</v>
      </c>
      <c r="P1637" t="s">
        <v>24</v>
      </c>
      <c r="Q1637" t="s">
        <v>64</v>
      </c>
      <c r="R1637" t="s">
        <v>65</v>
      </c>
      <c r="S1637" t="s">
        <v>20</v>
      </c>
      <c r="T1637" t="s">
        <v>105</v>
      </c>
      <c r="U1637" t="s">
        <v>67</v>
      </c>
      <c r="V1637" t="s">
        <v>21</v>
      </c>
      <c r="W1637">
        <v>805</v>
      </c>
      <c r="X1637" t="s">
        <v>22</v>
      </c>
      <c r="Y1637" t="s">
        <v>39</v>
      </c>
      <c r="Z1637">
        <v>2</v>
      </c>
      <c r="AC1637" t="str">
        <f>IF(Table1[[#This Row],[In Adafruit Kit]]+Table1[[#This Row],[Common part]]&gt;0,1,"")</f>
        <v/>
      </c>
      <c r="AF1637" t="str">
        <f>IF(Table1[[#This Row],[Stock Part]]=1,"STOCK",IF(Table1[[#This Row],[5% Rohs Part]]+Table1[[#This Row],[1% Rohs Part]],"",""))</f>
        <v/>
      </c>
      <c r="AG1637" t="str">
        <f>CONCATENATE(Table1[[#This Row],[Resistance (Ohms)]],Table1[[#This Row],[Tolerance]],Table1[[#This Row],[Stock]])</f>
        <v>464Â±1%</v>
      </c>
      <c r="AH1637" t="s">
        <v>11344</v>
      </c>
      <c r="AI1637" s="6" t="s">
        <v>11352</v>
      </c>
    </row>
    <row r="1638" spans="1:35" hidden="1">
      <c r="A1638" t="s">
        <v>55</v>
      </c>
      <c r="B1638" t="s">
        <v>56</v>
      </c>
      <c r="C1638" t="s">
        <v>4738</v>
      </c>
      <c r="D1638" t="s">
        <v>58</v>
      </c>
      <c r="E1638" t="s">
        <v>4739</v>
      </c>
      <c r="F1638" t="s">
        <v>60</v>
      </c>
      <c r="G1638" t="s">
        <v>1602</v>
      </c>
      <c r="H1638">
        <v>0</v>
      </c>
      <c r="I1638">
        <v>0</v>
      </c>
      <c r="J1638" t="s">
        <v>25</v>
      </c>
      <c r="K1638">
        <v>0</v>
      </c>
      <c r="L1638">
        <v>10</v>
      </c>
      <c r="M1638" t="s">
        <v>19</v>
      </c>
      <c r="N1638" t="s">
        <v>62</v>
      </c>
      <c r="O1638" t="s">
        <v>1603</v>
      </c>
      <c r="P1638" t="s">
        <v>24</v>
      </c>
      <c r="Q1638" t="s">
        <v>64</v>
      </c>
      <c r="R1638" t="s">
        <v>65</v>
      </c>
      <c r="S1638" t="s">
        <v>20</v>
      </c>
      <c r="T1638" t="s">
        <v>105</v>
      </c>
      <c r="U1638" t="s">
        <v>67</v>
      </c>
      <c r="V1638" t="s">
        <v>21</v>
      </c>
      <c r="W1638">
        <v>805</v>
      </c>
      <c r="X1638" t="s">
        <v>22</v>
      </c>
      <c r="Y1638" t="s">
        <v>39</v>
      </c>
      <c r="Z1638">
        <v>2</v>
      </c>
      <c r="AC1638" t="str">
        <f>IF(Table1[[#This Row],[In Adafruit Kit]]+Table1[[#This Row],[Common part]]&gt;0,1,"")</f>
        <v/>
      </c>
      <c r="AF1638" t="str">
        <f>IF(Table1[[#This Row],[Stock Part]]=1,"STOCK",IF(Table1[[#This Row],[5% Rohs Part]]+Table1[[#This Row],[1% Rohs Part]],"",""))</f>
        <v/>
      </c>
      <c r="AG1638" t="str">
        <f>CONCATENATE(Table1[[#This Row],[Resistance (Ohms)]],Table1[[#This Row],[Tolerance]],Table1[[#This Row],[Stock]])</f>
        <v>4.64kÂ±1%</v>
      </c>
      <c r="AH1638" t="s">
        <v>11344</v>
      </c>
      <c r="AI1638" s="6" t="s">
        <v>11352</v>
      </c>
    </row>
    <row r="1639" spans="1:35" hidden="1">
      <c r="A1639" t="s">
        <v>55</v>
      </c>
      <c r="B1639" t="s">
        <v>56</v>
      </c>
      <c r="C1639" t="s">
        <v>4740</v>
      </c>
      <c r="D1639" t="s">
        <v>58</v>
      </c>
      <c r="E1639" t="s">
        <v>4741</v>
      </c>
      <c r="F1639" t="s">
        <v>60</v>
      </c>
      <c r="G1639" t="s">
        <v>1475</v>
      </c>
      <c r="H1639">
        <v>0</v>
      </c>
      <c r="I1639">
        <v>0</v>
      </c>
      <c r="J1639" t="s">
        <v>25</v>
      </c>
      <c r="K1639">
        <v>0</v>
      </c>
      <c r="L1639">
        <v>10</v>
      </c>
      <c r="M1639" t="s">
        <v>19</v>
      </c>
      <c r="N1639" t="s">
        <v>62</v>
      </c>
      <c r="O1639" t="s">
        <v>1476</v>
      </c>
      <c r="P1639" t="s">
        <v>24</v>
      </c>
      <c r="Q1639" t="s">
        <v>64</v>
      </c>
      <c r="R1639" t="s">
        <v>65</v>
      </c>
      <c r="S1639" t="s">
        <v>20</v>
      </c>
      <c r="T1639" t="s">
        <v>105</v>
      </c>
      <c r="U1639" t="s">
        <v>67</v>
      </c>
      <c r="V1639" t="s">
        <v>21</v>
      </c>
      <c r="W1639">
        <v>805</v>
      </c>
      <c r="X1639" t="s">
        <v>22</v>
      </c>
      <c r="Y1639" t="s">
        <v>39</v>
      </c>
      <c r="Z1639">
        <v>2</v>
      </c>
      <c r="AC1639" t="str">
        <f>IF(Table1[[#This Row],[In Adafruit Kit]]+Table1[[#This Row],[Common part]]&gt;0,1,"")</f>
        <v/>
      </c>
      <c r="AF1639" t="str">
        <f>IF(Table1[[#This Row],[Stock Part]]=1,"STOCK",IF(Table1[[#This Row],[5% Rohs Part]]+Table1[[#This Row],[1% Rohs Part]],"",""))</f>
        <v/>
      </c>
      <c r="AG1639" t="str">
        <f>CONCATENATE(Table1[[#This Row],[Resistance (Ohms)]],Table1[[#This Row],[Tolerance]],Table1[[#This Row],[Stock]])</f>
        <v>46.4kÂ±1%</v>
      </c>
      <c r="AH1639" t="s">
        <v>11344</v>
      </c>
      <c r="AI1639" s="6" t="s">
        <v>11352</v>
      </c>
    </row>
    <row r="1640" spans="1:35" hidden="1">
      <c r="A1640" t="s">
        <v>55</v>
      </c>
      <c r="B1640" t="s">
        <v>56</v>
      </c>
      <c r="C1640" t="s">
        <v>4742</v>
      </c>
      <c r="D1640" t="s">
        <v>58</v>
      </c>
      <c r="E1640" t="s">
        <v>4743</v>
      </c>
      <c r="F1640" t="s">
        <v>60</v>
      </c>
      <c r="G1640" t="s">
        <v>1479</v>
      </c>
      <c r="H1640">
        <v>0</v>
      </c>
      <c r="I1640">
        <v>0</v>
      </c>
      <c r="J1640" t="s">
        <v>25</v>
      </c>
      <c r="K1640">
        <v>0</v>
      </c>
      <c r="L1640">
        <v>10</v>
      </c>
      <c r="M1640" t="s">
        <v>19</v>
      </c>
      <c r="N1640" t="s">
        <v>62</v>
      </c>
      <c r="O1640" t="s">
        <v>1480</v>
      </c>
      <c r="P1640" t="s">
        <v>24</v>
      </c>
      <c r="Q1640" t="s">
        <v>64</v>
      </c>
      <c r="R1640" t="s">
        <v>65</v>
      </c>
      <c r="S1640" t="s">
        <v>20</v>
      </c>
      <c r="T1640" t="s">
        <v>105</v>
      </c>
      <c r="U1640" t="s">
        <v>67</v>
      </c>
      <c r="V1640" t="s">
        <v>21</v>
      </c>
      <c r="W1640">
        <v>805</v>
      </c>
      <c r="X1640" t="s">
        <v>22</v>
      </c>
      <c r="Y1640" t="s">
        <v>39</v>
      </c>
      <c r="Z1640">
        <v>2</v>
      </c>
      <c r="AC1640" t="str">
        <f>IF(Table1[[#This Row],[In Adafruit Kit]]+Table1[[#This Row],[Common part]]&gt;0,1,"")</f>
        <v/>
      </c>
      <c r="AF1640" t="str">
        <f>IF(Table1[[#This Row],[Stock Part]]=1,"STOCK",IF(Table1[[#This Row],[5% Rohs Part]]+Table1[[#This Row],[1% Rohs Part]],"",""))</f>
        <v/>
      </c>
      <c r="AG1640" t="str">
        <f>CONCATENATE(Table1[[#This Row],[Resistance (Ohms)]],Table1[[#This Row],[Tolerance]],Table1[[#This Row],[Stock]])</f>
        <v>464kÂ±1%</v>
      </c>
      <c r="AH1640" t="s">
        <v>11344</v>
      </c>
      <c r="AI1640" s="6" t="s">
        <v>11352</v>
      </c>
    </row>
    <row r="1641" spans="1:35" hidden="1">
      <c r="A1641" t="s">
        <v>55</v>
      </c>
      <c r="B1641" t="s">
        <v>56</v>
      </c>
      <c r="C1641" t="s">
        <v>4744</v>
      </c>
      <c r="D1641" t="s">
        <v>58</v>
      </c>
      <c r="E1641" t="s">
        <v>4745</v>
      </c>
      <c r="F1641" t="s">
        <v>60</v>
      </c>
      <c r="G1641" t="s">
        <v>2250</v>
      </c>
      <c r="H1641">
        <v>0</v>
      </c>
      <c r="I1641">
        <v>0</v>
      </c>
      <c r="J1641" t="s">
        <v>25</v>
      </c>
      <c r="K1641">
        <v>0</v>
      </c>
      <c r="L1641">
        <v>10</v>
      </c>
      <c r="M1641" t="s">
        <v>19</v>
      </c>
      <c r="N1641" t="s">
        <v>62</v>
      </c>
      <c r="O1641" t="s">
        <v>2251</v>
      </c>
      <c r="P1641" t="s">
        <v>24</v>
      </c>
      <c r="Q1641" t="s">
        <v>64</v>
      </c>
      <c r="R1641" t="s">
        <v>65</v>
      </c>
      <c r="S1641" t="s">
        <v>20</v>
      </c>
      <c r="T1641" t="s">
        <v>105</v>
      </c>
      <c r="U1641" t="s">
        <v>67</v>
      </c>
      <c r="V1641" t="s">
        <v>21</v>
      </c>
      <c r="W1641">
        <v>805</v>
      </c>
      <c r="X1641" t="s">
        <v>22</v>
      </c>
      <c r="Y1641" t="s">
        <v>39</v>
      </c>
      <c r="Z1641">
        <v>2</v>
      </c>
      <c r="AC1641" t="str">
        <f>IF(Table1[[#This Row],[In Adafruit Kit]]+Table1[[#This Row],[Common part]]&gt;0,1,"")</f>
        <v/>
      </c>
      <c r="AF1641" t="str">
        <f>IF(Table1[[#This Row],[Stock Part]]=1,"STOCK",IF(Table1[[#This Row],[5% Rohs Part]]+Table1[[#This Row],[1% Rohs Part]],"",""))</f>
        <v/>
      </c>
      <c r="AG1641" t="str">
        <f>CONCATENATE(Table1[[#This Row],[Resistance (Ohms)]],Table1[[#This Row],[Tolerance]],Table1[[#This Row],[Stock]])</f>
        <v>4.64MÂ±1%</v>
      </c>
      <c r="AH1641" t="s">
        <v>11344</v>
      </c>
      <c r="AI1641" s="6" t="s">
        <v>11352</v>
      </c>
    </row>
    <row r="1642" spans="1:35" hidden="1">
      <c r="A1642" t="s">
        <v>55</v>
      </c>
      <c r="B1642" t="s">
        <v>56</v>
      </c>
      <c r="C1642" t="s">
        <v>4746</v>
      </c>
      <c r="D1642" t="s">
        <v>58</v>
      </c>
      <c r="E1642" t="s">
        <v>4747</v>
      </c>
      <c r="F1642" t="s">
        <v>60</v>
      </c>
      <c r="G1642" t="s">
        <v>2223</v>
      </c>
      <c r="H1642">
        <v>0</v>
      </c>
      <c r="I1642">
        <v>0</v>
      </c>
      <c r="J1642" t="s">
        <v>25</v>
      </c>
      <c r="K1642">
        <v>0</v>
      </c>
      <c r="L1642">
        <v>10</v>
      </c>
      <c r="M1642" t="s">
        <v>19</v>
      </c>
      <c r="N1642" t="s">
        <v>62</v>
      </c>
      <c r="O1642">
        <v>46.4</v>
      </c>
      <c r="P1642" t="s">
        <v>24</v>
      </c>
      <c r="Q1642" t="s">
        <v>64</v>
      </c>
      <c r="R1642" t="s">
        <v>65</v>
      </c>
      <c r="S1642" t="s">
        <v>20</v>
      </c>
      <c r="T1642" t="s">
        <v>105</v>
      </c>
      <c r="U1642" t="s">
        <v>67</v>
      </c>
      <c r="V1642" t="s">
        <v>21</v>
      </c>
      <c r="W1642">
        <v>805</v>
      </c>
      <c r="X1642" t="s">
        <v>22</v>
      </c>
      <c r="Y1642" t="s">
        <v>39</v>
      </c>
      <c r="Z1642">
        <v>2</v>
      </c>
      <c r="AC1642" t="str">
        <f>IF(Table1[[#This Row],[In Adafruit Kit]]+Table1[[#This Row],[Common part]]&gt;0,1,"")</f>
        <v/>
      </c>
      <c r="AF1642" t="str">
        <f>IF(Table1[[#This Row],[Stock Part]]=1,"STOCK",IF(Table1[[#This Row],[5% Rohs Part]]+Table1[[#This Row],[1% Rohs Part]],"",""))</f>
        <v/>
      </c>
      <c r="AG1642" t="str">
        <f>CONCATENATE(Table1[[#This Row],[Resistance (Ohms)]],Table1[[#This Row],[Tolerance]],Table1[[#This Row],[Stock]])</f>
        <v>46.4Â±1%</v>
      </c>
      <c r="AH1642" t="s">
        <v>11344</v>
      </c>
      <c r="AI1642" s="6" t="s">
        <v>11352</v>
      </c>
    </row>
    <row r="1643" spans="1:35" hidden="1">
      <c r="A1643" t="s">
        <v>55</v>
      </c>
      <c r="B1643" t="s">
        <v>56</v>
      </c>
      <c r="C1643" t="s">
        <v>4748</v>
      </c>
      <c r="D1643" t="s">
        <v>58</v>
      </c>
      <c r="E1643" t="s">
        <v>4749</v>
      </c>
      <c r="F1643" t="s">
        <v>60</v>
      </c>
      <c r="G1643" t="s">
        <v>774</v>
      </c>
      <c r="H1643">
        <v>0</v>
      </c>
      <c r="I1643">
        <v>0</v>
      </c>
      <c r="J1643" t="s">
        <v>25</v>
      </c>
      <c r="K1643">
        <v>0</v>
      </c>
      <c r="L1643">
        <v>10</v>
      </c>
      <c r="M1643" t="s">
        <v>19</v>
      </c>
      <c r="N1643" t="s">
        <v>62</v>
      </c>
      <c r="O1643">
        <v>470</v>
      </c>
      <c r="P1643" t="s">
        <v>24</v>
      </c>
      <c r="Q1643" t="s">
        <v>64</v>
      </c>
      <c r="R1643" t="s">
        <v>65</v>
      </c>
      <c r="S1643" t="s">
        <v>20</v>
      </c>
      <c r="T1643" t="s">
        <v>105</v>
      </c>
      <c r="U1643" t="s">
        <v>67</v>
      </c>
      <c r="V1643" t="s">
        <v>21</v>
      </c>
      <c r="W1643">
        <v>805</v>
      </c>
      <c r="X1643" t="s">
        <v>22</v>
      </c>
      <c r="Y1643" t="s">
        <v>39</v>
      </c>
      <c r="Z1643">
        <v>2</v>
      </c>
      <c r="AC1643" t="str">
        <f>IF(Table1[[#This Row],[In Adafruit Kit]]+Table1[[#This Row],[Common part]]&gt;0,1,"")</f>
        <v/>
      </c>
      <c r="AF1643" t="str">
        <f>IF(Table1[[#This Row],[Stock Part]]=1,"STOCK",IF(Table1[[#This Row],[5% Rohs Part]]+Table1[[#This Row],[1% Rohs Part]],"",""))</f>
        <v/>
      </c>
      <c r="AG1643" t="str">
        <f>CONCATENATE(Table1[[#This Row],[Resistance (Ohms)]],Table1[[#This Row],[Tolerance]],Table1[[#This Row],[Stock]])</f>
        <v>470Â±1%</v>
      </c>
      <c r="AH1643" t="s">
        <v>11344</v>
      </c>
      <c r="AI1643" s="6" t="s">
        <v>11352</v>
      </c>
    </row>
    <row r="1644" spans="1:35" hidden="1">
      <c r="A1644" t="s">
        <v>55</v>
      </c>
      <c r="B1644" t="s">
        <v>56</v>
      </c>
      <c r="C1644" t="s">
        <v>4750</v>
      </c>
      <c r="D1644" t="s">
        <v>58</v>
      </c>
      <c r="E1644" t="s">
        <v>4751</v>
      </c>
      <c r="F1644" t="s">
        <v>60</v>
      </c>
      <c r="G1644" t="s">
        <v>355</v>
      </c>
      <c r="H1644">
        <v>0</v>
      </c>
      <c r="I1644">
        <v>0</v>
      </c>
      <c r="J1644" t="s">
        <v>25</v>
      </c>
      <c r="K1644">
        <v>0</v>
      </c>
      <c r="L1644">
        <v>10</v>
      </c>
      <c r="M1644" t="s">
        <v>19</v>
      </c>
      <c r="N1644" t="s">
        <v>62</v>
      </c>
      <c r="O1644" t="s">
        <v>288</v>
      </c>
      <c r="P1644" t="s">
        <v>24</v>
      </c>
      <c r="Q1644" t="s">
        <v>64</v>
      </c>
      <c r="R1644" t="s">
        <v>65</v>
      </c>
      <c r="S1644" t="s">
        <v>20</v>
      </c>
      <c r="T1644" t="s">
        <v>105</v>
      </c>
      <c r="U1644" t="s">
        <v>67</v>
      </c>
      <c r="V1644" t="s">
        <v>21</v>
      </c>
      <c r="W1644">
        <v>805</v>
      </c>
      <c r="X1644" t="s">
        <v>22</v>
      </c>
      <c r="Y1644" t="s">
        <v>39</v>
      </c>
      <c r="Z1644">
        <v>2</v>
      </c>
      <c r="AC1644" t="str">
        <f>IF(Table1[[#This Row],[In Adafruit Kit]]+Table1[[#This Row],[Common part]]&gt;0,1,"")</f>
        <v/>
      </c>
      <c r="AF1644" t="str">
        <f>IF(Table1[[#This Row],[Stock Part]]=1,"STOCK",IF(Table1[[#This Row],[5% Rohs Part]]+Table1[[#This Row],[1% Rohs Part]],"",""))</f>
        <v/>
      </c>
      <c r="AG1644" t="str">
        <f>CONCATENATE(Table1[[#This Row],[Resistance (Ohms)]],Table1[[#This Row],[Tolerance]],Table1[[#This Row],[Stock]])</f>
        <v>4.7kÂ±1%</v>
      </c>
      <c r="AH1644" t="s">
        <v>11344</v>
      </c>
      <c r="AI1644" s="6" t="s">
        <v>11352</v>
      </c>
    </row>
    <row r="1645" spans="1:35" hidden="1">
      <c r="A1645" t="s">
        <v>55</v>
      </c>
      <c r="B1645" t="s">
        <v>56</v>
      </c>
      <c r="C1645" t="s">
        <v>4752</v>
      </c>
      <c r="D1645" t="s">
        <v>58</v>
      </c>
      <c r="E1645" t="s">
        <v>4753</v>
      </c>
      <c r="F1645" t="s">
        <v>60</v>
      </c>
      <c r="G1645" t="s">
        <v>768</v>
      </c>
      <c r="H1645">
        <v>0</v>
      </c>
      <c r="I1645">
        <v>0</v>
      </c>
      <c r="J1645" t="s">
        <v>25</v>
      </c>
      <c r="K1645">
        <v>0</v>
      </c>
      <c r="L1645">
        <v>10</v>
      </c>
      <c r="M1645" t="s">
        <v>19</v>
      </c>
      <c r="N1645" t="s">
        <v>62</v>
      </c>
      <c r="O1645" t="s">
        <v>296</v>
      </c>
      <c r="P1645" t="s">
        <v>24</v>
      </c>
      <c r="Q1645" t="s">
        <v>64</v>
      </c>
      <c r="R1645" t="s">
        <v>65</v>
      </c>
      <c r="S1645" t="s">
        <v>20</v>
      </c>
      <c r="T1645" t="s">
        <v>105</v>
      </c>
      <c r="U1645" t="s">
        <v>67</v>
      </c>
      <c r="V1645" t="s">
        <v>21</v>
      </c>
      <c r="W1645">
        <v>805</v>
      </c>
      <c r="X1645" t="s">
        <v>22</v>
      </c>
      <c r="Y1645" t="s">
        <v>39</v>
      </c>
      <c r="Z1645">
        <v>2</v>
      </c>
      <c r="AC1645" t="str">
        <f>IF(Table1[[#This Row],[In Adafruit Kit]]+Table1[[#This Row],[Common part]]&gt;0,1,"")</f>
        <v/>
      </c>
      <c r="AF1645" t="str">
        <f>IF(Table1[[#This Row],[Stock Part]]=1,"STOCK",IF(Table1[[#This Row],[5% Rohs Part]]+Table1[[#This Row],[1% Rohs Part]],"",""))</f>
        <v/>
      </c>
      <c r="AG1645" t="str">
        <f>CONCATENATE(Table1[[#This Row],[Resistance (Ohms)]],Table1[[#This Row],[Tolerance]],Table1[[#This Row],[Stock]])</f>
        <v>47kÂ±1%</v>
      </c>
      <c r="AH1645" t="s">
        <v>11344</v>
      </c>
      <c r="AI1645" s="6" t="s">
        <v>11352</v>
      </c>
    </row>
    <row r="1646" spans="1:35" hidden="1">
      <c r="A1646" t="s">
        <v>55</v>
      </c>
      <c r="B1646" t="s">
        <v>56</v>
      </c>
      <c r="C1646" t="s">
        <v>4754</v>
      </c>
      <c r="D1646" t="s">
        <v>58</v>
      </c>
      <c r="E1646" t="s">
        <v>4755</v>
      </c>
      <c r="F1646" t="s">
        <v>60</v>
      </c>
      <c r="G1646" t="s">
        <v>1220</v>
      </c>
      <c r="H1646">
        <v>0</v>
      </c>
      <c r="I1646">
        <v>0</v>
      </c>
      <c r="J1646" t="s">
        <v>25</v>
      </c>
      <c r="K1646">
        <v>0</v>
      </c>
      <c r="L1646">
        <v>10</v>
      </c>
      <c r="M1646" t="s">
        <v>19</v>
      </c>
      <c r="N1646" t="s">
        <v>62</v>
      </c>
      <c r="O1646" t="s">
        <v>1221</v>
      </c>
      <c r="P1646" t="s">
        <v>24</v>
      </c>
      <c r="Q1646" t="s">
        <v>64</v>
      </c>
      <c r="R1646" t="s">
        <v>65</v>
      </c>
      <c r="S1646" t="s">
        <v>20</v>
      </c>
      <c r="T1646" t="s">
        <v>105</v>
      </c>
      <c r="U1646" t="s">
        <v>67</v>
      </c>
      <c r="V1646" t="s">
        <v>21</v>
      </c>
      <c r="W1646">
        <v>805</v>
      </c>
      <c r="X1646" t="s">
        <v>22</v>
      </c>
      <c r="Y1646" t="s">
        <v>39</v>
      </c>
      <c r="Z1646">
        <v>2</v>
      </c>
      <c r="AC1646" t="str">
        <f>IF(Table1[[#This Row],[In Adafruit Kit]]+Table1[[#This Row],[Common part]]&gt;0,1,"")</f>
        <v/>
      </c>
      <c r="AF1646" t="str">
        <f>IF(Table1[[#This Row],[Stock Part]]=1,"STOCK",IF(Table1[[#This Row],[5% Rohs Part]]+Table1[[#This Row],[1% Rohs Part]],"",""))</f>
        <v/>
      </c>
      <c r="AG1646" t="str">
        <f>CONCATENATE(Table1[[#This Row],[Resistance (Ohms)]],Table1[[#This Row],[Tolerance]],Table1[[#This Row],[Stock]])</f>
        <v>470kÂ±1%</v>
      </c>
      <c r="AH1646" t="s">
        <v>11344</v>
      </c>
      <c r="AI1646" s="6" t="s">
        <v>11352</v>
      </c>
    </row>
    <row r="1647" spans="1:35" hidden="1">
      <c r="A1647" t="s">
        <v>55</v>
      </c>
      <c r="B1647" t="s">
        <v>56</v>
      </c>
      <c r="C1647" t="s">
        <v>4756</v>
      </c>
      <c r="D1647" t="s">
        <v>58</v>
      </c>
      <c r="E1647" t="s">
        <v>4757</v>
      </c>
      <c r="F1647" t="s">
        <v>60</v>
      </c>
      <c r="G1647" t="s">
        <v>1974</v>
      </c>
      <c r="H1647">
        <v>0</v>
      </c>
      <c r="I1647">
        <v>0</v>
      </c>
      <c r="J1647" t="s">
        <v>25</v>
      </c>
      <c r="K1647">
        <v>0</v>
      </c>
      <c r="L1647">
        <v>10</v>
      </c>
      <c r="M1647" t="s">
        <v>19</v>
      </c>
      <c r="N1647" t="s">
        <v>62</v>
      </c>
      <c r="O1647" t="s">
        <v>1975</v>
      </c>
      <c r="P1647" t="s">
        <v>24</v>
      </c>
      <c r="Q1647" t="s">
        <v>64</v>
      </c>
      <c r="R1647" t="s">
        <v>65</v>
      </c>
      <c r="S1647" t="s">
        <v>20</v>
      </c>
      <c r="T1647" t="s">
        <v>105</v>
      </c>
      <c r="U1647" t="s">
        <v>67</v>
      </c>
      <c r="V1647" t="s">
        <v>21</v>
      </c>
      <c r="W1647">
        <v>805</v>
      </c>
      <c r="X1647" t="s">
        <v>22</v>
      </c>
      <c r="Y1647" t="s">
        <v>39</v>
      </c>
      <c r="Z1647">
        <v>2</v>
      </c>
      <c r="AC1647" t="str">
        <f>IF(Table1[[#This Row],[In Adafruit Kit]]+Table1[[#This Row],[Common part]]&gt;0,1,"")</f>
        <v/>
      </c>
      <c r="AF1647" t="str">
        <f>IF(Table1[[#This Row],[Stock Part]]=1,"STOCK",IF(Table1[[#This Row],[5% Rohs Part]]+Table1[[#This Row],[1% Rohs Part]],"",""))</f>
        <v/>
      </c>
      <c r="AG1647" t="str">
        <f>CONCATENATE(Table1[[#This Row],[Resistance (Ohms)]],Table1[[#This Row],[Tolerance]],Table1[[#This Row],[Stock]])</f>
        <v>4.7MÂ±1%</v>
      </c>
      <c r="AH1647" t="s">
        <v>11344</v>
      </c>
      <c r="AI1647" s="6" t="s">
        <v>11352</v>
      </c>
    </row>
    <row r="1648" spans="1:35" hidden="1">
      <c r="A1648" t="s">
        <v>55</v>
      </c>
      <c r="B1648" t="s">
        <v>56</v>
      </c>
      <c r="C1648" t="s">
        <v>4758</v>
      </c>
      <c r="D1648" t="s">
        <v>58</v>
      </c>
      <c r="E1648" t="s">
        <v>4759</v>
      </c>
      <c r="F1648" t="s">
        <v>60</v>
      </c>
      <c r="G1648" t="s">
        <v>2716</v>
      </c>
      <c r="H1648">
        <v>0</v>
      </c>
      <c r="I1648">
        <v>0</v>
      </c>
      <c r="J1648" t="s">
        <v>25</v>
      </c>
      <c r="K1648">
        <v>0</v>
      </c>
      <c r="L1648">
        <v>10</v>
      </c>
      <c r="M1648" t="s">
        <v>19</v>
      </c>
      <c r="N1648" t="s">
        <v>62</v>
      </c>
      <c r="O1648">
        <v>475</v>
      </c>
      <c r="P1648" t="s">
        <v>24</v>
      </c>
      <c r="Q1648" t="s">
        <v>64</v>
      </c>
      <c r="R1648" t="s">
        <v>65</v>
      </c>
      <c r="S1648" t="s">
        <v>20</v>
      </c>
      <c r="T1648" t="s">
        <v>105</v>
      </c>
      <c r="U1648" t="s">
        <v>67</v>
      </c>
      <c r="V1648" t="s">
        <v>21</v>
      </c>
      <c r="W1648">
        <v>805</v>
      </c>
      <c r="X1648" t="s">
        <v>22</v>
      </c>
      <c r="Y1648" t="s">
        <v>39</v>
      </c>
      <c r="Z1648">
        <v>2</v>
      </c>
      <c r="AC1648" t="str">
        <f>IF(Table1[[#This Row],[In Adafruit Kit]]+Table1[[#This Row],[Common part]]&gt;0,1,"")</f>
        <v/>
      </c>
      <c r="AF1648" t="str">
        <f>IF(Table1[[#This Row],[Stock Part]]=1,"STOCK",IF(Table1[[#This Row],[5% Rohs Part]]+Table1[[#This Row],[1% Rohs Part]],"",""))</f>
        <v/>
      </c>
      <c r="AG1648" t="str">
        <f>CONCATENATE(Table1[[#This Row],[Resistance (Ohms)]],Table1[[#This Row],[Tolerance]],Table1[[#This Row],[Stock]])</f>
        <v>475Â±1%</v>
      </c>
      <c r="AH1648" t="s">
        <v>11344</v>
      </c>
      <c r="AI1648" s="6" t="s">
        <v>11352</v>
      </c>
    </row>
    <row r="1649" spans="1:35" hidden="1">
      <c r="A1649" t="s">
        <v>55</v>
      </c>
      <c r="B1649" t="s">
        <v>56</v>
      </c>
      <c r="C1649" t="s">
        <v>4760</v>
      </c>
      <c r="D1649" t="s">
        <v>58</v>
      </c>
      <c r="E1649" t="s">
        <v>4761</v>
      </c>
      <c r="F1649" t="s">
        <v>60</v>
      </c>
      <c r="G1649" t="s">
        <v>553</v>
      </c>
      <c r="H1649">
        <v>0</v>
      </c>
      <c r="I1649">
        <v>0</v>
      </c>
      <c r="J1649" t="s">
        <v>25</v>
      </c>
      <c r="K1649">
        <v>0</v>
      </c>
      <c r="L1649">
        <v>10</v>
      </c>
      <c r="M1649" t="s">
        <v>19</v>
      </c>
      <c r="N1649" t="s">
        <v>62</v>
      </c>
      <c r="O1649" t="s">
        <v>554</v>
      </c>
      <c r="P1649" t="s">
        <v>24</v>
      </c>
      <c r="Q1649" t="s">
        <v>64</v>
      </c>
      <c r="R1649" t="s">
        <v>65</v>
      </c>
      <c r="S1649" t="s">
        <v>20</v>
      </c>
      <c r="T1649" t="s">
        <v>105</v>
      </c>
      <c r="U1649" t="s">
        <v>67</v>
      </c>
      <c r="V1649" t="s">
        <v>21</v>
      </c>
      <c r="W1649">
        <v>805</v>
      </c>
      <c r="X1649" t="s">
        <v>22</v>
      </c>
      <c r="Y1649" t="s">
        <v>39</v>
      </c>
      <c r="Z1649">
        <v>2</v>
      </c>
      <c r="AC1649" t="str">
        <f>IF(Table1[[#This Row],[In Adafruit Kit]]+Table1[[#This Row],[Common part]]&gt;0,1,"")</f>
        <v/>
      </c>
      <c r="AF1649" t="str">
        <f>IF(Table1[[#This Row],[Stock Part]]=1,"STOCK",IF(Table1[[#This Row],[5% Rohs Part]]+Table1[[#This Row],[1% Rohs Part]],"",""))</f>
        <v/>
      </c>
      <c r="AG1649" t="str">
        <f>CONCATENATE(Table1[[#This Row],[Resistance (Ohms)]],Table1[[#This Row],[Tolerance]],Table1[[#This Row],[Stock]])</f>
        <v>4.75kÂ±1%</v>
      </c>
      <c r="AH1649" t="s">
        <v>11344</v>
      </c>
      <c r="AI1649" s="6" t="s">
        <v>11352</v>
      </c>
    </row>
    <row r="1650" spans="1:35" hidden="1">
      <c r="A1650" t="s">
        <v>55</v>
      </c>
      <c r="B1650" t="s">
        <v>56</v>
      </c>
      <c r="C1650" t="s">
        <v>4762</v>
      </c>
      <c r="D1650" t="s">
        <v>58</v>
      </c>
      <c r="E1650" t="s">
        <v>4763</v>
      </c>
      <c r="F1650" t="s">
        <v>60</v>
      </c>
      <c r="G1650" t="s">
        <v>2558</v>
      </c>
      <c r="H1650">
        <v>0</v>
      </c>
      <c r="I1650">
        <v>0</v>
      </c>
      <c r="J1650" t="s">
        <v>25</v>
      </c>
      <c r="K1650">
        <v>0</v>
      </c>
      <c r="L1650">
        <v>10</v>
      </c>
      <c r="M1650" t="s">
        <v>19</v>
      </c>
      <c r="N1650" t="s">
        <v>62</v>
      </c>
      <c r="O1650" t="s">
        <v>2559</v>
      </c>
      <c r="P1650" t="s">
        <v>24</v>
      </c>
      <c r="Q1650" t="s">
        <v>64</v>
      </c>
      <c r="R1650" t="s">
        <v>65</v>
      </c>
      <c r="S1650" t="s">
        <v>20</v>
      </c>
      <c r="T1650" t="s">
        <v>105</v>
      </c>
      <c r="U1650" t="s">
        <v>67</v>
      </c>
      <c r="V1650" t="s">
        <v>21</v>
      </c>
      <c r="W1650">
        <v>805</v>
      </c>
      <c r="X1650" t="s">
        <v>22</v>
      </c>
      <c r="Y1650" t="s">
        <v>39</v>
      </c>
      <c r="Z1650">
        <v>2</v>
      </c>
      <c r="AC1650" t="str">
        <f>IF(Table1[[#This Row],[In Adafruit Kit]]+Table1[[#This Row],[Common part]]&gt;0,1,"")</f>
        <v/>
      </c>
      <c r="AF1650" t="str">
        <f>IF(Table1[[#This Row],[Stock Part]]=1,"STOCK",IF(Table1[[#This Row],[5% Rohs Part]]+Table1[[#This Row],[1% Rohs Part]],"",""))</f>
        <v/>
      </c>
      <c r="AG1650" t="str">
        <f>CONCATENATE(Table1[[#This Row],[Resistance (Ohms)]],Table1[[#This Row],[Tolerance]],Table1[[#This Row],[Stock]])</f>
        <v>47.5kÂ±1%</v>
      </c>
      <c r="AH1650" t="s">
        <v>11344</v>
      </c>
      <c r="AI1650" s="6" t="s">
        <v>11352</v>
      </c>
    </row>
    <row r="1651" spans="1:35" hidden="1">
      <c r="A1651" t="s">
        <v>55</v>
      </c>
      <c r="B1651" t="s">
        <v>56</v>
      </c>
      <c r="C1651" t="s">
        <v>4764</v>
      </c>
      <c r="D1651" t="s">
        <v>58</v>
      </c>
      <c r="E1651" t="s">
        <v>4765</v>
      </c>
      <c r="F1651" t="s">
        <v>60</v>
      </c>
      <c r="G1651" t="s">
        <v>1486</v>
      </c>
      <c r="H1651">
        <v>0</v>
      </c>
      <c r="I1651">
        <v>0</v>
      </c>
      <c r="J1651" t="s">
        <v>25</v>
      </c>
      <c r="K1651">
        <v>0</v>
      </c>
      <c r="L1651">
        <v>10</v>
      </c>
      <c r="M1651" t="s">
        <v>19</v>
      </c>
      <c r="N1651" t="s">
        <v>62</v>
      </c>
      <c r="O1651" t="s">
        <v>1487</v>
      </c>
      <c r="P1651" t="s">
        <v>24</v>
      </c>
      <c r="Q1651" t="s">
        <v>64</v>
      </c>
      <c r="R1651" t="s">
        <v>65</v>
      </c>
      <c r="S1651" t="s">
        <v>20</v>
      </c>
      <c r="T1651" t="s">
        <v>105</v>
      </c>
      <c r="U1651" t="s">
        <v>67</v>
      </c>
      <c r="V1651" t="s">
        <v>21</v>
      </c>
      <c r="W1651">
        <v>805</v>
      </c>
      <c r="X1651" t="s">
        <v>22</v>
      </c>
      <c r="Y1651" t="s">
        <v>39</v>
      </c>
      <c r="Z1651">
        <v>2</v>
      </c>
      <c r="AC1651" t="str">
        <f>IF(Table1[[#This Row],[In Adafruit Kit]]+Table1[[#This Row],[Common part]]&gt;0,1,"")</f>
        <v/>
      </c>
      <c r="AF1651" t="str">
        <f>IF(Table1[[#This Row],[Stock Part]]=1,"STOCK",IF(Table1[[#This Row],[5% Rohs Part]]+Table1[[#This Row],[1% Rohs Part]],"",""))</f>
        <v/>
      </c>
      <c r="AG1651" t="str">
        <f>CONCATENATE(Table1[[#This Row],[Resistance (Ohms)]],Table1[[#This Row],[Tolerance]],Table1[[#This Row],[Stock]])</f>
        <v>475kÂ±1%</v>
      </c>
      <c r="AH1651" t="s">
        <v>11344</v>
      </c>
      <c r="AI1651" s="6" t="s">
        <v>11352</v>
      </c>
    </row>
    <row r="1652" spans="1:35" hidden="1">
      <c r="A1652" t="s">
        <v>55</v>
      </c>
      <c r="B1652" t="s">
        <v>56</v>
      </c>
      <c r="C1652" t="s">
        <v>4766</v>
      </c>
      <c r="D1652" t="s">
        <v>58</v>
      </c>
      <c r="E1652" t="s">
        <v>4767</v>
      </c>
      <c r="F1652" t="s">
        <v>60</v>
      </c>
      <c r="G1652" t="s">
        <v>3060</v>
      </c>
      <c r="H1652">
        <v>0</v>
      </c>
      <c r="I1652">
        <v>0</v>
      </c>
      <c r="J1652" t="s">
        <v>25</v>
      </c>
      <c r="K1652">
        <v>0</v>
      </c>
      <c r="L1652">
        <v>10</v>
      </c>
      <c r="M1652" t="s">
        <v>19</v>
      </c>
      <c r="N1652" t="s">
        <v>62</v>
      </c>
      <c r="O1652" t="s">
        <v>3061</v>
      </c>
      <c r="P1652" t="s">
        <v>24</v>
      </c>
      <c r="Q1652" t="s">
        <v>64</v>
      </c>
      <c r="R1652" t="s">
        <v>65</v>
      </c>
      <c r="S1652" t="s">
        <v>20</v>
      </c>
      <c r="T1652" t="s">
        <v>105</v>
      </c>
      <c r="U1652" t="s">
        <v>67</v>
      </c>
      <c r="V1652" t="s">
        <v>21</v>
      </c>
      <c r="W1652">
        <v>805</v>
      </c>
      <c r="X1652" t="s">
        <v>22</v>
      </c>
      <c r="Y1652" t="s">
        <v>39</v>
      </c>
      <c r="Z1652">
        <v>2</v>
      </c>
      <c r="AC1652" t="str">
        <f>IF(Table1[[#This Row],[In Adafruit Kit]]+Table1[[#This Row],[Common part]]&gt;0,1,"")</f>
        <v/>
      </c>
      <c r="AF1652" t="str">
        <f>IF(Table1[[#This Row],[Stock Part]]=1,"STOCK",IF(Table1[[#This Row],[5% Rohs Part]]+Table1[[#This Row],[1% Rohs Part]],"",""))</f>
        <v/>
      </c>
      <c r="AG1652" t="str">
        <f>CONCATENATE(Table1[[#This Row],[Resistance (Ohms)]],Table1[[#This Row],[Tolerance]],Table1[[#This Row],[Stock]])</f>
        <v>4.75MÂ±1%</v>
      </c>
      <c r="AH1652" t="s">
        <v>11344</v>
      </c>
      <c r="AI1652" s="6" t="s">
        <v>11352</v>
      </c>
    </row>
    <row r="1653" spans="1:35" hidden="1">
      <c r="A1653" t="s">
        <v>55</v>
      </c>
      <c r="B1653" t="s">
        <v>56</v>
      </c>
      <c r="C1653" t="s">
        <v>4768</v>
      </c>
      <c r="D1653" t="s">
        <v>58</v>
      </c>
      <c r="E1653" t="s">
        <v>4769</v>
      </c>
      <c r="F1653" t="s">
        <v>60</v>
      </c>
      <c r="G1653" t="s">
        <v>726</v>
      </c>
      <c r="H1653">
        <v>0</v>
      </c>
      <c r="I1653">
        <v>0</v>
      </c>
      <c r="J1653" t="s">
        <v>25</v>
      </c>
      <c r="K1653">
        <v>0</v>
      </c>
      <c r="L1653">
        <v>10</v>
      </c>
      <c r="M1653" t="s">
        <v>19</v>
      </c>
      <c r="N1653" t="s">
        <v>62</v>
      </c>
      <c r="O1653">
        <v>47</v>
      </c>
      <c r="P1653" t="s">
        <v>24</v>
      </c>
      <c r="Q1653" t="s">
        <v>64</v>
      </c>
      <c r="R1653" t="s">
        <v>65</v>
      </c>
      <c r="S1653" t="s">
        <v>20</v>
      </c>
      <c r="T1653" t="s">
        <v>105</v>
      </c>
      <c r="U1653" t="s">
        <v>67</v>
      </c>
      <c r="V1653" t="s">
        <v>21</v>
      </c>
      <c r="W1653">
        <v>805</v>
      </c>
      <c r="X1653" t="s">
        <v>22</v>
      </c>
      <c r="Y1653" t="s">
        <v>39</v>
      </c>
      <c r="Z1653">
        <v>2</v>
      </c>
      <c r="AC1653" t="str">
        <f>IF(Table1[[#This Row],[In Adafruit Kit]]+Table1[[#This Row],[Common part]]&gt;0,1,"")</f>
        <v/>
      </c>
      <c r="AF1653" t="str">
        <f>IF(Table1[[#This Row],[Stock Part]]=1,"STOCK",IF(Table1[[#This Row],[5% Rohs Part]]+Table1[[#This Row],[1% Rohs Part]],"",""))</f>
        <v/>
      </c>
      <c r="AG1653" t="str">
        <f>CONCATENATE(Table1[[#This Row],[Resistance (Ohms)]],Table1[[#This Row],[Tolerance]],Table1[[#This Row],[Stock]])</f>
        <v>47Â±1%</v>
      </c>
      <c r="AH1653" t="s">
        <v>11344</v>
      </c>
      <c r="AI1653" s="6" t="s">
        <v>11352</v>
      </c>
    </row>
    <row r="1654" spans="1:35" hidden="1">
      <c r="A1654" t="s">
        <v>55</v>
      </c>
      <c r="B1654" t="s">
        <v>56</v>
      </c>
      <c r="C1654" t="s">
        <v>4770</v>
      </c>
      <c r="D1654" t="s">
        <v>58</v>
      </c>
      <c r="E1654" t="s">
        <v>4771</v>
      </c>
      <c r="F1654" t="s">
        <v>60</v>
      </c>
      <c r="G1654" t="s">
        <v>1483</v>
      </c>
      <c r="H1654">
        <v>0</v>
      </c>
      <c r="I1654">
        <v>0</v>
      </c>
      <c r="J1654" t="s">
        <v>25</v>
      </c>
      <c r="K1654">
        <v>0</v>
      </c>
      <c r="L1654">
        <v>10</v>
      </c>
      <c r="M1654" t="s">
        <v>19</v>
      </c>
      <c r="N1654" t="s">
        <v>62</v>
      </c>
      <c r="O1654">
        <v>47.5</v>
      </c>
      <c r="P1654" t="s">
        <v>24</v>
      </c>
      <c r="Q1654" t="s">
        <v>64</v>
      </c>
      <c r="R1654" t="s">
        <v>65</v>
      </c>
      <c r="S1654" t="s">
        <v>20</v>
      </c>
      <c r="T1654" t="s">
        <v>105</v>
      </c>
      <c r="U1654" t="s">
        <v>67</v>
      </c>
      <c r="V1654" t="s">
        <v>21</v>
      </c>
      <c r="W1654">
        <v>805</v>
      </c>
      <c r="X1654" t="s">
        <v>22</v>
      </c>
      <c r="Y1654" t="s">
        <v>39</v>
      </c>
      <c r="Z1654">
        <v>2</v>
      </c>
      <c r="AC1654" t="str">
        <f>IF(Table1[[#This Row],[In Adafruit Kit]]+Table1[[#This Row],[Common part]]&gt;0,1,"")</f>
        <v/>
      </c>
      <c r="AF1654" t="str">
        <f>IF(Table1[[#This Row],[Stock Part]]=1,"STOCK",IF(Table1[[#This Row],[5% Rohs Part]]+Table1[[#This Row],[1% Rohs Part]],"",""))</f>
        <v/>
      </c>
      <c r="AG1654" t="str">
        <f>CONCATENATE(Table1[[#This Row],[Resistance (Ohms)]],Table1[[#This Row],[Tolerance]],Table1[[#This Row],[Stock]])</f>
        <v>47.5Â±1%</v>
      </c>
      <c r="AH1654" t="s">
        <v>11344</v>
      </c>
      <c r="AI1654" s="6" t="s">
        <v>11352</v>
      </c>
    </row>
    <row r="1655" spans="1:35" hidden="1">
      <c r="A1655" t="s">
        <v>55</v>
      </c>
      <c r="B1655" t="s">
        <v>56</v>
      </c>
      <c r="C1655" t="s">
        <v>4772</v>
      </c>
      <c r="D1655" t="s">
        <v>58</v>
      </c>
      <c r="E1655" t="s">
        <v>4773</v>
      </c>
      <c r="F1655" t="s">
        <v>60</v>
      </c>
      <c r="G1655" t="s">
        <v>3054</v>
      </c>
      <c r="H1655">
        <v>0</v>
      </c>
      <c r="I1655">
        <v>0</v>
      </c>
      <c r="J1655" t="s">
        <v>25</v>
      </c>
      <c r="K1655">
        <v>0</v>
      </c>
      <c r="L1655">
        <v>10</v>
      </c>
      <c r="M1655" t="s">
        <v>19</v>
      </c>
      <c r="N1655" t="s">
        <v>62</v>
      </c>
      <c r="O1655">
        <v>487</v>
      </c>
      <c r="P1655" t="s">
        <v>24</v>
      </c>
      <c r="Q1655" t="s">
        <v>64</v>
      </c>
      <c r="R1655" t="s">
        <v>65</v>
      </c>
      <c r="S1655" t="s">
        <v>20</v>
      </c>
      <c r="T1655" t="s">
        <v>105</v>
      </c>
      <c r="U1655" t="s">
        <v>67</v>
      </c>
      <c r="V1655" t="s">
        <v>21</v>
      </c>
      <c r="W1655">
        <v>805</v>
      </c>
      <c r="X1655" t="s">
        <v>22</v>
      </c>
      <c r="Y1655" t="s">
        <v>39</v>
      </c>
      <c r="Z1655">
        <v>2</v>
      </c>
      <c r="AC1655" t="str">
        <f>IF(Table1[[#This Row],[In Adafruit Kit]]+Table1[[#This Row],[Common part]]&gt;0,1,"")</f>
        <v/>
      </c>
      <c r="AF1655" t="str">
        <f>IF(Table1[[#This Row],[Stock Part]]=1,"STOCK",IF(Table1[[#This Row],[5% Rohs Part]]+Table1[[#This Row],[1% Rohs Part]],"",""))</f>
        <v/>
      </c>
      <c r="AG1655" t="str">
        <f>CONCATENATE(Table1[[#This Row],[Resistance (Ohms)]],Table1[[#This Row],[Tolerance]],Table1[[#This Row],[Stock]])</f>
        <v>487Â±1%</v>
      </c>
      <c r="AH1655" t="s">
        <v>11344</v>
      </c>
      <c r="AI1655" s="6" t="s">
        <v>11352</v>
      </c>
    </row>
    <row r="1656" spans="1:35" hidden="1">
      <c r="A1656" t="s">
        <v>55</v>
      </c>
      <c r="B1656" t="s">
        <v>56</v>
      </c>
      <c r="C1656" t="s">
        <v>4774</v>
      </c>
      <c r="D1656" t="s">
        <v>58</v>
      </c>
      <c r="E1656" t="s">
        <v>4775</v>
      </c>
      <c r="F1656" t="s">
        <v>60</v>
      </c>
      <c r="G1656" t="s">
        <v>898</v>
      </c>
      <c r="H1656">
        <v>0</v>
      </c>
      <c r="I1656">
        <v>0</v>
      </c>
      <c r="J1656" t="s">
        <v>25</v>
      </c>
      <c r="K1656">
        <v>0</v>
      </c>
      <c r="L1656">
        <v>10</v>
      </c>
      <c r="M1656" t="s">
        <v>19</v>
      </c>
      <c r="N1656" t="s">
        <v>62</v>
      </c>
      <c r="O1656" t="s">
        <v>899</v>
      </c>
      <c r="P1656" t="s">
        <v>24</v>
      </c>
      <c r="Q1656" t="s">
        <v>64</v>
      </c>
      <c r="R1656" t="s">
        <v>65</v>
      </c>
      <c r="S1656" t="s">
        <v>20</v>
      </c>
      <c r="T1656" t="s">
        <v>105</v>
      </c>
      <c r="U1656" t="s">
        <v>67</v>
      </c>
      <c r="V1656" t="s">
        <v>21</v>
      </c>
      <c r="W1656">
        <v>805</v>
      </c>
      <c r="X1656" t="s">
        <v>22</v>
      </c>
      <c r="Y1656" t="s">
        <v>39</v>
      </c>
      <c r="Z1656">
        <v>2</v>
      </c>
      <c r="AC1656" t="str">
        <f>IF(Table1[[#This Row],[In Adafruit Kit]]+Table1[[#This Row],[Common part]]&gt;0,1,"")</f>
        <v/>
      </c>
      <c r="AF1656" t="str">
        <f>IF(Table1[[#This Row],[Stock Part]]=1,"STOCK",IF(Table1[[#This Row],[5% Rohs Part]]+Table1[[#This Row],[1% Rohs Part]],"",""))</f>
        <v/>
      </c>
      <c r="AG1656" t="str">
        <f>CONCATENATE(Table1[[#This Row],[Resistance (Ohms)]],Table1[[#This Row],[Tolerance]],Table1[[#This Row],[Stock]])</f>
        <v>4.87kÂ±1%</v>
      </c>
      <c r="AH1656" t="s">
        <v>11344</v>
      </c>
      <c r="AI1656" s="6" t="s">
        <v>11352</v>
      </c>
    </row>
    <row r="1657" spans="1:35" hidden="1">
      <c r="A1657" t="s">
        <v>55</v>
      </c>
      <c r="B1657" t="s">
        <v>56</v>
      </c>
      <c r="C1657" t="s">
        <v>4776</v>
      </c>
      <c r="D1657" t="s">
        <v>58</v>
      </c>
      <c r="E1657" t="s">
        <v>4777</v>
      </c>
      <c r="F1657" t="s">
        <v>60</v>
      </c>
      <c r="G1657" t="s">
        <v>1152</v>
      </c>
      <c r="H1657">
        <v>0</v>
      </c>
      <c r="I1657">
        <v>0</v>
      </c>
      <c r="J1657" t="s">
        <v>25</v>
      </c>
      <c r="K1657">
        <v>0</v>
      </c>
      <c r="L1657">
        <v>10</v>
      </c>
      <c r="M1657" t="s">
        <v>19</v>
      </c>
      <c r="N1657" t="s">
        <v>62</v>
      </c>
      <c r="O1657" t="s">
        <v>1153</v>
      </c>
      <c r="P1657" t="s">
        <v>24</v>
      </c>
      <c r="Q1657" t="s">
        <v>64</v>
      </c>
      <c r="R1657" t="s">
        <v>65</v>
      </c>
      <c r="S1657" t="s">
        <v>20</v>
      </c>
      <c r="T1657" t="s">
        <v>105</v>
      </c>
      <c r="U1657" t="s">
        <v>67</v>
      </c>
      <c r="V1657" t="s">
        <v>21</v>
      </c>
      <c r="W1657">
        <v>805</v>
      </c>
      <c r="X1657" t="s">
        <v>22</v>
      </c>
      <c r="Y1657" t="s">
        <v>39</v>
      </c>
      <c r="Z1657">
        <v>2</v>
      </c>
      <c r="AC1657" t="str">
        <f>IF(Table1[[#This Row],[In Adafruit Kit]]+Table1[[#This Row],[Common part]]&gt;0,1,"")</f>
        <v/>
      </c>
      <c r="AF1657" t="str">
        <f>IF(Table1[[#This Row],[Stock Part]]=1,"STOCK",IF(Table1[[#This Row],[5% Rohs Part]]+Table1[[#This Row],[1% Rohs Part]],"",""))</f>
        <v/>
      </c>
      <c r="AG1657" t="str">
        <f>CONCATENATE(Table1[[#This Row],[Resistance (Ohms)]],Table1[[#This Row],[Tolerance]],Table1[[#This Row],[Stock]])</f>
        <v>48.7kÂ±1%</v>
      </c>
      <c r="AH1657" t="s">
        <v>11344</v>
      </c>
      <c r="AI1657" s="6" t="s">
        <v>11352</v>
      </c>
    </row>
    <row r="1658" spans="1:35" hidden="1">
      <c r="A1658" t="s">
        <v>55</v>
      </c>
      <c r="B1658" t="s">
        <v>56</v>
      </c>
      <c r="C1658" t="s">
        <v>4778</v>
      </c>
      <c r="D1658" t="s">
        <v>58</v>
      </c>
      <c r="E1658" t="s">
        <v>4779</v>
      </c>
      <c r="F1658" t="s">
        <v>60</v>
      </c>
      <c r="G1658" t="s">
        <v>1616</v>
      </c>
      <c r="H1658">
        <v>0</v>
      </c>
      <c r="I1658">
        <v>0</v>
      </c>
      <c r="J1658" t="s">
        <v>25</v>
      </c>
      <c r="K1658">
        <v>0</v>
      </c>
      <c r="L1658">
        <v>10</v>
      </c>
      <c r="M1658" t="s">
        <v>19</v>
      </c>
      <c r="N1658" t="s">
        <v>62</v>
      </c>
      <c r="O1658" t="s">
        <v>1617</v>
      </c>
      <c r="P1658" t="s">
        <v>24</v>
      </c>
      <c r="Q1658" t="s">
        <v>64</v>
      </c>
      <c r="R1658" t="s">
        <v>65</v>
      </c>
      <c r="S1658" t="s">
        <v>20</v>
      </c>
      <c r="T1658" t="s">
        <v>105</v>
      </c>
      <c r="U1658" t="s">
        <v>67</v>
      </c>
      <c r="V1658" t="s">
        <v>21</v>
      </c>
      <c r="W1658">
        <v>805</v>
      </c>
      <c r="X1658" t="s">
        <v>22</v>
      </c>
      <c r="Y1658" t="s">
        <v>39</v>
      </c>
      <c r="Z1658">
        <v>2</v>
      </c>
      <c r="AC1658" t="str">
        <f>IF(Table1[[#This Row],[In Adafruit Kit]]+Table1[[#This Row],[Common part]]&gt;0,1,"")</f>
        <v/>
      </c>
      <c r="AF1658" t="str">
        <f>IF(Table1[[#This Row],[Stock Part]]=1,"STOCK",IF(Table1[[#This Row],[5% Rohs Part]]+Table1[[#This Row],[1% Rohs Part]],"",""))</f>
        <v/>
      </c>
      <c r="AG1658" t="str">
        <f>CONCATENATE(Table1[[#This Row],[Resistance (Ohms)]],Table1[[#This Row],[Tolerance]],Table1[[#This Row],[Stock]])</f>
        <v>487kÂ±1%</v>
      </c>
      <c r="AH1658" t="s">
        <v>11344</v>
      </c>
      <c r="AI1658" s="6" t="s">
        <v>11352</v>
      </c>
    </row>
    <row r="1659" spans="1:35" hidden="1">
      <c r="A1659" t="s">
        <v>55</v>
      </c>
      <c r="B1659" t="s">
        <v>56</v>
      </c>
      <c r="C1659" t="s">
        <v>4780</v>
      </c>
      <c r="D1659" t="s">
        <v>58</v>
      </c>
      <c r="E1659" t="s">
        <v>4781</v>
      </c>
      <c r="F1659" t="s">
        <v>60</v>
      </c>
      <c r="G1659" t="s">
        <v>3296</v>
      </c>
      <c r="H1659">
        <v>0</v>
      </c>
      <c r="I1659">
        <v>0</v>
      </c>
      <c r="J1659" t="s">
        <v>25</v>
      </c>
      <c r="K1659">
        <v>0</v>
      </c>
      <c r="L1659">
        <v>10</v>
      </c>
      <c r="M1659" t="s">
        <v>19</v>
      </c>
      <c r="N1659" t="s">
        <v>62</v>
      </c>
      <c r="O1659" t="s">
        <v>3297</v>
      </c>
      <c r="P1659" t="s">
        <v>24</v>
      </c>
      <c r="Q1659" t="s">
        <v>64</v>
      </c>
      <c r="R1659" t="s">
        <v>65</v>
      </c>
      <c r="S1659" t="s">
        <v>20</v>
      </c>
      <c r="T1659" t="s">
        <v>105</v>
      </c>
      <c r="U1659" t="s">
        <v>67</v>
      </c>
      <c r="V1659" t="s">
        <v>21</v>
      </c>
      <c r="W1659">
        <v>805</v>
      </c>
      <c r="X1659" t="s">
        <v>22</v>
      </c>
      <c r="Y1659" t="s">
        <v>39</v>
      </c>
      <c r="Z1659">
        <v>2</v>
      </c>
      <c r="AC1659" t="str">
        <f>IF(Table1[[#This Row],[In Adafruit Kit]]+Table1[[#This Row],[Common part]]&gt;0,1,"")</f>
        <v/>
      </c>
      <c r="AF1659" t="str">
        <f>IF(Table1[[#This Row],[Stock Part]]=1,"STOCK",IF(Table1[[#This Row],[5% Rohs Part]]+Table1[[#This Row],[1% Rohs Part]],"",""))</f>
        <v/>
      </c>
      <c r="AG1659" t="str">
        <f>CONCATENATE(Table1[[#This Row],[Resistance (Ohms)]],Table1[[#This Row],[Tolerance]],Table1[[#This Row],[Stock]])</f>
        <v>4.87MÂ±1%</v>
      </c>
      <c r="AH1659" t="s">
        <v>11344</v>
      </c>
      <c r="AI1659" s="6" t="s">
        <v>11352</v>
      </c>
    </row>
    <row r="1660" spans="1:35" hidden="1">
      <c r="A1660" t="s">
        <v>55</v>
      </c>
      <c r="B1660" t="s">
        <v>56</v>
      </c>
      <c r="C1660" t="s">
        <v>4782</v>
      </c>
      <c r="D1660" t="s">
        <v>58</v>
      </c>
      <c r="E1660" t="s">
        <v>4783</v>
      </c>
      <c r="F1660" t="s">
        <v>60</v>
      </c>
      <c r="G1660" t="s">
        <v>2956</v>
      </c>
      <c r="H1660">
        <v>0</v>
      </c>
      <c r="I1660">
        <v>0</v>
      </c>
      <c r="J1660" t="s">
        <v>25</v>
      </c>
      <c r="K1660">
        <v>0</v>
      </c>
      <c r="L1660">
        <v>10</v>
      </c>
      <c r="M1660" t="s">
        <v>19</v>
      </c>
      <c r="N1660" t="s">
        <v>62</v>
      </c>
      <c r="O1660">
        <v>48.7</v>
      </c>
      <c r="P1660" t="s">
        <v>24</v>
      </c>
      <c r="Q1660" t="s">
        <v>64</v>
      </c>
      <c r="R1660" t="s">
        <v>65</v>
      </c>
      <c r="S1660" t="s">
        <v>20</v>
      </c>
      <c r="T1660" t="s">
        <v>105</v>
      </c>
      <c r="U1660" t="s">
        <v>67</v>
      </c>
      <c r="V1660" t="s">
        <v>21</v>
      </c>
      <c r="W1660">
        <v>805</v>
      </c>
      <c r="X1660" t="s">
        <v>22</v>
      </c>
      <c r="Y1660" t="s">
        <v>39</v>
      </c>
      <c r="Z1660">
        <v>2</v>
      </c>
      <c r="AC1660" t="str">
        <f>IF(Table1[[#This Row],[In Adafruit Kit]]+Table1[[#This Row],[Common part]]&gt;0,1,"")</f>
        <v/>
      </c>
      <c r="AF1660" t="str">
        <f>IF(Table1[[#This Row],[Stock Part]]=1,"STOCK",IF(Table1[[#This Row],[5% Rohs Part]]+Table1[[#This Row],[1% Rohs Part]],"",""))</f>
        <v/>
      </c>
      <c r="AG1660" t="str">
        <f>CONCATENATE(Table1[[#This Row],[Resistance (Ohms)]],Table1[[#This Row],[Tolerance]],Table1[[#This Row],[Stock]])</f>
        <v>48.7Â±1%</v>
      </c>
      <c r="AH1660" t="s">
        <v>11344</v>
      </c>
      <c r="AI1660" s="6" t="s">
        <v>11352</v>
      </c>
    </row>
    <row r="1661" spans="1:35" hidden="1">
      <c r="A1661" t="s">
        <v>55</v>
      </c>
      <c r="B1661" t="s">
        <v>56</v>
      </c>
      <c r="C1661" t="s">
        <v>4784</v>
      </c>
      <c r="D1661" t="s">
        <v>58</v>
      </c>
      <c r="E1661" t="s">
        <v>4785</v>
      </c>
      <c r="F1661" t="s">
        <v>60</v>
      </c>
      <c r="G1661" t="s">
        <v>544</v>
      </c>
      <c r="H1661">
        <v>0</v>
      </c>
      <c r="I1661">
        <v>0</v>
      </c>
      <c r="J1661" t="s">
        <v>25</v>
      </c>
      <c r="K1661">
        <v>0</v>
      </c>
      <c r="L1661">
        <v>10</v>
      </c>
      <c r="M1661" t="s">
        <v>19</v>
      </c>
      <c r="N1661" t="s">
        <v>62</v>
      </c>
      <c r="O1661">
        <v>499</v>
      </c>
      <c r="P1661" t="s">
        <v>24</v>
      </c>
      <c r="Q1661" t="s">
        <v>64</v>
      </c>
      <c r="R1661" t="s">
        <v>65</v>
      </c>
      <c r="S1661" t="s">
        <v>20</v>
      </c>
      <c r="T1661" t="s">
        <v>105</v>
      </c>
      <c r="U1661" t="s">
        <v>67</v>
      </c>
      <c r="V1661" t="s">
        <v>21</v>
      </c>
      <c r="W1661">
        <v>805</v>
      </c>
      <c r="X1661" t="s">
        <v>22</v>
      </c>
      <c r="Y1661" t="s">
        <v>39</v>
      </c>
      <c r="Z1661">
        <v>2</v>
      </c>
      <c r="AC1661" t="str">
        <f>IF(Table1[[#This Row],[In Adafruit Kit]]+Table1[[#This Row],[Common part]]&gt;0,1,"")</f>
        <v/>
      </c>
      <c r="AF1661" t="str">
        <f>IF(Table1[[#This Row],[Stock Part]]=1,"STOCK",IF(Table1[[#This Row],[5% Rohs Part]]+Table1[[#This Row],[1% Rohs Part]],"",""))</f>
        <v/>
      </c>
      <c r="AG1661" t="str">
        <f>CONCATENATE(Table1[[#This Row],[Resistance (Ohms)]],Table1[[#This Row],[Tolerance]],Table1[[#This Row],[Stock]])</f>
        <v>499Â±1%</v>
      </c>
      <c r="AH1661" t="s">
        <v>11344</v>
      </c>
      <c r="AI1661" s="6" t="s">
        <v>11352</v>
      </c>
    </row>
    <row r="1662" spans="1:35" hidden="1">
      <c r="A1662" t="s">
        <v>55</v>
      </c>
      <c r="B1662" t="s">
        <v>56</v>
      </c>
      <c r="C1662" t="s">
        <v>4786</v>
      </c>
      <c r="D1662" t="s">
        <v>58</v>
      </c>
      <c r="E1662" t="s">
        <v>4787</v>
      </c>
      <c r="F1662" t="s">
        <v>60</v>
      </c>
      <c r="G1662" t="s">
        <v>575</v>
      </c>
      <c r="H1662">
        <v>0</v>
      </c>
      <c r="I1662">
        <v>0</v>
      </c>
      <c r="J1662" t="s">
        <v>25</v>
      </c>
      <c r="K1662">
        <v>0</v>
      </c>
      <c r="L1662">
        <v>10</v>
      </c>
      <c r="M1662" t="s">
        <v>19</v>
      </c>
      <c r="N1662" t="s">
        <v>62</v>
      </c>
      <c r="O1662" t="s">
        <v>576</v>
      </c>
      <c r="P1662" t="s">
        <v>24</v>
      </c>
      <c r="Q1662" t="s">
        <v>64</v>
      </c>
      <c r="R1662" t="s">
        <v>65</v>
      </c>
      <c r="S1662" t="s">
        <v>20</v>
      </c>
      <c r="T1662" t="s">
        <v>105</v>
      </c>
      <c r="U1662" t="s">
        <v>67</v>
      </c>
      <c r="V1662" t="s">
        <v>21</v>
      </c>
      <c r="W1662">
        <v>805</v>
      </c>
      <c r="X1662" t="s">
        <v>22</v>
      </c>
      <c r="Y1662" t="s">
        <v>39</v>
      </c>
      <c r="Z1662">
        <v>2</v>
      </c>
      <c r="AC1662" t="str">
        <f>IF(Table1[[#This Row],[In Adafruit Kit]]+Table1[[#This Row],[Common part]]&gt;0,1,"")</f>
        <v/>
      </c>
      <c r="AF1662" t="str">
        <f>IF(Table1[[#This Row],[Stock Part]]=1,"STOCK",IF(Table1[[#This Row],[5% Rohs Part]]+Table1[[#This Row],[1% Rohs Part]],"",""))</f>
        <v/>
      </c>
      <c r="AG1662" t="str">
        <f>CONCATENATE(Table1[[#This Row],[Resistance (Ohms)]],Table1[[#This Row],[Tolerance]],Table1[[#This Row],[Stock]])</f>
        <v>4.99kÂ±1%</v>
      </c>
      <c r="AH1662" t="s">
        <v>11344</v>
      </c>
      <c r="AI1662" s="6" t="s">
        <v>11352</v>
      </c>
    </row>
    <row r="1663" spans="1:35" hidden="1">
      <c r="A1663" t="s">
        <v>55</v>
      </c>
      <c r="B1663" t="s">
        <v>56</v>
      </c>
      <c r="C1663" t="s">
        <v>4788</v>
      </c>
      <c r="D1663" t="s">
        <v>58</v>
      </c>
      <c r="E1663" t="s">
        <v>4789</v>
      </c>
      <c r="F1663" t="s">
        <v>60</v>
      </c>
      <c r="G1663" t="s">
        <v>2983</v>
      </c>
      <c r="H1663">
        <v>0</v>
      </c>
      <c r="I1663">
        <v>0</v>
      </c>
      <c r="J1663" t="s">
        <v>25</v>
      </c>
      <c r="K1663">
        <v>0</v>
      </c>
      <c r="L1663">
        <v>10</v>
      </c>
      <c r="M1663" t="s">
        <v>19</v>
      </c>
      <c r="N1663" t="s">
        <v>62</v>
      </c>
      <c r="O1663" t="s">
        <v>2984</v>
      </c>
      <c r="P1663" t="s">
        <v>24</v>
      </c>
      <c r="Q1663" t="s">
        <v>64</v>
      </c>
      <c r="R1663" t="s">
        <v>65</v>
      </c>
      <c r="S1663" t="s">
        <v>20</v>
      </c>
      <c r="T1663" t="s">
        <v>105</v>
      </c>
      <c r="U1663" t="s">
        <v>67</v>
      </c>
      <c r="V1663" t="s">
        <v>21</v>
      </c>
      <c r="W1663">
        <v>805</v>
      </c>
      <c r="X1663" t="s">
        <v>22</v>
      </c>
      <c r="Y1663" t="s">
        <v>39</v>
      </c>
      <c r="Z1663">
        <v>2</v>
      </c>
      <c r="AC1663" t="str">
        <f>IF(Table1[[#This Row],[In Adafruit Kit]]+Table1[[#This Row],[Common part]]&gt;0,1,"")</f>
        <v/>
      </c>
      <c r="AF1663" t="str">
        <f>IF(Table1[[#This Row],[Stock Part]]=1,"STOCK",IF(Table1[[#This Row],[5% Rohs Part]]+Table1[[#This Row],[1% Rohs Part]],"",""))</f>
        <v/>
      </c>
      <c r="AG1663" t="str">
        <f>CONCATENATE(Table1[[#This Row],[Resistance (Ohms)]],Table1[[#This Row],[Tolerance]],Table1[[#This Row],[Stock]])</f>
        <v>49.9kÂ±1%</v>
      </c>
      <c r="AH1663" t="s">
        <v>11344</v>
      </c>
      <c r="AI1663" s="6" t="s">
        <v>11352</v>
      </c>
    </row>
    <row r="1664" spans="1:35" hidden="1">
      <c r="A1664" t="s">
        <v>55</v>
      </c>
      <c r="B1664" t="s">
        <v>56</v>
      </c>
      <c r="C1664" t="s">
        <v>4790</v>
      </c>
      <c r="D1664" t="s">
        <v>58</v>
      </c>
      <c r="E1664" t="s">
        <v>4791</v>
      </c>
      <c r="F1664" t="s">
        <v>60</v>
      </c>
      <c r="G1664" t="s">
        <v>664</v>
      </c>
      <c r="H1664">
        <v>0</v>
      </c>
      <c r="I1664">
        <v>0</v>
      </c>
      <c r="J1664" t="s">
        <v>25</v>
      </c>
      <c r="K1664">
        <v>0</v>
      </c>
      <c r="L1664">
        <v>10</v>
      </c>
      <c r="M1664" t="s">
        <v>19</v>
      </c>
      <c r="N1664" t="s">
        <v>62</v>
      </c>
      <c r="O1664" t="s">
        <v>665</v>
      </c>
      <c r="P1664" t="s">
        <v>24</v>
      </c>
      <c r="Q1664" t="s">
        <v>64</v>
      </c>
      <c r="R1664" t="s">
        <v>65</v>
      </c>
      <c r="S1664" t="s">
        <v>20</v>
      </c>
      <c r="T1664" t="s">
        <v>105</v>
      </c>
      <c r="U1664" t="s">
        <v>67</v>
      </c>
      <c r="V1664" t="s">
        <v>21</v>
      </c>
      <c r="W1664">
        <v>805</v>
      </c>
      <c r="X1664" t="s">
        <v>22</v>
      </c>
      <c r="Y1664" t="s">
        <v>39</v>
      </c>
      <c r="Z1664">
        <v>2</v>
      </c>
      <c r="AC1664" t="str">
        <f>IF(Table1[[#This Row],[In Adafruit Kit]]+Table1[[#This Row],[Common part]]&gt;0,1,"")</f>
        <v/>
      </c>
      <c r="AF1664" t="str">
        <f>IF(Table1[[#This Row],[Stock Part]]=1,"STOCK",IF(Table1[[#This Row],[5% Rohs Part]]+Table1[[#This Row],[1% Rohs Part]],"",""))</f>
        <v/>
      </c>
      <c r="AG1664" t="str">
        <f>CONCATENATE(Table1[[#This Row],[Resistance (Ohms)]],Table1[[#This Row],[Tolerance]],Table1[[#This Row],[Stock]])</f>
        <v>499kÂ±1%</v>
      </c>
      <c r="AH1664" t="s">
        <v>11344</v>
      </c>
      <c r="AI1664" s="6" t="s">
        <v>11352</v>
      </c>
    </row>
    <row r="1665" spans="1:35" hidden="1">
      <c r="A1665" t="s">
        <v>55</v>
      </c>
      <c r="B1665" t="s">
        <v>56</v>
      </c>
      <c r="C1665" t="s">
        <v>4792</v>
      </c>
      <c r="D1665" t="s">
        <v>58</v>
      </c>
      <c r="E1665" t="s">
        <v>4793</v>
      </c>
      <c r="F1665" t="s">
        <v>60</v>
      </c>
      <c r="G1665" t="s">
        <v>2026</v>
      </c>
      <c r="H1665">
        <v>0</v>
      </c>
      <c r="I1665">
        <v>0</v>
      </c>
      <c r="J1665" t="s">
        <v>25</v>
      </c>
      <c r="K1665">
        <v>0</v>
      </c>
      <c r="L1665">
        <v>10</v>
      </c>
      <c r="M1665" t="s">
        <v>19</v>
      </c>
      <c r="N1665" t="s">
        <v>62</v>
      </c>
      <c r="O1665" t="s">
        <v>2027</v>
      </c>
      <c r="P1665" t="s">
        <v>24</v>
      </c>
      <c r="Q1665" t="s">
        <v>64</v>
      </c>
      <c r="R1665" t="s">
        <v>65</v>
      </c>
      <c r="S1665" t="s">
        <v>20</v>
      </c>
      <c r="T1665" t="s">
        <v>105</v>
      </c>
      <c r="U1665" t="s">
        <v>67</v>
      </c>
      <c r="V1665" t="s">
        <v>21</v>
      </c>
      <c r="W1665">
        <v>805</v>
      </c>
      <c r="X1665" t="s">
        <v>22</v>
      </c>
      <c r="Y1665" t="s">
        <v>39</v>
      </c>
      <c r="Z1665">
        <v>2</v>
      </c>
      <c r="AC1665" t="str">
        <f>IF(Table1[[#This Row],[In Adafruit Kit]]+Table1[[#This Row],[Common part]]&gt;0,1,"")</f>
        <v/>
      </c>
      <c r="AF1665" t="str">
        <f>IF(Table1[[#This Row],[Stock Part]]=1,"STOCK",IF(Table1[[#This Row],[5% Rohs Part]]+Table1[[#This Row],[1% Rohs Part]],"",""))</f>
        <v/>
      </c>
      <c r="AG1665" t="str">
        <f>CONCATENATE(Table1[[#This Row],[Resistance (Ohms)]],Table1[[#This Row],[Tolerance]],Table1[[#This Row],[Stock]])</f>
        <v>4.99MÂ±1%</v>
      </c>
      <c r="AH1665" t="s">
        <v>11344</v>
      </c>
      <c r="AI1665" s="6" t="s">
        <v>11352</v>
      </c>
    </row>
    <row r="1666" spans="1:35" hidden="1">
      <c r="A1666" t="s">
        <v>55</v>
      </c>
      <c r="B1666" t="s">
        <v>56</v>
      </c>
      <c r="C1666" t="s">
        <v>4794</v>
      </c>
      <c r="D1666" t="s">
        <v>58</v>
      </c>
      <c r="E1666" t="s">
        <v>4795</v>
      </c>
      <c r="F1666" t="s">
        <v>60</v>
      </c>
      <c r="G1666" t="s">
        <v>566</v>
      </c>
      <c r="H1666">
        <v>0</v>
      </c>
      <c r="I1666">
        <v>0</v>
      </c>
      <c r="J1666" t="s">
        <v>25</v>
      </c>
      <c r="K1666">
        <v>0</v>
      </c>
      <c r="L1666">
        <v>10</v>
      </c>
      <c r="M1666" t="s">
        <v>19</v>
      </c>
      <c r="N1666" t="s">
        <v>62</v>
      </c>
      <c r="O1666">
        <v>49.9</v>
      </c>
      <c r="P1666" t="s">
        <v>24</v>
      </c>
      <c r="Q1666" t="s">
        <v>64</v>
      </c>
      <c r="R1666" t="s">
        <v>65</v>
      </c>
      <c r="S1666" t="s">
        <v>20</v>
      </c>
      <c r="T1666" t="s">
        <v>105</v>
      </c>
      <c r="U1666" t="s">
        <v>67</v>
      </c>
      <c r="V1666" t="s">
        <v>21</v>
      </c>
      <c r="W1666">
        <v>805</v>
      </c>
      <c r="X1666" t="s">
        <v>22</v>
      </c>
      <c r="Y1666" t="s">
        <v>39</v>
      </c>
      <c r="Z1666">
        <v>2</v>
      </c>
      <c r="AC1666" t="str">
        <f>IF(Table1[[#This Row],[In Adafruit Kit]]+Table1[[#This Row],[Common part]]&gt;0,1,"")</f>
        <v/>
      </c>
      <c r="AF1666" t="str">
        <f>IF(Table1[[#This Row],[Stock Part]]=1,"STOCK",IF(Table1[[#This Row],[5% Rohs Part]]+Table1[[#This Row],[1% Rohs Part]],"",""))</f>
        <v/>
      </c>
      <c r="AG1666" t="str">
        <f>CONCATENATE(Table1[[#This Row],[Resistance (Ohms)]],Table1[[#This Row],[Tolerance]],Table1[[#This Row],[Stock]])</f>
        <v>49.9Â±1%</v>
      </c>
      <c r="AH1666" t="s">
        <v>11344</v>
      </c>
      <c r="AI1666" s="6" t="s">
        <v>11352</v>
      </c>
    </row>
    <row r="1667" spans="1:35" hidden="1">
      <c r="A1667" t="s">
        <v>55</v>
      </c>
      <c r="B1667" t="s">
        <v>56</v>
      </c>
      <c r="C1667" t="s">
        <v>4796</v>
      </c>
      <c r="D1667" t="s">
        <v>58</v>
      </c>
      <c r="E1667" t="s">
        <v>4797</v>
      </c>
      <c r="F1667" t="s">
        <v>60</v>
      </c>
      <c r="G1667" t="s">
        <v>2590</v>
      </c>
      <c r="H1667">
        <v>0</v>
      </c>
      <c r="I1667">
        <v>0</v>
      </c>
      <c r="J1667" t="s">
        <v>25</v>
      </c>
      <c r="K1667">
        <v>0</v>
      </c>
      <c r="L1667">
        <v>10</v>
      </c>
      <c r="M1667" t="s">
        <v>19</v>
      </c>
      <c r="N1667" t="s">
        <v>62</v>
      </c>
      <c r="O1667">
        <v>4.0199999999999996</v>
      </c>
      <c r="P1667" t="s">
        <v>24</v>
      </c>
      <c r="Q1667" t="s">
        <v>64</v>
      </c>
      <c r="R1667" t="s">
        <v>65</v>
      </c>
      <c r="S1667" t="s">
        <v>20</v>
      </c>
      <c r="T1667" t="s">
        <v>3477</v>
      </c>
      <c r="U1667" t="s">
        <v>67</v>
      </c>
      <c r="V1667" t="s">
        <v>21</v>
      </c>
      <c r="W1667">
        <v>805</v>
      </c>
      <c r="X1667" t="s">
        <v>22</v>
      </c>
      <c r="Y1667" t="s">
        <v>39</v>
      </c>
      <c r="Z1667">
        <v>2</v>
      </c>
      <c r="AC1667" t="str">
        <f>IF(Table1[[#This Row],[In Adafruit Kit]]+Table1[[#This Row],[Common part]]&gt;0,1,"")</f>
        <v/>
      </c>
      <c r="AF1667" t="str">
        <f>IF(Table1[[#This Row],[Stock Part]]=1,"STOCK",IF(Table1[[#This Row],[5% Rohs Part]]+Table1[[#This Row],[1% Rohs Part]],"",""))</f>
        <v/>
      </c>
      <c r="AG1667" t="str">
        <f>CONCATENATE(Table1[[#This Row],[Resistance (Ohms)]],Table1[[#This Row],[Tolerance]],Table1[[#This Row],[Stock]])</f>
        <v>4.02Â±1%</v>
      </c>
      <c r="AH1667" t="s">
        <v>11344</v>
      </c>
      <c r="AI1667" s="6" t="s">
        <v>11352</v>
      </c>
    </row>
    <row r="1668" spans="1:35" hidden="1">
      <c r="A1668" t="s">
        <v>55</v>
      </c>
      <c r="B1668" t="s">
        <v>56</v>
      </c>
      <c r="C1668" t="s">
        <v>4798</v>
      </c>
      <c r="D1668" t="s">
        <v>58</v>
      </c>
      <c r="E1668" t="s">
        <v>4799</v>
      </c>
      <c r="F1668" t="s">
        <v>60</v>
      </c>
      <c r="G1668" t="s">
        <v>2909</v>
      </c>
      <c r="H1668">
        <v>0</v>
      </c>
      <c r="I1668">
        <v>0</v>
      </c>
      <c r="J1668" t="s">
        <v>25</v>
      </c>
      <c r="K1668">
        <v>0</v>
      </c>
      <c r="L1668">
        <v>10</v>
      </c>
      <c r="M1668" t="s">
        <v>19</v>
      </c>
      <c r="N1668" t="s">
        <v>62</v>
      </c>
      <c r="O1668">
        <v>4.12</v>
      </c>
      <c r="P1668" t="s">
        <v>24</v>
      </c>
      <c r="Q1668" t="s">
        <v>64</v>
      </c>
      <c r="R1668" t="s">
        <v>65</v>
      </c>
      <c r="S1668" t="s">
        <v>20</v>
      </c>
      <c r="T1668" t="s">
        <v>3477</v>
      </c>
      <c r="U1668" t="s">
        <v>67</v>
      </c>
      <c r="V1668" t="s">
        <v>21</v>
      </c>
      <c r="W1668">
        <v>805</v>
      </c>
      <c r="X1668" t="s">
        <v>22</v>
      </c>
      <c r="Y1668" t="s">
        <v>39</v>
      </c>
      <c r="Z1668">
        <v>2</v>
      </c>
      <c r="AC1668" t="str">
        <f>IF(Table1[[#This Row],[In Adafruit Kit]]+Table1[[#This Row],[Common part]]&gt;0,1,"")</f>
        <v/>
      </c>
      <c r="AF1668" t="str">
        <f>IF(Table1[[#This Row],[Stock Part]]=1,"STOCK",IF(Table1[[#This Row],[5% Rohs Part]]+Table1[[#This Row],[1% Rohs Part]],"",""))</f>
        <v/>
      </c>
      <c r="AG1668" t="str">
        <f>CONCATENATE(Table1[[#This Row],[Resistance (Ohms)]],Table1[[#This Row],[Tolerance]],Table1[[#This Row],[Stock]])</f>
        <v>4.12Â±1%</v>
      </c>
      <c r="AH1668" t="s">
        <v>11344</v>
      </c>
      <c r="AI1668" s="6" t="s">
        <v>11352</v>
      </c>
    </row>
    <row r="1669" spans="1:35" hidden="1">
      <c r="A1669" t="s">
        <v>55</v>
      </c>
      <c r="B1669" t="s">
        <v>56</v>
      </c>
      <c r="C1669" t="s">
        <v>4800</v>
      </c>
      <c r="D1669" t="s">
        <v>58</v>
      </c>
      <c r="E1669" t="s">
        <v>4801</v>
      </c>
      <c r="F1669" t="s">
        <v>60</v>
      </c>
      <c r="G1669" t="s">
        <v>2404</v>
      </c>
      <c r="H1669">
        <v>0</v>
      </c>
      <c r="I1669">
        <v>0</v>
      </c>
      <c r="J1669" t="s">
        <v>25</v>
      </c>
      <c r="K1669">
        <v>0</v>
      </c>
      <c r="L1669">
        <v>10</v>
      </c>
      <c r="M1669" t="s">
        <v>19</v>
      </c>
      <c r="N1669" t="s">
        <v>62</v>
      </c>
      <c r="O1669">
        <v>4.22</v>
      </c>
      <c r="P1669" t="s">
        <v>24</v>
      </c>
      <c r="Q1669" t="s">
        <v>64</v>
      </c>
      <c r="R1669" t="s">
        <v>65</v>
      </c>
      <c r="S1669" t="s">
        <v>20</v>
      </c>
      <c r="T1669" t="s">
        <v>3477</v>
      </c>
      <c r="U1669" t="s">
        <v>67</v>
      </c>
      <c r="V1669" t="s">
        <v>21</v>
      </c>
      <c r="W1669">
        <v>805</v>
      </c>
      <c r="X1669" t="s">
        <v>22</v>
      </c>
      <c r="Y1669" t="s">
        <v>39</v>
      </c>
      <c r="Z1669">
        <v>2</v>
      </c>
      <c r="AC1669" t="str">
        <f>IF(Table1[[#This Row],[In Adafruit Kit]]+Table1[[#This Row],[Common part]]&gt;0,1,"")</f>
        <v/>
      </c>
      <c r="AF1669" t="str">
        <f>IF(Table1[[#This Row],[Stock Part]]=1,"STOCK",IF(Table1[[#This Row],[5% Rohs Part]]+Table1[[#This Row],[1% Rohs Part]],"",""))</f>
        <v/>
      </c>
      <c r="AG1669" t="str">
        <f>CONCATENATE(Table1[[#This Row],[Resistance (Ohms)]],Table1[[#This Row],[Tolerance]],Table1[[#This Row],[Stock]])</f>
        <v>4.22Â±1%</v>
      </c>
      <c r="AH1669" t="s">
        <v>11344</v>
      </c>
      <c r="AI1669" s="6" t="s">
        <v>11352</v>
      </c>
    </row>
    <row r="1670" spans="1:35" hidden="1">
      <c r="A1670" t="s">
        <v>55</v>
      </c>
      <c r="B1670" t="s">
        <v>56</v>
      </c>
      <c r="C1670" t="s">
        <v>4802</v>
      </c>
      <c r="D1670" t="s">
        <v>58</v>
      </c>
      <c r="E1670" t="s">
        <v>4803</v>
      </c>
      <c r="F1670" t="s">
        <v>60</v>
      </c>
      <c r="G1670" t="s">
        <v>2392</v>
      </c>
      <c r="H1670">
        <v>0</v>
      </c>
      <c r="I1670">
        <v>0</v>
      </c>
      <c r="J1670" t="s">
        <v>25</v>
      </c>
      <c r="K1670">
        <v>0</v>
      </c>
      <c r="L1670">
        <v>10</v>
      </c>
      <c r="M1670" t="s">
        <v>19</v>
      </c>
      <c r="N1670" t="s">
        <v>62</v>
      </c>
      <c r="O1670">
        <v>4.32</v>
      </c>
      <c r="P1670" t="s">
        <v>24</v>
      </c>
      <c r="Q1670" t="s">
        <v>64</v>
      </c>
      <c r="R1670" t="s">
        <v>65</v>
      </c>
      <c r="S1670" t="s">
        <v>20</v>
      </c>
      <c r="T1670" t="s">
        <v>3477</v>
      </c>
      <c r="U1670" t="s">
        <v>67</v>
      </c>
      <c r="V1670" t="s">
        <v>21</v>
      </c>
      <c r="W1670">
        <v>805</v>
      </c>
      <c r="X1670" t="s">
        <v>22</v>
      </c>
      <c r="Y1670" t="s">
        <v>39</v>
      </c>
      <c r="Z1670">
        <v>2</v>
      </c>
      <c r="AC1670" t="str">
        <f>IF(Table1[[#This Row],[In Adafruit Kit]]+Table1[[#This Row],[Common part]]&gt;0,1,"")</f>
        <v/>
      </c>
      <c r="AF1670" t="str">
        <f>IF(Table1[[#This Row],[Stock Part]]=1,"STOCK",IF(Table1[[#This Row],[5% Rohs Part]]+Table1[[#This Row],[1% Rohs Part]],"",""))</f>
        <v/>
      </c>
      <c r="AG1670" t="str">
        <f>CONCATENATE(Table1[[#This Row],[Resistance (Ohms)]],Table1[[#This Row],[Tolerance]],Table1[[#This Row],[Stock]])</f>
        <v>4.32Â±1%</v>
      </c>
      <c r="AH1670" t="s">
        <v>11344</v>
      </c>
      <c r="AI1670" s="6" t="s">
        <v>11352</v>
      </c>
    </row>
    <row r="1671" spans="1:35" hidden="1">
      <c r="A1671" t="s">
        <v>55</v>
      </c>
      <c r="B1671" t="s">
        <v>56</v>
      </c>
      <c r="C1671" t="s">
        <v>4804</v>
      </c>
      <c r="D1671" t="s">
        <v>58</v>
      </c>
      <c r="E1671" t="s">
        <v>4805</v>
      </c>
      <c r="F1671" t="s">
        <v>60</v>
      </c>
      <c r="G1671" t="s">
        <v>2881</v>
      </c>
      <c r="H1671">
        <v>0</v>
      </c>
      <c r="I1671">
        <v>0</v>
      </c>
      <c r="J1671" t="s">
        <v>25</v>
      </c>
      <c r="K1671">
        <v>0</v>
      </c>
      <c r="L1671">
        <v>10</v>
      </c>
      <c r="M1671" t="s">
        <v>19</v>
      </c>
      <c r="N1671" t="s">
        <v>62</v>
      </c>
      <c r="O1671">
        <v>4.42</v>
      </c>
      <c r="P1671" t="s">
        <v>24</v>
      </c>
      <c r="Q1671" t="s">
        <v>64</v>
      </c>
      <c r="R1671" t="s">
        <v>65</v>
      </c>
      <c r="S1671" t="s">
        <v>20</v>
      </c>
      <c r="T1671" t="s">
        <v>3477</v>
      </c>
      <c r="U1671" t="s">
        <v>67</v>
      </c>
      <c r="V1671" t="s">
        <v>21</v>
      </c>
      <c r="W1671">
        <v>805</v>
      </c>
      <c r="X1671" t="s">
        <v>22</v>
      </c>
      <c r="Y1671" t="s">
        <v>39</v>
      </c>
      <c r="Z1671">
        <v>2</v>
      </c>
      <c r="AC1671" t="str">
        <f>IF(Table1[[#This Row],[In Adafruit Kit]]+Table1[[#This Row],[Common part]]&gt;0,1,"")</f>
        <v/>
      </c>
      <c r="AF1671" t="str">
        <f>IF(Table1[[#This Row],[Stock Part]]=1,"STOCK",IF(Table1[[#This Row],[5% Rohs Part]]+Table1[[#This Row],[1% Rohs Part]],"",""))</f>
        <v/>
      </c>
      <c r="AG1671" t="str">
        <f>CONCATENATE(Table1[[#This Row],[Resistance (Ohms)]],Table1[[#This Row],[Tolerance]],Table1[[#This Row],[Stock]])</f>
        <v>4.42Â±1%</v>
      </c>
      <c r="AH1671" t="s">
        <v>11344</v>
      </c>
      <c r="AI1671" s="6" t="s">
        <v>11352</v>
      </c>
    </row>
    <row r="1672" spans="1:35" hidden="1">
      <c r="A1672" t="s">
        <v>55</v>
      </c>
      <c r="B1672" t="s">
        <v>56</v>
      </c>
      <c r="C1672" t="s">
        <v>4806</v>
      </c>
      <c r="D1672" t="s">
        <v>58</v>
      </c>
      <c r="E1672" t="s">
        <v>4807</v>
      </c>
      <c r="F1672" t="s">
        <v>60</v>
      </c>
      <c r="G1672" t="s">
        <v>2128</v>
      </c>
      <c r="H1672">
        <v>0</v>
      </c>
      <c r="I1672">
        <v>0</v>
      </c>
      <c r="J1672" t="s">
        <v>25</v>
      </c>
      <c r="K1672">
        <v>0</v>
      </c>
      <c r="L1672">
        <v>10</v>
      </c>
      <c r="M1672" t="s">
        <v>19</v>
      </c>
      <c r="N1672" t="s">
        <v>62</v>
      </c>
      <c r="O1672">
        <v>4.53</v>
      </c>
      <c r="P1672" t="s">
        <v>24</v>
      </c>
      <c r="Q1672" t="s">
        <v>64</v>
      </c>
      <c r="R1672" t="s">
        <v>65</v>
      </c>
      <c r="S1672" t="s">
        <v>20</v>
      </c>
      <c r="T1672" t="s">
        <v>3477</v>
      </c>
      <c r="U1672" t="s">
        <v>67</v>
      </c>
      <c r="V1672" t="s">
        <v>21</v>
      </c>
      <c r="W1672">
        <v>805</v>
      </c>
      <c r="X1672" t="s">
        <v>22</v>
      </c>
      <c r="Y1672" t="s">
        <v>39</v>
      </c>
      <c r="Z1672">
        <v>2</v>
      </c>
      <c r="AC1672" t="str">
        <f>IF(Table1[[#This Row],[In Adafruit Kit]]+Table1[[#This Row],[Common part]]&gt;0,1,"")</f>
        <v/>
      </c>
      <c r="AF1672" t="str">
        <f>IF(Table1[[#This Row],[Stock Part]]=1,"STOCK",IF(Table1[[#This Row],[5% Rohs Part]]+Table1[[#This Row],[1% Rohs Part]],"",""))</f>
        <v/>
      </c>
      <c r="AG1672" t="str">
        <f>CONCATENATE(Table1[[#This Row],[Resistance (Ohms)]],Table1[[#This Row],[Tolerance]],Table1[[#This Row],[Stock]])</f>
        <v>4.53Â±1%</v>
      </c>
      <c r="AH1672" t="s">
        <v>11344</v>
      </c>
      <c r="AI1672" s="6" t="s">
        <v>11352</v>
      </c>
    </row>
    <row r="1673" spans="1:35" hidden="1">
      <c r="A1673" t="s">
        <v>55</v>
      </c>
      <c r="B1673" t="s">
        <v>56</v>
      </c>
      <c r="C1673" t="s">
        <v>4808</v>
      </c>
      <c r="D1673" t="s">
        <v>58</v>
      </c>
      <c r="E1673" t="s">
        <v>4809</v>
      </c>
      <c r="F1673" t="s">
        <v>60</v>
      </c>
      <c r="G1673" t="s">
        <v>2395</v>
      </c>
      <c r="H1673">
        <v>0</v>
      </c>
      <c r="I1673">
        <v>0</v>
      </c>
      <c r="J1673" t="s">
        <v>25</v>
      </c>
      <c r="K1673">
        <v>0</v>
      </c>
      <c r="L1673">
        <v>10</v>
      </c>
      <c r="M1673" t="s">
        <v>19</v>
      </c>
      <c r="N1673" t="s">
        <v>62</v>
      </c>
      <c r="O1673">
        <v>4.6399999999999997</v>
      </c>
      <c r="P1673" t="s">
        <v>24</v>
      </c>
      <c r="Q1673" t="s">
        <v>64</v>
      </c>
      <c r="R1673" t="s">
        <v>65</v>
      </c>
      <c r="S1673" t="s">
        <v>20</v>
      </c>
      <c r="T1673" t="s">
        <v>3477</v>
      </c>
      <c r="U1673" t="s">
        <v>67</v>
      </c>
      <c r="V1673" t="s">
        <v>21</v>
      </c>
      <c r="W1673">
        <v>805</v>
      </c>
      <c r="X1673" t="s">
        <v>22</v>
      </c>
      <c r="Y1673" t="s">
        <v>39</v>
      </c>
      <c r="Z1673">
        <v>2</v>
      </c>
      <c r="AC1673" t="str">
        <f>IF(Table1[[#This Row],[In Adafruit Kit]]+Table1[[#This Row],[Common part]]&gt;0,1,"")</f>
        <v/>
      </c>
      <c r="AF1673" t="str">
        <f>IF(Table1[[#This Row],[Stock Part]]=1,"STOCK",IF(Table1[[#This Row],[5% Rohs Part]]+Table1[[#This Row],[1% Rohs Part]],"",""))</f>
        <v/>
      </c>
      <c r="AG1673" t="str">
        <f>CONCATENATE(Table1[[#This Row],[Resistance (Ohms)]],Table1[[#This Row],[Tolerance]],Table1[[#This Row],[Stock]])</f>
        <v>4.64Â±1%</v>
      </c>
      <c r="AH1673" t="s">
        <v>11344</v>
      </c>
      <c r="AI1673" s="6" t="s">
        <v>11352</v>
      </c>
    </row>
    <row r="1674" spans="1:35" hidden="1">
      <c r="A1674" t="s">
        <v>55</v>
      </c>
      <c r="B1674" t="s">
        <v>56</v>
      </c>
      <c r="C1674" t="s">
        <v>4810</v>
      </c>
      <c r="D1674" t="s">
        <v>58</v>
      </c>
      <c r="E1674" t="s">
        <v>4811</v>
      </c>
      <c r="F1674" t="s">
        <v>60</v>
      </c>
      <c r="G1674" t="s">
        <v>2077</v>
      </c>
      <c r="H1674">
        <v>0</v>
      </c>
      <c r="I1674">
        <v>0</v>
      </c>
      <c r="J1674" t="s">
        <v>25</v>
      </c>
      <c r="K1674">
        <v>0</v>
      </c>
      <c r="L1674">
        <v>10</v>
      </c>
      <c r="M1674" t="s">
        <v>19</v>
      </c>
      <c r="N1674" t="s">
        <v>62</v>
      </c>
      <c r="O1674">
        <v>4.7</v>
      </c>
      <c r="P1674" t="s">
        <v>24</v>
      </c>
      <c r="Q1674" t="s">
        <v>64</v>
      </c>
      <c r="R1674" t="s">
        <v>65</v>
      </c>
      <c r="S1674" t="s">
        <v>20</v>
      </c>
      <c r="T1674" t="s">
        <v>3477</v>
      </c>
      <c r="U1674" t="s">
        <v>67</v>
      </c>
      <c r="V1674" t="s">
        <v>21</v>
      </c>
      <c r="W1674">
        <v>805</v>
      </c>
      <c r="X1674" t="s">
        <v>22</v>
      </c>
      <c r="Y1674" t="s">
        <v>39</v>
      </c>
      <c r="Z1674">
        <v>2</v>
      </c>
      <c r="AC1674" t="str">
        <f>IF(Table1[[#This Row],[In Adafruit Kit]]+Table1[[#This Row],[Common part]]&gt;0,1,"")</f>
        <v/>
      </c>
      <c r="AF1674" t="str">
        <f>IF(Table1[[#This Row],[Stock Part]]=1,"STOCK",IF(Table1[[#This Row],[5% Rohs Part]]+Table1[[#This Row],[1% Rohs Part]],"",""))</f>
        <v/>
      </c>
      <c r="AG1674" t="str">
        <f>CONCATENATE(Table1[[#This Row],[Resistance (Ohms)]],Table1[[#This Row],[Tolerance]],Table1[[#This Row],[Stock]])</f>
        <v>4.7Â±1%</v>
      </c>
      <c r="AH1674" t="s">
        <v>11344</v>
      </c>
      <c r="AI1674" s="6" t="s">
        <v>11352</v>
      </c>
    </row>
    <row r="1675" spans="1:35" hidden="1">
      <c r="A1675" t="s">
        <v>55</v>
      </c>
      <c r="B1675" t="s">
        <v>56</v>
      </c>
      <c r="C1675" t="s">
        <v>4812</v>
      </c>
      <c r="D1675" t="s">
        <v>58</v>
      </c>
      <c r="E1675" t="s">
        <v>4813</v>
      </c>
      <c r="F1675" t="s">
        <v>60</v>
      </c>
      <c r="G1675" t="s">
        <v>2086</v>
      </c>
      <c r="H1675">
        <v>0</v>
      </c>
      <c r="I1675">
        <v>0</v>
      </c>
      <c r="J1675" t="s">
        <v>25</v>
      </c>
      <c r="K1675">
        <v>0</v>
      </c>
      <c r="L1675">
        <v>10</v>
      </c>
      <c r="M1675" t="s">
        <v>19</v>
      </c>
      <c r="N1675" t="s">
        <v>62</v>
      </c>
      <c r="O1675">
        <v>4.75</v>
      </c>
      <c r="P1675" t="s">
        <v>24</v>
      </c>
      <c r="Q1675" t="s">
        <v>64</v>
      </c>
      <c r="R1675" t="s">
        <v>65</v>
      </c>
      <c r="S1675" t="s">
        <v>20</v>
      </c>
      <c r="T1675" t="s">
        <v>3477</v>
      </c>
      <c r="U1675" t="s">
        <v>67</v>
      </c>
      <c r="V1675" t="s">
        <v>21</v>
      </c>
      <c r="W1675">
        <v>805</v>
      </c>
      <c r="X1675" t="s">
        <v>22</v>
      </c>
      <c r="Y1675" t="s">
        <v>39</v>
      </c>
      <c r="Z1675">
        <v>2</v>
      </c>
      <c r="AC1675" t="str">
        <f>IF(Table1[[#This Row],[In Adafruit Kit]]+Table1[[#This Row],[Common part]]&gt;0,1,"")</f>
        <v/>
      </c>
      <c r="AF1675" t="str">
        <f>IF(Table1[[#This Row],[Stock Part]]=1,"STOCK",IF(Table1[[#This Row],[5% Rohs Part]]+Table1[[#This Row],[1% Rohs Part]],"",""))</f>
        <v/>
      </c>
      <c r="AG1675" t="str">
        <f>CONCATENATE(Table1[[#This Row],[Resistance (Ohms)]],Table1[[#This Row],[Tolerance]],Table1[[#This Row],[Stock]])</f>
        <v>4.75Â±1%</v>
      </c>
      <c r="AH1675" t="s">
        <v>11344</v>
      </c>
      <c r="AI1675" s="6" t="s">
        <v>11352</v>
      </c>
    </row>
    <row r="1676" spans="1:35" hidden="1">
      <c r="A1676" t="s">
        <v>55</v>
      </c>
      <c r="B1676" t="s">
        <v>56</v>
      </c>
      <c r="C1676" t="s">
        <v>4814</v>
      </c>
      <c r="D1676" t="s">
        <v>58</v>
      </c>
      <c r="E1676" t="s">
        <v>4815</v>
      </c>
      <c r="F1676" t="s">
        <v>60</v>
      </c>
      <c r="G1676" t="s">
        <v>2368</v>
      </c>
      <c r="H1676">
        <v>0</v>
      </c>
      <c r="I1676">
        <v>0</v>
      </c>
      <c r="J1676" t="s">
        <v>25</v>
      </c>
      <c r="K1676">
        <v>0</v>
      </c>
      <c r="L1676">
        <v>10</v>
      </c>
      <c r="M1676" t="s">
        <v>19</v>
      </c>
      <c r="N1676" t="s">
        <v>62</v>
      </c>
      <c r="O1676">
        <v>4.87</v>
      </c>
      <c r="P1676" t="s">
        <v>24</v>
      </c>
      <c r="Q1676" t="s">
        <v>64</v>
      </c>
      <c r="R1676" t="s">
        <v>65</v>
      </c>
      <c r="S1676" t="s">
        <v>20</v>
      </c>
      <c r="T1676" t="s">
        <v>3477</v>
      </c>
      <c r="U1676" t="s">
        <v>67</v>
      </c>
      <c r="V1676" t="s">
        <v>21</v>
      </c>
      <c r="W1676">
        <v>805</v>
      </c>
      <c r="X1676" t="s">
        <v>22</v>
      </c>
      <c r="Y1676" t="s">
        <v>39</v>
      </c>
      <c r="Z1676">
        <v>2</v>
      </c>
      <c r="AC1676" t="str">
        <f>IF(Table1[[#This Row],[In Adafruit Kit]]+Table1[[#This Row],[Common part]]&gt;0,1,"")</f>
        <v/>
      </c>
      <c r="AF1676" t="str">
        <f>IF(Table1[[#This Row],[Stock Part]]=1,"STOCK",IF(Table1[[#This Row],[5% Rohs Part]]+Table1[[#This Row],[1% Rohs Part]],"",""))</f>
        <v/>
      </c>
      <c r="AG1676" t="str">
        <f>CONCATENATE(Table1[[#This Row],[Resistance (Ohms)]],Table1[[#This Row],[Tolerance]],Table1[[#This Row],[Stock]])</f>
        <v>4.87Â±1%</v>
      </c>
      <c r="AH1676" t="s">
        <v>11344</v>
      </c>
      <c r="AI1676" s="6" t="s">
        <v>11352</v>
      </c>
    </row>
    <row r="1677" spans="1:35" hidden="1">
      <c r="A1677" t="s">
        <v>55</v>
      </c>
      <c r="B1677" t="s">
        <v>56</v>
      </c>
      <c r="C1677" t="s">
        <v>4816</v>
      </c>
      <c r="D1677" t="s">
        <v>58</v>
      </c>
      <c r="E1677" t="s">
        <v>4817</v>
      </c>
      <c r="F1677" t="s">
        <v>60</v>
      </c>
      <c r="G1677" t="s">
        <v>2950</v>
      </c>
      <c r="H1677">
        <v>0</v>
      </c>
      <c r="I1677">
        <v>0</v>
      </c>
      <c r="J1677" t="s">
        <v>25</v>
      </c>
      <c r="K1677">
        <v>0</v>
      </c>
      <c r="L1677">
        <v>10</v>
      </c>
      <c r="M1677" t="s">
        <v>19</v>
      </c>
      <c r="N1677" t="s">
        <v>62</v>
      </c>
      <c r="O1677">
        <v>4.99</v>
      </c>
      <c r="P1677" t="s">
        <v>24</v>
      </c>
      <c r="Q1677" t="s">
        <v>64</v>
      </c>
      <c r="R1677" t="s">
        <v>65</v>
      </c>
      <c r="S1677" t="s">
        <v>20</v>
      </c>
      <c r="T1677" t="s">
        <v>3477</v>
      </c>
      <c r="U1677" t="s">
        <v>67</v>
      </c>
      <c r="V1677" t="s">
        <v>21</v>
      </c>
      <c r="W1677">
        <v>805</v>
      </c>
      <c r="X1677" t="s">
        <v>22</v>
      </c>
      <c r="Y1677" t="s">
        <v>39</v>
      </c>
      <c r="Z1677">
        <v>2</v>
      </c>
      <c r="AC1677" t="str">
        <f>IF(Table1[[#This Row],[In Adafruit Kit]]+Table1[[#This Row],[Common part]]&gt;0,1,"")</f>
        <v/>
      </c>
      <c r="AF1677" t="str">
        <f>IF(Table1[[#This Row],[Stock Part]]=1,"STOCK",IF(Table1[[#This Row],[5% Rohs Part]]+Table1[[#This Row],[1% Rohs Part]],"",""))</f>
        <v/>
      </c>
      <c r="AG1677" t="str">
        <f>CONCATENATE(Table1[[#This Row],[Resistance (Ohms)]],Table1[[#This Row],[Tolerance]],Table1[[#This Row],[Stock]])</f>
        <v>4.99Â±1%</v>
      </c>
      <c r="AH1677" t="s">
        <v>11344</v>
      </c>
      <c r="AI1677" s="6" t="s">
        <v>11352</v>
      </c>
    </row>
    <row r="1678" spans="1:35" hidden="1">
      <c r="A1678" t="s">
        <v>55</v>
      </c>
      <c r="B1678" t="s">
        <v>56</v>
      </c>
      <c r="C1678" t="s">
        <v>4818</v>
      </c>
      <c r="D1678" t="s">
        <v>58</v>
      </c>
      <c r="E1678" t="s">
        <v>4819</v>
      </c>
      <c r="F1678" t="s">
        <v>60</v>
      </c>
      <c r="G1678" t="s">
        <v>826</v>
      </c>
      <c r="H1678">
        <v>0</v>
      </c>
      <c r="I1678">
        <v>0</v>
      </c>
      <c r="J1678" t="s">
        <v>25</v>
      </c>
      <c r="K1678">
        <v>0</v>
      </c>
      <c r="L1678">
        <v>10</v>
      </c>
      <c r="M1678" t="s">
        <v>19</v>
      </c>
      <c r="N1678" t="s">
        <v>62</v>
      </c>
      <c r="O1678">
        <v>510</v>
      </c>
      <c r="P1678" t="s">
        <v>24</v>
      </c>
      <c r="Q1678" t="s">
        <v>64</v>
      </c>
      <c r="R1678" t="s">
        <v>65</v>
      </c>
      <c r="S1678" t="s">
        <v>20</v>
      </c>
      <c r="T1678" t="s">
        <v>105</v>
      </c>
      <c r="U1678" t="s">
        <v>67</v>
      </c>
      <c r="V1678" t="s">
        <v>21</v>
      </c>
      <c r="W1678">
        <v>805</v>
      </c>
      <c r="X1678" t="s">
        <v>22</v>
      </c>
      <c r="Y1678" t="s">
        <v>39</v>
      </c>
      <c r="Z1678">
        <v>2</v>
      </c>
      <c r="AC1678" t="str">
        <f>IF(Table1[[#This Row],[In Adafruit Kit]]+Table1[[#This Row],[Common part]]&gt;0,1,"")</f>
        <v/>
      </c>
      <c r="AF1678" t="str">
        <f>IF(Table1[[#This Row],[Stock Part]]=1,"STOCK",IF(Table1[[#This Row],[5% Rohs Part]]+Table1[[#This Row],[1% Rohs Part]],"",""))</f>
        <v/>
      </c>
      <c r="AG1678" t="str">
        <f>CONCATENATE(Table1[[#This Row],[Resistance (Ohms)]],Table1[[#This Row],[Tolerance]],Table1[[#This Row],[Stock]])</f>
        <v>510Â±1%</v>
      </c>
      <c r="AH1678" t="s">
        <v>11344</v>
      </c>
      <c r="AI1678" s="6" t="s">
        <v>11352</v>
      </c>
    </row>
    <row r="1679" spans="1:35" hidden="1">
      <c r="A1679" t="s">
        <v>55</v>
      </c>
      <c r="B1679" t="s">
        <v>56</v>
      </c>
      <c r="C1679" t="s">
        <v>4820</v>
      </c>
      <c r="D1679" t="s">
        <v>58</v>
      </c>
      <c r="E1679" t="s">
        <v>4821</v>
      </c>
      <c r="F1679" t="s">
        <v>60</v>
      </c>
      <c r="G1679" t="s">
        <v>594</v>
      </c>
      <c r="H1679">
        <v>0</v>
      </c>
      <c r="I1679">
        <v>0</v>
      </c>
      <c r="J1679" t="s">
        <v>25</v>
      </c>
      <c r="K1679">
        <v>0</v>
      </c>
      <c r="L1679">
        <v>10</v>
      </c>
      <c r="M1679" t="s">
        <v>19</v>
      </c>
      <c r="N1679" t="s">
        <v>62</v>
      </c>
      <c r="O1679" t="s">
        <v>300</v>
      </c>
      <c r="P1679" t="s">
        <v>24</v>
      </c>
      <c r="Q1679" t="s">
        <v>64</v>
      </c>
      <c r="R1679" t="s">
        <v>65</v>
      </c>
      <c r="S1679" t="s">
        <v>20</v>
      </c>
      <c r="T1679" t="s">
        <v>105</v>
      </c>
      <c r="U1679" t="s">
        <v>67</v>
      </c>
      <c r="V1679" t="s">
        <v>21</v>
      </c>
      <c r="W1679">
        <v>805</v>
      </c>
      <c r="X1679" t="s">
        <v>22</v>
      </c>
      <c r="Y1679" t="s">
        <v>39</v>
      </c>
      <c r="Z1679">
        <v>2</v>
      </c>
      <c r="AC1679" t="str">
        <f>IF(Table1[[#This Row],[In Adafruit Kit]]+Table1[[#This Row],[Common part]]&gt;0,1,"")</f>
        <v/>
      </c>
      <c r="AF1679" t="str">
        <f>IF(Table1[[#This Row],[Stock Part]]=1,"STOCK",IF(Table1[[#This Row],[5% Rohs Part]]+Table1[[#This Row],[1% Rohs Part]],"",""))</f>
        <v/>
      </c>
      <c r="AG1679" t="str">
        <f>CONCATENATE(Table1[[#This Row],[Resistance (Ohms)]],Table1[[#This Row],[Tolerance]],Table1[[#This Row],[Stock]])</f>
        <v>5.1kÂ±1%</v>
      </c>
      <c r="AH1679" t="s">
        <v>11344</v>
      </c>
      <c r="AI1679" s="6" t="s">
        <v>11352</v>
      </c>
    </row>
    <row r="1680" spans="1:35" hidden="1">
      <c r="A1680" t="s">
        <v>55</v>
      </c>
      <c r="B1680" t="s">
        <v>56</v>
      </c>
      <c r="C1680" t="s">
        <v>4822</v>
      </c>
      <c r="D1680" t="s">
        <v>58</v>
      </c>
      <c r="E1680" t="s">
        <v>4823</v>
      </c>
      <c r="F1680" t="s">
        <v>60</v>
      </c>
      <c r="G1680" t="s">
        <v>1084</v>
      </c>
      <c r="H1680">
        <v>0</v>
      </c>
      <c r="I1680">
        <v>0</v>
      </c>
      <c r="J1680" t="s">
        <v>25</v>
      </c>
      <c r="K1680">
        <v>0</v>
      </c>
      <c r="L1680">
        <v>10</v>
      </c>
      <c r="M1680" t="s">
        <v>19</v>
      </c>
      <c r="N1680" t="s">
        <v>62</v>
      </c>
      <c r="O1680" t="s">
        <v>308</v>
      </c>
      <c r="P1680" t="s">
        <v>24</v>
      </c>
      <c r="Q1680" t="s">
        <v>64</v>
      </c>
      <c r="R1680" t="s">
        <v>65</v>
      </c>
      <c r="S1680" t="s">
        <v>20</v>
      </c>
      <c r="T1680" t="s">
        <v>105</v>
      </c>
      <c r="U1680" t="s">
        <v>67</v>
      </c>
      <c r="V1680" t="s">
        <v>21</v>
      </c>
      <c r="W1680">
        <v>805</v>
      </c>
      <c r="X1680" t="s">
        <v>22</v>
      </c>
      <c r="Y1680" t="s">
        <v>39</v>
      </c>
      <c r="Z1680">
        <v>2</v>
      </c>
      <c r="AC1680" t="str">
        <f>IF(Table1[[#This Row],[In Adafruit Kit]]+Table1[[#This Row],[Common part]]&gt;0,1,"")</f>
        <v/>
      </c>
      <c r="AF1680" t="str">
        <f>IF(Table1[[#This Row],[Stock Part]]=1,"STOCK",IF(Table1[[#This Row],[5% Rohs Part]]+Table1[[#This Row],[1% Rohs Part]],"",""))</f>
        <v/>
      </c>
      <c r="AG1680" t="str">
        <f>CONCATENATE(Table1[[#This Row],[Resistance (Ohms)]],Table1[[#This Row],[Tolerance]],Table1[[#This Row],[Stock]])</f>
        <v>51kÂ±1%</v>
      </c>
      <c r="AH1680" t="s">
        <v>11344</v>
      </c>
      <c r="AI1680" s="6" t="s">
        <v>11352</v>
      </c>
    </row>
    <row r="1681" spans="1:35" hidden="1">
      <c r="A1681" t="s">
        <v>55</v>
      </c>
      <c r="B1681" t="s">
        <v>56</v>
      </c>
      <c r="C1681" t="s">
        <v>4824</v>
      </c>
      <c r="D1681" t="s">
        <v>58</v>
      </c>
      <c r="E1681" t="s">
        <v>4825</v>
      </c>
      <c r="F1681" t="s">
        <v>60</v>
      </c>
      <c r="G1681" t="s">
        <v>1806</v>
      </c>
      <c r="H1681">
        <v>0</v>
      </c>
      <c r="I1681">
        <v>0</v>
      </c>
      <c r="J1681" t="s">
        <v>25</v>
      </c>
      <c r="K1681">
        <v>0</v>
      </c>
      <c r="L1681">
        <v>10</v>
      </c>
      <c r="M1681" t="s">
        <v>19</v>
      </c>
      <c r="N1681" t="s">
        <v>62</v>
      </c>
      <c r="O1681" t="s">
        <v>304</v>
      </c>
      <c r="P1681" t="s">
        <v>24</v>
      </c>
      <c r="Q1681" t="s">
        <v>64</v>
      </c>
      <c r="R1681" t="s">
        <v>65</v>
      </c>
      <c r="S1681" t="s">
        <v>20</v>
      </c>
      <c r="T1681" t="s">
        <v>105</v>
      </c>
      <c r="U1681" t="s">
        <v>67</v>
      </c>
      <c r="V1681" t="s">
        <v>21</v>
      </c>
      <c r="W1681">
        <v>805</v>
      </c>
      <c r="X1681" t="s">
        <v>22</v>
      </c>
      <c r="Y1681" t="s">
        <v>39</v>
      </c>
      <c r="Z1681">
        <v>2</v>
      </c>
      <c r="AC1681" t="str">
        <f>IF(Table1[[#This Row],[In Adafruit Kit]]+Table1[[#This Row],[Common part]]&gt;0,1,"")</f>
        <v/>
      </c>
      <c r="AF1681" t="str">
        <f>IF(Table1[[#This Row],[Stock Part]]=1,"STOCK",IF(Table1[[#This Row],[5% Rohs Part]]+Table1[[#This Row],[1% Rohs Part]],"",""))</f>
        <v/>
      </c>
      <c r="AG1681" t="str">
        <f>CONCATENATE(Table1[[#This Row],[Resistance (Ohms)]],Table1[[#This Row],[Tolerance]],Table1[[#This Row],[Stock]])</f>
        <v>510kÂ±1%</v>
      </c>
      <c r="AH1681" t="s">
        <v>11344</v>
      </c>
      <c r="AI1681" s="6" t="s">
        <v>11352</v>
      </c>
    </row>
    <row r="1682" spans="1:35" hidden="1">
      <c r="A1682" t="s">
        <v>55</v>
      </c>
      <c r="B1682" t="s">
        <v>56</v>
      </c>
      <c r="C1682" t="s">
        <v>4826</v>
      </c>
      <c r="D1682" t="s">
        <v>58</v>
      </c>
      <c r="E1682" t="s">
        <v>4827</v>
      </c>
      <c r="F1682" t="s">
        <v>60</v>
      </c>
      <c r="G1682" t="s">
        <v>1327</v>
      </c>
      <c r="H1682">
        <v>0</v>
      </c>
      <c r="I1682">
        <v>0</v>
      </c>
      <c r="J1682" t="s">
        <v>25</v>
      </c>
      <c r="K1682">
        <v>0</v>
      </c>
      <c r="L1682">
        <v>10</v>
      </c>
      <c r="M1682" t="s">
        <v>19</v>
      </c>
      <c r="N1682" t="s">
        <v>62</v>
      </c>
      <c r="O1682">
        <v>511</v>
      </c>
      <c r="P1682" t="s">
        <v>24</v>
      </c>
      <c r="Q1682" t="s">
        <v>64</v>
      </c>
      <c r="R1682" t="s">
        <v>65</v>
      </c>
      <c r="S1682" t="s">
        <v>20</v>
      </c>
      <c r="T1682" t="s">
        <v>105</v>
      </c>
      <c r="U1682" t="s">
        <v>67</v>
      </c>
      <c r="V1682" t="s">
        <v>21</v>
      </c>
      <c r="W1682">
        <v>805</v>
      </c>
      <c r="X1682" t="s">
        <v>22</v>
      </c>
      <c r="Y1682" t="s">
        <v>39</v>
      </c>
      <c r="Z1682">
        <v>2</v>
      </c>
      <c r="AC1682" t="str">
        <f>IF(Table1[[#This Row],[In Adafruit Kit]]+Table1[[#This Row],[Common part]]&gt;0,1,"")</f>
        <v/>
      </c>
      <c r="AF1682" t="str">
        <f>IF(Table1[[#This Row],[Stock Part]]=1,"STOCK",IF(Table1[[#This Row],[5% Rohs Part]]+Table1[[#This Row],[1% Rohs Part]],"",""))</f>
        <v/>
      </c>
      <c r="AG1682" t="str">
        <f>CONCATENATE(Table1[[#This Row],[Resistance (Ohms)]],Table1[[#This Row],[Tolerance]],Table1[[#This Row],[Stock]])</f>
        <v>511Â±1%</v>
      </c>
      <c r="AH1682" t="s">
        <v>11344</v>
      </c>
      <c r="AI1682" s="6" t="s">
        <v>11352</v>
      </c>
    </row>
    <row r="1683" spans="1:35" hidden="1">
      <c r="A1683" t="s">
        <v>55</v>
      </c>
      <c r="B1683" t="s">
        <v>56</v>
      </c>
      <c r="C1683" t="s">
        <v>4828</v>
      </c>
      <c r="D1683" t="s">
        <v>58</v>
      </c>
      <c r="E1683" t="s">
        <v>4829</v>
      </c>
      <c r="F1683" t="s">
        <v>60</v>
      </c>
      <c r="G1683" t="s">
        <v>654</v>
      </c>
      <c r="H1683">
        <v>0</v>
      </c>
      <c r="I1683">
        <v>0</v>
      </c>
      <c r="J1683" t="s">
        <v>25</v>
      </c>
      <c r="K1683">
        <v>0</v>
      </c>
      <c r="L1683">
        <v>10</v>
      </c>
      <c r="M1683" t="s">
        <v>19</v>
      </c>
      <c r="N1683" t="s">
        <v>62</v>
      </c>
      <c r="O1683" t="s">
        <v>655</v>
      </c>
      <c r="P1683" t="s">
        <v>24</v>
      </c>
      <c r="Q1683" t="s">
        <v>64</v>
      </c>
      <c r="R1683" t="s">
        <v>65</v>
      </c>
      <c r="S1683" t="s">
        <v>20</v>
      </c>
      <c r="T1683" t="s">
        <v>105</v>
      </c>
      <c r="U1683" t="s">
        <v>67</v>
      </c>
      <c r="V1683" t="s">
        <v>21</v>
      </c>
      <c r="W1683">
        <v>805</v>
      </c>
      <c r="X1683" t="s">
        <v>22</v>
      </c>
      <c r="Y1683" t="s">
        <v>39</v>
      </c>
      <c r="Z1683">
        <v>2</v>
      </c>
      <c r="AC1683" t="str">
        <f>IF(Table1[[#This Row],[In Adafruit Kit]]+Table1[[#This Row],[Common part]]&gt;0,1,"")</f>
        <v/>
      </c>
      <c r="AF1683" t="str">
        <f>IF(Table1[[#This Row],[Stock Part]]=1,"STOCK",IF(Table1[[#This Row],[5% Rohs Part]]+Table1[[#This Row],[1% Rohs Part]],"",""))</f>
        <v/>
      </c>
      <c r="AG1683" t="str">
        <f>CONCATENATE(Table1[[#This Row],[Resistance (Ohms)]],Table1[[#This Row],[Tolerance]],Table1[[#This Row],[Stock]])</f>
        <v>5.11kÂ±1%</v>
      </c>
      <c r="AH1683" t="s">
        <v>11344</v>
      </c>
      <c r="AI1683" s="6" t="s">
        <v>11352</v>
      </c>
    </row>
    <row r="1684" spans="1:35" hidden="1">
      <c r="A1684" t="s">
        <v>55</v>
      </c>
      <c r="B1684" t="s">
        <v>56</v>
      </c>
      <c r="C1684" t="s">
        <v>4830</v>
      </c>
      <c r="D1684" t="s">
        <v>58</v>
      </c>
      <c r="E1684" t="s">
        <v>4831</v>
      </c>
      <c r="F1684" t="s">
        <v>60</v>
      </c>
      <c r="G1684" t="s">
        <v>1620</v>
      </c>
      <c r="H1684">
        <v>0</v>
      </c>
      <c r="I1684">
        <v>0</v>
      </c>
      <c r="J1684" t="s">
        <v>25</v>
      </c>
      <c r="K1684">
        <v>0</v>
      </c>
      <c r="L1684">
        <v>10</v>
      </c>
      <c r="M1684" t="s">
        <v>19</v>
      </c>
      <c r="N1684" t="s">
        <v>62</v>
      </c>
      <c r="O1684" t="s">
        <v>1621</v>
      </c>
      <c r="P1684" t="s">
        <v>24</v>
      </c>
      <c r="Q1684" t="s">
        <v>64</v>
      </c>
      <c r="R1684" t="s">
        <v>65</v>
      </c>
      <c r="S1684" t="s">
        <v>20</v>
      </c>
      <c r="T1684" t="s">
        <v>105</v>
      </c>
      <c r="U1684" t="s">
        <v>67</v>
      </c>
      <c r="V1684" t="s">
        <v>21</v>
      </c>
      <c r="W1684">
        <v>805</v>
      </c>
      <c r="X1684" t="s">
        <v>22</v>
      </c>
      <c r="Y1684" t="s">
        <v>39</v>
      </c>
      <c r="Z1684">
        <v>2</v>
      </c>
      <c r="AC1684" t="str">
        <f>IF(Table1[[#This Row],[In Adafruit Kit]]+Table1[[#This Row],[Common part]]&gt;0,1,"")</f>
        <v/>
      </c>
      <c r="AF1684" t="str">
        <f>IF(Table1[[#This Row],[Stock Part]]=1,"STOCK",IF(Table1[[#This Row],[5% Rohs Part]]+Table1[[#This Row],[1% Rohs Part]],"",""))</f>
        <v/>
      </c>
      <c r="AG1684" t="str">
        <f>CONCATENATE(Table1[[#This Row],[Resistance (Ohms)]],Table1[[#This Row],[Tolerance]],Table1[[#This Row],[Stock]])</f>
        <v>51.1kÂ±1%</v>
      </c>
      <c r="AH1684" t="s">
        <v>11344</v>
      </c>
      <c r="AI1684" s="6" t="s">
        <v>11352</v>
      </c>
    </row>
    <row r="1685" spans="1:35" hidden="1">
      <c r="A1685" t="s">
        <v>55</v>
      </c>
      <c r="B1685" t="s">
        <v>56</v>
      </c>
      <c r="C1685" t="s">
        <v>4832</v>
      </c>
      <c r="D1685" t="s">
        <v>58</v>
      </c>
      <c r="E1685" t="s">
        <v>4833</v>
      </c>
      <c r="F1685" t="s">
        <v>60</v>
      </c>
      <c r="G1685" t="s">
        <v>1624</v>
      </c>
      <c r="H1685">
        <v>0</v>
      </c>
      <c r="I1685">
        <v>0</v>
      </c>
      <c r="J1685" t="s">
        <v>25</v>
      </c>
      <c r="K1685">
        <v>0</v>
      </c>
      <c r="L1685">
        <v>10</v>
      </c>
      <c r="M1685" t="s">
        <v>19</v>
      </c>
      <c r="N1685" t="s">
        <v>62</v>
      </c>
      <c r="O1685" t="s">
        <v>1625</v>
      </c>
      <c r="P1685" t="s">
        <v>24</v>
      </c>
      <c r="Q1685" t="s">
        <v>64</v>
      </c>
      <c r="R1685" t="s">
        <v>65</v>
      </c>
      <c r="S1685" t="s">
        <v>20</v>
      </c>
      <c r="T1685" t="s">
        <v>105</v>
      </c>
      <c r="U1685" t="s">
        <v>67</v>
      </c>
      <c r="V1685" t="s">
        <v>21</v>
      </c>
      <c r="W1685">
        <v>805</v>
      </c>
      <c r="X1685" t="s">
        <v>22</v>
      </c>
      <c r="Y1685" t="s">
        <v>39</v>
      </c>
      <c r="Z1685">
        <v>2</v>
      </c>
      <c r="AC1685" t="str">
        <f>IF(Table1[[#This Row],[In Adafruit Kit]]+Table1[[#This Row],[Common part]]&gt;0,1,"")</f>
        <v/>
      </c>
      <c r="AF1685" t="str">
        <f>IF(Table1[[#This Row],[Stock Part]]=1,"STOCK",IF(Table1[[#This Row],[5% Rohs Part]]+Table1[[#This Row],[1% Rohs Part]],"",""))</f>
        <v/>
      </c>
      <c r="AG1685" t="str">
        <f>CONCATENATE(Table1[[#This Row],[Resistance (Ohms)]],Table1[[#This Row],[Tolerance]],Table1[[#This Row],[Stock]])</f>
        <v>511kÂ±1%</v>
      </c>
      <c r="AH1685" t="s">
        <v>11344</v>
      </c>
      <c r="AI1685" s="6" t="s">
        <v>11352</v>
      </c>
    </row>
    <row r="1686" spans="1:35" hidden="1">
      <c r="A1686" t="s">
        <v>55</v>
      </c>
      <c r="B1686" t="s">
        <v>56</v>
      </c>
      <c r="C1686" t="s">
        <v>4834</v>
      </c>
      <c r="D1686" t="s">
        <v>58</v>
      </c>
      <c r="E1686" t="s">
        <v>4835</v>
      </c>
      <c r="F1686" t="s">
        <v>60</v>
      </c>
      <c r="G1686" t="s">
        <v>1978</v>
      </c>
      <c r="H1686">
        <v>0</v>
      </c>
      <c r="I1686">
        <v>0</v>
      </c>
      <c r="J1686" t="s">
        <v>25</v>
      </c>
      <c r="K1686">
        <v>0</v>
      </c>
      <c r="L1686">
        <v>10</v>
      </c>
      <c r="M1686" t="s">
        <v>19</v>
      </c>
      <c r="N1686" t="s">
        <v>62</v>
      </c>
      <c r="O1686" t="s">
        <v>1979</v>
      </c>
      <c r="P1686" t="s">
        <v>24</v>
      </c>
      <c r="Q1686" t="s">
        <v>64</v>
      </c>
      <c r="R1686" t="s">
        <v>65</v>
      </c>
      <c r="S1686" t="s">
        <v>20</v>
      </c>
      <c r="T1686" t="s">
        <v>105</v>
      </c>
      <c r="U1686" t="s">
        <v>67</v>
      </c>
      <c r="V1686" t="s">
        <v>21</v>
      </c>
      <c r="W1686">
        <v>805</v>
      </c>
      <c r="X1686" t="s">
        <v>22</v>
      </c>
      <c r="Y1686" t="s">
        <v>39</v>
      </c>
      <c r="Z1686">
        <v>2</v>
      </c>
      <c r="AC1686" t="str">
        <f>IF(Table1[[#This Row],[In Adafruit Kit]]+Table1[[#This Row],[Common part]]&gt;0,1,"")</f>
        <v/>
      </c>
      <c r="AF1686" t="str">
        <f>IF(Table1[[#This Row],[Stock Part]]=1,"STOCK",IF(Table1[[#This Row],[5% Rohs Part]]+Table1[[#This Row],[1% Rohs Part]],"",""))</f>
        <v/>
      </c>
      <c r="AG1686" t="str">
        <f>CONCATENATE(Table1[[#This Row],[Resistance (Ohms)]],Table1[[#This Row],[Tolerance]],Table1[[#This Row],[Stock]])</f>
        <v>5.11MÂ±1%</v>
      </c>
      <c r="AH1686" t="s">
        <v>11344</v>
      </c>
      <c r="AI1686" s="6" t="s">
        <v>11352</v>
      </c>
    </row>
    <row r="1687" spans="1:35" hidden="1">
      <c r="A1687" t="s">
        <v>55</v>
      </c>
      <c r="B1687" t="s">
        <v>56</v>
      </c>
      <c r="C1687" t="s">
        <v>4836</v>
      </c>
      <c r="D1687" t="s">
        <v>58</v>
      </c>
      <c r="E1687" t="s">
        <v>4837</v>
      </c>
      <c r="F1687" t="s">
        <v>60</v>
      </c>
      <c r="G1687" t="s">
        <v>569</v>
      </c>
      <c r="H1687">
        <v>0</v>
      </c>
      <c r="I1687">
        <v>0</v>
      </c>
      <c r="J1687" t="s">
        <v>25</v>
      </c>
      <c r="K1687">
        <v>0</v>
      </c>
      <c r="L1687">
        <v>10</v>
      </c>
      <c r="M1687" t="s">
        <v>19</v>
      </c>
      <c r="N1687" t="s">
        <v>62</v>
      </c>
      <c r="O1687">
        <v>51</v>
      </c>
      <c r="P1687" t="s">
        <v>24</v>
      </c>
      <c r="Q1687" t="s">
        <v>64</v>
      </c>
      <c r="R1687" t="s">
        <v>65</v>
      </c>
      <c r="S1687" t="s">
        <v>20</v>
      </c>
      <c r="T1687" t="s">
        <v>105</v>
      </c>
      <c r="U1687" t="s">
        <v>67</v>
      </c>
      <c r="V1687" t="s">
        <v>21</v>
      </c>
      <c r="W1687">
        <v>805</v>
      </c>
      <c r="X1687" t="s">
        <v>22</v>
      </c>
      <c r="Y1687" t="s">
        <v>39</v>
      </c>
      <c r="Z1687">
        <v>2</v>
      </c>
      <c r="AC1687" t="str">
        <f>IF(Table1[[#This Row],[In Adafruit Kit]]+Table1[[#This Row],[Common part]]&gt;0,1,"")</f>
        <v/>
      </c>
      <c r="AF1687" t="str">
        <f>IF(Table1[[#This Row],[Stock Part]]=1,"STOCK",IF(Table1[[#This Row],[5% Rohs Part]]+Table1[[#This Row],[1% Rohs Part]],"",""))</f>
        <v/>
      </c>
      <c r="AG1687" t="str">
        <f>CONCATENATE(Table1[[#This Row],[Resistance (Ohms)]],Table1[[#This Row],[Tolerance]],Table1[[#This Row],[Stock]])</f>
        <v>51Â±1%</v>
      </c>
      <c r="AH1687" t="s">
        <v>11344</v>
      </c>
      <c r="AI1687" s="6" t="s">
        <v>11352</v>
      </c>
    </row>
    <row r="1688" spans="1:35" hidden="1">
      <c r="A1688" t="s">
        <v>55</v>
      </c>
      <c r="B1688" t="s">
        <v>56</v>
      </c>
      <c r="C1688" t="s">
        <v>4838</v>
      </c>
      <c r="D1688" t="s">
        <v>58</v>
      </c>
      <c r="E1688" t="s">
        <v>4839</v>
      </c>
      <c r="F1688" t="s">
        <v>60</v>
      </c>
      <c r="G1688" t="s">
        <v>1016</v>
      </c>
      <c r="H1688">
        <v>0</v>
      </c>
      <c r="I1688">
        <v>0</v>
      </c>
      <c r="J1688" t="s">
        <v>25</v>
      </c>
      <c r="K1688">
        <v>0</v>
      </c>
      <c r="L1688">
        <v>10</v>
      </c>
      <c r="M1688" t="s">
        <v>19</v>
      </c>
      <c r="N1688" t="s">
        <v>62</v>
      </c>
      <c r="O1688">
        <v>51.1</v>
      </c>
      <c r="P1688" t="s">
        <v>24</v>
      </c>
      <c r="Q1688" t="s">
        <v>64</v>
      </c>
      <c r="R1688" t="s">
        <v>65</v>
      </c>
      <c r="S1688" t="s">
        <v>20</v>
      </c>
      <c r="T1688" t="s">
        <v>105</v>
      </c>
      <c r="U1688" t="s">
        <v>67</v>
      </c>
      <c r="V1688" t="s">
        <v>21</v>
      </c>
      <c r="W1688">
        <v>805</v>
      </c>
      <c r="X1688" t="s">
        <v>22</v>
      </c>
      <c r="Y1688" t="s">
        <v>39</v>
      </c>
      <c r="Z1688">
        <v>2</v>
      </c>
      <c r="AC1688" t="str">
        <f>IF(Table1[[#This Row],[In Adafruit Kit]]+Table1[[#This Row],[Common part]]&gt;0,1,"")</f>
        <v/>
      </c>
      <c r="AF1688" t="str">
        <f>IF(Table1[[#This Row],[Stock Part]]=1,"STOCK",IF(Table1[[#This Row],[5% Rohs Part]]+Table1[[#This Row],[1% Rohs Part]],"",""))</f>
        <v/>
      </c>
      <c r="AG1688" t="str">
        <f>CONCATENATE(Table1[[#This Row],[Resistance (Ohms)]],Table1[[#This Row],[Tolerance]],Table1[[#This Row],[Stock]])</f>
        <v>51.1Â±1%</v>
      </c>
      <c r="AH1688" t="s">
        <v>11344</v>
      </c>
      <c r="AI1688" s="6" t="s">
        <v>11352</v>
      </c>
    </row>
    <row r="1689" spans="1:35" hidden="1">
      <c r="A1689" t="s">
        <v>55</v>
      </c>
      <c r="B1689" t="s">
        <v>56</v>
      </c>
      <c r="C1689" t="s">
        <v>4840</v>
      </c>
      <c r="D1689" t="s">
        <v>58</v>
      </c>
      <c r="E1689" t="s">
        <v>4841</v>
      </c>
      <c r="F1689" t="s">
        <v>60</v>
      </c>
      <c r="G1689" t="s">
        <v>935</v>
      </c>
      <c r="H1689">
        <v>0</v>
      </c>
      <c r="I1689">
        <v>0</v>
      </c>
      <c r="J1689" t="s">
        <v>25</v>
      </c>
      <c r="K1689">
        <v>0</v>
      </c>
      <c r="L1689">
        <v>10</v>
      </c>
      <c r="M1689" t="s">
        <v>19</v>
      </c>
      <c r="N1689" t="s">
        <v>62</v>
      </c>
      <c r="O1689">
        <v>523</v>
      </c>
      <c r="P1689" t="s">
        <v>24</v>
      </c>
      <c r="Q1689" t="s">
        <v>64</v>
      </c>
      <c r="R1689" t="s">
        <v>65</v>
      </c>
      <c r="S1689" t="s">
        <v>20</v>
      </c>
      <c r="T1689" t="s">
        <v>105</v>
      </c>
      <c r="U1689" t="s">
        <v>67</v>
      </c>
      <c r="V1689" t="s">
        <v>21</v>
      </c>
      <c r="W1689">
        <v>805</v>
      </c>
      <c r="X1689" t="s">
        <v>22</v>
      </c>
      <c r="Y1689" t="s">
        <v>39</v>
      </c>
      <c r="Z1689">
        <v>2</v>
      </c>
      <c r="AC1689" t="str">
        <f>IF(Table1[[#This Row],[In Adafruit Kit]]+Table1[[#This Row],[Common part]]&gt;0,1,"")</f>
        <v/>
      </c>
      <c r="AF1689" t="str">
        <f>IF(Table1[[#This Row],[Stock Part]]=1,"STOCK",IF(Table1[[#This Row],[5% Rohs Part]]+Table1[[#This Row],[1% Rohs Part]],"",""))</f>
        <v/>
      </c>
      <c r="AG1689" t="str">
        <f>CONCATENATE(Table1[[#This Row],[Resistance (Ohms)]],Table1[[#This Row],[Tolerance]],Table1[[#This Row],[Stock]])</f>
        <v>523Â±1%</v>
      </c>
      <c r="AH1689" t="s">
        <v>11344</v>
      </c>
      <c r="AI1689" s="6" t="s">
        <v>11352</v>
      </c>
    </row>
    <row r="1690" spans="1:35" hidden="1">
      <c r="A1690" t="s">
        <v>55</v>
      </c>
      <c r="B1690" t="s">
        <v>56</v>
      </c>
      <c r="C1690" t="s">
        <v>4842</v>
      </c>
      <c r="D1690" t="s">
        <v>58</v>
      </c>
      <c r="E1690" t="s">
        <v>4843</v>
      </c>
      <c r="F1690" t="s">
        <v>60</v>
      </c>
      <c r="G1690" t="s">
        <v>1802</v>
      </c>
      <c r="H1690">
        <v>0</v>
      </c>
      <c r="I1690">
        <v>0</v>
      </c>
      <c r="J1690" t="s">
        <v>25</v>
      </c>
      <c r="K1690">
        <v>0</v>
      </c>
      <c r="L1690">
        <v>10</v>
      </c>
      <c r="M1690" t="s">
        <v>19</v>
      </c>
      <c r="N1690" t="s">
        <v>62</v>
      </c>
      <c r="O1690" t="s">
        <v>1803</v>
      </c>
      <c r="P1690" t="s">
        <v>24</v>
      </c>
      <c r="Q1690" t="s">
        <v>64</v>
      </c>
      <c r="R1690" t="s">
        <v>65</v>
      </c>
      <c r="S1690" t="s">
        <v>20</v>
      </c>
      <c r="T1690" t="s">
        <v>105</v>
      </c>
      <c r="U1690" t="s">
        <v>67</v>
      </c>
      <c r="V1690" t="s">
        <v>21</v>
      </c>
      <c r="W1690">
        <v>805</v>
      </c>
      <c r="X1690" t="s">
        <v>22</v>
      </c>
      <c r="Y1690" t="s">
        <v>39</v>
      </c>
      <c r="Z1690">
        <v>2</v>
      </c>
      <c r="AC1690" t="str">
        <f>IF(Table1[[#This Row],[In Adafruit Kit]]+Table1[[#This Row],[Common part]]&gt;0,1,"")</f>
        <v/>
      </c>
      <c r="AF1690" t="str">
        <f>IF(Table1[[#This Row],[Stock Part]]=1,"STOCK",IF(Table1[[#This Row],[5% Rohs Part]]+Table1[[#This Row],[1% Rohs Part]],"",""))</f>
        <v/>
      </c>
      <c r="AG1690" t="str">
        <f>CONCATENATE(Table1[[#This Row],[Resistance (Ohms)]],Table1[[#This Row],[Tolerance]],Table1[[#This Row],[Stock]])</f>
        <v>5.23kÂ±1%</v>
      </c>
      <c r="AH1690" t="s">
        <v>11344</v>
      </c>
      <c r="AI1690" s="6" t="s">
        <v>11352</v>
      </c>
    </row>
    <row r="1691" spans="1:35" hidden="1">
      <c r="A1691" t="s">
        <v>55</v>
      </c>
      <c r="B1691" t="s">
        <v>56</v>
      </c>
      <c r="C1691" t="s">
        <v>4844</v>
      </c>
      <c r="D1691" t="s">
        <v>58</v>
      </c>
      <c r="E1691" t="s">
        <v>4845</v>
      </c>
      <c r="F1691" t="s">
        <v>60</v>
      </c>
      <c r="G1691" t="s">
        <v>1809</v>
      </c>
      <c r="H1691">
        <v>0</v>
      </c>
      <c r="I1691">
        <v>0</v>
      </c>
      <c r="J1691" t="s">
        <v>25</v>
      </c>
      <c r="K1691">
        <v>0</v>
      </c>
      <c r="L1691">
        <v>10</v>
      </c>
      <c r="M1691" t="s">
        <v>19</v>
      </c>
      <c r="N1691" t="s">
        <v>62</v>
      </c>
      <c r="O1691" t="s">
        <v>1810</v>
      </c>
      <c r="P1691" t="s">
        <v>24</v>
      </c>
      <c r="Q1691" t="s">
        <v>64</v>
      </c>
      <c r="R1691" t="s">
        <v>65</v>
      </c>
      <c r="S1691" t="s">
        <v>20</v>
      </c>
      <c r="T1691" t="s">
        <v>105</v>
      </c>
      <c r="U1691" t="s">
        <v>67</v>
      </c>
      <c r="V1691" t="s">
        <v>21</v>
      </c>
      <c r="W1691">
        <v>805</v>
      </c>
      <c r="X1691" t="s">
        <v>22</v>
      </c>
      <c r="Y1691" t="s">
        <v>39</v>
      </c>
      <c r="Z1691">
        <v>2</v>
      </c>
      <c r="AC1691" t="str">
        <f>IF(Table1[[#This Row],[In Adafruit Kit]]+Table1[[#This Row],[Common part]]&gt;0,1,"")</f>
        <v/>
      </c>
      <c r="AF1691" t="str">
        <f>IF(Table1[[#This Row],[Stock Part]]=1,"STOCK",IF(Table1[[#This Row],[5% Rohs Part]]+Table1[[#This Row],[1% Rohs Part]],"",""))</f>
        <v/>
      </c>
      <c r="AG1691" t="str">
        <f>CONCATENATE(Table1[[#This Row],[Resistance (Ohms)]],Table1[[#This Row],[Tolerance]],Table1[[#This Row],[Stock]])</f>
        <v>52.3kÂ±1%</v>
      </c>
      <c r="AH1691" t="s">
        <v>11344</v>
      </c>
      <c r="AI1691" s="6" t="s">
        <v>11352</v>
      </c>
    </row>
    <row r="1692" spans="1:35" hidden="1">
      <c r="A1692" t="s">
        <v>55</v>
      </c>
      <c r="B1692" t="s">
        <v>56</v>
      </c>
      <c r="C1692" t="s">
        <v>4846</v>
      </c>
      <c r="D1692" t="s">
        <v>58</v>
      </c>
      <c r="E1692" t="s">
        <v>4847</v>
      </c>
      <c r="F1692" t="s">
        <v>60</v>
      </c>
      <c r="G1692" t="s">
        <v>3235</v>
      </c>
      <c r="H1692">
        <v>0</v>
      </c>
      <c r="I1692">
        <v>0</v>
      </c>
      <c r="J1692" t="s">
        <v>25</v>
      </c>
      <c r="K1692">
        <v>0</v>
      </c>
      <c r="L1692">
        <v>10</v>
      </c>
      <c r="M1692" t="s">
        <v>19</v>
      </c>
      <c r="N1692" t="s">
        <v>62</v>
      </c>
      <c r="O1692" t="s">
        <v>3236</v>
      </c>
      <c r="P1692" t="s">
        <v>24</v>
      </c>
      <c r="Q1692" t="s">
        <v>64</v>
      </c>
      <c r="R1692" t="s">
        <v>65</v>
      </c>
      <c r="S1692" t="s">
        <v>20</v>
      </c>
      <c r="T1692" t="s">
        <v>105</v>
      </c>
      <c r="U1692" t="s">
        <v>67</v>
      </c>
      <c r="V1692" t="s">
        <v>21</v>
      </c>
      <c r="W1692">
        <v>805</v>
      </c>
      <c r="X1692" t="s">
        <v>22</v>
      </c>
      <c r="Y1692" t="s">
        <v>39</v>
      </c>
      <c r="Z1692">
        <v>2</v>
      </c>
      <c r="AC1692" t="str">
        <f>IF(Table1[[#This Row],[In Adafruit Kit]]+Table1[[#This Row],[Common part]]&gt;0,1,"")</f>
        <v/>
      </c>
      <c r="AF1692" t="str">
        <f>IF(Table1[[#This Row],[Stock Part]]=1,"STOCK",IF(Table1[[#This Row],[5% Rohs Part]]+Table1[[#This Row],[1% Rohs Part]],"",""))</f>
        <v/>
      </c>
      <c r="AG1692" t="str">
        <f>CONCATENATE(Table1[[#This Row],[Resistance (Ohms)]],Table1[[#This Row],[Tolerance]],Table1[[#This Row],[Stock]])</f>
        <v>523kÂ±1%</v>
      </c>
      <c r="AH1692" t="s">
        <v>11344</v>
      </c>
      <c r="AI1692" s="6" t="s">
        <v>11352</v>
      </c>
    </row>
    <row r="1693" spans="1:35" hidden="1">
      <c r="A1693" t="s">
        <v>55</v>
      </c>
      <c r="B1693" t="s">
        <v>56</v>
      </c>
      <c r="C1693" t="s">
        <v>4848</v>
      </c>
      <c r="D1693" t="s">
        <v>58</v>
      </c>
      <c r="E1693" t="s">
        <v>4849</v>
      </c>
      <c r="F1693" t="s">
        <v>60</v>
      </c>
      <c r="G1693" t="s">
        <v>3300</v>
      </c>
      <c r="H1693">
        <v>0</v>
      </c>
      <c r="I1693">
        <v>0</v>
      </c>
      <c r="J1693" t="s">
        <v>25</v>
      </c>
      <c r="K1693">
        <v>0</v>
      </c>
      <c r="L1693">
        <v>10</v>
      </c>
      <c r="M1693" t="s">
        <v>19</v>
      </c>
      <c r="N1693" t="s">
        <v>62</v>
      </c>
      <c r="O1693" t="s">
        <v>3301</v>
      </c>
      <c r="P1693" t="s">
        <v>24</v>
      </c>
      <c r="Q1693" t="s">
        <v>64</v>
      </c>
      <c r="R1693" t="s">
        <v>65</v>
      </c>
      <c r="S1693" t="s">
        <v>20</v>
      </c>
      <c r="T1693" t="s">
        <v>105</v>
      </c>
      <c r="U1693" t="s">
        <v>67</v>
      </c>
      <c r="V1693" t="s">
        <v>21</v>
      </c>
      <c r="W1693">
        <v>805</v>
      </c>
      <c r="X1693" t="s">
        <v>22</v>
      </c>
      <c r="Y1693" t="s">
        <v>39</v>
      </c>
      <c r="Z1693">
        <v>2</v>
      </c>
      <c r="AC1693" t="str">
        <f>IF(Table1[[#This Row],[In Adafruit Kit]]+Table1[[#This Row],[Common part]]&gt;0,1,"")</f>
        <v/>
      </c>
      <c r="AF1693" t="str">
        <f>IF(Table1[[#This Row],[Stock Part]]=1,"STOCK",IF(Table1[[#This Row],[5% Rohs Part]]+Table1[[#This Row],[1% Rohs Part]],"",""))</f>
        <v/>
      </c>
      <c r="AG1693" t="str">
        <f>CONCATENATE(Table1[[#This Row],[Resistance (Ohms)]],Table1[[#This Row],[Tolerance]],Table1[[#This Row],[Stock]])</f>
        <v>5.23MÂ±1%</v>
      </c>
      <c r="AH1693" t="s">
        <v>11344</v>
      </c>
      <c r="AI1693" s="6" t="s">
        <v>11352</v>
      </c>
    </row>
    <row r="1694" spans="1:35" hidden="1">
      <c r="A1694" t="s">
        <v>55</v>
      </c>
      <c r="B1694" t="s">
        <v>56</v>
      </c>
      <c r="C1694" t="s">
        <v>4850</v>
      </c>
      <c r="D1694" t="s">
        <v>58</v>
      </c>
      <c r="E1694" t="s">
        <v>4851</v>
      </c>
      <c r="F1694" t="s">
        <v>60</v>
      </c>
      <c r="G1694" t="s">
        <v>2548</v>
      </c>
      <c r="H1694">
        <v>0</v>
      </c>
      <c r="I1694">
        <v>0</v>
      </c>
      <c r="J1694" t="s">
        <v>25</v>
      </c>
      <c r="K1694">
        <v>0</v>
      </c>
      <c r="L1694">
        <v>10</v>
      </c>
      <c r="M1694" t="s">
        <v>19</v>
      </c>
      <c r="N1694" t="s">
        <v>62</v>
      </c>
      <c r="O1694">
        <v>52.3</v>
      </c>
      <c r="P1694" t="s">
        <v>24</v>
      </c>
      <c r="Q1694" t="s">
        <v>64</v>
      </c>
      <c r="R1694" t="s">
        <v>65</v>
      </c>
      <c r="S1694" t="s">
        <v>20</v>
      </c>
      <c r="T1694" t="s">
        <v>105</v>
      </c>
      <c r="U1694" t="s">
        <v>67</v>
      </c>
      <c r="V1694" t="s">
        <v>21</v>
      </c>
      <c r="W1694">
        <v>805</v>
      </c>
      <c r="X1694" t="s">
        <v>22</v>
      </c>
      <c r="Y1694" t="s">
        <v>39</v>
      </c>
      <c r="Z1694">
        <v>2</v>
      </c>
      <c r="AC1694" t="str">
        <f>IF(Table1[[#This Row],[In Adafruit Kit]]+Table1[[#This Row],[Common part]]&gt;0,1,"")</f>
        <v/>
      </c>
      <c r="AF1694" t="str">
        <f>IF(Table1[[#This Row],[Stock Part]]=1,"STOCK",IF(Table1[[#This Row],[5% Rohs Part]]+Table1[[#This Row],[1% Rohs Part]],"",""))</f>
        <v/>
      </c>
      <c r="AG1694" t="str">
        <f>CONCATENATE(Table1[[#This Row],[Resistance (Ohms)]],Table1[[#This Row],[Tolerance]],Table1[[#This Row],[Stock]])</f>
        <v>52.3Â±1%</v>
      </c>
      <c r="AH1694" t="s">
        <v>11344</v>
      </c>
      <c r="AI1694" s="6" t="s">
        <v>11352</v>
      </c>
    </row>
    <row r="1695" spans="1:35" hidden="1">
      <c r="A1695" t="s">
        <v>55</v>
      </c>
      <c r="B1695" t="s">
        <v>56</v>
      </c>
      <c r="C1695" t="s">
        <v>4852</v>
      </c>
      <c r="D1695" t="s">
        <v>58</v>
      </c>
      <c r="E1695" t="s">
        <v>4853</v>
      </c>
      <c r="F1695" t="s">
        <v>60</v>
      </c>
      <c r="G1695" t="s">
        <v>1628</v>
      </c>
      <c r="H1695">
        <v>0</v>
      </c>
      <c r="I1695">
        <v>0</v>
      </c>
      <c r="J1695" t="s">
        <v>25</v>
      </c>
      <c r="K1695">
        <v>0</v>
      </c>
      <c r="L1695">
        <v>10</v>
      </c>
      <c r="M1695" t="s">
        <v>19</v>
      </c>
      <c r="N1695" t="s">
        <v>62</v>
      </c>
      <c r="O1695">
        <v>536</v>
      </c>
      <c r="P1695" t="s">
        <v>24</v>
      </c>
      <c r="Q1695" t="s">
        <v>64</v>
      </c>
      <c r="R1695" t="s">
        <v>65</v>
      </c>
      <c r="S1695" t="s">
        <v>20</v>
      </c>
      <c r="T1695" t="s">
        <v>105</v>
      </c>
      <c r="U1695" t="s">
        <v>67</v>
      </c>
      <c r="V1695" t="s">
        <v>21</v>
      </c>
      <c r="W1695">
        <v>805</v>
      </c>
      <c r="X1695" t="s">
        <v>22</v>
      </c>
      <c r="Y1695" t="s">
        <v>39</v>
      </c>
      <c r="Z1695">
        <v>2</v>
      </c>
      <c r="AC1695" t="str">
        <f>IF(Table1[[#This Row],[In Adafruit Kit]]+Table1[[#This Row],[Common part]]&gt;0,1,"")</f>
        <v/>
      </c>
      <c r="AF1695" t="str">
        <f>IF(Table1[[#This Row],[Stock Part]]=1,"STOCK",IF(Table1[[#This Row],[5% Rohs Part]]+Table1[[#This Row],[1% Rohs Part]],"",""))</f>
        <v/>
      </c>
      <c r="AG1695" t="str">
        <f>CONCATENATE(Table1[[#This Row],[Resistance (Ohms)]],Table1[[#This Row],[Tolerance]],Table1[[#This Row],[Stock]])</f>
        <v>536Â±1%</v>
      </c>
      <c r="AH1695" t="s">
        <v>11344</v>
      </c>
      <c r="AI1695" s="6" t="s">
        <v>11352</v>
      </c>
    </row>
    <row r="1696" spans="1:35" hidden="1">
      <c r="A1696" t="s">
        <v>55</v>
      </c>
      <c r="B1696" t="s">
        <v>56</v>
      </c>
      <c r="C1696" t="s">
        <v>4854</v>
      </c>
      <c r="D1696" t="s">
        <v>58</v>
      </c>
      <c r="E1696" t="s">
        <v>4855</v>
      </c>
      <c r="F1696" t="s">
        <v>60</v>
      </c>
      <c r="G1696" t="s">
        <v>740</v>
      </c>
      <c r="H1696">
        <v>0</v>
      </c>
      <c r="I1696">
        <v>0</v>
      </c>
      <c r="J1696" t="s">
        <v>25</v>
      </c>
      <c r="K1696">
        <v>0</v>
      </c>
      <c r="L1696">
        <v>10</v>
      </c>
      <c r="M1696" t="s">
        <v>19</v>
      </c>
      <c r="N1696" t="s">
        <v>62</v>
      </c>
      <c r="O1696" t="s">
        <v>741</v>
      </c>
      <c r="P1696" t="s">
        <v>24</v>
      </c>
      <c r="Q1696" t="s">
        <v>64</v>
      </c>
      <c r="R1696" t="s">
        <v>65</v>
      </c>
      <c r="S1696" t="s">
        <v>20</v>
      </c>
      <c r="T1696" t="s">
        <v>105</v>
      </c>
      <c r="U1696" t="s">
        <v>67</v>
      </c>
      <c r="V1696" t="s">
        <v>21</v>
      </c>
      <c r="W1696">
        <v>805</v>
      </c>
      <c r="X1696" t="s">
        <v>22</v>
      </c>
      <c r="Y1696" t="s">
        <v>39</v>
      </c>
      <c r="Z1696">
        <v>2</v>
      </c>
      <c r="AC1696" t="str">
        <f>IF(Table1[[#This Row],[In Adafruit Kit]]+Table1[[#This Row],[Common part]]&gt;0,1,"")</f>
        <v/>
      </c>
      <c r="AF1696" t="str">
        <f>IF(Table1[[#This Row],[Stock Part]]=1,"STOCK",IF(Table1[[#This Row],[5% Rohs Part]]+Table1[[#This Row],[1% Rohs Part]],"",""))</f>
        <v/>
      </c>
      <c r="AG1696" t="str">
        <f>CONCATENATE(Table1[[#This Row],[Resistance (Ohms)]],Table1[[#This Row],[Tolerance]],Table1[[#This Row],[Stock]])</f>
        <v>5.36kÂ±1%</v>
      </c>
      <c r="AH1696" t="s">
        <v>11344</v>
      </c>
      <c r="AI1696" s="6" t="s">
        <v>11352</v>
      </c>
    </row>
    <row r="1697" spans="1:35" hidden="1">
      <c r="A1697" t="s">
        <v>55</v>
      </c>
      <c r="B1697" t="s">
        <v>56</v>
      </c>
      <c r="C1697" t="s">
        <v>4856</v>
      </c>
      <c r="D1697" t="s">
        <v>58</v>
      </c>
      <c r="E1697" t="s">
        <v>4857</v>
      </c>
      <c r="F1697" t="s">
        <v>60</v>
      </c>
      <c r="G1697" t="s">
        <v>1813</v>
      </c>
      <c r="H1697">
        <v>0</v>
      </c>
      <c r="I1697">
        <v>0</v>
      </c>
      <c r="J1697" t="s">
        <v>25</v>
      </c>
      <c r="K1697">
        <v>0</v>
      </c>
      <c r="L1697">
        <v>10</v>
      </c>
      <c r="M1697" t="s">
        <v>19</v>
      </c>
      <c r="N1697" t="s">
        <v>62</v>
      </c>
      <c r="O1697" t="s">
        <v>1814</v>
      </c>
      <c r="P1697" t="s">
        <v>24</v>
      </c>
      <c r="Q1697" t="s">
        <v>64</v>
      </c>
      <c r="R1697" t="s">
        <v>65</v>
      </c>
      <c r="S1697" t="s">
        <v>20</v>
      </c>
      <c r="T1697" t="s">
        <v>105</v>
      </c>
      <c r="U1697" t="s">
        <v>67</v>
      </c>
      <c r="V1697" t="s">
        <v>21</v>
      </c>
      <c r="W1697">
        <v>805</v>
      </c>
      <c r="X1697" t="s">
        <v>22</v>
      </c>
      <c r="Y1697" t="s">
        <v>39</v>
      </c>
      <c r="Z1697">
        <v>2</v>
      </c>
      <c r="AC1697" t="str">
        <f>IF(Table1[[#This Row],[In Adafruit Kit]]+Table1[[#This Row],[Common part]]&gt;0,1,"")</f>
        <v/>
      </c>
      <c r="AF1697" t="str">
        <f>IF(Table1[[#This Row],[Stock Part]]=1,"STOCK",IF(Table1[[#This Row],[5% Rohs Part]]+Table1[[#This Row],[1% Rohs Part]],"",""))</f>
        <v/>
      </c>
      <c r="AG1697" t="str">
        <f>CONCATENATE(Table1[[#This Row],[Resistance (Ohms)]],Table1[[#This Row],[Tolerance]],Table1[[#This Row],[Stock]])</f>
        <v>53.6kÂ±1%</v>
      </c>
      <c r="AH1697" t="s">
        <v>11344</v>
      </c>
      <c r="AI1697" s="6" t="s">
        <v>11352</v>
      </c>
    </row>
    <row r="1698" spans="1:35" hidden="1">
      <c r="A1698" t="s">
        <v>55</v>
      </c>
      <c r="B1698" t="s">
        <v>56</v>
      </c>
      <c r="C1698" t="s">
        <v>4858</v>
      </c>
      <c r="D1698" t="s">
        <v>58</v>
      </c>
      <c r="E1698" t="s">
        <v>4859</v>
      </c>
      <c r="F1698" t="s">
        <v>60</v>
      </c>
      <c r="G1698" t="s">
        <v>807</v>
      </c>
      <c r="H1698">
        <v>0</v>
      </c>
      <c r="I1698">
        <v>0</v>
      </c>
      <c r="J1698" t="s">
        <v>25</v>
      </c>
      <c r="K1698">
        <v>0</v>
      </c>
      <c r="L1698">
        <v>10</v>
      </c>
      <c r="M1698" t="s">
        <v>19</v>
      </c>
      <c r="N1698" t="s">
        <v>62</v>
      </c>
      <c r="O1698" t="s">
        <v>808</v>
      </c>
      <c r="P1698" t="s">
        <v>24</v>
      </c>
      <c r="Q1698" t="s">
        <v>64</v>
      </c>
      <c r="R1698" t="s">
        <v>65</v>
      </c>
      <c r="S1698" t="s">
        <v>20</v>
      </c>
      <c r="T1698" t="s">
        <v>105</v>
      </c>
      <c r="U1698" t="s">
        <v>67</v>
      </c>
      <c r="V1698" t="s">
        <v>21</v>
      </c>
      <c r="W1698">
        <v>805</v>
      </c>
      <c r="X1698" t="s">
        <v>22</v>
      </c>
      <c r="Y1698" t="s">
        <v>39</v>
      </c>
      <c r="Z1698">
        <v>2</v>
      </c>
      <c r="AC1698" t="str">
        <f>IF(Table1[[#This Row],[In Adafruit Kit]]+Table1[[#This Row],[Common part]]&gt;0,1,"")</f>
        <v/>
      </c>
      <c r="AF1698" t="str">
        <f>IF(Table1[[#This Row],[Stock Part]]=1,"STOCK",IF(Table1[[#This Row],[5% Rohs Part]]+Table1[[#This Row],[1% Rohs Part]],"",""))</f>
        <v/>
      </c>
      <c r="AG1698" t="str">
        <f>CONCATENATE(Table1[[#This Row],[Resistance (Ohms)]],Table1[[#This Row],[Tolerance]],Table1[[#This Row],[Stock]])</f>
        <v>536kÂ±1%</v>
      </c>
      <c r="AH1698" t="s">
        <v>11344</v>
      </c>
      <c r="AI1698" s="6" t="s">
        <v>11352</v>
      </c>
    </row>
    <row r="1699" spans="1:35" hidden="1">
      <c r="A1699" t="s">
        <v>55</v>
      </c>
      <c r="B1699" t="s">
        <v>56</v>
      </c>
      <c r="C1699" t="s">
        <v>4860</v>
      </c>
      <c r="D1699" t="s">
        <v>58</v>
      </c>
      <c r="E1699" t="s">
        <v>4861</v>
      </c>
      <c r="F1699" t="s">
        <v>60</v>
      </c>
      <c r="G1699" t="s">
        <v>2274</v>
      </c>
      <c r="H1699">
        <v>0</v>
      </c>
      <c r="I1699">
        <v>0</v>
      </c>
      <c r="J1699" t="s">
        <v>25</v>
      </c>
      <c r="K1699">
        <v>0</v>
      </c>
      <c r="L1699">
        <v>10</v>
      </c>
      <c r="M1699" t="s">
        <v>19</v>
      </c>
      <c r="N1699" t="s">
        <v>62</v>
      </c>
      <c r="O1699" t="s">
        <v>2275</v>
      </c>
      <c r="P1699" t="s">
        <v>24</v>
      </c>
      <c r="Q1699" t="s">
        <v>64</v>
      </c>
      <c r="R1699" t="s">
        <v>65</v>
      </c>
      <c r="S1699" t="s">
        <v>20</v>
      </c>
      <c r="T1699" t="s">
        <v>105</v>
      </c>
      <c r="U1699" t="s">
        <v>67</v>
      </c>
      <c r="V1699" t="s">
        <v>21</v>
      </c>
      <c r="W1699">
        <v>805</v>
      </c>
      <c r="X1699" t="s">
        <v>22</v>
      </c>
      <c r="Y1699" t="s">
        <v>39</v>
      </c>
      <c r="Z1699">
        <v>2</v>
      </c>
      <c r="AC1699" t="str">
        <f>IF(Table1[[#This Row],[In Adafruit Kit]]+Table1[[#This Row],[Common part]]&gt;0,1,"")</f>
        <v/>
      </c>
      <c r="AF1699" t="str">
        <f>IF(Table1[[#This Row],[Stock Part]]=1,"STOCK",IF(Table1[[#This Row],[5% Rohs Part]]+Table1[[#This Row],[1% Rohs Part]],"",""))</f>
        <v/>
      </c>
      <c r="AG1699" t="str">
        <f>CONCATENATE(Table1[[#This Row],[Resistance (Ohms)]],Table1[[#This Row],[Tolerance]],Table1[[#This Row],[Stock]])</f>
        <v>5.36MÂ±1%</v>
      </c>
      <c r="AH1699" t="s">
        <v>11344</v>
      </c>
      <c r="AI1699" s="6" t="s">
        <v>11352</v>
      </c>
    </row>
    <row r="1700" spans="1:35" hidden="1">
      <c r="A1700" t="s">
        <v>55</v>
      </c>
      <c r="B1700" t="s">
        <v>56</v>
      </c>
      <c r="C1700" t="s">
        <v>4862</v>
      </c>
      <c r="D1700" t="s">
        <v>58</v>
      </c>
      <c r="E1700" t="s">
        <v>4863</v>
      </c>
      <c r="F1700" t="s">
        <v>60</v>
      </c>
      <c r="G1700" t="s">
        <v>3239</v>
      </c>
      <c r="H1700">
        <v>0</v>
      </c>
      <c r="I1700">
        <v>0</v>
      </c>
      <c r="J1700" t="s">
        <v>25</v>
      </c>
      <c r="K1700">
        <v>0</v>
      </c>
      <c r="L1700">
        <v>10</v>
      </c>
      <c r="M1700" t="s">
        <v>19</v>
      </c>
      <c r="N1700" t="s">
        <v>62</v>
      </c>
      <c r="O1700">
        <v>53.6</v>
      </c>
      <c r="P1700" t="s">
        <v>24</v>
      </c>
      <c r="Q1700" t="s">
        <v>64</v>
      </c>
      <c r="R1700" t="s">
        <v>65</v>
      </c>
      <c r="S1700" t="s">
        <v>20</v>
      </c>
      <c r="T1700" t="s">
        <v>105</v>
      </c>
      <c r="U1700" t="s">
        <v>67</v>
      </c>
      <c r="V1700" t="s">
        <v>21</v>
      </c>
      <c r="W1700">
        <v>805</v>
      </c>
      <c r="X1700" t="s">
        <v>22</v>
      </c>
      <c r="Y1700" t="s">
        <v>39</v>
      </c>
      <c r="Z1700">
        <v>2</v>
      </c>
      <c r="AC1700" t="str">
        <f>IF(Table1[[#This Row],[In Adafruit Kit]]+Table1[[#This Row],[Common part]]&gt;0,1,"")</f>
        <v/>
      </c>
      <c r="AF1700" t="str">
        <f>IF(Table1[[#This Row],[Stock Part]]=1,"STOCK",IF(Table1[[#This Row],[5% Rohs Part]]+Table1[[#This Row],[1% Rohs Part]],"",""))</f>
        <v/>
      </c>
      <c r="AG1700" t="str">
        <f>CONCATENATE(Table1[[#This Row],[Resistance (Ohms)]],Table1[[#This Row],[Tolerance]],Table1[[#This Row],[Stock]])</f>
        <v>53.6Â±1%</v>
      </c>
      <c r="AH1700" t="s">
        <v>11344</v>
      </c>
      <c r="AI1700" s="6" t="s">
        <v>11352</v>
      </c>
    </row>
    <row r="1701" spans="1:35" hidden="1">
      <c r="A1701" t="s">
        <v>55</v>
      </c>
      <c r="B1701" t="s">
        <v>56</v>
      </c>
      <c r="C1701" t="s">
        <v>4864</v>
      </c>
      <c r="D1701" t="s">
        <v>58</v>
      </c>
      <c r="E1701" t="s">
        <v>4865</v>
      </c>
      <c r="F1701" t="s">
        <v>60</v>
      </c>
      <c r="G1701" t="s">
        <v>1490</v>
      </c>
      <c r="H1701">
        <v>0</v>
      </c>
      <c r="I1701">
        <v>0</v>
      </c>
      <c r="J1701" t="s">
        <v>25</v>
      </c>
      <c r="K1701">
        <v>0</v>
      </c>
      <c r="L1701">
        <v>10</v>
      </c>
      <c r="M1701" t="s">
        <v>19</v>
      </c>
      <c r="N1701" t="s">
        <v>62</v>
      </c>
      <c r="O1701">
        <v>549</v>
      </c>
      <c r="P1701" t="s">
        <v>24</v>
      </c>
      <c r="Q1701" t="s">
        <v>64</v>
      </c>
      <c r="R1701" t="s">
        <v>65</v>
      </c>
      <c r="S1701" t="s">
        <v>20</v>
      </c>
      <c r="T1701" t="s">
        <v>105</v>
      </c>
      <c r="U1701" t="s">
        <v>67</v>
      </c>
      <c r="V1701" t="s">
        <v>21</v>
      </c>
      <c r="W1701">
        <v>805</v>
      </c>
      <c r="X1701" t="s">
        <v>22</v>
      </c>
      <c r="Y1701" t="s">
        <v>39</v>
      </c>
      <c r="Z1701">
        <v>2</v>
      </c>
      <c r="AC1701" t="str">
        <f>IF(Table1[[#This Row],[In Adafruit Kit]]+Table1[[#This Row],[Common part]]&gt;0,1,"")</f>
        <v/>
      </c>
      <c r="AF1701" t="str">
        <f>IF(Table1[[#This Row],[Stock Part]]=1,"STOCK",IF(Table1[[#This Row],[5% Rohs Part]]+Table1[[#This Row],[1% Rohs Part]],"",""))</f>
        <v/>
      </c>
      <c r="AG1701" t="str">
        <f>CONCATENATE(Table1[[#This Row],[Resistance (Ohms)]],Table1[[#This Row],[Tolerance]],Table1[[#This Row],[Stock]])</f>
        <v>549Â±1%</v>
      </c>
      <c r="AH1701" t="s">
        <v>11344</v>
      </c>
      <c r="AI1701" s="6" t="s">
        <v>11352</v>
      </c>
    </row>
    <row r="1702" spans="1:35" hidden="1">
      <c r="A1702" t="s">
        <v>55</v>
      </c>
      <c r="B1702" t="s">
        <v>56</v>
      </c>
      <c r="C1702" t="s">
        <v>4866</v>
      </c>
      <c r="D1702" t="s">
        <v>58</v>
      </c>
      <c r="E1702" t="s">
        <v>4867</v>
      </c>
      <c r="F1702" t="s">
        <v>60</v>
      </c>
      <c r="G1702" t="s">
        <v>2719</v>
      </c>
      <c r="H1702">
        <v>0</v>
      </c>
      <c r="I1702">
        <v>0</v>
      </c>
      <c r="J1702" t="s">
        <v>25</v>
      </c>
      <c r="K1702">
        <v>0</v>
      </c>
      <c r="L1702">
        <v>10</v>
      </c>
      <c r="M1702" t="s">
        <v>19</v>
      </c>
      <c r="N1702" t="s">
        <v>62</v>
      </c>
      <c r="O1702" t="s">
        <v>2720</v>
      </c>
      <c r="P1702" t="s">
        <v>24</v>
      </c>
      <c r="Q1702" t="s">
        <v>64</v>
      </c>
      <c r="R1702" t="s">
        <v>65</v>
      </c>
      <c r="S1702" t="s">
        <v>20</v>
      </c>
      <c r="T1702" t="s">
        <v>105</v>
      </c>
      <c r="U1702" t="s">
        <v>67</v>
      </c>
      <c r="V1702" t="s">
        <v>21</v>
      </c>
      <c r="W1702">
        <v>805</v>
      </c>
      <c r="X1702" t="s">
        <v>22</v>
      </c>
      <c r="Y1702" t="s">
        <v>39</v>
      </c>
      <c r="Z1702">
        <v>2</v>
      </c>
      <c r="AC1702" t="str">
        <f>IF(Table1[[#This Row],[In Adafruit Kit]]+Table1[[#This Row],[Common part]]&gt;0,1,"")</f>
        <v/>
      </c>
      <c r="AF1702" t="str">
        <f>IF(Table1[[#This Row],[Stock Part]]=1,"STOCK",IF(Table1[[#This Row],[5% Rohs Part]]+Table1[[#This Row],[1% Rohs Part]],"",""))</f>
        <v/>
      </c>
      <c r="AG1702" t="str">
        <f>CONCATENATE(Table1[[#This Row],[Resistance (Ohms)]],Table1[[#This Row],[Tolerance]],Table1[[#This Row],[Stock]])</f>
        <v>5.49kÂ±1%</v>
      </c>
      <c r="AH1702" t="s">
        <v>11344</v>
      </c>
      <c r="AI1702" s="6" t="s">
        <v>11352</v>
      </c>
    </row>
    <row r="1703" spans="1:35" hidden="1">
      <c r="A1703" t="s">
        <v>55</v>
      </c>
      <c r="B1703" t="s">
        <v>56</v>
      </c>
      <c r="C1703" t="s">
        <v>4868</v>
      </c>
      <c r="D1703" t="s">
        <v>58</v>
      </c>
      <c r="E1703" t="s">
        <v>4869</v>
      </c>
      <c r="F1703" t="s">
        <v>60</v>
      </c>
      <c r="G1703" t="s">
        <v>1330</v>
      </c>
      <c r="H1703">
        <v>0</v>
      </c>
      <c r="I1703">
        <v>0</v>
      </c>
      <c r="J1703" t="s">
        <v>25</v>
      </c>
      <c r="K1703">
        <v>0</v>
      </c>
      <c r="L1703">
        <v>10</v>
      </c>
      <c r="M1703" t="s">
        <v>19</v>
      </c>
      <c r="N1703" t="s">
        <v>62</v>
      </c>
      <c r="O1703" t="s">
        <v>1331</v>
      </c>
      <c r="P1703" t="s">
        <v>24</v>
      </c>
      <c r="Q1703" t="s">
        <v>64</v>
      </c>
      <c r="R1703" t="s">
        <v>65</v>
      </c>
      <c r="S1703" t="s">
        <v>20</v>
      </c>
      <c r="T1703" t="s">
        <v>105</v>
      </c>
      <c r="U1703" t="s">
        <v>67</v>
      </c>
      <c r="V1703" t="s">
        <v>21</v>
      </c>
      <c r="W1703">
        <v>805</v>
      </c>
      <c r="X1703" t="s">
        <v>22</v>
      </c>
      <c r="Y1703" t="s">
        <v>39</v>
      </c>
      <c r="Z1703">
        <v>2</v>
      </c>
      <c r="AC1703" t="str">
        <f>IF(Table1[[#This Row],[In Adafruit Kit]]+Table1[[#This Row],[Common part]]&gt;0,1,"")</f>
        <v/>
      </c>
      <c r="AF1703" t="str">
        <f>IF(Table1[[#This Row],[Stock Part]]=1,"STOCK",IF(Table1[[#This Row],[5% Rohs Part]]+Table1[[#This Row],[1% Rohs Part]],"",""))</f>
        <v/>
      </c>
      <c r="AG1703" t="str">
        <f>CONCATENATE(Table1[[#This Row],[Resistance (Ohms)]],Table1[[#This Row],[Tolerance]],Table1[[#This Row],[Stock]])</f>
        <v>54.9kÂ±1%</v>
      </c>
      <c r="AH1703" t="s">
        <v>11344</v>
      </c>
      <c r="AI1703" s="6" t="s">
        <v>11352</v>
      </c>
    </row>
    <row r="1704" spans="1:35" hidden="1">
      <c r="A1704" t="s">
        <v>55</v>
      </c>
      <c r="B1704" t="s">
        <v>56</v>
      </c>
      <c r="C1704" t="s">
        <v>4870</v>
      </c>
      <c r="D1704" t="s">
        <v>58</v>
      </c>
      <c r="E1704" t="s">
        <v>4871</v>
      </c>
      <c r="F1704" t="s">
        <v>60</v>
      </c>
      <c r="G1704" t="s">
        <v>1493</v>
      </c>
      <c r="H1704">
        <v>0</v>
      </c>
      <c r="I1704">
        <v>0</v>
      </c>
      <c r="J1704" t="s">
        <v>25</v>
      </c>
      <c r="K1704">
        <v>0</v>
      </c>
      <c r="L1704">
        <v>10</v>
      </c>
      <c r="M1704" t="s">
        <v>19</v>
      </c>
      <c r="N1704" t="s">
        <v>62</v>
      </c>
      <c r="O1704" t="s">
        <v>1494</v>
      </c>
      <c r="P1704" t="s">
        <v>24</v>
      </c>
      <c r="Q1704" t="s">
        <v>64</v>
      </c>
      <c r="R1704" t="s">
        <v>65</v>
      </c>
      <c r="S1704" t="s">
        <v>20</v>
      </c>
      <c r="T1704" t="s">
        <v>105</v>
      </c>
      <c r="U1704" t="s">
        <v>67</v>
      </c>
      <c r="V1704" t="s">
        <v>21</v>
      </c>
      <c r="W1704">
        <v>805</v>
      </c>
      <c r="X1704" t="s">
        <v>22</v>
      </c>
      <c r="Y1704" t="s">
        <v>39</v>
      </c>
      <c r="Z1704">
        <v>2</v>
      </c>
      <c r="AC1704" t="str">
        <f>IF(Table1[[#This Row],[In Adafruit Kit]]+Table1[[#This Row],[Common part]]&gt;0,1,"")</f>
        <v/>
      </c>
      <c r="AF1704" t="str">
        <f>IF(Table1[[#This Row],[Stock Part]]=1,"STOCK",IF(Table1[[#This Row],[5% Rohs Part]]+Table1[[#This Row],[1% Rohs Part]],"",""))</f>
        <v/>
      </c>
      <c r="AG1704" t="str">
        <f>CONCATENATE(Table1[[#This Row],[Resistance (Ohms)]],Table1[[#This Row],[Tolerance]],Table1[[#This Row],[Stock]])</f>
        <v>549kÂ±1%</v>
      </c>
      <c r="AH1704" t="s">
        <v>11344</v>
      </c>
      <c r="AI1704" s="6" t="s">
        <v>11352</v>
      </c>
    </row>
    <row r="1705" spans="1:35" hidden="1">
      <c r="A1705" t="s">
        <v>55</v>
      </c>
      <c r="B1705" t="s">
        <v>56</v>
      </c>
      <c r="C1705" t="s">
        <v>4872</v>
      </c>
      <c r="D1705" t="s">
        <v>58</v>
      </c>
      <c r="E1705" t="s">
        <v>4873</v>
      </c>
      <c r="F1705" t="s">
        <v>60</v>
      </c>
      <c r="G1705" t="s">
        <v>3304</v>
      </c>
      <c r="H1705">
        <v>0</v>
      </c>
      <c r="I1705">
        <v>0</v>
      </c>
      <c r="J1705" t="s">
        <v>25</v>
      </c>
      <c r="K1705">
        <v>0</v>
      </c>
      <c r="L1705">
        <v>10</v>
      </c>
      <c r="M1705" t="s">
        <v>19</v>
      </c>
      <c r="N1705" t="s">
        <v>62</v>
      </c>
      <c r="O1705" t="s">
        <v>3305</v>
      </c>
      <c r="P1705" t="s">
        <v>24</v>
      </c>
      <c r="Q1705" t="s">
        <v>64</v>
      </c>
      <c r="R1705" t="s">
        <v>65</v>
      </c>
      <c r="S1705" t="s">
        <v>20</v>
      </c>
      <c r="T1705" t="s">
        <v>105</v>
      </c>
      <c r="U1705" t="s">
        <v>67</v>
      </c>
      <c r="V1705" t="s">
        <v>21</v>
      </c>
      <c r="W1705">
        <v>805</v>
      </c>
      <c r="X1705" t="s">
        <v>22</v>
      </c>
      <c r="Y1705" t="s">
        <v>39</v>
      </c>
      <c r="Z1705">
        <v>2</v>
      </c>
      <c r="AC1705" t="str">
        <f>IF(Table1[[#This Row],[In Adafruit Kit]]+Table1[[#This Row],[Common part]]&gt;0,1,"")</f>
        <v/>
      </c>
      <c r="AF1705" t="str">
        <f>IF(Table1[[#This Row],[Stock Part]]=1,"STOCK",IF(Table1[[#This Row],[5% Rohs Part]]+Table1[[#This Row],[1% Rohs Part]],"",""))</f>
        <v/>
      </c>
      <c r="AG1705" t="str">
        <f>CONCATENATE(Table1[[#This Row],[Resistance (Ohms)]],Table1[[#This Row],[Tolerance]],Table1[[#This Row],[Stock]])</f>
        <v>5.49MÂ±1%</v>
      </c>
      <c r="AH1705" t="s">
        <v>11344</v>
      </c>
      <c r="AI1705" s="6" t="s">
        <v>11352</v>
      </c>
    </row>
    <row r="1706" spans="1:35" hidden="1">
      <c r="A1706" t="s">
        <v>55</v>
      </c>
      <c r="B1706" t="s">
        <v>56</v>
      </c>
      <c r="C1706" t="s">
        <v>4874</v>
      </c>
      <c r="D1706" t="s">
        <v>58</v>
      </c>
      <c r="E1706" t="s">
        <v>4875</v>
      </c>
      <c r="F1706" t="s">
        <v>60</v>
      </c>
      <c r="G1706" t="s">
        <v>1694</v>
      </c>
      <c r="H1706">
        <v>0</v>
      </c>
      <c r="I1706">
        <v>0</v>
      </c>
      <c r="J1706" t="s">
        <v>25</v>
      </c>
      <c r="K1706">
        <v>0</v>
      </c>
      <c r="L1706">
        <v>10</v>
      </c>
      <c r="M1706" t="s">
        <v>19</v>
      </c>
      <c r="N1706" t="s">
        <v>62</v>
      </c>
      <c r="O1706">
        <v>54.9</v>
      </c>
      <c r="P1706" t="s">
        <v>24</v>
      </c>
      <c r="Q1706" t="s">
        <v>64</v>
      </c>
      <c r="R1706" t="s">
        <v>65</v>
      </c>
      <c r="S1706" t="s">
        <v>20</v>
      </c>
      <c r="T1706" t="s">
        <v>105</v>
      </c>
      <c r="U1706" t="s">
        <v>67</v>
      </c>
      <c r="V1706" t="s">
        <v>21</v>
      </c>
      <c r="W1706">
        <v>805</v>
      </c>
      <c r="X1706" t="s">
        <v>22</v>
      </c>
      <c r="Y1706" t="s">
        <v>39</v>
      </c>
      <c r="Z1706">
        <v>2</v>
      </c>
      <c r="AC1706" t="str">
        <f>IF(Table1[[#This Row],[In Adafruit Kit]]+Table1[[#This Row],[Common part]]&gt;0,1,"")</f>
        <v/>
      </c>
      <c r="AF1706" t="str">
        <f>IF(Table1[[#This Row],[Stock Part]]=1,"STOCK",IF(Table1[[#This Row],[5% Rohs Part]]+Table1[[#This Row],[1% Rohs Part]],"",""))</f>
        <v/>
      </c>
      <c r="AG1706" t="str">
        <f>CONCATENATE(Table1[[#This Row],[Resistance (Ohms)]],Table1[[#This Row],[Tolerance]],Table1[[#This Row],[Stock]])</f>
        <v>54.9Â±1%</v>
      </c>
      <c r="AH1706" t="s">
        <v>11344</v>
      </c>
      <c r="AI1706" s="6" t="s">
        <v>11352</v>
      </c>
    </row>
    <row r="1707" spans="1:35" hidden="1">
      <c r="A1707" t="s">
        <v>55</v>
      </c>
      <c r="B1707" t="s">
        <v>56</v>
      </c>
      <c r="C1707" t="s">
        <v>4876</v>
      </c>
      <c r="D1707" t="s">
        <v>58</v>
      </c>
      <c r="E1707" t="s">
        <v>4877</v>
      </c>
      <c r="F1707" t="s">
        <v>60</v>
      </c>
      <c r="G1707" t="s">
        <v>1631</v>
      </c>
      <c r="H1707">
        <v>0</v>
      </c>
      <c r="I1707">
        <v>0</v>
      </c>
      <c r="J1707" t="s">
        <v>25</v>
      </c>
      <c r="K1707">
        <v>0</v>
      </c>
      <c r="L1707">
        <v>10</v>
      </c>
      <c r="M1707" t="s">
        <v>19</v>
      </c>
      <c r="N1707" t="s">
        <v>62</v>
      </c>
      <c r="O1707">
        <v>560</v>
      </c>
      <c r="P1707" t="s">
        <v>24</v>
      </c>
      <c r="Q1707" t="s">
        <v>64</v>
      </c>
      <c r="R1707" t="s">
        <v>65</v>
      </c>
      <c r="S1707" t="s">
        <v>20</v>
      </c>
      <c r="T1707" t="s">
        <v>105</v>
      </c>
      <c r="U1707" t="s">
        <v>67</v>
      </c>
      <c r="V1707" t="s">
        <v>21</v>
      </c>
      <c r="W1707">
        <v>805</v>
      </c>
      <c r="X1707" t="s">
        <v>22</v>
      </c>
      <c r="Y1707" t="s">
        <v>39</v>
      </c>
      <c r="Z1707">
        <v>2</v>
      </c>
      <c r="AC1707" t="str">
        <f>IF(Table1[[#This Row],[In Adafruit Kit]]+Table1[[#This Row],[Common part]]&gt;0,1,"")</f>
        <v/>
      </c>
      <c r="AF1707" t="str">
        <f>IF(Table1[[#This Row],[Stock Part]]=1,"STOCK",IF(Table1[[#This Row],[5% Rohs Part]]+Table1[[#This Row],[1% Rohs Part]],"",""))</f>
        <v/>
      </c>
      <c r="AG1707" t="str">
        <f>CONCATENATE(Table1[[#This Row],[Resistance (Ohms)]],Table1[[#This Row],[Tolerance]],Table1[[#This Row],[Stock]])</f>
        <v>560Â±1%</v>
      </c>
      <c r="AH1707" t="s">
        <v>11344</v>
      </c>
      <c r="AI1707" s="6" t="s">
        <v>11352</v>
      </c>
    </row>
    <row r="1708" spans="1:35" hidden="1">
      <c r="A1708" t="s">
        <v>55</v>
      </c>
      <c r="B1708" t="s">
        <v>56</v>
      </c>
      <c r="C1708" t="s">
        <v>4878</v>
      </c>
      <c r="D1708" t="s">
        <v>58</v>
      </c>
      <c r="E1708" t="s">
        <v>4879</v>
      </c>
      <c r="F1708" t="s">
        <v>60</v>
      </c>
      <c r="G1708" t="s">
        <v>597</v>
      </c>
      <c r="H1708">
        <v>0</v>
      </c>
      <c r="I1708">
        <v>0</v>
      </c>
      <c r="J1708" t="s">
        <v>25</v>
      </c>
      <c r="K1708">
        <v>0</v>
      </c>
      <c r="L1708">
        <v>10</v>
      </c>
      <c r="M1708" t="s">
        <v>19</v>
      </c>
      <c r="N1708" t="s">
        <v>62</v>
      </c>
      <c r="O1708" t="s">
        <v>598</v>
      </c>
      <c r="P1708" t="s">
        <v>24</v>
      </c>
      <c r="Q1708" t="s">
        <v>64</v>
      </c>
      <c r="R1708" t="s">
        <v>65</v>
      </c>
      <c r="S1708" t="s">
        <v>20</v>
      </c>
      <c r="T1708" t="s">
        <v>105</v>
      </c>
      <c r="U1708" t="s">
        <v>67</v>
      </c>
      <c r="V1708" t="s">
        <v>21</v>
      </c>
      <c r="W1708">
        <v>805</v>
      </c>
      <c r="X1708" t="s">
        <v>22</v>
      </c>
      <c r="Y1708" t="s">
        <v>39</v>
      </c>
      <c r="Z1708">
        <v>2</v>
      </c>
      <c r="AC1708" t="str">
        <f>IF(Table1[[#This Row],[In Adafruit Kit]]+Table1[[#This Row],[Common part]]&gt;0,1,"")</f>
        <v/>
      </c>
      <c r="AF1708" t="str">
        <f>IF(Table1[[#This Row],[Stock Part]]=1,"STOCK",IF(Table1[[#This Row],[5% Rohs Part]]+Table1[[#This Row],[1% Rohs Part]],"",""))</f>
        <v/>
      </c>
      <c r="AG1708" t="str">
        <f>CONCATENATE(Table1[[#This Row],[Resistance (Ohms)]],Table1[[#This Row],[Tolerance]],Table1[[#This Row],[Stock]])</f>
        <v>5.6kÂ±1%</v>
      </c>
      <c r="AH1708" t="s">
        <v>11344</v>
      </c>
      <c r="AI1708" s="6" t="s">
        <v>11352</v>
      </c>
    </row>
    <row r="1709" spans="1:35" hidden="1">
      <c r="A1709" t="s">
        <v>55</v>
      </c>
      <c r="B1709" t="s">
        <v>56</v>
      </c>
      <c r="C1709" t="s">
        <v>4880</v>
      </c>
      <c r="D1709" t="s">
        <v>58</v>
      </c>
      <c r="E1709" t="s">
        <v>4881</v>
      </c>
      <c r="F1709" t="s">
        <v>60</v>
      </c>
      <c r="G1709" t="s">
        <v>875</v>
      </c>
      <c r="H1709">
        <v>0</v>
      </c>
      <c r="I1709">
        <v>0</v>
      </c>
      <c r="J1709" t="s">
        <v>25</v>
      </c>
      <c r="K1709">
        <v>0</v>
      </c>
      <c r="L1709">
        <v>10</v>
      </c>
      <c r="M1709" t="s">
        <v>19</v>
      </c>
      <c r="N1709" t="s">
        <v>62</v>
      </c>
      <c r="O1709" t="s">
        <v>876</v>
      </c>
      <c r="P1709" t="s">
        <v>24</v>
      </c>
      <c r="Q1709" t="s">
        <v>64</v>
      </c>
      <c r="R1709" t="s">
        <v>65</v>
      </c>
      <c r="S1709" t="s">
        <v>20</v>
      </c>
      <c r="T1709" t="s">
        <v>105</v>
      </c>
      <c r="U1709" t="s">
        <v>67</v>
      </c>
      <c r="V1709" t="s">
        <v>21</v>
      </c>
      <c r="W1709">
        <v>805</v>
      </c>
      <c r="X1709" t="s">
        <v>22</v>
      </c>
      <c r="Y1709" t="s">
        <v>39</v>
      </c>
      <c r="Z1709">
        <v>2</v>
      </c>
      <c r="AC1709" t="str">
        <f>IF(Table1[[#This Row],[In Adafruit Kit]]+Table1[[#This Row],[Common part]]&gt;0,1,"")</f>
        <v/>
      </c>
      <c r="AF1709" t="str">
        <f>IF(Table1[[#This Row],[Stock Part]]=1,"STOCK",IF(Table1[[#This Row],[5% Rohs Part]]+Table1[[#This Row],[1% Rohs Part]],"",""))</f>
        <v/>
      </c>
      <c r="AG1709" t="str">
        <f>CONCATENATE(Table1[[#This Row],[Resistance (Ohms)]],Table1[[#This Row],[Tolerance]],Table1[[#This Row],[Stock]])</f>
        <v>56kÂ±1%</v>
      </c>
      <c r="AH1709" t="s">
        <v>11344</v>
      </c>
      <c r="AI1709" s="6" t="s">
        <v>11352</v>
      </c>
    </row>
    <row r="1710" spans="1:35" hidden="1">
      <c r="A1710" t="s">
        <v>55</v>
      </c>
      <c r="B1710" t="s">
        <v>56</v>
      </c>
      <c r="C1710" t="s">
        <v>4882</v>
      </c>
      <c r="D1710" t="s">
        <v>58</v>
      </c>
      <c r="E1710" t="s">
        <v>4883</v>
      </c>
      <c r="F1710" t="s">
        <v>60</v>
      </c>
      <c r="G1710" t="s">
        <v>1497</v>
      </c>
      <c r="H1710">
        <v>0</v>
      </c>
      <c r="I1710">
        <v>0</v>
      </c>
      <c r="J1710" t="s">
        <v>25</v>
      </c>
      <c r="K1710">
        <v>0</v>
      </c>
      <c r="L1710">
        <v>10</v>
      </c>
      <c r="M1710" t="s">
        <v>19</v>
      </c>
      <c r="N1710" t="s">
        <v>62</v>
      </c>
      <c r="O1710" t="s">
        <v>1498</v>
      </c>
      <c r="P1710" t="s">
        <v>24</v>
      </c>
      <c r="Q1710" t="s">
        <v>64</v>
      </c>
      <c r="R1710" t="s">
        <v>65</v>
      </c>
      <c r="S1710" t="s">
        <v>20</v>
      </c>
      <c r="T1710" t="s">
        <v>105</v>
      </c>
      <c r="U1710" t="s">
        <v>67</v>
      </c>
      <c r="V1710" t="s">
        <v>21</v>
      </c>
      <c r="W1710">
        <v>805</v>
      </c>
      <c r="X1710" t="s">
        <v>22</v>
      </c>
      <c r="Y1710" t="s">
        <v>39</v>
      </c>
      <c r="Z1710">
        <v>2</v>
      </c>
      <c r="AC1710" t="str">
        <f>IF(Table1[[#This Row],[In Adafruit Kit]]+Table1[[#This Row],[Common part]]&gt;0,1,"")</f>
        <v/>
      </c>
      <c r="AF1710" t="str">
        <f>IF(Table1[[#This Row],[Stock Part]]=1,"STOCK",IF(Table1[[#This Row],[5% Rohs Part]]+Table1[[#This Row],[1% Rohs Part]],"",""))</f>
        <v/>
      </c>
      <c r="AG1710" t="str">
        <f>CONCATENATE(Table1[[#This Row],[Resistance (Ohms)]],Table1[[#This Row],[Tolerance]],Table1[[#This Row],[Stock]])</f>
        <v>560kÂ±1%</v>
      </c>
      <c r="AH1710" t="s">
        <v>11344</v>
      </c>
      <c r="AI1710" s="6" t="s">
        <v>11352</v>
      </c>
    </row>
    <row r="1711" spans="1:35" hidden="1">
      <c r="A1711" t="s">
        <v>55</v>
      </c>
      <c r="B1711" t="s">
        <v>56</v>
      </c>
      <c r="C1711" t="s">
        <v>4884</v>
      </c>
      <c r="D1711" t="s">
        <v>58</v>
      </c>
      <c r="E1711" t="s">
        <v>4885</v>
      </c>
      <c r="F1711" t="s">
        <v>60</v>
      </c>
      <c r="G1711" t="s">
        <v>1087</v>
      </c>
      <c r="H1711">
        <v>0</v>
      </c>
      <c r="I1711">
        <v>0</v>
      </c>
      <c r="J1711" t="s">
        <v>25</v>
      </c>
      <c r="K1711">
        <v>0</v>
      </c>
      <c r="L1711">
        <v>10</v>
      </c>
      <c r="M1711" t="s">
        <v>19</v>
      </c>
      <c r="N1711" t="s">
        <v>62</v>
      </c>
      <c r="O1711">
        <v>562</v>
      </c>
      <c r="P1711" t="s">
        <v>24</v>
      </c>
      <c r="Q1711" t="s">
        <v>64</v>
      </c>
      <c r="R1711" t="s">
        <v>65</v>
      </c>
      <c r="S1711" t="s">
        <v>20</v>
      </c>
      <c r="T1711" t="s">
        <v>105</v>
      </c>
      <c r="U1711" t="s">
        <v>67</v>
      </c>
      <c r="V1711" t="s">
        <v>21</v>
      </c>
      <c r="W1711">
        <v>805</v>
      </c>
      <c r="X1711" t="s">
        <v>22</v>
      </c>
      <c r="Y1711" t="s">
        <v>39</v>
      </c>
      <c r="Z1711">
        <v>2</v>
      </c>
      <c r="AC1711" t="str">
        <f>IF(Table1[[#This Row],[In Adafruit Kit]]+Table1[[#This Row],[Common part]]&gt;0,1,"")</f>
        <v/>
      </c>
      <c r="AF1711" t="str">
        <f>IF(Table1[[#This Row],[Stock Part]]=1,"STOCK",IF(Table1[[#This Row],[5% Rohs Part]]+Table1[[#This Row],[1% Rohs Part]],"",""))</f>
        <v/>
      </c>
      <c r="AG1711" t="str">
        <f>CONCATENATE(Table1[[#This Row],[Resistance (Ohms)]],Table1[[#This Row],[Tolerance]],Table1[[#This Row],[Stock]])</f>
        <v>562Â±1%</v>
      </c>
      <c r="AH1711" t="s">
        <v>11344</v>
      </c>
      <c r="AI1711" s="6" t="s">
        <v>11352</v>
      </c>
    </row>
    <row r="1712" spans="1:35" hidden="1">
      <c r="A1712" t="s">
        <v>55</v>
      </c>
      <c r="B1712" t="s">
        <v>56</v>
      </c>
      <c r="C1712" t="s">
        <v>4886</v>
      </c>
      <c r="D1712" t="s">
        <v>58</v>
      </c>
      <c r="E1712" t="s">
        <v>4887</v>
      </c>
      <c r="F1712" t="s">
        <v>60</v>
      </c>
      <c r="G1712" t="s">
        <v>1923</v>
      </c>
      <c r="H1712">
        <v>0</v>
      </c>
      <c r="I1712">
        <v>0</v>
      </c>
      <c r="J1712" t="s">
        <v>25</v>
      </c>
      <c r="K1712">
        <v>0</v>
      </c>
      <c r="L1712">
        <v>10</v>
      </c>
      <c r="M1712" t="s">
        <v>19</v>
      </c>
      <c r="N1712" t="s">
        <v>62</v>
      </c>
      <c r="O1712" t="s">
        <v>1924</v>
      </c>
      <c r="P1712" t="s">
        <v>24</v>
      </c>
      <c r="Q1712" t="s">
        <v>64</v>
      </c>
      <c r="R1712" t="s">
        <v>65</v>
      </c>
      <c r="S1712" t="s">
        <v>20</v>
      </c>
      <c r="T1712" t="s">
        <v>105</v>
      </c>
      <c r="U1712" t="s">
        <v>67</v>
      </c>
      <c r="V1712" t="s">
        <v>21</v>
      </c>
      <c r="W1712">
        <v>805</v>
      </c>
      <c r="X1712" t="s">
        <v>22</v>
      </c>
      <c r="Y1712" t="s">
        <v>39</v>
      </c>
      <c r="Z1712">
        <v>2</v>
      </c>
      <c r="AC1712" t="str">
        <f>IF(Table1[[#This Row],[In Adafruit Kit]]+Table1[[#This Row],[Common part]]&gt;0,1,"")</f>
        <v/>
      </c>
      <c r="AF1712" t="str">
        <f>IF(Table1[[#This Row],[Stock Part]]=1,"STOCK",IF(Table1[[#This Row],[5% Rohs Part]]+Table1[[#This Row],[1% Rohs Part]],"",""))</f>
        <v/>
      </c>
      <c r="AG1712" t="str">
        <f>CONCATENATE(Table1[[#This Row],[Resistance (Ohms)]],Table1[[#This Row],[Tolerance]],Table1[[#This Row],[Stock]])</f>
        <v>5.62kÂ±1%</v>
      </c>
      <c r="AH1712" t="s">
        <v>11344</v>
      </c>
      <c r="AI1712" s="6" t="s">
        <v>11352</v>
      </c>
    </row>
    <row r="1713" spans="1:35" hidden="1">
      <c r="A1713" t="s">
        <v>55</v>
      </c>
      <c r="B1713" t="s">
        <v>56</v>
      </c>
      <c r="C1713" t="s">
        <v>4888</v>
      </c>
      <c r="D1713" t="s">
        <v>58</v>
      </c>
      <c r="E1713" t="s">
        <v>4889</v>
      </c>
      <c r="F1713" t="s">
        <v>60</v>
      </c>
      <c r="G1713" t="s">
        <v>1019</v>
      </c>
      <c r="H1713">
        <v>0</v>
      </c>
      <c r="I1713">
        <v>0</v>
      </c>
      <c r="J1713" t="s">
        <v>25</v>
      </c>
      <c r="K1713">
        <v>0</v>
      </c>
      <c r="L1713">
        <v>10</v>
      </c>
      <c r="M1713" t="s">
        <v>19</v>
      </c>
      <c r="N1713" t="s">
        <v>62</v>
      </c>
      <c r="O1713" t="s">
        <v>1020</v>
      </c>
      <c r="P1713" t="s">
        <v>24</v>
      </c>
      <c r="Q1713" t="s">
        <v>64</v>
      </c>
      <c r="R1713" t="s">
        <v>65</v>
      </c>
      <c r="S1713" t="s">
        <v>20</v>
      </c>
      <c r="T1713" t="s">
        <v>105</v>
      </c>
      <c r="U1713" t="s">
        <v>67</v>
      </c>
      <c r="V1713" t="s">
        <v>21</v>
      </c>
      <c r="W1713">
        <v>805</v>
      </c>
      <c r="X1713" t="s">
        <v>22</v>
      </c>
      <c r="Y1713" t="s">
        <v>39</v>
      </c>
      <c r="Z1713">
        <v>2</v>
      </c>
      <c r="AC1713" t="str">
        <f>IF(Table1[[#This Row],[In Adafruit Kit]]+Table1[[#This Row],[Common part]]&gt;0,1,"")</f>
        <v/>
      </c>
      <c r="AF1713" t="str">
        <f>IF(Table1[[#This Row],[Stock Part]]=1,"STOCK",IF(Table1[[#This Row],[5% Rohs Part]]+Table1[[#This Row],[1% Rohs Part]],"",""))</f>
        <v/>
      </c>
      <c r="AG1713" t="str">
        <f>CONCATENATE(Table1[[#This Row],[Resistance (Ohms)]],Table1[[#This Row],[Tolerance]],Table1[[#This Row],[Stock]])</f>
        <v>56.2kÂ±1%</v>
      </c>
      <c r="AH1713" t="s">
        <v>11344</v>
      </c>
      <c r="AI1713" s="6" t="s">
        <v>11352</v>
      </c>
    </row>
    <row r="1714" spans="1:35" hidden="1">
      <c r="A1714" t="s">
        <v>55</v>
      </c>
      <c r="B1714" t="s">
        <v>56</v>
      </c>
      <c r="C1714" t="s">
        <v>4890</v>
      </c>
      <c r="D1714" t="s">
        <v>58</v>
      </c>
      <c r="E1714" t="s">
        <v>4891</v>
      </c>
      <c r="F1714" t="s">
        <v>60</v>
      </c>
      <c r="G1714" t="s">
        <v>1501</v>
      </c>
      <c r="H1714">
        <v>0</v>
      </c>
      <c r="I1714">
        <v>0</v>
      </c>
      <c r="J1714" t="s">
        <v>25</v>
      </c>
      <c r="K1714">
        <v>0</v>
      </c>
      <c r="L1714">
        <v>10</v>
      </c>
      <c r="M1714" t="s">
        <v>19</v>
      </c>
      <c r="N1714" t="s">
        <v>62</v>
      </c>
      <c r="O1714" t="s">
        <v>1502</v>
      </c>
      <c r="P1714" t="s">
        <v>24</v>
      </c>
      <c r="Q1714" t="s">
        <v>64</v>
      </c>
      <c r="R1714" t="s">
        <v>65</v>
      </c>
      <c r="S1714" t="s">
        <v>20</v>
      </c>
      <c r="T1714" t="s">
        <v>105</v>
      </c>
      <c r="U1714" t="s">
        <v>67</v>
      </c>
      <c r="V1714" t="s">
        <v>21</v>
      </c>
      <c r="W1714">
        <v>805</v>
      </c>
      <c r="X1714" t="s">
        <v>22</v>
      </c>
      <c r="Y1714" t="s">
        <v>39</v>
      </c>
      <c r="Z1714">
        <v>2</v>
      </c>
      <c r="AC1714" t="str">
        <f>IF(Table1[[#This Row],[In Adafruit Kit]]+Table1[[#This Row],[Common part]]&gt;0,1,"")</f>
        <v/>
      </c>
      <c r="AF1714" t="str">
        <f>IF(Table1[[#This Row],[Stock Part]]=1,"STOCK",IF(Table1[[#This Row],[5% Rohs Part]]+Table1[[#This Row],[1% Rohs Part]],"",""))</f>
        <v/>
      </c>
      <c r="AG1714" t="str">
        <f>CONCATENATE(Table1[[#This Row],[Resistance (Ohms)]],Table1[[#This Row],[Tolerance]],Table1[[#This Row],[Stock]])</f>
        <v>562kÂ±1%</v>
      </c>
      <c r="AH1714" t="s">
        <v>11344</v>
      </c>
      <c r="AI1714" s="6" t="s">
        <v>11352</v>
      </c>
    </row>
    <row r="1715" spans="1:35" hidden="1">
      <c r="A1715" t="s">
        <v>55</v>
      </c>
      <c r="B1715" t="s">
        <v>56</v>
      </c>
      <c r="C1715" t="s">
        <v>4892</v>
      </c>
      <c r="D1715" t="s">
        <v>58</v>
      </c>
      <c r="E1715" t="s">
        <v>4893</v>
      </c>
      <c r="F1715" t="s">
        <v>60</v>
      </c>
      <c r="G1715" t="s">
        <v>2734</v>
      </c>
      <c r="H1715">
        <v>0</v>
      </c>
      <c r="I1715">
        <v>0</v>
      </c>
      <c r="J1715" t="s">
        <v>25</v>
      </c>
      <c r="K1715">
        <v>0</v>
      </c>
      <c r="L1715">
        <v>10</v>
      </c>
      <c r="M1715" t="s">
        <v>19</v>
      </c>
      <c r="N1715" t="s">
        <v>62</v>
      </c>
      <c r="O1715" t="s">
        <v>2735</v>
      </c>
      <c r="P1715" t="s">
        <v>24</v>
      </c>
      <c r="Q1715" t="s">
        <v>64</v>
      </c>
      <c r="R1715" t="s">
        <v>65</v>
      </c>
      <c r="S1715" t="s">
        <v>20</v>
      </c>
      <c r="T1715" t="s">
        <v>105</v>
      </c>
      <c r="U1715" t="s">
        <v>67</v>
      </c>
      <c r="V1715" t="s">
        <v>21</v>
      </c>
      <c r="W1715">
        <v>805</v>
      </c>
      <c r="X1715" t="s">
        <v>22</v>
      </c>
      <c r="Y1715" t="s">
        <v>39</v>
      </c>
      <c r="Z1715">
        <v>2</v>
      </c>
      <c r="AC1715" t="str">
        <f>IF(Table1[[#This Row],[In Adafruit Kit]]+Table1[[#This Row],[Common part]]&gt;0,1,"")</f>
        <v/>
      </c>
      <c r="AF1715" t="str">
        <f>IF(Table1[[#This Row],[Stock Part]]=1,"STOCK",IF(Table1[[#This Row],[5% Rohs Part]]+Table1[[#This Row],[1% Rohs Part]],"",""))</f>
        <v/>
      </c>
      <c r="AG1715" t="str">
        <f>CONCATENATE(Table1[[#This Row],[Resistance (Ohms)]],Table1[[#This Row],[Tolerance]],Table1[[#This Row],[Stock]])</f>
        <v>5.62MÂ±1%</v>
      </c>
      <c r="AH1715" t="s">
        <v>11344</v>
      </c>
      <c r="AI1715" s="6" t="s">
        <v>11352</v>
      </c>
    </row>
    <row r="1716" spans="1:35" hidden="1">
      <c r="A1716" t="s">
        <v>55</v>
      </c>
      <c r="B1716" t="s">
        <v>56</v>
      </c>
      <c r="C1716" t="s">
        <v>4894</v>
      </c>
      <c r="D1716" t="s">
        <v>58</v>
      </c>
      <c r="E1716" t="s">
        <v>4895</v>
      </c>
      <c r="F1716" t="s">
        <v>60</v>
      </c>
      <c r="G1716" t="s">
        <v>3013</v>
      </c>
      <c r="H1716">
        <v>0</v>
      </c>
      <c r="I1716">
        <v>0</v>
      </c>
      <c r="J1716" t="s">
        <v>25</v>
      </c>
      <c r="K1716">
        <v>0</v>
      </c>
      <c r="L1716">
        <v>10</v>
      </c>
      <c r="M1716" t="s">
        <v>19</v>
      </c>
      <c r="N1716" t="s">
        <v>62</v>
      </c>
      <c r="O1716">
        <v>56</v>
      </c>
      <c r="P1716" t="s">
        <v>24</v>
      </c>
      <c r="Q1716" t="s">
        <v>64</v>
      </c>
      <c r="R1716" t="s">
        <v>65</v>
      </c>
      <c r="S1716" t="s">
        <v>20</v>
      </c>
      <c r="T1716" t="s">
        <v>105</v>
      </c>
      <c r="U1716" t="s">
        <v>67</v>
      </c>
      <c r="V1716" t="s">
        <v>21</v>
      </c>
      <c r="W1716">
        <v>805</v>
      </c>
      <c r="X1716" t="s">
        <v>22</v>
      </c>
      <c r="Y1716" t="s">
        <v>39</v>
      </c>
      <c r="Z1716">
        <v>2</v>
      </c>
      <c r="AC1716" t="str">
        <f>IF(Table1[[#This Row],[In Adafruit Kit]]+Table1[[#This Row],[Common part]]&gt;0,1,"")</f>
        <v/>
      </c>
      <c r="AF1716" t="str">
        <f>IF(Table1[[#This Row],[Stock Part]]=1,"STOCK",IF(Table1[[#This Row],[5% Rohs Part]]+Table1[[#This Row],[1% Rohs Part]],"",""))</f>
        <v/>
      </c>
      <c r="AG1716" t="str">
        <f>CONCATENATE(Table1[[#This Row],[Resistance (Ohms)]],Table1[[#This Row],[Tolerance]],Table1[[#This Row],[Stock]])</f>
        <v>56Â±1%</v>
      </c>
      <c r="AH1716" t="s">
        <v>11344</v>
      </c>
      <c r="AI1716" s="6" t="s">
        <v>11352</v>
      </c>
    </row>
    <row r="1717" spans="1:35" hidden="1">
      <c r="A1717" t="s">
        <v>55</v>
      </c>
      <c r="B1717" t="s">
        <v>56</v>
      </c>
      <c r="C1717" t="s">
        <v>4896</v>
      </c>
      <c r="D1717" t="s">
        <v>58</v>
      </c>
      <c r="E1717" t="s">
        <v>4897</v>
      </c>
      <c r="F1717" t="s">
        <v>60</v>
      </c>
      <c r="G1717" t="s">
        <v>2530</v>
      </c>
      <c r="H1717">
        <v>0</v>
      </c>
      <c r="I1717">
        <v>0</v>
      </c>
      <c r="J1717" t="s">
        <v>25</v>
      </c>
      <c r="K1717">
        <v>0</v>
      </c>
      <c r="L1717">
        <v>10</v>
      </c>
      <c r="M1717" t="s">
        <v>19</v>
      </c>
      <c r="N1717" t="s">
        <v>62</v>
      </c>
      <c r="O1717">
        <v>56.2</v>
      </c>
      <c r="P1717" t="s">
        <v>24</v>
      </c>
      <c r="Q1717" t="s">
        <v>64</v>
      </c>
      <c r="R1717" t="s">
        <v>65</v>
      </c>
      <c r="S1717" t="s">
        <v>20</v>
      </c>
      <c r="T1717" t="s">
        <v>105</v>
      </c>
      <c r="U1717" t="s">
        <v>67</v>
      </c>
      <c r="V1717" t="s">
        <v>21</v>
      </c>
      <c r="W1717">
        <v>805</v>
      </c>
      <c r="X1717" t="s">
        <v>22</v>
      </c>
      <c r="Y1717" t="s">
        <v>39</v>
      </c>
      <c r="Z1717">
        <v>2</v>
      </c>
      <c r="AC1717" t="str">
        <f>IF(Table1[[#This Row],[In Adafruit Kit]]+Table1[[#This Row],[Common part]]&gt;0,1,"")</f>
        <v/>
      </c>
      <c r="AF1717" t="str">
        <f>IF(Table1[[#This Row],[Stock Part]]=1,"STOCK",IF(Table1[[#This Row],[5% Rohs Part]]+Table1[[#This Row],[1% Rohs Part]],"",""))</f>
        <v/>
      </c>
      <c r="AG1717" t="str">
        <f>CONCATENATE(Table1[[#This Row],[Resistance (Ohms)]],Table1[[#This Row],[Tolerance]],Table1[[#This Row],[Stock]])</f>
        <v>56.2Â±1%</v>
      </c>
      <c r="AH1717" t="s">
        <v>11344</v>
      </c>
      <c r="AI1717" s="6" t="s">
        <v>11352</v>
      </c>
    </row>
    <row r="1718" spans="1:35" hidden="1">
      <c r="A1718" t="s">
        <v>55</v>
      </c>
      <c r="B1718" t="s">
        <v>56</v>
      </c>
      <c r="C1718" t="s">
        <v>4898</v>
      </c>
      <c r="D1718" t="s">
        <v>58</v>
      </c>
      <c r="E1718" t="s">
        <v>4899</v>
      </c>
      <c r="F1718" t="s">
        <v>60</v>
      </c>
      <c r="G1718" t="s">
        <v>1927</v>
      </c>
      <c r="H1718">
        <v>0</v>
      </c>
      <c r="I1718">
        <v>0</v>
      </c>
      <c r="J1718" t="s">
        <v>25</v>
      </c>
      <c r="K1718">
        <v>0</v>
      </c>
      <c r="L1718">
        <v>10</v>
      </c>
      <c r="M1718" t="s">
        <v>19</v>
      </c>
      <c r="N1718" t="s">
        <v>62</v>
      </c>
      <c r="O1718">
        <v>576</v>
      </c>
      <c r="P1718" t="s">
        <v>24</v>
      </c>
      <c r="Q1718" t="s">
        <v>64</v>
      </c>
      <c r="R1718" t="s">
        <v>65</v>
      </c>
      <c r="S1718" t="s">
        <v>20</v>
      </c>
      <c r="T1718" t="s">
        <v>105</v>
      </c>
      <c r="U1718" t="s">
        <v>67</v>
      </c>
      <c r="V1718" t="s">
        <v>21</v>
      </c>
      <c r="W1718">
        <v>805</v>
      </c>
      <c r="X1718" t="s">
        <v>22</v>
      </c>
      <c r="Y1718" t="s">
        <v>39</v>
      </c>
      <c r="Z1718">
        <v>2</v>
      </c>
      <c r="AC1718" t="str">
        <f>IF(Table1[[#This Row],[In Adafruit Kit]]+Table1[[#This Row],[Common part]]&gt;0,1,"")</f>
        <v/>
      </c>
      <c r="AF1718" t="str">
        <f>IF(Table1[[#This Row],[Stock Part]]=1,"STOCK",IF(Table1[[#This Row],[5% Rohs Part]]+Table1[[#This Row],[1% Rohs Part]],"",""))</f>
        <v/>
      </c>
      <c r="AG1718" t="str">
        <f>CONCATENATE(Table1[[#This Row],[Resistance (Ohms)]],Table1[[#This Row],[Tolerance]],Table1[[#This Row],[Stock]])</f>
        <v>576Â±1%</v>
      </c>
      <c r="AH1718" t="s">
        <v>11344</v>
      </c>
      <c r="AI1718" s="6" t="s">
        <v>11352</v>
      </c>
    </row>
    <row r="1719" spans="1:35" hidden="1">
      <c r="A1719" t="s">
        <v>55</v>
      </c>
      <c r="B1719" t="s">
        <v>56</v>
      </c>
      <c r="C1719" t="s">
        <v>4900</v>
      </c>
      <c r="D1719" t="s">
        <v>58</v>
      </c>
      <c r="E1719" t="s">
        <v>4901</v>
      </c>
      <c r="F1719" t="s">
        <v>60</v>
      </c>
      <c r="G1719" t="s">
        <v>777</v>
      </c>
      <c r="H1719">
        <v>0</v>
      </c>
      <c r="I1719">
        <v>0</v>
      </c>
      <c r="J1719" t="s">
        <v>25</v>
      </c>
      <c r="K1719">
        <v>0</v>
      </c>
      <c r="L1719">
        <v>10</v>
      </c>
      <c r="M1719" t="s">
        <v>19</v>
      </c>
      <c r="N1719" t="s">
        <v>62</v>
      </c>
      <c r="O1719" t="s">
        <v>778</v>
      </c>
      <c r="P1719" t="s">
        <v>24</v>
      </c>
      <c r="Q1719" t="s">
        <v>64</v>
      </c>
      <c r="R1719" t="s">
        <v>65</v>
      </c>
      <c r="S1719" t="s">
        <v>20</v>
      </c>
      <c r="T1719" t="s">
        <v>105</v>
      </c>
      <c r="U1719" t="s">
        <v>67</v>
      </c>
      <c r="V1719" t="s">
        <v>21</v>
      </c>
      <c r="W1719">
        <v>805</v>
      </c>
      <c r="X1719" t="s">
        <v>22</v>
      </c>
      <c r="Y1719" t="s">
        <v>39</v>
      </c>
      <c r="Z1719">
        <v>2</v>
      </c>
      <c r="AC1719" t="str">
        <f>IF(Table1[[#This Row],[In Adafruit Kit]]+Table1[[#This Row],[Common part]]&gt;0,1,"")</f>
        <v/>
      </c>
      <c r="AF1719" t="str">
        <f>IF(Table1[[#This Row],[Stock Part]]=1,"STOCK",IF(Table1[[#This Row],[5% Rohs Part]]+Table1[[#This Row],[1% Rohs Part]],"",""))</f>
        <v/>
      </c>
      <c r="AG1719" t="str">
        <f>CONCATENATE(Table1[[#This Row],[Resistance (Ohms)]],Table1[[#This Row],[Tolerance]],Table1[[#This Row],[Stock]])</f>
        <v>5.76kÂ±1%</v>
      </c>
      <c r="AH1719" t="s">
        <v>11344</v>
      </c>
      <c r="AI1719" s="6" t="s">
        <v>11352</v>
      </c>
    </row>
    <row r="1720" spans="1:35" hidden="1">
      <c r="A1720" t="s">
        <v>55</v>
      </c>
      <c r="B1720" t="s">
        <v>56</v>
      </c>
      <c r="C1720" t="s">
        <v>4902</v>
      </c>
      <c r="D1720" t="s">
        <v>58</v>
      </c>
      <c r="E1720" t="s">
        <v>4903</v>
      </c>
      <c r="F1720" t="s">
        <v>60</v>
      </c>
      <c r="G1720" t="s">
        <v>879</v>
      </c>
      <c r="H1720">
        <v>0</v>
      </c>
      <c r="I1720">
        <v>0</v>
      </c>
      <c r="J1720" t="s">
        <v>25</v>
      </c>
      <c r="K1720">
        <v>0</v>
      </c>
      <c r="L1720">
        <v>10</v>
      </c>
      <c r="M1720" t="s">
        <v>19</v>
      </c>
      <c r="N1720" t="s">
        <v>62</v>
      </c>
      <c r="O1720" t="s">
        <v>880</v>
      </c>
      <c r="P1720" t="s">
        <v>24</v>
      </c>
      <c r="Q1720" t="s">
        <v>64</v>
      </c>
      <c r="R1720" t="s">
        <v>65</v>
      </c>
      <c r="S1720" t="s">
        <v>20</v>
      </c>
      <c r="T1720" t="s">
        <v>105</v>
      </c>
      <c r="U1720" t="s">
        <v>67</v>
      </c>
      <c r="V1720" t="s">
        <v>21</v>
      </c>
      <c r="W1720">
        <v>805</v>
      </c>
      <c r="X1720" t="s">
        <v>22</v>
      </c>
      <c r="Y1720" t="s">
        <v>39</v>
      </c>
      <c r="Z1720">
        <v>2</v>
      </c>
      <c r="AC1720" t="str">
        <f>IF(Table1[[#This Row],[In Adafruit Kit]]+Table1[[#This Row],[Common part]]&gt;0,1,"")</f>
        <v/>
      </c>
      <c r="AF1720" t="str">
        <f>IF(Table1[[#This Row],[Stock Part]]=1,"STOCK",IF(Table1[[#This Row],[5% Rohs Part]]+Table1[[#This Row],[1% Rohs Part]],"",""))</f>
        <v/>
      </c>
      <c r="AG1720" t="str">
        <f>CONCATENATE(Table1[[#This Row],[Resistance (Ohms)]],Table1[[#This Row],[Tolerance]],Table1[[#This Row],[Stock]])</f>
        <v>57.6kÂ±1%</v>
      </c>
      <c r="AH1720" t="s">
        <v>11344</v>
      </c>
      <c r="AI1720" s="6" t="s">
        <v>11352</v>
      </c>
    </row>
    <row r="1721" spans="1:35" hidden="1">
      <c r="A1721" t="s">
        <v>55</v>
      </c>
      <c r="B1721" t="s">
        <v>56</v>
      </c>
      <c r="C1721" t="s">
        <v>4904</v>
      </c>
      <c r="D1721" t="s">
        <v>58</v>
      </c>
      <c r="E1721" t="s">
        <v>4905</v>
      </c>
      <c r="F1721" t="s">
        <v>60</v>
      </c>
      <c r="G1721" t="s">
        <v>3132</v>
      </c>
      <c r="H1721">
        <v>0</v>
      </c>
      <c r="I1721">
        <v>0</v>
      </c>
      <c r="J1721" t="s">
        <v>25</v>
      </c>
      <c r="K1721">
        <v>0</v>
      </c>
      <c r="L1721">
        <v>10</v>
      </c>
      <c r="M1721" t="s">
        <v>19</v>
      </c>
      <c r="N1721" t="s">
        <v>62</v>
      </c>
      <c r="O1721" t="s">
        <v>3133</v>
      </c>
      <c r="P1721" t="s">
        <v>24</v>
      </c>
      <c r="Q1721" t="s">
        <v>64</v>
      </c>
      <c r="R1721" t="s">
        <v>65</v>
      </c>
      <c r="S1721" t="s">
        <v>20</v>
      </c>
      <c r="T1721" t="s">
        <v>105</v>
      </c>
      <c r="U1721" t="s">
        <v>67</v>
      </c>
      <c r="V1721" t="s">
        <v>21</v>
      </c>
      <c r="W1721">
        <v>805</v>
      </c>
      <c r="X1721" t="s">
        <v>22</v>
      </c>
      <c r="Y1721" t="s">
        <v>39</v>
      </c>
      <c r="Z1721">
        <v>2</v>
      </c>
      <c r="AC1721" t="str">
        <f>IF(Table1[[#This Row],[In Adafruit Kit]]+Table1[[#This Row],[Common part]]&gt;0,1,"")</f>
        <v/>
      </c>
      <c r="AF1721" t="str">
        <f>IF(Table1[[#This Row],[Stock Part]]=1,"STOCK",IF(Table1[[#This Row],[5% Rohs Part]]+Table1[[#This Row],[1% Rohs Part]],"",""))</f>
        <v/>
      </c>
      <c r="AG1721" t="str">
        <f>CONCATENATE(Table1[[#This Row],[Resistance (Ohms)]],Table1[[#This Row],[Tolerance]],Table1[[#This Row],[Stock]])</f>
        <v>576kÂ±1%</v>
      </c>
      <c r="AH1721" t="s">
        <v>11344</v>
      </c>
      <c r="AI1721" s="6" t="s">
        <v>11352</v>
      </c>
    </row>
    <row r="1722" spans="1:35" hidden="1">
      <c r="A1722" t="s">
        <v>55</v>
      </c>
      <c r="B1722" t="s">
        <v>56</v>
      </c>
      <c r="C1722" t="s">
        <v>4906</v>
      </c>
      <c r="D1722" t="s">
        <v>58</v>
      </c>
      <c r="E1722" t="s">
        <v>4907</v>
      </c>
      <c r="F1722" t="s">
        <v>60</v>
      </c>
      <c r="G1722" t="s">
        <v>2258</v>
      </c>
      <c r="H1722">
        <v>0</v>
      </c>
      <c r="I1722">
        <v>0</v>
      </c>
      <c r="J1722" t="s">
        <v>25</v>
      </c>
      <c r="K1722">
        <v>0</v>
      </c>
      <c r="L1722">
        <v>10</v>
      </c>
      <c r="M1722" t="s">
        <v>19</v>
      </c>
      <c r="N1722" t="s">
        <v>62</v>
      </c>
      <c r="O1722" t="s">
        <v>2259</v>
      </c>
      <c r="P1722" t="s">
        <v>24</v>
      </c>
      <c r="Q1722" t="s">
        <v>64</v>
      </c>
      <c r="R1722" t="s">
        <v>65</v>
      </c>
      <c r="S1722" t="s">
        <v>20</v>
      </c>
      <c r="T1722" t="s">
        <v>105</v>
      </c>
      <c r="U1722" t="s">
        <v>67</v>
      </c>
      <c r="V1722" t="s">
        <v>21</v>
      </c>
      <c r="W1722">
        <v>805</v>
      </c>
      <c r="X1722" t="s">
        <v>22</v>
      </c>
      <c r="Y1722" t="s">
        <v>39</v>
      </c>
      <c r="Z1722">
        <v>2</v>
      </c>
      <c r="AC1722" t="str">
        <f>IF(Table1[[#This Row],[In Adafruit Kit]]+Table1[[#This Row],[Common part]]&gt;0,1,"")</f>
        <v/>
      </c>
      <c r="AF1722" t="str">
        <f>IF(Table1[[#This Row],[Stock Part]]=1,"STOCK",IF(Table1[[#This Row],[5% Rohs Part]]+Table1[[#This Row],[1% Rohs Part]],"",""))</f>
        <v/>
      </c>
      <c r="AG1722" t="str">
        <f>CONCATENATE(Table1[[#This Row],[Resistance (Ohms)]],Table1[[#This Row],[Tolerance]],Table1[[#This Row],[Stock]])</f>
        <v>5.76MÂ±1%</v>
      </c>
      <c r="AH1722" t="s">
        <v>11344</v>
      </c>
      <c r="AI1722" s="6" t="s">
        <v>11352</v>
      </c>
    </row>
    <row r="1723" spans="1:35" hidden="1">
      <c r="A1723" t="s">
        <v>55</v>
      </c>
      <c r="B1723" t="s">
        <v>56</v>
      </c>
      <c r="C1723" t="s">
        <v>4908</v>
      </c>
      <c r="D1723" t="s">
        <v>58</v>
      </c>
      <c r="E1723" t="s">
        <v>4909</v>
      </c>
      <c r="F1723" t="s">
        <v>60</v>
      </c>
      <c r="G1723" t="s">
        <v>2157</v>
      </c>
      <c r="H1723">
        <v>0</v>
      </c>
      <c r="I1723">
        <v>0</v>
      </c>
      <c r="J1723" t="s">
        <v>25</v>
      </c>
      <c r="K1723">
        <v>0</v>
      </c>
      <c r="L1723">
        <v>10</v>
      </c>
      <c r="M1723" t="s">
        <v>19</v>
      </c>
      <c r="N1723" t="s">
        <v>62</v>
      </c>
      <c r="O1723">
        <v>57.6</v>
      </c>
      <c r="P1723" t="s">
        <v>24</v>
      </c>
      <c r="Q1723" t="s">
        <v>64</v>
      </c>
      <c r="R1723" t="s">
        <v>65</v>
      </c>
      <c r="S1723" t="s">
        <v>20</v>
      </c>
      <c r="T1723" t="s">
        <v>105</v>
      </c>
      <c r="U1723" t="s">
        <v>67</v>
      </c>
      <c r="V1723" t="s">
        <v>21</v>
      </c>
      <c r="W1723">
        <v>805</v>
      </c>
      <c r="X1723" t="s">
        <v>22</v>
      </c>
      <c r="Y1723" t="s">
        <v>39</v>
      </c>
      <c r="Z1723">
        <v>2</v>
      </c>
      <c r="AC1723" t="str">
        <f>IF(Table1[[#This Row],[In Adafruit Kit]]+Table1[[#This Row],[Common part]]&gt;0,1,"")</f>
        <v/>
      </c>
      <c r="AF1723" t="str">
        <f>IF(Table1[[#This Row],[Stock Part]]=1,"STOCK",IF(Table1[[#This Row],[5% Rohs Part]]+Table1[[#This Row],[1% Rohs Part]],"",""))</f>
        <v/>
      </c>
      <c r="AG1723" t="str">
        <f>CONCATENATE(Table1[[#This Row],[Resistance (Ohms)]],Table1[[#This Row],[Tolerance]],Table1[[#This Row],[Stock]])</f>
        <v>57.6Â±1%</v>
      </c>
      <c r="AH1723" t="s">
        <v>11344</v>
      </c>
      <c r="AI1723" s="6" t="s">
        <v>11352</v>
      </c>
    </row>
    <row r="1724" spans="1:35" hidden="1">
      <c r="A1724" t="s">
        <v>55</v>
      </c>
      <c r="B1724" t="s">
        <v>56</v>
      </c>
      <c r="C1724" t="s">
        <v>4910</v>
      </c>
      <c r="D1724" t="s">
        <v>58</v>
      </c>
      <c r="E1724" t="s">
        <v>4911</v>
      </c>
      <c r="F1724" t="s">
        <v>60</v>
      </c>
      <c r="G1724" t="s">
        <v>1817</v>
      </c>
      <c r="H1724">
        <v>0</v>
      </c>
      <c r="I1724">
        <v>0</v>
      </c>
      <c r="J1724" t="s">
        <v>25</v>
      </c>
      <c r="K1724">
        <v>0</v>
      </c>
      <c r="L1724">
        <v>10</v>
      </c>
      <c r="M1724" t="s">
        <v>19</v>
      </c>
      <c r="N1724" t="s">
        <v>62</v>
      </c>
      <c r="O1724">
        <v>590</v>
      </c>
      <c r="P1724" t="s">
        <v>24</v>
      </c>
      <c r="Q1724" t="s">
        <v>64</v>
      </c>
      <c r="R1724" t="s">
        <v>65</v>
      </c>
      <c r="S1724" t="s">
        <v>20</v>
      </c>
      <c r="T1724" t="s">
        <v>105</v>
      </c>
      <c r="U1724" t="s">
        <v>67</v>
      </c>
      <c r="V1724" t="s">
        <v>21</v>
      </c>
      <c r="W1724">
        <v>805</v>
      </c>
      <c r="X1724" t="s">
        <v>22</v>
      </c>
      <c r="Y1724" t="s">
        <v>39</v>
      </c>
      <c r="Z1724">
        <v>2</v>
      </c>
      <c r="AC1724" t="str">
        <f>IF(Table1[[#This Row],[In Adafruit Kit]]+Table1[[#This Row],[Common part]]&gt;0,1,"")</f>
        <v/>
      </c>
      <c r="AF1724" t="str">
        <f>IF(Table1[[#This Row],[Stock Part]]=1,"STOCK",IF(Table1[[#This Row],[5% Rohs Part]]+Table1[[#This Row],[1% Rohs Part]],"",""))</f>
        <v/>
      </c>
      <c r="AG1724" t="str">
        <f>CONCATENATE(Table1[[#This Row],[Resistance (Ohms)]],Table1[[#This Row],[Tolerance]],Table1[[#This Row],[Stock]])</f>
        <v>590Â±1%</v>
      </c>
      <c r="AH1724" t="s">
        <v>11344</v>
      </c>
      <c r="AI1724" s="6" t="s">
        <v>11352</v>
      </c>
    </row>
    <row r="1725" spans="1:35" hidden="1">
      <c r="A1725" t="s">
        <v>55</v>
      </c>
      <c r="B1725" t="s">
        <v>56</v>
      </c>
      <c r="C1725" t="s">
        <v>4912</v>
      </c>
      <c r="D1725" t="s">
        <v>58</v>
      </c>
      <c r="E1725" t="s">
        <v>4913</v>
      </c>
      <c r="F1725" t="s">
        <v>60</v>
      </c>
      <c r="G1725" t="s">
        <v>1080</v>
      </c>
      <c r="H1725">
        <v>0</v>
      </c>
      <c r="I1725">
        <v>0</v>
      </c>
      <c r="J1725" t="s">
        <v>25</v>
      </c>
      <c r="K1725">
        <v>0</v>
      </c>
      <c r="L1725">
        <v>10</v>
      </c>
      <c r="M1725" t="s">
        <v>19</v>
      </c>
      <c r="N1725" t="s">
        <v>62</v>
      </c>
      <c r="O1725" t="s">
        <v>1081</v>
      </c>
      <c r="P1725" t="s">
        <v>24</v>
      </c>
      <c r="Q1725" t="s">
        <v>64</v>
      </c>
      <c r="R1725" t="s">
        <v>65</v>
      </c>
      <c r="S1725" t="s">
        <v>20</v>
      </c>
      <c r="T1725" t="s">
        <v>105</v>
      </c>
      <c r="U1725" t="s">
        <v>67</v>
      </c>
      <c r="V1725" t="s">
        <v>21</v>
      </c>
      <c r="W1725">
        <v>805</v>
      </c>
      <c r="X1725" t="s">
        <v>22</v>
      </c>
      <c r="Y1725" t="s">
        <v>39</v>
      </c>
      <c r="Z1725">
        <v>2</v>
      </c>
      <c r="AC1725" t="str">
        <f>IF(Table1[[#This Row],[In Adafruit Kit]]+Table1[[#This Row],[Common part]]&gt;0,1,"")</f>
        <v/>
      </c>
      <c r="AF1725" t="str">
        <f>IF(Table1[[#This Row],[Stock Part]]=1,"STOCK",IF(Table1[[#This Row],[5% Rohs Part]]+Table1[[#This Row],[1% Rohs Part]],"",""))</f>
        <v/>
      </c>
      <c r="AG1725" t="str">
        <f>CONCATENATE(Table1[[#This Row],[Resistance (Ohms)]],Table1[[#This Row],[Tolerance]],Table1[[#This Row],[Stock]])</f>
        <v>5.9kÂ±1%</v>
      </c>
      <c r="AH1725" t="s">
        <v>11344</v>
      </c>
      <c r="AI1725" s="6" t="s">
        <v>11352</v>
      </c>
    </row>
    <row r="1726" spans="1:35" hidden="1">
      <c r="A1726" t="s">
        <v>55</v>
      </c>
      <c r="B1726" t="s">
        <v>56</v>
      </c>
      <c r="C1726" t="s">
        <v>4914</v>
      </c>
      <c r="D1726" t="s">
        <v>58</v>
      </c>
      <c r="E1726" t="s">
        <v>4915</v>
      </c>
      <c r="F1726" t="s">
        <v>60</v>
      </c>
      <c r="G1726" t="s">
        <v>1023</v>
      </c>
      <c r="H1726">
        <v>0</v>
      </c>
      <c r="I1726">
        <v>0</v>
      </c>
      <c r="J1726" t="s">
        <v>25</v>
      </c>
      <c r="K1726">
        <v>0</v>
      </c>
      <c r="L1726">
        <v>10</v>
      </c>
      <c r="M1726" t="s">
        <v>19</v>
      </c>
      <c r="N1726" t="s">
        <v>62</v>
      </c>
      <c r="O1726" t="s">
        <v>1024</v>
      </c>
      <c r="P1726" t="s">
        <v>24</v>
      </c>
      <c r="Q1726" t="s">
        <v>64</v>
      </c>
      <c r="R1726" t="s">
        <v>65</v>
      </c>
      <c r="S1726" t="s">
        <v>20</v>
      </c>
      <c r="T1726" t="s">
        <v>105</v>
      </c>
      <c r="U1726" t="s">
        <v>67</v>
      </c>
      <c r="V1726" t="s">
        <v>21</v>
      </c>
      <c r="W1726">
        <v>805</v>
      </c>
      <c r="X1726" t="s">
        <v>22</v>
      </c>
      <c r="Y1726" t="s">
        <v>39</v>
      </c>
      <c r="Z1726">
        <v>2</v>
      </c>
      <c r="AC1726" t="str">
        <f>IF(Table1[[#This Row],[In Adafruit Kit]]+Table1[[#This Row],[Common part]]&gt;0,1,"")</f>
        <v/>
      </c>
      <c r="AF1726" t="str">
        <f>IF(Table1[[#This Row],[Stock Part]]=1,"STOCK",IF(Table1[[#This Row],[5% Rohs Part]]+Table1[[#This Row],[1% Rohs Part]],"",""))</f>
        <v/>
      </c>
      <c r="AG1726" t="str">
        <f>CONCATENATE(Table1[[#This Row],[Resistance (Ohms)]],Table1[[#This Row],[Tolerance]],Table1[[#This Row],[Stock]])</f>
        <v>59kÂ±1%</v>
      </c>
      <c r="AH1726" t="s">
        <v>11344</v>
      </c>
      <c r="AI1726" s="6" t="s">
        <v>11352</v>
      </c>
    </row>
    <row r="1727" spans="1:35" hidden="1">
      <c r="A1727" t="s">
        <v>55</v>
      </c>
      <c r="B1727" t="s">
        <v>56</v>
      </c>
      <c r="C1727" t="s">
        <v>4916</v>
      </c>
      <c r="D1727" t="s">
        <v>58</v>
      </c>
      <c r="E1727" t="s">
        <v>4917</v>
      </c>
      <c r="F1727" t="s">
        <v>60</v>
      </c>
      <c r="G1727" t="s">
        <v>1930</v>
      </c>
      <c r="H1727">
        <v>0</v>
      </c>
      <c r="I1727">
        <v>0</v>
      </c>
      <c r="J1727" t="s">
        <v>25</v>
      </c>
      <c r="K1727">
        <v>0</v>
      </c>
      <c r="L1727">
        <v>10</v>
      </c>
      <c r="M1727" t="s">
        <v>19</v>
      </c>
      <c r="N1727" t="s">
        <v>62</v>
      </c>
      <c r="O1727" t="s">
        <v>1931</v>
      </c>
      <c r="P1727" t="s">
        <v>24</v>
      </c>
      <c r="Q1727" t="s">
        <v>64</v>
      </c>
      <c r="R1727" t="s">
        <v>65</v>
      </c>
      <c r="S1727" t="s">
        <v>20</v>
      </c>
      <c r="T1727" t="s">
        <v>105</v>
      </c>
      <c r="U1727" t="s">
        <v>67</v>
      </c>
      <c r="V1727" t="s">
        <v>21</v>
      </c>
      <c r="W1727">
        <v>805</v>
      </c>
      <c r="X1727" t="s">
        <v>22</v>
      </c>
      <c r="Y1727" t="s">
        <v>39</v>
      </c>
      <c r="Z1727">
        <v>2</v>
      </c>
      <c r="AC1727" t="str">
        <f>IF(Table1[[#This Row],[In Adafruit Kit]]+Table1[[#This Row],[Common part]]&gt;0,1,"")</f>
        <v/>
      </c>
      <c r="AF1727" t="str">
        <f>IF(Table1[[#This Row],[Stock Part]]=1,"STOCK",IF(Table1[[#This Row],[5% Rohs Part]]+Table1[[#This Row],[1% Rohs Part]],"",""))</f>
        <v/>
      </c>
      <c r="AG1727" t="str">
        <f>CONCATENATE(Table1[[#This Row],[Resistance (Ohms)]],Table1[[#This Row],[Tolerance]],Table1[[#This Row],[Stock]])</f>
        <v>590kÂ±1%</v>
      </c>
      <c r="AH1727" t="s">
        <v>11344</v>
      </c>
      <c r="AI1727" s="6" t="s">
        <v>11352</v>
      </c>
    </row>
    <row r="1728" spans="1:35" hidden="1">
      <c r="A1728" t="s">
        <v>55</v>
      </c>
      <c r="B1728" t="s">
        <v>56</v>
      </c>
      <c r="C1728" t="s">
        <v>4918</v>
      </c>
      <c r="D1728" t="s">
        <v>58</v>
      </c>
      <c r="E1728" t="s">
        <v>4919</v>
      </c>
      <c r="F1728" t="s">
        <v>60</v>
      </c>
      <c r="G1728" t="s">
        <v>2330</v>
      </c>
      <c r="H1728">
        <v>0</v>
      </c>
      <c r="I1728">
        <v>0</v>
      </c>
      <c r="J1728" t="s">
        <v>25</v>
      </c>
      <c r="K1728">
        <v>0</v>
      </c>
      <c r="L1728">
        <v>10</v>
      </c>
      <c r="M1728" t="s">
        <v>19</v>
      </c>
      <c r="N1728" t="s">
        <v>62</v>
      </c>
      <c r="O1728" t="s">
        <v>2331</v>
      </c>
      <c r="P1728" t="s">
        <v>24</v>
      </c>
      <c r="Q1728" t="s">
        <v>64</v>
      </c>
      <c r="R1728" t="s">
        <v>65</v>
      </c>
      <c r="S1728" t="s">
        <v>20</v>
      </c>
      <c r="T1728" t="s">
        <v>105</v>
      </c>
      <c r="U1728" t="s">
        <v>67</v>
      </c>
      <c r="V1728" t="s">
        <v>21</v>
      </c>
      <c r="W1728">
        <v>805</v>
      </c>
      <c r="X1728" t="s">
        <v>22</v>
      </c>
      <c r="Y1728" t="s">
        <v>39</v>
      </c>
      <c r="Z1728">
        <v>2</v>
      </c>
      <c r="AC1728" t="str">
        <f>IF(Table1[[#This Row],[In Adafruit Kit]]+Table1[[#This Row],[Common part]]&gt;0,1,"")</f>
        <v/>
      </c>
      <c r="AF1728" t="str">
        <f>IF(Table1[[#This Row],[Stock Part]]=1,"STOCK",IF(Table1[[#This Row],[5% Rohs Part]]+Table1[[#This Row],[1% Rohs Part]],"",""))</f>
        <v/>
      </c>
      <c r="AG1728" t="str">
        <f>CONCATENATE(Table1[[#This Row],[Resistance (Ohms)]],Table1[[#This Row],[Tolerance]],Table1[[#This Row],[Stock]])</f>
        <v>5.9MÂ±1%</v>
      </c>
      <c r="AH1728" t="s">
        <v>11344</v>
      </c>
      <c r="AI1728" s="6" t="s">
        <v>11352</v>
      </c>
    </row>
    <row r="1729" spans="1:35" hidden="1">
      <c r="A1729" t="s">
        <v>55</v>
      </c>
      <c r="B1729" t="s">
        <v>56</v>
      </c>
      <c r="C1729" t="s">
        <v>4920</v>
      </c>
      <c r="D1729" t="s">
        <v>58</v>
      </c>
      <c r="E1729" t="s">
        <v>4921</v>
      </c>
      <c r="F1729" t="s">
        <v>60</v>
      </c>
      <c r="G1729" t="s">
        <v>3136</v>
      </c>
      <c r="H1729">
        <v>0</v>
      </c>
      <c r="I1729">
        <v>0</v>
      </c>
      <c r="J1729" t="s">
        <v>25</v>
      </c>
      <c r="K1729">
        <v>0</v>
      </c>
      <c r="L1729">
        <v>10</v>
      </c>
      <c r="M1729" t="s">
        <v>19</v>
      </c>
      <c r="N1729" t="s">
        <v>62</v>
      </c>
      <c r="O1729">
        <v>59</v>
      </c>
      <c r="P1729" t="s">
        <v>24</v>
      </c>
      <c r="Q1729" t="s">
        <v>64</v>
      </c>
      <c r="R1729" t="s">
        <v>65</v>
      </c>
      <c r="S1729" t="s">
        <v>20</v>
      </c>
      <c r="T1729" t="s">
        <v>105</v>
      </c>
      <c r="U1729" t="s">
        <v>67</v>
      </c>
      <c r="V1729" t="s">
        <v>21</v>
      </c>
      <c r="W1729">
        <v>805</v>
      </c>
      <c r="X1729" t="s">
        <v>22</v>
      </c>
      <c r="Y1729" t="s">
        <v>39</v>
      </c>
      <c r="Z1729">
        <v>2</v>
      </c>
      <c r="AC1729" t="str">
        <f>IF(Table1[[#This Row],[In Adafruit Kit]]+Table1[[#This Row],[Common part]]&gt;0,1,"")</f>
        <v/>
      </c>
      <c r="AF1729" t="str">
        <f>IF(Table1[[#This Row],[Stock Part]]=1,"STOCK",IF(Table1[[#This Row],[5% Rohs Part]]+Table1[[#This Row],[1% Rohs Part]],"",""))</f>
        <v/>
      </c>
      <c r="AG1729" t="str">
        <f>CONCATENATE(Table1[[#This Row],[Resistance (Ohms)]],Table1[[#This Row],[Tolerance]],Table1[[#This Row],[Stock]])</f>
        <v>59Â±1%</v>
      </c>
      <c r="AH1729" t="s">
        <v>11344</v>
      </c>
      <c r="AI1729" s="6" t="s">
        <v>11352</v>
      </c>
    </row>
    <row r="1730" spans="1:35" hidden="1">
      <c r="A1730" t="s">
        <v>55</v>
      </c>
      <c r="B1730" t="s">
        <v>56</v>
      </c>
      <c r="C1730" t="s">
        <v>4922</v>
      </c>
      <c r="D1730" t="s">
        <v>58</v>
      </c>
      <c r="E1730" t="s">
        <v>4923</v>
      </c>
      <c r="F1730" t="s">
        <v>60</v>
      </c>
      <c r="G1730" t="s">
        <v>2095</v>
      </c>
      <c r="H1730">
        <v>0</v>
      </c>
      <c r="I1730">
        <v>0</v>
      </c>
      <c r="J1730" t="s">
        <v>25</v>
      </c>
      <c r="K1730">
        <v>0</v>
      </c>
      <c r="L1730">
        <v>10</v>
      </c>
      <c r="M1730" t="s">
        <v>19</v>
      </c>
      <c r="N1730" t="s">
        <v>62</v>
      </c>
      <c r="O1730">
        <v>5.1100000000000003</v>
      </c>
      <c r="P1730" t="s">
        <v>24</v>
      </c>
      <c r="Q1730" t="s">
        <v>64</v>
      </c>
      <c r="R1730" t="s">
        <v>65</v>
      </c>
      <c r="S1730" t="s">
        <v>20</v>
      </c>
      <c r="T1730" t="s">
        <v>3477</v>
      </c>
      <c r="U1730" t="s">
        <v>67</v>
      </c>
      <c r="V1730" t="s">
        <v>21</v>
      </c>
      <c r="W1730">
        <v>805</v>
      </c>
      <c r="X1730" t="s">
        <v>22</v>
      </c>
      <c r="Y1730" t="s">
        <v>39</v>
      </c>
      <c r="Z1730">
        <v>2</v>
      </c>
      <c r="AC1730" t="str">
        <f>IF(Table1[[#This Row],[In Adafruit Kit]]+Table1[[#This Row],[Common part]]&gt;0,1,"")</f>
        <v/>
      </c>
      <c r="AF1730" t="str">
        <f>IF(Table1[[#This Row],[Stock Part]]=1,"STOCK",IF(Table1[[#This Row],[5% Rohs Part]]+Table1[[#This Row],[1% Rohs Part]],"",""))</f>
        <v/>
      </c>
      <c r="AG1730" t="str">
        <f>CONCATENATE(Table1[[#This Row],[Resistance (Ohms)]],Table1[[#This Row],[Tolerance]],Table1[[#This Row],[Stock]])</f>
        <v>5.11Â±1%</v>
      </c>
      <c r="AH1730" t="s">
        <v>11344</v>
      </c>
      <c r="AI1730" s="6" t="s">
        <v>11352</v>
      </c>
    </row>
    <row r="1731" spans="1:35" hidden="1">
      <c r="A1731" t="s">
        <v>55</v>
      </c>
      <c r="B1731" t="s">
        <v>56</v>
      </c>
      <c r="C1731" t="s">
        <v>4924</v>
      </c>
      <c r="D1731" t="s">
        <v>58</v>
      </c>
      <c r="E1731" t="s">
        <v>4925</v>
      </c>
      <c r="F1731" t="s">
        <v>60</v>
      </c>
      <c r="G1731" t="s">
        <v>2407</v>
      </c>
      <c r="H1731">
        <v>0</v>
      </c>
      <c r="I1731">
        <v>0</v>
      </c>
      <c r="J1731" t="s">
        <v>25</v>
      </c>
      <c r="K1731">
        <v>0</v>
      </c>
      <c r="L1731">
        <v>10</v>
      </c>
      <c r="M1731" t="s">
        <v>19</v>
      </c>
      <c r="N1731" t="s">
        <v>62</v>
      </c>
      <c r="O1731">
        <v>5.23</v>
      </c>
      <c r="P1731" t="s">
        <v>24</v>
      </c>
      <c r="Q1731" t="s">
        <v>64</v>
      </c>
      <c r="R1731" t="s">
        <v>65</v>
      </c>
      <c r="S1731" t="s">
        <v>20</v>
      </c>
      <c r="T1731" t="s">
        <v>3477</v>
      </c>
      <c r="U1731" t="s">
        <v>67</v>
      </c>
      <c r="V1731" t="s">
        <v>21</v>
      </c>
      <c r="W1731">
        <v>805</v>
      </c>
      <c r="X1731" t="s">
        <v>22</v>
      </c>
      <c r="Y1731" t="s">
        <v>39</v>
      </c>
      <c r="Z1731">
        <v>2</v>
      </c>
      <c r="AC1731" t="str">
        <f>IF(Table1[[#This Row],[In Adafruit Kit]]+Table1[[#This Row],[Common part]]&gt;0,1,"")</f>
        <v/>
      </c>
      <c r="AF1731" t="str">
        <f>IF(Table1[[#This Row],[Stock Part]]=1,"STOCK",IF(Table1[[#This Row],[5% Rohs Part]]+Table1[[#This Row],[1% Rohs Part]],"",""))</f>
        <v/>
      </c>
      <c r="AG1731" t="str">
        <f>CONCATENATE(Table1[[#This Row],[Resistance (Ohms)]],Table1[[#This Row],[Tolerance]],Table1[[#This Row],[Stock]])</f>
        <v>5.23Â±1%</v>
      </c>
      <c r="AH1731" t="s">
        <v>11344</v>
      </c>
      <c r="AI1731" s="6" t="s">
        <v>11352</v>
      </c>
    </row>
    <row r="1732" spans="1:35" hidden="1">
      <c r="A1732" t="s">
        <v>55</v>
      </c>
      <c r="B1732" t="s">
        <v>56</v>
      </c>
      <c r="C1732" t="s">
        <v>4926</v>
      </c>
      <c r="D1732" t="s">
        <v>58</v>
      </c>
      <c r="E1732" t="s">
        <v>4927</v>
      </c>
      <c r="F1732" t="s">
        <v>60</v>
      </c>
      <c r="G1732" t="s">
        <v>2371</v>
      </c>
      <c r="H1732">
        <v>0</v>
      </c>
      <c r="I1732">
        <v>0</v>
      </c>
      <c r="J1732" t="s">
        <v>25</v>
      </c>
      <c r="K1732">
        <v>0</v>
      </c>
      <c r="L1732">
        <v>10</v>
      </c>
      <c r="M1732" t="s">
        <v>19</v>
      </c>
      <c r="N1732" t="s">
        <v>62</v>
      </c>
      <c r="O1732">
        <v>5.36</v>
      </c>
      <c r="P1732" t="s">
        <v>24</v>
      </c>
      <c r="Q1732" t="s">
        <v>64</v>
      </c>
      <c r="R1732" t="s">
        <v>65</v>
      </c>
      <c r="S1732" t="s">
        <v>20</v>
      </c>
      <c r="T1732" t="s">
        <v>3477</v>
      </c>
      <c r="U1732" t="s">
        <v>67</v>
      </c>
      <c r="V1732" t="s">
        <v>21</v>
      </c>
      <c r="W1732">
        <v>805</v>
      </c>
      <c r="X1732" t="s">
        <v>22</v>
      </c>
      <c r="Y1732" t="s">
        <v>39</v>
      </c>
      <c r="Z1732">
        <v>2</v>
      </c>
      <c r="AC1732" t="str">
        <f>IF(Table1[[#This Row],[In Adafruit Kit]]+Table1[[#This Row],[Common part]]&gt;0,1,"")</f>
        <v/>
      </c>
      <c r="AF1732" t="str">
        <f>IF(Table1[[#This Row],[Stock Part]]=1,"STOCK",IF(Table1[[#This Row],[5% Rohs Part]]+Table1[[#This Row],[1% Rohs Part]],"",""))</f>
        <v/>
      </c>
      <c r="AG1732" t="str">
        <f>CONCATENATE(Table1[[#This Row],[Resistance (Ohms)]],Table1[[#This Row],[Tolerance]],Table1[[#This Row],[Stock]])</f>
        <v>5.36Â±1%</v>
      </c>
      <c r="AH1732" t="s">
        <v>11344</v>
      </c>
      <c r="AI1732" s="6" t="s">
        <v>11352</v>
      </c>
    </row>
    <row r="1733" spans="1:35" hidden="1">
      <c r="A1733" t="s">
        <v>55</v>
      </c>
      <c r="B1733" t="s">
        <v>56</v>
      </c>
      <c r="C1733" t="s">
        <v>4928</v>
      </c>
      <c r="D1733" t="s">
        <v>58</v>
      </c>
      <c r="E1733" t="s">
        <v>4929</v>
      </c>
      <c r="F1733" t="s">
        <v>60</v>
      </c>
      <c r="G1733" t="s">
        <v>3051</v>
      </c>
      <c r="H1733">
        <v>0</v>
      </c>
      <c r="I1733">
        <v>0</v>
      </c>
      <c r="J1733" t="s">
        <v>25</v>
      </c>
      <c r="K1733">
        <v>0</v>
      </c>
      <c r="L1733">
        <v>10</v>
      </c>
      <c r="M1733" t="s">
        <v>19</v>
      </c>
      <c r="N1733" t="s">
        <v>62</v>
      </c>
      <c r="O1733">
        <v>5.49</v>
      </c>
      <c r="P1733" t="s">
        <v>24</v>
      </c>
      <c r="Q1733" t="s">
        <v>64</v>
      </c>
      <c r="R1733" t="s">
        <v>65</v>
      </c>
      <c r="S1733" t="s">
        <v>20</v>
      </c>
      <c r="T1733" t="s">
        <v>3477</v>
      </c>
      <c r="U1733" t="s">
        <v>67</v>
      </c>
      <c r="V1733" t="s">
        <v>21</v>
      </c>
      <c r="W1733">
        <v>805</v>
      </c>
      <c r="X1733" t="s">
        <v>22</v>
      </c>
      <c r="Y1733" t="s">
        <v>39</v>
      </c>
      <c r="Z1733">
        <v>2</v>
      </c>
      <c r="AC1733" t="str">
        <f>IF(Table1[[#This Row],[In Adafruit Kit]]+Table1[[#This Row],[Common part]]&gt;0,1,"")</f>
        <v/>
      </c>
      <c r="AF1733" t="str">
        <f>IF(Table1[[#This Row],[Stock Part]]=1,"STOCK",IF(Table1[[#This Row],[5% Rohs Part]]+Table1[[#This Row],[1% Rohs Part]],"",""))</f>
        <v/>
      </c>
      <c r="AG1733" t="str">
        <f>CONCATENATE(Table1[[#This Row],[Resistance (Ohms)]],Table1[[#This Row],[Tolerance]],Table1[[#This Row],[Stock]])</f>
        <v>5.49Â±1%</v>
      </c>
      <c r="AH1733" t="s">
        <v>11344</v>
      </c>
      <c r="AI1733" s="6" t="s">
        <v>11352</v>
      </c>
    </row>
    <row r="1734" spans="1:35" hidden="1">
      <c r="A1734" t="s">
        <v>55</v>
      </c>
      <c r="B1734" t="s">
        <v>56</v>
      </c>
      <c r="C1734" t="s">
        <v>4930</v>
      </c>
      <c r="D1734" t="s">
        <v>58</v>
      </c>
      <c r="E1734" t="s">
        <v>4931</v>
      </c>
      <c r="F1734" t="s">
        <v>60</v>
      </c>
      <c r="G1734" t="s">
        <v>2083</v>
      </c>
      <c r="H1734">
        <v>0</v>
      </c>
      <c r="I1734">
        <v>0</v>
      </c>
      <c r="J1734" t="s">
        <v>25</v>
      </c>
      <c r="K1734">
        <v>0</v>
      </c>
      <c r="L1734">
        <v>10</v>
      </c>
      <c r="M1734" t="s">
        <v>19</v>
      </c>
      <c r="N1734" t="s">
        <v>62</v>
      </c>
      <c r="O1734">
        <v>5.6</v>
      </c>
      <c r="P1734" t="s">
        <v>24</v>
      </c>
      <c r="Q1734" t="s">
        <v>64</v>
      </c>
      <c r="R1734" t="s">
        <v>65</v>
      </c>
      <c r="S1734" t="s">
        <v>20</v>
      </c>
      <c r="T1734" t="s">
        <v>3477</v>
      </c>
      <c r="U1734" t="s">
        <v>67</v>
      </c>
      <c r="V1734" t="s">
        <v>21</v>
      </c>
      <c r="W1734">
        <v>805</v>
      </c>
      <c r="X1734" t="s">
        <v>22</v>
      </c>
      <c r="Y1734" t="s">
        <v>39</v>
      </c>
      <c r="Z1734">
        <v>2</v>
      </c>
      <c r="AC1734" t="str">
        <f>IF(Table1[[#This Row],[In Adafruit Kit]]+Table1[[#This Row],[Common part]]&gt;0,1,"")</f>
        <v/>
      </c>
      <c r="AF1734" t="str">
        <f>IF(Table1[[#This Row],[Stock Part]]=1,"STOCK",IF(Table1[[#This Row],[5% Rohs Part]]+Table1[[#This Row],[1% Rohs Part]],"",""))</f>
        <v/>
      </c>
      <c r="AG1734" t="str">
        <f>CONCATENATE(Table1[[#This Row],[Resistance (Ohms)]],Table1[[#This Row],[Tolerance]],Table1[[#This Row],[Stock]])</f>
        <v>5.6Â±1%</v>
      </c>
      <c r="AH1734" t="s">
        <v>11344</v>
      </c>
      <c r="AI1734" s="6" t="s">
        <v>11352</v>
      </c>
    </row>
    <row r="1735" spans="1:35" hidden="1">
      <c r="A1735" t="s">
        <v>55</v>
      </c>
      <c r="B1735" t="s">
        <v>56</v>
      </c>
      <c r="C1735" t="s">
        <v>4932</v>
      </c>
      <c r="D1735" t="s">
        <v>58</v>
      </c>
      <c r="E1735" t="s">
        <v>4933</v>
      </c>
      <c r="F1735" t="s">
        <v>60</v>
      </c>
      <c r="G1735" t="s">
        <v>2633</v>
      </c>
      <c r="H1735">
        <v>0</v>
      </c>
      <c r="I1735">
        <v>0</v>
      </c>
      <c r="J1735" t="s">
        <v>25</v>
      </c>
      <c r="K1735">
        <v>0</v>
      </c>
      <c r="L1735">
        <v>10</v>
      </c>
      <c r="M1735" t="s">
        <v>19</v>
      </c>
      <c r="N1735" t="s">
        <v>62</v>
      </c>
      <c r="O1735">
        <v>5.62</v>
      </c>
      <c r="P1735" t="s">
        <v>24</v>
      </c>
      <c r="Q1735" t="s">
        <v>64</v>
      </c>
      <c r="R1735" t="s">
        <v>65</v>
      </c>
      <c r="S1735" t="s">
        <v>20</v>
      </c>
      <c r="T1735" t="s">
        <v>3477</v>
      </c>
      <c r="U1735" t="s">
        <v>67</v>
      </c>
      <c r="V1735" t="s">
        <v>21</v>
      </c>
      <c r="W1735">
        <v>805</v>
      </c>
      <c r="X1735" t="s">
        <v>22</v>
      </c>
      <c r="Y1735" t="s">
        <v>39</v>
      </c>
      <c r="Z1735">
        <v>2</v>
      </c>
      <c r="AC1735" t="str">
        <f>IF(Table1[[#This Row],[In Adafruit Kit]]+Table1[[#This Row],[Common part]]&gt;0,1,"")</f>
        <v/>
      </c>
      <c r="AF1735" t="str">
        <f>IF(Table1[[#This Row],[Stock Part]]=1,"STOCK",IF(Table1[[#This Row],[5% Rohs Part]]+Table1[[#This Row],[1% Rohs Part]],"",""))</f>
        <v/>
      </c>
      <c r="AG1735" t="str">
        <f>CONCATENATE(Table1[[#This Row],[Resistance (Ohms)]],Table1[[#This Row],[Tolerance]],Table1[[#This Row],[Stock]])</f>
        <v>5.62Â±1%</v>
      </c>
      <c r="AH1735" t="s">
        <v>11344</v>
      </c>
      <c r="AI1735" s="6" t="s">
        <v>11352</v>
      </c>
    </row>
    <row r="1736" spans="1:35" hidden="1">
      <c r="A1736" t="s">
        <v>55</v>
      </c>
      <c r="B1736" t="s">
        <v>56</v>
      </c>
      <c r="C1736" t="s">
        <v>4934</v>
      </c>
      <c r="D1736" t="s">
        <v>58</v>
      </c>
      <c r="E1736" t="s">
        <v>4935</v>
      </c>
      <c r="F1736" t="s">
        <v>60</v>
      </c>
      <c r="G1736" t="s">
        <v>2389</v>
      </c>
      <c r="H1736">
        <v>0</v>
      </c>
      <c r="I1736">
        <v>0</v>
      </c>
      <c r="J1736" t="s">
        <v>25</v>
      </c>
      <c r="K1736">
        <v>0</v>
      </c>
      <c r="L1736">
        <v>10</v>
      </c>
      <c r="M1736" t="s">
        <v>19</v>
      </c>
      <c r="N1736" t="s">
        <v>62</v>
      </c>
      <c r="O1736">
        <v>5.76</v>
      </c>
      <c r="P1736" t="s">
        <v>24</v>
      </c>
      <c r="Q1736" t="s">
        <v>64</v>
      </c>
      <c r="R1736" t="s">
        <v>65</v>
      </c>
      <c r="S1736" t="s">
        <v>20</v>
      </c>
      <c r="T1736" t="s">
        <v>3477</v>
      </c>
      <c r="U1736" t="s">
        <v>67</v>
      </c>
      <c r="V1736" t="s">
        <v>21</v>
      </c>
      <c r="W1736">
        <v>805</v>
      </c>
      <c r="X1736" t="s">
        <v>22</v>
      </c>
      <c r="Y1736" t="s">
        <v>39</v>
      </c>
      <c r="Z1736">
        <v>2</v>
      </c>
      <c r="AC1736" t="str">
        <f>IF(Table1[[#This Row],[In Adafruit Kit]]+Table1[[#This Row],[Common part]]&gt;0,1,"")</f>
        <v/>
      </c>
      <c r="AF1736" t="str">
        <f>IF(Table1[[#This Row],[Stock Part]]=1,"STOCK",IF(Table1[[#This Row],[5% Rohs Part]]+Table1[[#This Row],[1% Rohs Part]],"",""))</f>
        <v/>
      </c>
      <c r="AG1736" t="str">
        <f>CONCATENATE(Table1[[#This Row],[Resistance (Ohms)]],Table1[[#This Row],[Tolerance]],Table1[[#This Row],[Stock]])</f>
        <v>5.76Â±1%</v>
      </c>
      <c r="AH1736" t="s">
        <v>11344</v>
      </c>
      <c r="AI1736" s="6" t="s">
        <v>11352</v>
      </c>
    </row>
    <row r="1737" spans="1:35" hidden="1">
      <c r="A1737" t="s">
        <v>55</v>
      </c>
      <c r="B1737" t="s">
        <v>56</v>
      </c>
      <c r="C1737" t="s">
        <v>4936</v>
      </c>
      <c r="D1737" t="s">
        <v>58</v>
      </c>
      <c r="E1737" t="s">
        <v>4937</v>
      </c>
      <c r="F1737" t="s">
        <v>60</v>
      </c>
      <c r="G1737" t="s">
        <v>3374</v>
      </c>
      <c r="H1737">
        <v>0</v>
      </c>
      <c r="I1737">
        <v>0</v>
      </c>
      <c r="J1737" t="s">
        <v>25</v>
      </c>
      <c r="K1737">
        <v>0</v>
      </c>
      <c r="L1737">
        <v>10</v>
      </c>
      <c r="M1737" t="s">
        <v>19</v>
      </c>
      <c r="N1737" t="s">
        <v>62</v>
      </c>
      <c r="O1737">
        <v>5.9</v>
      </c>
      <c r="P1737" t="s">
        <v>24</v>
      </c>
      <c r="Q1737" t="s">
        <v>64</v>
      </c>
      <c r="R1737" t="s">
        <v>65</v>
      </c>
      <c r="S1737" t="s">
        <v>20</v>
      </c>
      <c r="T1737" t="s">
        <v>3477</v>
      </c>
      <c r="U1737" t="s">
        <v>67</v>
      </c>
      <c r="V1737" t="s">
        <v>21</v>
      </c>
      <c r="W1737">
        <v>805</v>
      </c>
      <c r="X1737" t="s">
        <v>22</v>
      </c>
      <c r="Y1737" t="s">
        <v>39</v>
      </c>
      <c r="Z1737">
        <v>2</v>
      </c>
      <c r="AC1737" t="str">
        <f>IF(Table1[[#This Row],[In Adafruit Kit]]+Table1[[#This Row],[Common part]]&gt;0,1,"")</f>
        <v/>
      </c>
      <c r="AF1737" t="str">
        <f>IF(Table1[[#This Row],[Stock Part]]=1,"STOCK",IF(Table1[[#This Row],[5% Rohs Part]]+Table1[[#This Row],[1% Rohs Part]],"",""))</f>
        <v/>
      </c>
      <c r="AG1737" t="str">
        <f>CONCATENATE(Table1[[#This Row],[Resistance (Ohms)]],Table1[[#This Row],[Tolerance]],Table1[[#This Row],[Stock]])</f>
        <v>5.9Â±1%</v>
      </c>
      <c r="AH1737" t="s">
        <v>11344</v>
      </c>
      <c r="AI1737" s="6" t="s">
        <v>11352</v>
      </c>
    </row>
    <row r="1738" spans="1:35" hidden="1">
      <c r="A1738" t="s">
        <v>55</v>
      </c>
      <c r="B1738" t="s">
        <v>56</v>
      </c>
      <c r="C1738" t="s">
        <v>4938</v>
      </c>
      <c r="D1738" t="s">
        <v>58</v>
      </c>
      <c r="E1738" t="s">
        <v>4939</v>
      </c>
      <c r="F1738" t="s">
        <v>60</v>
      </c>
      <c r="G1738" t="s">
        <v>744</v>
      </c>
      <c r="H1738">
        <v>0</v>
      </c>
      <c r="I1738">
        <v>0</v>
      </c>
      <c r="J1738" t="s">
        <v>25</v>
      </c>
      <c r="K1738">
        <v>0</v>
      </c>
      <c r="L1738">
        <v>10</v>
      </c>
      <c r="M1738" t="s">
        <v>19</v>
      </c>
      <c r="N1738" t="s">
        <v>62</v>
      </c>
      <c r="O1738">
        <v>604</v>
      </c>
      <c r="P1738" t="s">
        <v>24</v>
      </c>
      <c r="Q1738" t="s">
        <v>64</v>
      </c>
      <c r="R1738" t="s">
        <v>65</v>
      </c>
      <c r="S1738" t="s">
        <v>20</v>
      </c>
      <c r="T1738" t="s">
        <v>105</v>
      </c>
      <c r="U1738" t="s">
        <v>67</v>
      </c>
      <c r="V1738" t="s">
        <v>21</v>
      </c>
      <c r="W1738">
        <v>805</v>
      </c>
      <c r="X1738" t="s">
        <v>22</v>
      </c>
      <c r="Y1738" t="s">
        <v>39</v>
      </c>
      <c r="Z1738">
        <v>2</v>
      </c>
      <c r="AC1738" t="str">
        <f>IF(Table1[[#This Row],[In Adafruit Kit]]+Table1[[#This Row],[Common part]]&gt;0,1,"")</f>
        <v/>
      </c>
      <c r="AF1738" t="str">
        <f>IF(Table1[[#This Row],[Stock Part]]=1,"STOCK",IF(Table1[[#This Row],[5% Rohs Part]]+Table1[[#This Row],[1% Rohs Part]],"",""))</f>
        <v/>
      </c>
      <c r="AG1738" t="str">
        <f>CONCATENATE(Table1[[#This Row],[Resistance (Ohms)]],Table1[[#This Row],[Tolerance]],Table1[[#This Row],[Stock]])</f>
        <v>604Â±1%</v>
      </c>
      <c r="AH1738" t="s">
        <v>11344</v>
      </c>
      <c r="AI1738" s="6" t="s">
        <v>11352</v>
      </c>
    </row>
    <row r="1739" spans="1:35" hidden="1">
      <c r="A1739" t="s">
        <v>55</v>
      </c>
      <c r="B1739" t="s">
        <v>56</v>
      </c>
      <c r="C1739" t="s">
        <v>4940</v>
      </c>
      <c r="D1739" t="s">
        <v>58</v>
      </c>
      <c r="E1739" t="s">
        <v>4941</v>
      </c>
      <c r="F1739" t="s">
        <v>60</v>
      </c>
      <c r="G1739" t="s">
        <v>1156</v>
      </c>
      <c r="H1739">
        <v>0</v>
      </c>
      <c r="I1739">
        <v>0</v>
      </c>
      <c r="J1739" t="s">
        <v>25</v>
      </c>
      <c r="K1739">
        <v>0</v>
      </c>
      <c r="L1739">
        <v>10</v>
      </c>
      <c r="M1739" t="s">
        <v>19</v>
      </c>
      <c r="N1739" t="s">
        <v>62</v>
      </c>
      <c r="O1739" t="s">
        <v>1157</v>
      </c>
      <c r="P1739" t="s">
        <v>24</v>
      </c>
      <c r="Q1739" t="s">
        <v>64</v>
      </c>
      <c r="R1739" t="s">
        <v>65</v>
      </c>
      <c r="S1739" t="s">
        <v>20</v>
      </c>
      <c r="T1739" t="s">
        <v>105</v>
      </c>
      <c r="U1739" t="s">
        <v>67</v>
      </c>
      <c r="V1739" t="s">
        <v>21</v>
      </c>
      <c r="W1739">
        <v>805</v>
      </c>
      <c r="X1739" t="s">
        <v>22</v>
      </c>
      <c r="Y1739" t="s">
        <v>39</v>
      </c>
      <c r="Z1739">
        <v>2</v>
      </c>
      <c r="AC1739" t="str">
        <f>IF(Table1[[#This Row],[In Adafruit Kit]]+Table1[[#This Row],[Common part]]&gt;0,1,"")</f>
        <v/>
      </c>
      <c r="AF1739" t="str">
        <f>IF(Table1[[#This Row],[Stock Part]]=1,"STOCK",IF(Table1[[#This Row],[5% Rohs Part]]+Table1[[#This Row],[1% Rohs Part]],"",""))</f>
        <v/>
      </c>
      <c r="AG1739" t="str">
        <f>CONCATENATE(Table1[[#This Row],[Resistance (Ohms)]],Table1[[#This Row],[Tolerance]],Table1[[#This Row],[Stock]])</f>
        <v>6.04kÂ±1%</v>
      </c>
      <c r="AH1739" t="s">
        <v>11344</v>
      </c>
      <c r="AI1739" s="6" t="s">
        <v>11352</v>
      </c>
    </row>
    <row r="1740" spans="1:35" hidden="1">
      <c r="A1740" t="s">
        <v>55</v>
      </c>
      <c r="B1740" t="s">
        <v>56</v>
      </c>
      <c r="C1740" t="s">
        <v>4942</v>
      </c>
      <c r="D1740" t="s">
        <v>58</v>
      </c>
      <c r="E1740" t="s">
        <v>4943</v>
      </c>
      <c r="F1740" t="s">
        <v>60</v>
      </c>
      <c r="G1740" t="s">
        <v>1820</v>
      </c>
      <c r="H1740">
        <v>0</v>
      </c>
      <c r="I1740">
        <v>0</v>
      </c>
      <c r="J1740" t="s">
        <v>25</v>
      </c>
      <c r="K1740">
        <v>0</v>
      </c>
      <c r="L1740">
        <v>10</v>
      </c>
      <c r="M1740" t="s">
        <v>19</v>
      </c>
      <c r="N1740" t="s">
        <v>62</v>
      </c>
      <c r="O1740" t="s">
        <v>1821</v>
      </c>
      <c r="P1740" t="s">
        <v>24</v>
      </c>
      <c r="Q1740" t="s">
        <v>64</v>
      </c>
      <c r="R1740" t="s">
        <v>65</v>
      </c>
      <c r="S1740" t="s">
        <v>20</v>
      </c>
      <c r="T1740" t="s">
        <v>105</v>
      </c>
      <c r="U1740" t="s">
        <v>67</v>
      </c>
      <c r="V1740" t="s">
        <v>21</v>
      </c>
      <c r="W1740">
        <v>805</v>
      </c>
      <c r="X1740" t="s">
        <v>22</v>
      </c>
      <c r="Y1740" t="s">
        <v>39</v>
      </c>
      <c r="Z1740">
        <v>2</v>
      </c>
      <c r="AC1740" t="str">
        <f>IF(Table1[[#This Row],[In Adafruit Kit]]+Table1[[#This Row],[Common part]]&gt;0,1,"")</f>
        <v/>
      </c>
      <c r="AF1740" t="str">
        <f>IF(Table1[[#This Row],[Stock Part]]=1,"STOCK",IF(Table1[[#This Row],[5% Rohs Part]]+Table1[[#This Row],[1% Rohs Part]],"",""))</f>
        <v/>
      </c>
      <c r="AG1740" t="str">
        <f>CONCATENATE(Table1[[#This Row],[Resistance (Ohms)]],Table1[[#This Row],[Tolerance]],Table1[[#This Row],[Stock]])</f>
        <v>60.4kÂ±1%</v>
      </c>
      <c r="AH1740" t="s">
        <v>11344</v>
      </c>
      <c r="AI1740" s="6" t="s">
        <v>11352</v>
      </c>
    </row>
    <row r="1741" spans="1:35" hidden="1">
      <c r="A1741" t="s">
        <v>55</v>
      </c>
      <c r="B1741" t="s">
        <v>56</v>
      </c>
      <c r="C1741" t="s">
        <v>4944</v>
      </c>
      <c r="D1741" t="s">
        <v>58</v>
      </c>
      <c r="E1741" t="s">
        <v>4945</v>
      </c>
      <c r="F1741" t="s">
        <v>60</v>
      </c>
      <c r="G1741" t="s">
        <v>1704</v>
      </c>
      <c r="H1741">
        <v>0</v>
      </c>
      <c r="I1741">
        <v>0</v>
      </c>
      <c r="J1741" t="s">
        <v>25</v>
      </c>
      <c r="K1741">
        <v>0</v>
      </c>
      <c r="L1741">
        <v>10</v>
      </c>
      <c r="M1741" t="s">
        <v>19</v>
      </c>
      <c r="N1741" t="s">
        <v>62</v>
      </c>
      <c r="O1741" t="s">
        <v>1705</v>
      </c>
      <c r="P1741" t="s">
        <v>24</v>
      </c>
      <c r="Q1741" t="s">
        <v>64</v>
      </c>
      <c r="R1741" t="s">
        <v>65</v>
      </c>
      <c r="S1741" t="s">
        <v>20</v>
      </c>
      <c r="T1741" t="s">
        <v>105</v>
      </c>
      <c r="U1741" t="s">
        <v>67</v>
      </c>
      <c r="V1741" t="s">
        <v>21</v>
      </c>
      <c r="W1741">
        <v>805</v>
      </c>
      <c r="X1741" t="s">
        <v>22</v>
      </c>
      <c r="Y1741" t="s">
        <v>39</v>
      </c>
      <c r="Z1741">
        <v>2</v>
      </c>
      <c r="AC1741" t="str">
        <f>IF(Table1[[#This Row],[In Adafruit Kit]]+Table1[[#This Row],[Common part]]&gt;0,1,"")</f>
        <v/>
      </c>
      <c r="AF1741" t="str">
        <f>IF(Table1[[#This Row],[Stock Part]]=1,"STOCK",IF(Table1[[#This Row],[5% Rohs Part]]+Table1[[#This Row],[1% Rohs Part]],"",""))</f>
        <v/>
      </c>
      <c r="AG1741" t="str">
        <f>CONCATENATE(Table1[[#This Row],[Resistance (Ohms)]],Table1[[#This Row],[Tolerance]],Table1[[#This Row],[Stock]])</f>
        <v>604kÂ±1%</v>
      </c>
      <c r="AH1741" t="s">
        <v>11344</v>
      </c>
      <c r="AI1741" s="6" t="s">
        <v>11352</v>
      </c>
    </row>
    <row r="1742" spans="1:35" hidden="1">
      <c r="A1742" t="s">
        <v>55</v>
      </c>
      <c r="B1742" t="s">
        <v>56</v>
      </c>
      <c r="C1742" t="s">
        <v>4946</v>
      </c>
      <c r="D1742" t="s">
        <v>58</v>
      </c>
      <c r="E1742" t="s">
        <v>4947</v>
      </c>
      <c r="F1742" t="s">
        <v>60</v>
      </c>
      <c r="G1742" t="s">
        <v>2070</v>
      </c>
      <c r="H1742">
        <v>0</v>
      </c>
      <c r="I1742">
        <v>0</v>
      </c>
      <c r="J1742" t="s">
        <v>25</v>
      </c>
      <c r="K1742">
        <v>0</v>
      </c>
      <c r="L1742">
        <v>10</v>
      </c>
      <c r="M1742" t="s">
        <v>19</v>
      </c>
      <c r="N1742" t="s">
        <v>62</v>
      </c>
      <c r="O1742" t="s">
        <v>2071</v>
      </c>
      <c r="P1742" t="s">
        <v>24</v>
      </c>
      <c r="Q1742" t="s">
        <v>64</v>
      </c>
      <c r="R1742" t="s">
        <v>65</v>
      </c>
      <c r="S1742" t="s">
        <v>20</v>
      </c>
      <c r="T1742" t="s">
        <v>105</v>
      </c>
      <c r="U1742" t="s">
        <v>67</v>
      </c>
      <c r="V1742" t="s">
        <v>21</v>
      </c>
      <c r="W1742">
        <v>805</v>
      </c>
      <c r="X1742" t="s">
        <v>22</v>
      </c>
      <c r="Y1742" t="s">
        <v>39</v>
      </c>
      <c r="Z1742">
        <v>2</v>
      </c>
      <c r="AC1742" t="str">
        <f>IF(Table1[[#This Row],[In Adafruit Kit]]+Table1[[#This Row],[Common part]]&gt;0,1,"")</f>
        <v/>
      </c>
      <c r="AF1742" t="str">
        <f>IF(Table1[[#This Row],[Stock Part]]=1,"STOCK",IF(Table1[[#This Row],[5% Rohs Part]]+Table1[[#This Row],[1% Rohs Part]],"",""))</f>
        <v/>
      </c>
      <c r="AG1742" t="str">
        <f>CONCATENATE(Table1[[#This Row],[Resistance (Ohms)]],Table1[[#This Row],[Tolerance]],Table1[[#This Row],[Stock]])</f>
        <v>6.04MÂ±1%</v>
      </c>
      <c r="AH1742" t="s">
        <v>11344</v>
      </c>
      <c r="AI1742" s="6" t="s">
        <v>11352</v>
      </c>
    </row>
    <row r="1743" spans="1:35" hidden="1">
      <c r="A1743" t="s">
        <v>55</v>
      </c>
      <c r="B1743" t="s">
        <v>56</v>
      </c>
      <c r="C1743" t="s">
        <v>4948</v>
      </c>
      <c r="D1743" t="s">
        <v>58</v>
      </c>
      <c r="E1743" t="s">
        <v>4949</v>
      </c>
      <c r="F1743" t="s">
        <v>60</v>
      </c>
      <c r="G1743" t="s">
        <v>1701</v>
      </c>
      <c r="H1743">
        <v>0</v>
      </c>
      <c r="I1743">
        <v>0</v>
      </c>
      <c r="J1743" t="s">
        <v>25</v>
      </c>
      <c r="K1743">
        <v>0</v>
      </c>
      <c r="L1743">
        <v>10</v>
      </c>
      <c r="M1743" t="s">
        <v>19</v>
      </c>
      <c r="N1743" t="s">
        <v>62</v>
      </c>
      <c r="O1743">
        <v>60.4</v>
      </c>
      <c r="P1743" t="s">
        <v>24</v>
      </c>
      <c r="Q1743" t="s">
        <v>64</v>
      </c>
      <c r="R1743" t="s">
        <v>65</v>
      </c>
      <c r="S1743" t="s">
        <v>20</v>
      </c>
      <c r="T1743" t="s">
        <v>105</v>
      </c>
      <c r="U1743" t="s">
        <v>67</v>
      </c>
      <c r="V1743" t="s">
        <v>21</v>
      </c>
      <c r="W1743">
        <v>805</v>
      </c>
      <c r="X1743" t="s">
        <v>22</v>
      </c>
      <c r="Y1743" t="s">
        <v>39</v>
      </c>
      <c r="Z1743">
        <v>2</v>
      </c>
      <c r="AC1743" t="str">
        <f>IF(Table1[[#This Row],[In Adafruit Kit]]+Table1[[#This Row],[Common part]]&gt;0,1,"")</f>
        <v/>
      </c>
      <c r="AF1743" t="str">
        <f>IF(Table1[[#This Row],[Stock Part]]=1,"STOCK",IF(Table1[[#This Row],[5% Rohs Part]]+Table1[[#This Row],[1% Rohs Part]],"",""))</f>
        <v/>
      </c>
      <c r="AG1743" t="str">
        <f>CONCATENATE(Table1[[#This Row],[Resistance (Ohms)]],Table1[[#This Row],[Tolerance]],Table1[[#This Row],[Stock]])</f>
        <v>60.4Â±1%</v>
      </c>
      <c r="AH1743" t="s">
        <v>11344</v>
      </c>
      <c r="AI1743" s="6" t="s">
        <v>11352</v>
      </c>
    </row>
    <row r="1744" spans="1:35" hidden="1">
      <c r="A1744" t="s">
        <v>55</v>
      </c>
      <c r="B1744" t="s">
        <v>56</v>
      </c>
      <c r="C1744" t="s">
        <v>4950</v>
      </c>
      <c r="D1744" t="s">
        <v>58</v>
      </c>
      <c r="E1744" t="s">
        <v>4951</v>
      </c>
      <c r="F1744" t="s">
        <v>60</v>
      </c>
      <c r="G1744" t="s">
        <v>1031</v>
      </c>
      <c r="H1744">
        <v>0</v>
      </c>
      <c r="I1744">
        <v>0</v>
      </c>
      <c r="J1744" t="s">
        <v>25</v>
      </c>
      <c r="K1744">
        <v>0</v>
      </c>
      <c r="L1744">
        <v>10</v>
      </c>
      <c r="M1744" t="s">
        <v>19</v>
      </c>
      <c r="N1744" t="s">
        <v>62</v>
      </c>
      <c r="O1744">
        <v>619</v>
      </c>
      <c r="P1744" t="s">
        <v>24</v>
      </c>
      <c r="Q1744" t="s">
        <v>64</v>
      </c>
      <c r="R1744" t="s">
        <v>65</v>
      </c>
      <c r="S1744" t="s">
        <v>20</v>
      </c>
      <c r="T1744" t="s">
        <v>105</v>
      </c>
      <c r="U1744" t="s">
        <v>67</v>
      </c>
      <c r="V1744" t="s">
        <v>21</v>
      </c>
      <c r="W1744">
        <v>805</v>
      </c>
      <c r="X1744" t="s">
        <v>22</v>
      </c>
      <c r="Y1744" t="s">
        <v>39</v>
      </c>
      <c r="Z1744">
        <v>2</v>
      </c>
      <c r="AC1744" t="str">
        <f>IF(Table1[[#This Row],[In Adafruit Kit]]+Table1[[#This Row],[Common part]]&gt;0,1,"")</f>
        <v/>
      </c>
      <c r="AF1744" t="str">
        <f>IF(Table1[[#This Row],[Stock Part]]=1,"STOCK",IF(Table1[[#This Row],[5% Rohs Part]]+Table1[[#This Row],[1% Rohs Part]],"",""))</f>
        <v/>
      </c>
      <c r="AG1744" t="str">
        <f>CONCATENATE(Table1[[#This Row],[Resistance (Ohms)]],Table1[[#This Row],[Tolerance]],Table1[[#This Row],[Stock]])</f>
        <v>619Â±1%</v>
      </c>
      <c r="AH1744" t="s">
        <v>11344</v>
      </c>
      <c r="AI1744" s="6" t="s">
        <v>11352</v>
      </c>
    </row>
    <row r="1745" spans="1:35" hidden="1">
      <c r="A1745" t="s">
        <v>55</v>
      </c>
      <c r="B1745" t="s">
        <v>56</v>
      </c>
      <c r="C1745" t="s">
        <v>4952</v>
      </c>
      <c r="D1745" t="s">
        <v>58</v>
      </c>
      <c r="E1745" t="s">
        <v>4953</v>
      </c>
      <c r="F1745" t="s">
        <v>60</v>
      </c>
      <c r="G1745" t="s">
        <v>829</v>
      </c>
      <c r="H1745">
        <v>0</v>
      </c>
      <c r="I1745">
        <v>0</v>
      </c>
      <c r="J1745" t="s">
        <v>25</v>
      </c>
      <c r="K1745">
        <v>0</v>
      </c>
      <c r="L1745">
        <v>10</v>
      </c>
      <c r="M1745" t="s">
        <v>19</v>
      </c>
      <c r="N1745" t="s">
        <v>62</v>
      </c>
      <c r="O1745" t="s">
        <v>830</v>
      </c>
      <c r="P1745" t="s">
        <v>24</v>
      </c>
      <c r="Q1745" t="s">
        <v>64</v>
      </c>
      <c r="R1745" t="s">
        <v>65</v>
      </c>
      <c r="S1745" t="s">
        <v>20</v>
      </c>
      <c r="T1745" t="s">
        <v>105</v>
      </c>
      <c r="U1745" t="s">
        <v>67</v>
      </c>
      <c r="V1745" t="s">
        <v>21</v>
      </c>
      <c r="W1745">
        <v>805</v>
      </c>
      <c r="X1745" t="s">
        <v>22</v>
      </c>
      <c r="Y1745" t="s">
        <v>39</v>
      </c>
      <c r="Z1745">
        <v>2</v>
      </c>
      <c r="AC1745" t="str">
        <f>IF(Table1[[#This Row],[In Adafruit Kit]]+Table1[[#This Row],[Common part]]&gt;0,1,"")</f>
        <v/>
      </c>
      <c r="AF1745" t="str">
        <f>IF(Table1[[#This Row],[Stock Part]]=1,"STOCK",IF(Table1[[#This Row],[5% Rohs Part]]+Table1[[#This Row],[1% Rohs Part]],"",""))</f>
        <v/>
      </c>
      <c r="AG1745" t="str">
        <f>CONCATENATE(Table1[[#This Row],[Resistance (Ohms)]],Table1[[#This Row],[Tolerance]],Table1[[#This Row],[Stock]])</f>
        <v>6.19kÂ±1%</v>
      </c>
      <c r="AH1745" t="s">
        <v>11344</v>
      </c>
      <c r="AI1745" s="6" t="s">
        <v>11352</v>
      </c>
    </row>
    <row r="1746" spans="1:35" hidden="1">
      <c r="A1746" t="s">
        <v>55</v>
      </c>
      <c r="B1746" t="s">
        <v>56</v>
      </c>
      <c r="C1746" t="s">
        <v>4954</v>
      </c>
      <c r="D1746" t="s">
        <v>58</v>
      </c>
      <c r="E1746" t="s">
        <v>4955</v>
      </c>
      <c r="F1746" t="s">
        <v>60</v>
      </c>
      <c r="G1746" t="s">
        <v>2723</v>
      </c>
      <c r="H1746">
        <v>0</v>
      </c>
      <c r="I1746">
        <v>0</v>
      </c>
      <c r="J1746" t="s">
        <v>25</v>
      </c>
      <c r="K1746">
        <v>0</v>
      </c>
      <c r="L1746">
        <v>10</v>
      </c>
      <c r="M1746" t="s">
        <v>19</v>
      </c>
      <c r="N1746" t="s">
        <v>62</v>
      </c>
      <c r="O1746" t="s">
        <v>2724</v>
      </c>
      <c r="P1746" t="s">
        <v>24</v>
      </c>
      <c r="Q1746" t="s">
        <v>64</v>
      </c>
      <c r="R1746" t="s">
        <v>65</v>
      </c>
      <c r="S1746" t="s">
        <v>20</v>
      </c>
      <c r="T1746" t="s">
        <v>105</v>
      </c>
      <c r="U1746" t="s">
        <v>67</v>
      </c>
      <c r="V1746" t="s">
        <v>21</v>
      </c>
      <c r="W1746">
        <v>805</v>
      </c>
      <c r="X1746" t="s">
        <v>22</v>
      </c>
      <c r="Y1746" t="s">
        <v>39</v>
      </c>
      <c r="Z1746">
        <v>2</v>
      </c>
      <c r="AC1746" t="str">
        <f>IF(Table1[[#This Row],[In Adafruit Kit]]+Table1[[#This Row],[Common part]]&gt;0,1,"")</f>
        <v/>
      </c>
      <c r="AF1746" t="str">
        <f>IF(Table1[[#This Row],[Stock Part]]=1,"STOCK",IF(Table1[[#This Row],[5% Rohs Part]]+Table1[[#This Row],[1% Rohs Part]],"",""))</f>
        <v/>
      </c>
      <c r="AG1746" t="str">
        <f>CONCATENATE(Table1[[#This Row],[Resistance (Ohms)]],Table1[[#This Row],[Tolerance]],Table1[[#This Row],[Stock]])</f>
        <v>61.9kÂ±1%</v>
      </c>
      <c r="AH1746" t="s">
        <v>11344</v>
      </c>
      <c r="AI1746" s="6" t="s">
        <v>11352</v>
      </c>
    </row>
    <row r="1747" spans="1:35" hidden="1">
      <c r="A1747" t="s">
        <v>55</v>
      </c>
      <c r="B1747" t="s">
        <v>56</v>
      </c>
      <c r="C1747" t="s">
        <v>4956</v>
      </c>
      <c r="D1747" t="s">
        <v>58</v>
      </c>
      <c r="E1747" t="s">
        <v>4957</v>
      </c>
      <c r="F1747" t="s">
        <v>60</v>
      </c>
      <c r="G1747" t="s">
        <v>1934</v>
      </c>
      <c r="H1747">
        <v>0</v>
      </c>
      <c r="I1747">
        <v>0</v>
      </c>
      <c r="J1747" t="s">
        <v>25</v>
      </c>
      <c r="K1747">
        <v>0</v>
      </c>
      <c r="L1747">
        <v>10</v>
      </c>
      <c r="M1747" t="s">
        <v>19</v>
      </c>
      <c r="N1747" t="s">
        <v>62</v>
      </c>
      <c r="O1747" t="s">
        <v>1935</v>
      </c>
      <c r="P1747" t="s">
        <v>24</v>
      </c>
      <c r="Q1747" t="s">
        <v>64</v>
      </c>
      <c r="R1747" t="s">
        <v>65</v>
      </c>
      <c r="S1747" t="s">
        <v>20</v>
      </c>
      <c r="T1747" t="s">
        <v>105</v>
      </c>
      <c r="U1747" t="s">
        <v>67</v>
      </c>
      <c r="V1747" t="s">
        <v>21</v>
      </c>
      <c r="W1747">
        <v>805</v>
      </c>
      <c r="X1747" t="s">
        <v>22</v>
      </c>
      <c r="Y1747" t="s">
        <v>39</v>
      </c>
      <c r="Z1747">
        <v>2</v>
      </c>
      <c r="AC1747" t="str">
        <f>IF(Table1[[#This Row],[In Adafruit Kit]]+Table1[[#This Row],[Common part]]&gt;0,1,"")</f>
        <v/>
      </c>
      <c r="AF1747" t="str">
        <f>IF(Table1[[#This Row],[Stock Part]]=1,"STOCK",IF(Table1[[#This Row],[5% Rohs Part]]+Table1[[#This Row],[1% Rohs Part]],"",""))</f>
        <v/>
      </c>
      <c r="AG1747" t="str">
        <f>CONCATENATE(Table1[[#This Row],[Resistance (Ohms)]],Table1[[#This Row],[Tolerance]],Table1[[#This Row],[Stock]])</f>
        <v>619kÂ±1%</v>
      </c>
      <c r="AH1747" t="s">
        <v>11344</v>
      </c>
      <c r="AI1747" s="6" t="s">
        <v>11352</v>
      </c>
    </row>
    <row r="1748" spans="1:35" hidden="1">
      <c r="A1748" t="s">
        <v>55</v>
      </c>
      <c r="B1748" t="s">
        <v>56</v>
      </c>
      <c r="C1748" t="s">
        <v>4958</v>
      </c>
      <c r="D1748" t="s">
        <v>58</v>
      </c>
      <c r="E1748" t="s">
        <v>4959</v>
      </c>
      <c r="F1748" t="s">
        <v>60</v>
      </c>
      <c r="G1748" t="s">
        <v>2447</v>
      </c>
      <c r="H1748">
        <v>0</v>
      </c>
      <c r="I1748">
        <v>0</v>
      </c>
      <c r="J1748" t="s">
        <v>25</v>
      </c>
      <c r="K1748">
        <v>0</v>
      </c>
      <c r="L1748">
        <v>10</v>
      </c>
      <c r="M1748" t="s">
        <v>19</v>
      </c>
      <c r="N1748" t="s">
        <v>62</v>
      </c>
      <c r="O1748" t="s">
        <v>2448</v>
      </c>
      <c r="P1748" t="s">
        <v>24</v>
      </c>
      <c r="Q1748" t="s">
        <v>64</v>
      </c>
      <c r="R1748" t="s">
        <v>65</v>
      </c>
      <c r="S1748" t="s">
        <v>20</v>
      </c>
      <c r="T1748" t="s">
        <v>105</v>
      </c>
      <c r="U1748" t="s">
        <v>67</v>
      </c>
      <c r="V1748" t="s">
        <v>21</v>
      </c>
      <c r="W1748">
        <v>805</v>
      </c>
      <c r="X1748" t="s">
        <v>22</v>
      </c>
      <c r="Y1748" t="s">
        <v>39</v>
      </c>
      <c r="Z1748">
        <v>2</v>
      </c>
      <c r="AC1748" t="str">
        <f>IF(Table1[[#This Row],[In Adafruit Kit]]+Table1[[#This Row],[Common part]]&gt;0,1,"")</f>
        <v/>
      </c>
      <c r="AF1748" t="str">
        <f>IF(Table1[[#This Row],[Stock Part]]=1,"STOCK",IF(Table1[[#This Row],[5% Rohs Part]]+Table1[[#This Row],[1% Rohs Part]],"",""))</f>
        <v/>
      </c>
      <c r="AG1748" t="str">
        <f>CONCATENATE(Table1[[#This Row],[Resistance (Ohms)]],Table1[[#This Row],[Tolerance]],Table1[[#This Row],[Stock]])</f>
        <v>6.19MÂ±1%</v>
      </c>
      <c r="AH1748" t="s">
        <v>11344</v>
      </c>
      <c r="AI1748" s="6" t="s">
        <v>11352</v>
      </c>
    </row>
    <row r="1749" spans="1:35" hidden="1">
      <c r="A1749" t="s">
        <v>55</v>
      </c>
      <c r="B1749" t="s">
        <v>56</v>
      </c>
      <c r="C1749" t="s">
        <v>4960</v>
      </c>
      <c r="D1749" t="s">
        <v>58</v>
      </c>
      <c r="E1749" t="s">
        <v>4961</v>
      </c>
      <c r="F1749" t="s">
        <v>60</v>
      </c>
      <c r="G1749" t="s">
        <v>1094</v>
      </c>
      <c r="H1749">
        <v>0</v>
      </c>
      <c r="I1749">
        <v>0</v>
      </c>
      <c r="J1749" t="s">
        <v>25</v>
      </c>
      <c r="K1749">
        <v>0</v>
      </c>
      <c r="L1749">
        <v>10</v>
      </c>
      <c r="M1749" t="s">
        <v>19</v>
      </c>
      <c r="N1749" t="s">
        <v>62</v>
      </c>
      <c r="O1749">
        <v>61.9</v>
      </c>
      <c r="P1749" t="s">
        <v>24</v>
      </c>
      <c r="Q1749" t="s">
        <v>64</v>
      </c>
      <c r="R1749" t="s">
        <v>65</v>
      </c>
      <c r="S1749" t="s">
        <v>20</v>
      </c>
      <c r="T1749" t="s">
        <v>105</v>
      </c>
      <c r="U1749" t="s">
        <v>67</v>
      </c>
      <c r="V1749" t="s">
        <v>21</v>
      </c>
      <c r="W1749">
        <v>805</v>
      </c>
      <c r="X1749" t="s">
        <v>22</v>
      </c>
      <c r="Y1749" t="s">
        <v>39</v>
      </c>
      <c r="Z1749">
        <v>2</v>
      </c>
      <c r="AC1749" t="str">
        <f>IF(Table1[[#This Row],[In Adafruit Kit]]+Table1[[#This Row],[Common part]]&gt;0,1,"")</f>
        <v/>
      </c>
      <c r="AF1749" t="str">
        <f>IF(Table1[[#This Row],[Stock Part]]=1,"STOCK",IF(Table1[[#This Row],[5% Rohs Part]]+Table1[[#This Row],[1% Rohs Part]],"",""))</f>
        <v/>
      </c>
      <c r="AG1749" t="str">
        <f>CONCATENATE(Table1[[#This Row],[Resistance (Ohms)]],Table1[[#This Row],[Tolerance]],Table1[[#This Row],[Stock]])</f>
        <v>61.9Â±1%</v>
      </c>
      <c r="AH1749" t="s">
        <v>11344</v>
      </c>
      <c r="AI1749" s="6" t="s">
        <v>11352</v>
      </c>
    </row>
    <row r="1750" spans="1:35" hidden="1">
      <c r="A1750" t="s">
        <v>55</v>
      </c>
      <c r="B1750" t="s">
        <v>56</v>
      </c>
      <c r="C1750" t="s">
        <v>4962</v>
      </c>
      <c r="D1750" t="s">
        <v>58</v>
      </c>
      <c r="E1750" t="s">
        <v>4963</v>
      </c>
      <c r="F1750" t="s">
        <v>60</v>
      </c>
      <c r="G1750" t="s">
        <v>1034</v>
      </c>
      <c r="H1750">
        <v>0</v>
      </c>
      <c r="I1750">
        <v>0</v>
      </c>
      <c r="J1750" t="s">
        <v>25</v>
      </c>
      <c r="K1750">
        <v>0</v>
      </c>
      <c r="L1750">
        <v>10</v>
      </c>
      <c r="M1750" t="s">
        <v>19</v>
      </c>
      <c r="N1750" t="s">
        <v>62</v>
      </c>
      <c r="O1750">
        <v>620</v>
      </c>
      <c r="P1750" t="s">
        <v>24</v>
      </c>
      <c r="Q1750" t="s">
        <v>64</v>
      </c>
      <c r="R1750" t="s">
        <v>65</v>
      </c>
      <c r="S1750" t="s">
        <v>20</v>
      </c>
      <c r="T1750" t="s">
        <v>105</v>
      </c>
      <c r="U1750" t="s">
        <v>67</v>
      </c>
      <c r="V1750" t="s">
        <v>21</v>
      </c>
      <c r="W1750">
        <v>805</v>
      </c>
      <c r="X1750" t="s">
        <v>22</v>
      </c>
      <c r="Y1750" t="s">
        <v>39</v>
      </c>
      <c r="Z1750">
        <v>2</v>
      </c>
      <c r="AC1750" t="str">
        <f>IF(Table1[[#This Row],[In Adafruit Kit]]+Table1[[#This Row],[Common part]]&gt;0,1,"")</f>
        <v/>
      </c>
      <c r="AF1750" t="str">
        <f>IF(Table1[[#This Row],[Stock Part]]=1,"STOCK",IF(Table1[[#This Row],[5% Rohs Part]]+Table1[[#This Row],[1% Rohs Part]],"",""))</f>
        <v/>
      </c>
      <c r="AG1750" t="str">
        <f>CONCATENATE(Table1[[#This Row],[Resistance (Ohms)]],Table1[[#This Row],[Tolerance]],Table1[[#This Row],[Stock]])</f>
        <v>620Â±1%</v>
      </c>
      <c r="AH1750" t="s">
        <v>11344</v>
      </c>
      <c r="AI1750" s="6" t="s">
        <v>11352</v>
      </c>
    </row>
    <row r="1751" spans="1:35" hidden="1">
      <c r="A1751" t="s">
        <v>55</v>
      </c>
      <c r="B1751" t="s">
        <v>56</v>
      </c>
      <c r="C1751" t="s">
        <v>4964</v>
      </c>
      <c r="D1751" t="s">
        <v>58</v>
      </c>
      <c r="E1751" t="s">
        <v>4965</v>
      </c>
      <c r="F1751" t="s">
        <v>60</v>
      </c>
      <c r="G1751" t="s">
        <v>1027</v>
      </c>
      <c r="H1751">
        <v>0</v>
      </c>
      <c r="I1751">
        <v>0</v>
      </c>
      <c r="J1751" t="s">
        <v>25</v>
      </c>
      <c r="K1751">
        <v>0</v>
      </c>
      <c r="L1751">
        <v>10</v>
      </c>
      <c r="M1751" t="s">
        <v>19</v>
      </c>
      <c r="N1751" t="s">
        <v>62</v>
      </c>
      <c r="O1751" t="s">
        <v>1028</v>
      </c>
      <c r="P1751" t="s">
        <v>24</v>
      </c>
      <c r="Q1751" t="s">
        <v>64</v>
      </c>
      <c r="R1751" t="s">
        <v>65</v>
      </c>
      <c r="S1751" t="s">
        <v>20</v>
      </c>
      <c r="T1751" t="s">
        <v>105</v>
      </c>
      <c r="U1751" t="s">
        <v>67</v>
      </c>
      <c r="V1751" t="s">
        <v>21</v>
      </c>
      <c r="W1751">
        <v>805</v>
      </c>
      <c r="X1751" t="s">
        <v>22</v>
      </c>
      <c r="Y1751" t="s">
        <v>39</v>
      </c>
      <c r="Z1751">
        <v>2</v>
      </c>
      <c r="AC1751" t="str">
        <f>IF(Table1[[#This Row],[In Adafruit Kit]]+Table1[[#This Row],[Common part]]&gt;0,1,"")</f>
        <v/>
      </c>
      <c r="AF1751" t="str">
        <f>IF(Table1[[#This Row],[Stock Part]]=1,"STOCK",IF(Table1[[#This Row],[5% Rohs Part]]+Table1[[#This Row],[1% Rohs Part]],"",""))</f>
        <v/>
      </c>
      <c r="AG1751" t="str">
        <f>CONCATENATE(Table1[[#This Row],[Resistance (Ohms)]],Table1[[#This Row],[Tolerance]],Table1[[#This Row],[Stock]])</f>
        <v>6.2kÂ±1%</v>
      </c>
      <c r="AH1751" t="s">
        <v>11344</v>
      </c>
      <c r="AI1751" s="6" t="s">
        <v>11352</v>
      </c>
    </row>
    <row r="1752" spans="1:35" hidden="1">
      <c r="A1752" t="s">
        <v>55</v>
      </c>
      <c r="B1752" t="s">
        <v>56</v>
      </c>
      <c r="C1752" t="s">
        <v>4966</v>
      </c>
      <c r="D1752" t="s">
        <v>58</v>
      </c>
      <c r="E1752" t="s">
        <v>4967</v>
      </c>
      <c r="F1752" t="s">
        <v>60</v>
      </c>
      <c r="G1752" t="s">
        <v>1708</v>
      </c>
      <c r="H1752">
        <v>0</v>
      </c>
      <c r="I1752">
        <v>0</v>
      </c>
      <c r="J1752" t="s">
        <v>25</v>
      </c>
      <c r="K1752">
        <v>0</v>
      </c>
      <c r="L1752">
        <v>10</v>
      </c>
      <c r="M1752" t="s">
        <v>19</v>
      </c>
      <c r="N1752" t="s">
        <v>62</v>
      </c>
      <c r="O1752" t="s">
        <v>1709</v>
      </c>
      <c r="P1752" t="s">
        <v>24</v>
      </c>
      <c r="Q1752" t="s">
        <v>64</v>
      </c>
      <c r="R1752" t="s">
        <v>65</v>
      </c>
      <c r="S1752" t="s">
        <v>20</v>
      </c>
      <c r="T1752" t="s">
        <v>105</v>
      </c>
      <c r="U1752" t="s">
        <v>67</v>
      </c>
      <c r="V1752" t="s">
        <v>21</v>
      </c>
      <c r="W1752">
        <v>805</v>
      </c>
      <c r="X1752" t="s">
        <v>22</v>
      </c>
      <c r="Y1752" t="s">
        <v>39</v>
      </c>
      <c r="Z1752">
        <v>2</v>
      </c>
      <c r="AC1752" t="str">
        <f>IF(Table1[[#This Row],[In Adafruit Kit]]+Table1[[#This Row],[Common part]]&gt;0,1,"")</f>
        <v/>
      </c>
      <c r="AF1752" t="str">
        <f>IF(Table1[[#This Row],[Stock Part]]=1,"STOCK",IF(Table1[[#This Row],[5% Rohs Part]]+Table1[[#This Row],[1% Rohs Part]],"",""))</f>
        <v/>
      </c>
      <c r="AG1752" t="str">
        <f>CONCATENATE(Table1[[#This Row],[Resistance (Ohms)]],Table1[[#This Row],[Tolerance]],Table1[[#This Row],[Stock]])</f>
        <v>62kÂ±1%</v>
      </c>
      <c r="AH1752" t="s">
        <v>11344</v>
      </c>
      <c r="AI1752" s="6" t="s">
        <v>11352</v>
      </c>
    </row>
    <row r="1753" spans="1:35" hidden="1">
      <c r="A1753" t="s">
        <v>55</v>
      </c>
      <c r="B1753" t="s">
        <v>56</v>
      </c>
      <c r="C1753" t="s">
        <v>4968</v>
      </c>
      <c r="D1753" t="s">
        <v>58</v>
      </c>
      <c r="E1753" t="s">
        <v>4969</v>
      </c>
      <c r="F1753" t="s">
        <v>60</v>
      </c>
      <c r="G1753" t="s">
        <v>2966</v>
      </c>
      <c r="H1753">
        <v>0</v>
      </c>
      <c r="I1753">
        <v>0</v>
      </c>
      <c r="J1753" t="s">
        <v>25</v>
      </c>
      <c r="K1753">
        <v>0</v>
      </c>
      <c r="L1753">
        <v>10</v>
      </c>
      <c r="M1753" t="s">
        <v>19</v>
      </c>
      <c r="N1753" t="s">
        <v>62</v>
      </c>
      <c r="O1753" t="s">
        <v>2888</v>
      </c>
      <c r="P1753" t="s">
        <v>24</v>
      </c>
      <c r="Q1753" t="s">
        <v>64</v>
      </c>
      <c r="R1753" t="s">
        <v>65</v>
      </c>
      <c r="S1753" t="s">
        <v>20</v>
      </c>
      <c r="T1753" t="s">
        <v>105</v>
      </c>
      <c r="U1753" t="s">
        <v>67</v>
      </c>
      <c r="V1753" t="s">
        <v>21</v>
      </c>
      <c r="W1753">
        <v>805</v>
      </c>
      <c r="X1753" t="s">
        <v>22</v>
      </c>
      <c r="Y1753" t="s">
        <v>39</v>
      </c>
      <c r="Z1753">
        <v>2</v>
      </c>
      <c r="AC1753" t="str">
        <f>IF(Table1[[#This Row],[In Adafruit Kit]]+Table1[[#This Row],[Common part]]&gt;0,1,"")</f>
        <v/>
      </c>
      <c r="AF1753" t="str">
        <f>IF(Table1[[#This Row],[Stock Part]]=1,"STOCK",IF(Table1[[#This Row],[5% Rohs Part]]+Table1[[#This Row],[1% Rohs Part]],"",""))</f>
        <v/>
      </c>
      <c r="AG1753" t="str">
        <f>CONCATENATE(Table1[[#This Row],[Resistance (Ohms)]],Table1[[#This Row],[Tolerance]],Table1[[#This Row],[Stock]])</f>
        <v>620kÂ±1%</v>
      </c>
      <c r="AH1753" t="s">
        <v>11344</v>
      </c>
      <c r="AI1753" s="6" t="s">
        <v>11352</v>
      </c>
    </row>
    <row r="1754" spans="1:35" hidden="1">
      <c r="A1754" t="s">
        <v>55</v>
      </c>
      <c r="B1754" t="s">
        <v>56</v>
      </c>
      <c r="C1754" t="s">
        <v>4970</v>
      </c>
      <c r="D1754" t="s">
        <v>58</v>
      </c>
      <c r="E1754" t="s">
        <v>4971</v>
      </c>
      <c r="F1754" t="s">
        <v>60</v>
      </c>
      <c r="G1754" t="s">
        <v>2624</v>
      </c>
      <c r="H1754">
        <v>0</v>
      </c>
      <c r="I1754">
        <v>0</v>
      </c>
      <c r="J1754" t="s">
        <v>25</v>
      </c>
      <c r="K1754">
        <v>0</v>
      </c>
      <c r="L1754">
        <v>10</v>
      </c>
      <c r="M1754" t="s">
        <v>19</v>
      </c>
      <c r="N1754" t="s">
        <v>62</v>
      </c>
      <c r="O1754">
        <v>62</v>
      </c>
      <c r="P1754" t="s">
        <v>24</v>
      </c>
      <c r="Q1754" t="s">
        <v>64</v>
      </c>
      <c r="R1754" t="s">
        <v>65</v>
      </c>
      <c r="S1754" t="s">
        <v>20</v>
      </c>
      <c r="T1754" t="s">
        <v>105</v>
      </c>
      <c r="U1754" t="s">
        <v>67</v>
      </c>
      <c r="V1754" t="s">
        <v>21</v>
      </c>
      <c r="W1754">
        <v>805</v>
      </c>
      <c r="X1754" t="s">
        <v>22</v>
      </c>
      <c r="Y1754" t="s">
        <v>39</v>
      </c>
      <c r="Z1754">
        <v>2</v>
      </c>
      <c r="AC1754" t="str">
        <f>IF(Table1[[#This Row],[In Adafruit Kit]]+Table1[[#This Row],[Common part]]&gt;0,1,"")</f>
        <v/>
      </c>
      <c r="AF1754" t="str">
        <f>IF(Table1[[#This Row],[Stock Part]]=1,"STOCK",IF(Table1[[#This Row],[5% Rohs Part]]+Table1[[#This Row],[1% Rohs Part]],"",""))</f>
        <v/>
      </c>
      <c r="AG1754" t="str">
        <f>CONCATENATE(Table1[[#This Row],[Resistance (Ohms)]],Table1[[#This Row],[Tolerance]],Table1[[#This Row],[Stock]])</f>
        <v>62Â±1%</v>
      </c>
      <c r="AH1754" t="s">
        <v>11344</v>
      </c>
      <c r="AI1754" s="6" t="s">
        <v>11352</v>
      </c>
    </row>
    <row r="1755" spans="1:35" hidden="1">
      <c r="A1755" t="s">
        <v>55</v>
      </c>
      <c r="B1755" t="s">
        <v>56</v>
      </c>
      <c r="C1755" t="s">
        <v>4972</v>
      </c>
      <c r="D1755" t="s">
        <v>58</v>
      </c>
      <c r="E1755" t="s">
        <v>4973</v>
      </c>
      <c r="F1755" t="s">
        <v>60</v>
      </c>
      <c r="G1755" t="s">
        <v>1712</v>
      </c>
      <c r="H1755">
        <v>0</v>
      </c>
      <c r="I1755">
        <v>0</v>
      </c>
      <c r="J1755" t="s">
        <v>25</v>
      </c>
      <c r="K1755">
        <v>0</v>
      </c>
      <c r="L1755">
        <v>10</v>
      </c>
      <c r="M1755" t="s">
        <v>19</v>
      </c>
      <c r="N1755" t="s">
        <v>62</v>
      </c>
      <c r="O1755">
        <v>634</v>
      </c>
      <c r="P1755" t="s">
        <v>24</v>
      </c>
      <c r="Q1755" t="s">
        <v>64</v>
      </c>
      <c r="R1755" t="s">
        <v>65</v>
      </c>
      <c r="S1755" t="s">
        <v>20</v>
      </c>
      <c r="T1755" t="s">
        <v>105</v>
      </c>
      <c r="U1755" t="s">
        <v>67</v>
      </c>
      <c r="V1755" t="s">
        <v>21</v>
      </c>
      <c r="W1755">
        <v>805</v>
      </c>
      <c r="X1755" t="s">
        <v>22</v>
      </c>
      <c r="Y1755" t="s">
        <v>39</v>
      </c>
      <c r="Z1755">
        <v>2</v>
      </c>
      <c r="AC1755" t="str">
        <f>IF(Table1[[#This Row],[In Adafruit Kit]]+Table1[[#This Row],[Common part]]&gt;0,1,"")</f>
        <v/>
      </c>
      <c r="AF1755" t="str">
        <f>IF(Table1[[#This Row],[Stock Part]]=1,"STOCK",IF(Table1[[#This Row],[5% Rohs Part]]+Table1[[#This Row],[1% Rohs Part]],"",""))</f>
        <v/>
      </c>
      <c r="AG1755" t="str">
        <f>CONCATENATE(Table1[[#This Row],[Resistance (Ohms)]],Table1[[#This Row],[Tolerance]],Table1[[#This Row],[Stock]])</f>
        <v>634Â±1%</v>
      </c>
      <c r="AH1755" t="s">
        <v>11344</v>
      </c>
      <c r="AI1755" s="6" t="s">
        <v>11352</v>
      </c>
    </row>
    <row r="1756" spans="1:35" hidden="1">
      <c r="A1756" t="s">
        <v>55</v>
      </c>
      <c r="B1756" t="s">
        <v>56</v>
      </c>
      <c r="C1756" t="s">
        <v>4974</v>
      </c>
      <c r="D1756" t="s">
        <v>58</v>
      </c>
      <c r="E1756" t="s">
        <v>4975</v>
      </c>
      <c r="F1756" t="s">
        <v>60</v>
      </c>
      <c r="G1756" t="s">
        <v>1697</v>
      </c>
      <c r="H1756">
        <v>0</v>
      </c>
      <c r="I1756">
        <v>0</v>
      </c>
      <c r="J1756" t="s">
        <v>25</v>
      </c>
      <c r="K1756">
        <v>0</v>
      </c>
      <c r="L1756">
        <v>10</v>
      </c>
      <c r="M1756" t="s">
        <v>19</v>
      </c>
      <c r="N1756" t="s">
        <v>62</v>
      </c>
      <c r="O1756" t="s">
        <v>1698</v>
      </c>
      <c r="P1756" t="s">
        <v>24</v>
      </c>
      <c r="Q1756" t="s">
        <v>64</v>
      </c>
      <c r="R1756" t="s">
        <v>65</v>
      </c>
      <c r="S1756" t="s">
        <v>20</v>
      </c>
      <c r="T1756" t="s">
        <v>105</v>
      </c>
      <c r="U1756" t="s">
        <v>67</v>
      </c>
      <c r="V1756" t="s">
        <v>21</v>
      </c>
      <c r="W1756">
        <v>805</v>
      </c>
      <c r="X1756" t="s">
        <v>22</v>
      </c>
      <c r="Y1756" t="s">
        <v>39</v>
      </c>
      <c r="Z1756">
        <v>2</v>
      </c>
      <c r="AC1756" t="str">
        <f>IF(Table1[[#This Row],[In Adafruit Kit]]+Table1[[#This Row],[Common part]]&gt;0,1,"")</f>
        <v/>
      </c>
      <c r="AF1756" t="str">
        <f>IF(Table1[[#This Row],[Stock Part]]=1,"STOCK",IF(Table1[[#This Row],[5% Rohs Part]]+Table1[[#This Row],[1% Rohs Part]],"",""))</f>
        <v/>
      </c>
      <c r="AG1756" t="str">
        <f>CONCATENATE(Table1[[#This Row],[Resistance (Ohms)]],Table1[[#This Row],[Tolerance]],Table1[[#This Row],[Stock]])</f>
        <v>6.34kÂ±1%</v>
      </c>
      <c r="AH1756" t="s">
        <v>11344</v>
      </c>
      <c r="AI1756" s="6" t="s">
        <v>11352</v>
      </c>
    </row>
    <row r="1757" spans="1:35" hidden="1">
      <c r="A1757" t="s">
        <v>55</v>
      </c>
      <c r="B1757" t="s">
        <v>56</v>
      </c>
      <c r="C1757" t="s">
        <v>4976</v>
      </c>
      <c r="D1757" t="s">
        <v>58</v>
      </c>
      <c r="E1757" t="s">
        <v>4977</v>
      </c>
      <c r="F1757" t="s">
        <v>60</v>
      </c>
      <c r="G1757" t="s">
        <v>2509</v>
      </c>
      <c r="H1757">
        <v>0</v>
      </c>
      <c r="I1757">
        <v>0</v>
      </c>
      <c r="J1757" t="s">
        <v>25</v>
      </c>
      <c r="K1757">
        <v>0</v>
      </c>
      <c r="L1757">
        <v>10</v>
      </c>
      <c r="M1757" t="s">
        <v>19</v>
      </c>
      <c r="N1757" t="s">
        <v>62</v>
      </c>
      <c r="O1757" t="s">
        <v>2510</v>
      </c>
      <c r="P1757" t="s">
        <v>24</v>
      </c>
      <c r="Q1757" t="s">
        <v>64</v>
      </c>
      <c r="R1757" t="s">
        <v>65</v>
      </c>
      <c r="S1757" t="s">
        <v>20</v>
      </c>
      <c r="T1757" t="s">
        <v>105</v>
      </c>
      <c r="U1757" t="s">
        <v>67</v>
      </c>
      <c r="V1757" t="s">
        <v>21</v>
      </c>
      <c r="W1757">
        <v>805</v>
      </c>
      <c r="X1757" t="s">
        <v>22</v>
      </c>
      <c r="Y1757" t="s">
        <v>39</v>
      </c>
      <c r="Z1757">
        <v>2</v>
      </c>
      <c r="AC1757" t="str">
        <f>IF(Table1[[#This Row],[In Adafruit Kit]]+Table1[[#This Row],[Common part]]&gt;0,1,"")</f>
        <v/>
      </c>
      <c r="AF1757" t="str">
        <f>IF(Table1[[#This Row],[Stock Part]]=1,"STOCK",IF(Table1[[#This Row],[5% Rohs Part]]+Table1[[#This Row],[1% Rohs Part]],"",""))</f>
        <v/>
      </c>
      <c r="AG1757" t="str">
        <f>CONCATENATE(Table1[[#This Row],[Resistance (Ohms)]],Table1[[#This Row],[Tolerance]],Table1[[#This Row],[Stock]])</f>
        <v>63.4kÂ±1%</v>
      </c>
      <c r="AH1757" t="s">
        <v>11344</v>
      </c>
      <c r="AI1757" s="6" t="s">
        <v>11352</v>
      </c>
    </row>
    <row r="1758" spans="1:35" hidden="1">
      <c r="A1758" t="s">
        <v>55</v>
      </c>
      <c r="B1758" t="s">
        <v>56</v>
      </c>
      <c r="C1758" t="s">
        <v>4978</v>
      </c>
      <c r="D1758" t="s">
        <v>58</v>
      </c>
      <c r="E1758" t="s">
        <v>4979</v>
      </c>
      <c r="F1758" t="s">
        <v>60</v>
      </c>
      <c r="G1758" t="s">
        <v>2175</v>
      </c>
      <c r="H1758">
        <v>0</v>
      </c>
      <c r="I1758">
        <v>0</v>
      </c>
      <c r="J1758" t="s">
        <v>25</v>
      </c>
      <c r="K1758">
        <v>0</v>
      </c>
      <c r="L1758">
        <v>10</v>
      </c>
      <c r="M1758" t="s">
        <v>19</v>
      </c>
      <c r="N1758" t="s">
        <v>62</v>
      </c>
      <c r="O1758" t="s">
        <v>2176</v>
      </c>
      <c r="P1758" t="s">
        <v>24</v>
      </c>
      <c r="Q1758" t="s">
        <v>64</v>
      </c>
      <c r="R1758" t="s">
        <v>65</v>
      </c>
      <c r="S1758" t="s">
        <v>20</v>
      </c>
      <c r="T1758" t="s">
        <v>105</v>
      </c>
      <c r="U1758" t="s">
        <v>67</v>
      </c>
      <c r="V1758" t="s">
        <v>21</v>
      </c>
      <c r="W1758">
        <v>805</v>
      </c>
      <c r="X1758" t="s">
        <v>22</v>
      </c>
      <c r="Y1758" t="s">
        <v>39</v>
      </c>
      <c r="Z1758">
        <v>2</v>
      </c>
      <c r="AC1758" t="str">
        <f>IF(Table1[[#This Row],[In Adafruit Kit]]+Table1[[#This Row],[Common part]]&gt;0,1,"")</f>
        <v/>
      </c>
      <c r="AF1758" t="str">
        <f>IF(Table1[[#This Row],[Stock Part]]=1,"STOCK",IF(Table1[[#This Row],[5% Rohs Part]]+Table1[[#This Row],[1% Rohs Part]],"",""))</f>
        <v/>
      </c>
      <c r="AG1758" t="str">
        <f>CONCATENATE(Table1[[#This Row],[Resistance (Ohms)]],Table1[[#This Row],[Tolerance]],Table1[[#This Row],[Stock]])</f>
        <v>634kÂ±1%</v>
      </c>
      <c r="AH1758" t="s">
        <v>11344</v>
      </c>
      <c r="AI1758" s="6" t="s">
        <v>11352</v>
      </c>
    </row>
    <row r="1759" spans="1:35" hidden="1">
      <c r="A1759" t="s">
        <v>55</v>
      </c>
      <c r="B1759" t="s">
        <v>56</v>
      </c>
      <c r="C1759" t="s">
        <v>4980</v>
      </c>
      <c r="D1759" t="s">
        <v>58</v>
      </c>
      <c r="E1759" t="s">
        <v>4981</v>
      </c>
      <c r="F1759" t="s">
        <v>60</v>
      </c>
      <c r="G1759" t="s">
        <v>2451</v>
      </c>
      <c r="H1759">
        <v>0</v>
      </c>
      <c r="I1759">
        <v>0</v>
      </c>
      <c r="J1759" t="s">
        <v>25</v>
      </c>
      <c r="K1759">
        <v>0</v>
      </c>
      <c r="L1759">
        <v>10</v>
      </c>
      <c r="M1759" t="s">
        <v>19</v>
      </c>
      <c r="N1759" t="s">
        <v>62</v>
      </c>
      <c r="O1759" t="s">
        <v>2452</v>
      </c>
      <c r="P1759" t="s">
        <v>24</v>
      </c>
      <c r="Q1759" t="s">
        <v>64</v>
      </c>
      <c r="R1759" t="s">
        <v>65</v>
      </c>
      <c r="S1759" t="s">
        <v>20</v>
      </c>
      <c r="T1759" t="s">
        <v>105</v>
      </c>
      <c r="U1759" t="s">
        <v>67</v>
      </c>
      <c r="V1759" t="s">
        <v>21</v>
      </c>
      <c r="W1759">
        <v>805</v>
      </c>
      <c r="X1759" t="s">
        <v>22</v>
      </c>
      <c r="Y1759" t="s">
        <v>39</v>
      </c>
      <c r="Z1759">
        <v>2</v>
      </c>
      <c r="AC1759" t="str">
        <f>IF(Table1[[#This Row],[In Adafruit Kit]]+Table1[[#This Row],[Common part]]&gt;0,1,"")</f>
        <v/>
      </c>
      <c r="AF1759" t="str">
        <f>IF(Table1[[#This Row],[Stock Part]]=1,"STOCK",IF(Table1[[#This Row],[5% Rohs Part]]+Table1[[#This Row],[1% Rohs Part]],"",""))</f>
        <v/>
      </c>
      <c r="AG1759" t="str">
        <f>CONCATENATE(Table1[[#This Row],[Resistance (Ohms)]],Table1[[#This Row],[Tolerance]],Table1[[#This Row],[Stock]])</f>
        <v>6.34MÂ±1%</v>
      </c>
      <c r="AH1759" t="s">
        <v>11344</v>
      </c>
      <c r="AI1759" s="6" t="s">
        <v>11352</v>
      </c>
    </row>
    <row r="1760" spans="1:35" hidden="1">
      <c r="A1760" t="s">
        <v>55</v>
      </c>
      <c r="B1760" t="s">
        <v>56</v>
      </c>
      <c r="C1760" t="s">
        <v>4982</v>
      </c>
      <c r="D1760" t="s">
        <v>58</v>
      </c>
      <c r="E1760" t="s">
        <v>4983</v>
      </c>
      <c r="F1760" t="s">
        <v>60</v>
      </c>
      <c r="G1760" t="s">
        <v>1938</v>
      </c>
      <c r="H1760">
        <v>0</v>
      </c>
      <c r="I1760">
        <v>0</v>
      </c>
      <c r="J1760" t="s">
        <v>25</v>
      </c>
      <c r="K1760">
        <v>0</v>
      </c>
      <c r="L1760">
        <v>10</v>
      </c>
      <c r="M1760" t="s">
        <v>19</v>
      </c>
      <c r="N1760" t="s">
        <v>62</v>
      </c>
      <c r="O1760">
        <v>63.4</v>
      </c>
      <c r="P1760" t="s">
        <v>24</v>
      </c>
      <c r="Q1760" t="s">
        <v>64</v>
      </c>
      <c r="R1760" t="s">
        <v>65</v>
      </c>
      <c r="S1760" t="s">
        <v>20</v>
      </c>
      <c r="T1760" t="s">
        <v>105</v>
      </c>
      <c r="U1760" t="s">
        <v>67</v>
      </c>
      <c r="V1760" t="s">
        <v>21</v>
      </c>
      <c r="W1760">
        <v>805</v>
      </c>
      <c r="X1760" t="s">
        <v>22</v>
      </c>
      <c r="Y1760" t="s">
        <v>39</v>
      </c>
      <c r="Z1760">
        <v>2</v>
      </c>
      <c r="AC1760" t="str">
        <f>IF(Table1[[#This Row],[In Adafruit Kit]]+Table1[[#This Row],[Common part]]&gt;0,1,"")</f>
        <v/>
      </c>
      <c r="AF1760" t="str">
        <f>IF(Table1[[#This Row],[Stock Part]]=1,"STOCK",IF(Table1[[#This Row],[5% Rohs Part]]+Table1[[#This Row],[1% Rohs Part]],"",""))</f>
        <v/>
      </c>
      <c r="AG1760" t="str">
        <f>CONCATENATE(Table1[[#This Row],[Resistance (Ohms)]],Table1[[#This Row],[Tolerance]],Table1[[#This Row],[Stock]])</f>
        <v>63.4Â±1%</v>
      </c>
      <c r="AH1760" t="s">
        <v>11344</v>
      </c>
      <c r="AI1760" s="6" t="s">
        <v>11352</v>
      </c>
    </row>
    <row r="1761" spans="1:35" hidden="1">
      <c r="A1761" t="s">
        <v>55</v>
      </c>
      <c r="B1761" t="s">
        <v>56</v>
      </c>
      <c r="C1761" t="s">
        <v>4984</v>
      </c>
      <c r="D1761" t="s">
        <v>58</v>
      </c>
      <c r="E1761" t="s">
        <v>4985</v>
      </c>
      <c r="F1761" t="s">
        <v>60</v>
      </c>
      <c r="G1761" t="s">
        <v>1164</v>
      </c>
      <c r="H1761">
        <v>0</v>
      </c>
      <c r="I1761">
        <v>0</v>
      </c>
      <c r="J1761" t="s">
        <v>25</v>
      </c>
      <c r="K1761">
        <v>0</v>
      </c>
      <c r="L1761">
        <v>10</v>
      </c>
      <c r="M1761" t="s">
        <v>19</v>
      </c>
      <c r="N1761" t="s">
        <v>62</v>
      </c>
      <c r="O1761">
        <v>649</v>
      </c>
      <c r="P1761" t="s">
        <v>24</v>
      </c>
      <c r="Q1761" t="s">
        <v>64</v>
      </c>
      <c r="R1761" t="s">
        <v>65</v>
      </c>
      <c r="S1761" t="s">
        <v>20</v>
      </c>
      <c r="T1761" t="s">
        <v>105</v>
      </c>
      <c r="U1761" t="s">
        <v>67</v>
      </c>
      <c r="V1761" t="s">
        <v>21</v>
      </c>
      <c r="W1761">
        <v>805</v>
      </c>
      <c r="X1761" t="s">
        <v>22</v>
      </c>
      <c r="Y1761" t="s">
        <v>39</v>
      </c>
      <c r="Z1761">
        <v>2</v>
      </c>
      <c r="AC1761" t="str">
        <f>IF(Table1[[#This Row],[In Adafruit Kit]]+Table1[[#This Row],[Common part]]&gt;0,1,"")</f>
        <v/>
      </c>
      <c r="AF1761" t="str">
        <f>IF(Table1[[#This Row],[Stock Part]]=1,"STOCK",IF(Table1[[#This Row],[5% Rohs Part]]+Table1[[#This Row],[1% Rohs Part]],"",""))</f>
        <v/>
      </c>
      <c r="AG1761" t="str">
        <f>CONCATENATE(Table1[[#This Row],[Resistance (Ohms)]],Table1[[#This Row],[Tolerance]],Table1[[#This Row],[Stock]])</f>
        <v>649Â±1%</v>
      </c>
      <c r="AH1761" t="s">
        <v>11344</v>
      </c>
      <c r="AI1761" s="6" t="s">
        <v>11352</v>
      </c>
    </row>
    <row r="1762" spans="1:35" hidden="1">
      <c r="A1762" t="s">
        <v>55</v>
      </c>
      <c r="B1762" t="s">
        <v>56</v>
      </c>
      <c r="C1762" t="s">
        <v>4986</v>
      </c>
      <c r="D1762" t="s">
        <v>58</v>
      </c>
      <c r="E1762" t="s">
        <v>4987</v>
      </c>
      <c r="F1762" t="s">
        <v>60</v>
      </c>
      <c r="G1762" t="s">
        <v>1090</v>
      </c>
      <c r="H1762">
        <v>0</v>
      </c>
      <c r="I1762">
        <v>0</v>
      </c>
      <c r="J1762" t="s">
        <v>25</v>
      </c>
      <c r="K1762">
        <v>0</v>
      </c>
      <c r="L1762">
        <v>10</v>
      </c>
      <c r="M1762" t="s">
        <v>19</v>
      </c>
      <c r="N1762" t="s">
        <v>62</v>
      </c>
      <c r="O1762" t="s">
        <v>1091</v>
      </c>
      <c r="P1762" t="s">
        <v>24</v>
      </c>
      <c r="Q1762" t="s">
        <v>64</v>
      </c>
      <c r="R1762" t="s">
        <v>65</v>
      </c>
      <c r="S1762" t="s">
        <v>20</v>
      </c>
      <c r="T1762" t="s">
        <v>105</v>
      </c>
      <c r="U1762" t="s">
        <v>67</v>
      </c>
      <c r="V1762" t="s">
        <v>21</v>
      </c>
      <c r="W1762">
        <v>805</v>
      </c>
      <c r="X1762" t="s">
        <v>22</v>
      </c>
      <c r="Y1762" t="s">
        <v>39</v>
      </c>
      <c r="Z1762">
        <v>2</v>
      </c>
      <c r="AC1762" t="str">
        <f>IF(Table1[[#This Row],[In Adafruit Kit]]+Table1[[#This Row],[Common part]]&gt;0,1,"")</f>
        <v/>
      </c>
      <c r="AF1762" t="str">
        <f>IF(Table1[[#This Row],[Stock Part]]=1,"STOCK",IF(Table1[[#This Row],[5% Rohs Part]]+Table1[[#This Row],[1% Rohs Part]],"",""))</f>
        <v/>
      </c>
      <c r="AG1762" t="str">
        <f>CONCATENATE(Table1[[#This Row],[Resistance (Ohms)]],Table1[[#This Row],[Tolerance]],Table1[[#This Row],[Stock]])</f>
        <v>6.49kÂ±1%</v>
      </c>
      <c r="AH1762" t="s">
        <v>11344</v>
      </c>
      <c r="AI1762" s="6" t="s">
        <v>11352</v>
      </c>
    </row>
    <row r="1763" spans="1:35" hidden="1">
      <c r="A1763" t="s">
        <v>55</v>
      </c>
      <c r="B1763" t="s">
        <v>56</v>
      </c>
      <c r="C1763" t="s">
        <v>4988</v>
      </c>
      <c r="D1763" t="s">
        <v>58</v>
      </c>
      <c r="E1763" t="s">
        <v>4989</v>
      </c>
      <c r="F1763" t="s">
        <v>60</v>
      </c>
      <c r="G1763" t="s">
        <v>956</v>
      </c>
      <c r="H1763">
        <v>0</v>
      </c>
      <c r="I1763">
        <v>0</v>
      </c>
      <c r="J1763" t="s">
        <v>25</v>
      </c>
      <c r="K1763">
        <v>0</v>
      </c>
      <c r="L1763">
        <v>10</v>
      </c>
      <c r="M1763" t="s">
        <v>19</v>
      </c>
      <c r="N1763" t="s">
        <v>62</v>
      </c>
      <c r="O1763" t="s">
        <v>957</v>
      </c>
      <c r="P1763" t="s">
        <v>24</v>
      </c>
      <c r="Q1763" t="s">
        <v>64</v>
      </c>
      <c r="R1763" t="s">
        <v>65</v>
      </c>
      <c r="S1763" t="s">
        <v>20</v>
      </c>
      <c r="T1763" t="s">
        <v>105</v>
      </c>
      <c r="U1763" t="s">
        <v>67</v>
      </c>
      <c r="V1763" t="s">
        <v>21</v>
      </c>
      <c r="W1763">
        <v>805</v>
      </c>
      <c r="X1763" t="s">
        <v>22</v>
      </c>
      <c r="Y1763" t="s">
        <v>39</v>
      </c>
      <c r="Z1763">
        <v>2</v>
      </c>
      <c r="AC1763" t="str">
        <f>IF(Table1[[#This Row],[In Adafruit Kit]]+Table1[[#This Row],[Common part]]&gt;0,1,"")</f>
        <v/>
      </c>
      <c r="AF1763" t="str">
        <f>IF(Table1[[#This Row],[Stock Part]]=1,"STOCK",IF(Table1[[#This Row],[5% Rohs Part]]+Table1[[#This Row],[1% Rohs Part]],"",""))</f>
        <v/>
      </c>
      <c r="AG1763" t="str">
        <f>CONCATENATE(Table1[[#This Row],[Resistance (Ohms)]],Table1[[#This Row],[Tolerance]],Table1[[#This Row],[Stock]])</f>
        <v>64.9kÂ±1%</v>
      </c>
      <c r="AH1763" t="s">
        <v>11344</v>
      </c>
      <c r="AI1763" s="6" t="s">
        <v>11352</v>
      </c>
    </row>
    <row r="1764" spans="1:35" hidden="1">
      <c r="A1764" t="s">
        <v>55</v>
      </c>
      <c r="B1764" t="s">
        <v>56</v>
      </c>
      <c r="C1764" t="s">
        <v>4990</v>
      </c>
      <c r="D1764" t="s">
        <v>58</v>
      </c>
      <c r="E1764" t="s">
        <v>4991</v>
      </c>
      <c r="F1764" t="s">
        <v>60</v>
      </c>
      <c r="G1764" t="s">
        <v>1224</v>
      </c>
      <c r="H1764">
        <v>0</v>
      </c>
      <c r="I1764">
        <v>0</v>
      </c>
      <c r="J1764" t="s">
        <v>25</v>
      </c>
      <c r="K1764">
        <v>0</v>
      </c>
      <c r="L1764">
        <v>10</v>
      </c>
      <c r="M1764" t="s">
        <v>19</v>
      </c>
      <c r="N1764" t="s">
        <v>62</v>
      </c>
      <c r="O1764" t="s">
        <v>1225</v>
      </c>
      <c r="P1764" t="s">
        <v>24</v>
      </c>
      <c r="Q1764" t="s">
        <v>64</v>
      </c>
      <c r="R1764" t="s">
        <v>65</v>
      </c>
      <c r="S1764" t="s">
        <v>20</v>
      </c>
      <c r="T1764" t="s">
        <v>105</v>
      </c>
      <c r="U1764" t="s">
        <v>67</v>
      </c>
      <c r="V1764" t="s">
        <v>21</v>
      </c>
      <c r="W1764">
        <v>805</v>
      </c>
      <c r="X1764" t="s">
        <v>22</v>
      </c>
      <c r="Y1764" t="s">
        <v>39</v>
      </c>
      <c r="Z1764">
        <v>2</v>
      </c>
      <c r="AC1764" t="str">
        <f>IF(Table1[[#This Row],[In Adafruit Kit]]+Table1[[#This Row],[Common part]]&gt;0,1,"")</f>
        <v/>
      </c>
      <c r="AF1764" t="str">
        <f>IF(Table1[[#This Row],[Stock Part]]=1,"STOCK",IF(Table1[[#This Row],[5% Rohs Part]]+Table1[[#This Row],[1% Rohs Part]],"",""))</f>
        <v/>
      </c>
      <c r="AG1764" t="str">
        <f>CONCATENATE(Table1[[#This Row],[Resistance (Ohms)]],Table1[[#This Row],[Tolerance]],Table1[[#This Row],[Stock]])</f>
        <v>649kÂ±1%</v>
      </c>
      <c r="AH1764" t="s">
        <v>11344</v>
      </c>
      <c r="AI1764" s="6" t="s">
        <v>11352</v>
      </c>
    </row>
    <row r="1765" spans="1:35" hidden="1">
      <c r="A1765" t="s">
        <v>55</v>
      </c>
      <c r="B1765" t="s">
        <v>56</v>
      </c>
      <c r="C1765" t="s">
        <v>4992</v>
      </c>
      <c r="D1765" t="s">
        <v>58</v>
      </c>
      <c r="E1765" t="s">
        <v>4993</v>
      </c>
      <c r="F1765" t="s">
        <v>60</v>
      </c>
      <c r="G1765" t="s">
        <v>2230</v>
      </c>
      <c r="H1765">
        <v>0</v>
      </c>
      <c r="I1765">
        <v>0</v>
      </c>
      <c r="J1765" t="s">
        <v>25</v>
      </c>
      <c r="K1765">
        <v>0</v>
      </c>
      <c r="L1765">
        <v>10</v>
      </c>
      <c r="M1765" t="s">
        <v>19</v>
      </c>
      <c r="N1765" t="s">
        <v>62</v>
      </c>
      <c r="O1765" t="s">
        <v>2231</v>
      </c>
      <c r="P1765" t="s">
        <v>24</v>
      </c>
      <c r="Q1765" t="s">
        <v>64</v>
      </c>
      <c r="R1765" t="s">
        <v>65</v>
      </c>
      <c r="S1765" t="s">
        <v>20</v>
      </c>
      <c r="T1765" t="s">
        <v>105</v>
      </c>
      <c r="U1765" t="s">
        <v>67</v>
      </c>
      <c r="V1765" t="s">
        <v>21</v>
      </c>
      <c r="W1765">
        <v>805</v>
      </c>
      <c r="X1765" t="s">
        <v>22</v>
      </c>
      <c r="Y1765" t="s">
        <v>39</v>
      </c>
      <c r="Z1765">
        <v>2</v>
      </c>
      <c r="AC1765" t="str">
        <f>IF(Table1[[#This Row],[In Adafruit Kit]]+Table1[[#This Row],[Common part]]&gt;0,1,"")</f>
        <v/>
      </c>
      <c r="AF1765" t="str">
        <f>IF(Table1[[#This Row],[Stock Part]]=1,"STOCK",IF(Table1[[#This Row],[5% Rohs Part]]+Table1[[#This Row],[1% Rohs Part]],"",""))</f>
        <v/>
      </c>
      <c r="AG1765" t="str">
        <f>CONCATENATE(Table1[[#This Row],[Resistance (Ohms)]],Table1[[#This Row],[Tolerance]],Table1[[#This Row],[Stock]])</f>
        <v>6.49MÂ±1%</v>
      </c>
      <c r="AH1765" t="s">
        <v>11344</v>
      </c>
      <c r="AI1765" s="6" t="s">
        <v>11352</v>
      </c>
    </row>
    <row r="1766" spans="1:35" hidden="1">
      <c r="A1766" t="s">
        <v>55</v>
      </c>
      <c r="B1766" t="s">
        <v>56</v>
      </c>
      <c r="C1766" t="s">
        <v>4994</v>
      </c>
      <c r="D1766" t="s">
        <v>58</v>
      </c>
      <c r="E1766" t="s">
        <v>4995</v>
      </c>
      <c r="F1766" t="s">
        <v>60</v>
      </c>
      <c r="G1766" t="s">
        <v>1334</v>
      </c>
      <c r="H1766">
        <v>0</v>
      </c>
      <c r="I1766">
        <v>0</v>
      </c>
      <c r="J1766" t="s">
        <v>25</v>
      </c>
      <c r="K1766">
        <v>0</v>
      </c>
      <c r="L1766">
        <v>10</v>
      </c>
      <c r="M1766" t="s">
        <v>19</v>
      </c>
      <c r="N1766" t="s">
        <v>62</v>
      </c>
      <c r="O1766">
        <v>64.900000000000006</v>
      </c>
      <c r="P1766" t="s">
        <v>24</v>
      </c>
      <c r="Q1766" t="s">
        <v>64</v>
      </c>
      <c r="R1766" t="s">
        <v>65</v>
      </c>
      <c r="S1766" t="s">
        <v>20</v>
      </c>
      <c r="T1766" t="s">
        <v>105</v>
      </c>
      <c r="U1766" t="s">
        <v>67</v>
      </c>
      <c r="V1766" t="s">
        <v>21</v>
      </c>
      <c r="W1766">
        <v>805</v>
      </c>
      <c r="X1766" t="s">
        <v>22</v>
      </c>
      <c r="Y1766" t="s">
        <v>39</v>
      </c>
      <c r="Z1766">
        <v>2</v>
      </c>
      <c r="AC1766" t="str">
        <f>IF(Table1[[#This Row],[In Adafruit Kit]]+Table1[[#This Row],[Common part]]&gt;0,1,"")</f>
        <v/>
      </c>
      <c r="AF1766" t="str">
        <f>IF(Table1[[#This Row],[Stock Part]]=1,"STOCK",IF(Table1[[#This Row],[5% Rohs Part]]+Table1[[#This Row],[1% Rohs Part]],"",""))</f>
        <v/>
      </c>
      <c r="AG1766" t="str">
        <f>CONCATENATE(Table1[[#This Row],[Resistance (Ohms)]],Table1[[#This Row],[Tolerance]],Table1[[#This Row],[Stock]])</f>
        <v>64.9Â±1%</v>
      </c>
      <c r="AH1766" t="s">
        <v>11344</v>
      </c>
      <c r="AI1766" s="6" t="s">
        <v>11352</v>
      </c>
    </row>
    <row r="1767" spans="1:35" hidden="1">
      <c r="A1767" t="s">
        <v>55</v>
      </c>
      <c r="B1767" t="s">
        <v>56</v>
      </c>
      <c r="C1767" t="s">
        <v>4996</v>
      </c>
      <c r="D1767" t="s">
        <v>58</v>
      </c>
      <c r="E1767" t="s">
        <v>4997</v>
      </c>
      <c r="F1767" t="s">
        <v>60</v>
      </c>
      <c r="G1767" t="s">
        <v>1828</v>
      </c>
      <c r="H1767">
        <v>0</v>
      </c>
      <c r="I1767">
        <v>0</v>
      </c>
      <c r="J1767" t="s">
        <v>25</v>
      </c>
      <c r="K1767">
        <v>0</v>
      </c>
      <c r="L1767">
        <v>10</v>
      </c>
      <c r="M1767" t="s">
        <v>19</v>
      </c>
      <c r="N1767" t="s">
        <v>62</v>
      </c>
      <c r="O1767">
        <v>665</v>
      </c>
      <c r="P1767" t="s">
        <v>24</v>
      </c>
      <c r="Q1767" t="s">
        <v>64</v>
      </c>
      <c r="R1767" t="s">
        <v>65</v>
      </c>
      <c r="S1767" t="s">
        <v>20</v>
      </c>
      <c r="T1767" t="s">
        <v>105</v>
      </c>
      <c r="U1767" t="s">
        <v>67</v>
      </c>
      <c r="V1767" t="s">
        <v>21</v>
      </c>
      <c r="W1767">
        <v>805</v>
      </c>
      <c r="X1767" t="s">
        <v>22</v>
      </c>
      <c r="Y1767" t="s">
        <v>39</v>
      </c>
      <c r="Z1767">
        <v>2</v>
      </c>
      <c r="AC1767" t="str">
        <f>IF(Table1[[#This Row],[In Adafruit Kit]]+Table1[[#This Row],[Common part]]&gt;0,1,"")</f>
        <v/>
      </c>
      <c r="AF1767" t="str">
        <f>IF(Table1[[#This Row],[Stock Part]]=1,"STOCK",IF(Table1[[#This Row],[5% Rohs Part]]+Table1[[#This Row],[1% Rohs Part]],"",""))</f>
        <v/>
      </c>
      <c r="AG1767" t="str">
        <f>CONCATENATE(Table1[[#This Row],[Resistance (Ohms)]],Table1[[#This Row],[Tolerance]],Table1[[#This Row],[Stock]])</f>
        <v>665Â±1%</v>
      </c>
      <c r="AH1767" t="s">
        <v>11344</v>
      </c>
      <c r="AI1767" s="6" t="s">
        <v>11352</v>
      </c>
    </row>
    <row r="1768" spans="1:35" hidden="1">
      <c r="A1768" t="s">
        <v>55</v>
      </c>
      <c r="B1768" t="s">
        <v>56</v>
      </c>
      <c r="C1768" t="s">
        <v>4998</v>
      </c>
      <c r="D1768" t="s">
        <v>58</v>
      </c>
      <c r="E1768" t="s">
        <v>4999</v>
      </c>
      <c r="F1768" t="s">
        <v>60</v>
      </c>
      <c r="G1768" t="s">
        <v>1160</v>
      </c>
      <c r="H1768">
        <v>0</v>
      </c>
      <c r="I1768">
        <v>0</v>
      </c>
      <c r="J1768" t="s">
        <v>25</v>
      </c>
      <c r="K1768">
        <v>0</v>
      </c>
      <c r="L1768">
        <v>10</v>
      </c>
      <c r="M1768" t="s">
        <v>19</v>
      </c>
      <c r="N1768" t="s">
        <v>62</v>
      </c>
      <c r="O1768" t="s">
        <v>1161</v>
      </c>
      <c r="P1768" t="s">
        <v>24</v>
      </c>
      <c r="Q1768" t="s">
        <v>64</v>
      </c>
      <c r="R1768" t="s">
        <v>65</v>
      </c>
      <c r="S1768" t="s">
        <v>20</v>
      </c>
      <c r="T1768" t="s">
        <v>105</v>
      </c>
      <c r="U1768" t="s">
        <v>67</v>
      </c>
      <c r="V1768" t="s">
        <v>21</v>
      </c>
      <c r="W1768">
        <v>805</v>
      </c>
      <c r="X1768" t="s">
        <v>22</v>
      </c>
      <c r="Y1768" t="s">
        <v>39</v>
      </c>
      <c r="Z1768">
        <v>2</v>
      </c>
      <c r="AC1768" t="str">
        <f>IF(Table1[[#This Row],[In Adafruit Kit]]+Table1[[#This Row],[Common part]]&gt;0,1,"")</f>
        <v/>
      </c>
      <c r="AF1768" t="str">
        <f>IF(Table1[[#This Row],[Stock Part]]=1,"STOCK",IF(Table1[[#This Row],[5% Rohs Part]]+Table1[[#This Row],[1% Rohs Part]],"",""))</f>
        <v/>
      </c>
      <c r="AG1768" t="str">
        <f>CONCATENATE(Table1[[#This Row],[Resistance (Ohms)]],Table1[[#This Row],[Tolerance]],Table1[[#This Row],[Stock]])</f>
        <v>6.65kÂ±1%</v>
      </c>
      <c r="AH1768" t="s">
        <v>11344</v>
      </c>
      <c r="AI1768" s="6" t="s">
        <v>11352</v>
      </c>
    </row>
    <row r="1769" spans="1:35" hidden="1">
      <c r="A1769" t="s">
        <v>55</v>
      </c>
      <c r="B1769" t="s">
        <v>56</v>
      </c>
      <c r="C1769" t="s">
        <v>5000</v>
      </c>
      <c r="D1769" t="s">
        <v>58</v>
      </c>
      <c r="E1769" t="s">
        <v>5001</v>
      </c>
      <c r="F1769" t="s">
        <v>60</v>
      </c>
      <c r="G1769" t="s">
        <v>1824</v>
      </c>
      <c r="H1769">
        <v>0</v>
      </c>
      <c r="I1769">
        <v>0</v>
      </c>
      <c r="J1769" t="s">
        <v>25</v>
      </c>
      <c r="K1769">
        <v>0</v>
      </c>
      <c r="L1769">
        <v>10</v>
      </c>
      <c r="M1769" t="s">
        <v>19</v>
      </c>
      <c r="N1769" t="s">
        <v>62</v>
      </c>
      <c r="O1769" t="s">
        <v>1825</v>
      </c>
      <c r="P1769" t="s">
        <v>24</v>
      </c>
      <c r="Q1769" t="s">
        <v>64</v>
      </c>
      <c r="R1769" t="s">
        <v>65</v>
      </c>
      <c r="S1769" t="s">
        <v>20</v>
      </c>
      <c r="T1769" t="s">
        <v>105</v>
      </c>
      <c r="U1769" t="s">
        <v>67</v>
      </c>
      <c r="V1769" t="s">
        <v>21</v>
      </c>
      <c r="W1769">
        <v>805</v>
      </c>
      <c r="X1769" t="s">
        <v>22</v>
      </c>
      <c r="Y1769" t="s">
        <v>39</v>
      </c>
      <c r="Z1769">
        <v>2</v>
      </c>
      <c r="AC1769" t="str">
        <f>IF(Table1[[#This Row],[In Adafruit Kit]]+Table1[[#This Row],[Common part]]&gt;0,1,"")</f>
        <v/>
      </c>
      <c r="AF1769" t="str">
        <f>IF(Table1[[#This Row],[Stock Part]]=1,"STOCK",IF(Table1[[#This Row],[5% Rohs Part]]+Table1[[#This Row],[1% Rohs Part]],"",""))</f>
        <v/>
      </c>
      <c r="AG1769" t="str">
        <f>CONCATENATE(Table1[[#This Row],[Resistance (Ohms)]],Table1[[#This Row],[Tolerance]],Table1[[#This Row],[Stock]])</f>
        <v>66.5kÂ±1%</v>
      </c>
      <c r="AH1769" t="s">
        <v>11344</v>
      </c>
      <c r="AI1769" s="6" t="s">
        <v>11352</v>
      </c>
    </row>
    <row r="1770" spans="1:35" hidden="1">
      <c r="A1770" t="s">
        <v>55</v>
      </c>
      <c r="B1770" t="s">
        <v>56</v>
      </c>
      <c r="C1770" t="s">
        <v>5002</v>
      </c>
      <c r="D1770" t="s">
        <v>58</v>
      </c>
      <c r="E1770" t="s">
        <v>5003</v>
      </c>
      <c r="F1770" t="s">
        <v>60</v>
      </c>
      <c r="G1770" t="s">
        <v>3139</v>
      </c>
      <c r="H1770">
        <v>0</v>
      </c>
      <c r="I1770">
        <v>0</v>
      </c>
      <c r="J1770" t="s">
        <v>25</v>
      </c>
      <c r="K1770">
        <v>0</v>
      </c>
      <c r="L1770">
        <v>10</v>
      </c>
      <c r="M1770" t="s">
        <v>19</v>
      </c>
      <c r="N1770" t="s">
        <v>62</v>
      </c>
      <c r="O1770" t="s">
        <v>3140</v>
      </c>
      <c r="P1770" t="s">
        <v>24</v>
      </c>
      <c r="Q1770" t="s">
        <v>64</v>
      </c>
      <c r="R1770" t="s">
        <v>65</v>
      </c>
      <c r="S1770" t="s">
        <v>20</v>
      </c>
      <c r="T1770" t="s">
        <v>105</v>
      </c>
      <c r="U1770" t="s">
        <v>67</v>
      </c>
      <c r="V1770" t="s">
        <v>21</v>
      </c>
      <c r="W1770">
        <v>805</v>
      </c>
      <c r="X1770" t="s">
        <v>22</v>
      </c>
      <c r="Y1770" t="s">
        <v>39</v>
      </c>
      <c r="Z1770">
        <v>2</v>
      </c>
      <c r="AC1770" t="str">
        <f>IF(Table1[[#This Row],[In Adafruit Kit]]+Table1[[#This Row],[Common part]]&gt;0,1,"")</f>
        <v/>
      </c>
      <c r="AF1770" t="str">
        <f>IF(Table1[[#This Row],[Stock Part]]=1,"STOCK",IF(Table1[[#This Row],[5% Rohs Part]]+Table1[[#This Row],[1% Rohs Part]],"",""))</f>
        <v/>
      </c>
      <c r="AG1770" t="str">
        <f>CONCATENATE(Table1[[#This Row],[Resistance (Ohms)]],Table1[[#This Row],[Tolerance]],Table1[[#This Row],[Stock]])</f>
        <v>665kÂ±1%</v>
      </c>
      <c r="AH1770" t="s">
        <v>11344</v>
      </c>
      <c r="AI1770" s="6" t="s">
        <v>11352</v>
      </c>
    </row>
    <row r="1771" spans="1:35" hidden="1">
      <c r="A1771" t="s">
        <v>55</v>
      </c>
      <c r="B1771" t="s">
        <v>56</v>
      </c>
      <c r="C1771" t="s">
        <v>5004</v>
      </c>
      <c r="D1771" t="s">
        <v>58</v>
      </c>
      <c r="E1771" t="s">
        <v>5005</v>
      </c>
      <c r="F1771" t="s">
        <v>60</v>
      </c>
      <c r="G1771" t="s">
        <v>2310</v>
      </c>
      <c r="H1771">
        <v>0</v>
      </c>
      <c r="I1771">
        <v>0</v>
      </c>
      <c r="J1771" t="s">
        <v>25</v>
      </c>
      <c r="K1771">
        <v>0</v>
      </c>
      <c r="L1771">
        <v>10</v>
      </c>
      <c r="M1771" t="s">
        <v>19</v>
      </c>
      <c r="N1771" t="s">
        <v>62</v>
      </c>
      <c r="O1771" t="s">
        <v>2311</v>
      </c>
      <c r="P1771" t="s">
        <v>24</v>
      </c>
      <c r="Q1771" t="s">
        <v>64</v>
      </c>
      <c r="R1771" t="s">
        <v>65</v>
      </c>
      <c r="S1771" t="s">
        <v>20</v>
      </c>
      <c r="T1771" t="s">
        <v>105</v>
      </c>
      <c r="U1771" t="s">
        <v>67</v>
      </c>
      <c r="V1771" t="s">
        <v>21</v>
      </c>
      <c r="W1771">
        <v>805</v>
      </c>
      <c r="X1771" t="s">
        <v>22</v>
      </c>
      <c r="Y1771" t="s">
        <v>39</v>
      </c>
      <c r="Z1771">
        <v>2</v>
      </c>
      <c r="AC1771" t="str">
        <f>IF(Table1[[#This Row],[In Adafruit Kit]]+Table1[[#This Row],[Common part]]&gt;0,1,"")</f>
        <v/>
      </c>
      <c r="AF1771" t="str">
        <f>IF(Table1[[#This Row],[Stock Part]]=1,"STOCK",IF(Table1[[#This Row],[5% Rohs Part]]+Table1[[#This Row],[1% Rohs Part]],"",""))</f>
        <v/>
      </c>
      <c r="AG1771" t="str">
        <f>CONCATENATE(Table1[[#This Row],[Resistance (Ohms)]],Table1[[#This Row],[Tolerance]],Table1[[#This Row],[Stock]])</f>
        <v>6.65MÂ±1%</v>
      </c>
      <c r="AH1771" t="s">
        <v>11344</v>
      </c>
      <c r="AI1771" s="6" t="s">
        <v>11352</v>
      </c>
    </row>
    <row r="1772" spans="1:35" hidden="1">
      <c r="A1772" t="s">
        <v>55</v>
      </c>
      <c r="B1772" t="s">
        <v>56</v>
      </c>
      <c r="C1772" t="s">
        <v>5006</v>
      </c>
      <c r="D1772" t="s">
        <v>58</v>
      </c>
      <c r="E1772" t="s">
        <v>5007</v>
      </c>
      <c r="F1772" t="s">
        <v>60</v>
      </c>
      <c r="G1772" t="s">
        <v>3242</v>
      </c>
      <c r="H1772">
        <v>0</v>
      </c>
      <c r="I1772">
        <v>0</v>
      </c>
      <c r="J1772" t="s">
        <v>25</v>
      </c>
      <c r="K1772">
        <v>0</v>
      </c>
      <c r="L1772">
        <v>10</v>
      </c>
      <c r="M1772" t="s">
        <v>19</v>
      </c>
      <c r="N1772" t="s">
        <v>62</v>
      </c>
      <c r="O1772">
        <v>66.5</v>
      </c>
      <c r="P1772" t="s">
        <v>24</v>
      </c>
      <c r="Q1772" t="s">
        <v>64</v>
      </c>
      <c r="R1772" t="s">
        <v>65</v>
      </c>
      <c r="S1772" t="s">
        <v>20</v>
      </c>
      <c r="T1772" t="s">
        <v>105</v>
      </c>
      <c r="U1772" t="s">
        <v>67</v>
      </c>
      <c r="V1772" t="s">
        <v>21</v>
      </c>
      <c r="W1772">
        <v>805</v>
      </c>
      <c r="X1772" t="s">
        <v>22</v>
      </c>
      <c r="Y1772" t="s">
        <v>39</v>
      </c>
      <c r="Z1772">
        <v>2</v>
      </c>
      <c r="AC1772" t="str">
        <f>IF(Table1[[#This Row],[In Adafruit Kit]]+Table1[[#This Row],[Common part]]&gt;0,1,"")</f>
        <v/>
      </c>
      <c r="AF1772" t="str">
        <f>IF(Table1[[#This Row],[Stock Part]]=1,"STOCK",IF(Table1[[#This Row],[5% Rohs Part]]+Table1[[#This Row],[1% Rohs Part]],"",""))</f>
        <v/>
      </c>
      <c r="AG1772" t="str">
        <f>CONCATENATE(Table1[[#This Row],[Resistance (Ohms)]],Table1[[#This Row],[Tolerance]],Table1[[#This Row],[Stock]])</f>
        <v>66.5Â±1%</v>
      </c>
      <c r="AH1772" t="s">
        <v>11344</v>
      </c>
      <c r="AI1772" s="6" t="s">
        <v>11352</v>
      </c>
    </row>
    <row r="1773" spans="1:35" hidden="1">
      <c r="A1773" t="s">
        <v>55</v>
      </c>
      <c r="B1773" t="s">
        <v>56</v>
      </c>
      <c r="C1773" t="s">
        <v>5008</v>
      </c>
      <c r="D1773" t="s">
        <v>58</v>
      </c>
      <c r="E1773" t="s">
        <v>5009</v>
      </c>
      <c r="F1773" t="s">
        <v>60</v>
      </c>
      <c r="G1773" t="s">
        <v>1097</v>
      </c>
      <c r="H1773">
        <v>0</v>
      </c>
      <c r="I1773">
        <v>0</v>
      </c>
      <c r="J1773" t="s">
        <v>25</v>
      </c>
      <c r="K1773">
        <v>0</v>
      </c>
      <c r="L1773">
        <v>10</v>
      </c>
      <c r="M1773" t="s">
        <v>19</v>
      </c>
      <c r="N1773" t="s">
        <v>62</v>
      </c>
      <c r="O1773">
        <v>680</v>
      </c>
      <c r="P1773" t="s">
        <v>24</v>
      </c>
      <c r="Q1773" t="s">
        <v>64</v>
      </c>
      <c r="R1773" t="s">
        <v>65</v>
      </c>
      <c r="S1773" t="s">
        <v>20</v>
      </c>
      <c r="T1773" t="s">
        <v>105</v>
      </c>
      <c r="U1773" t="s">
        <v>67</v>
      </c>
      <c r="V1773" t="s">
        <v>21</v>
      </c>
      <c r="W1773">
        <v>805</v>
      </c>
      <c r="X1773" t="s">
        <v>22</v>
      </c>
      <c r="Y1773" t="s">
        <v>39</v>
      </c>
      <c r="Z1773">
        <v>2</v>
      </c>
      <c r="AC1773" t="str">
        <f>IF(Table1[[#This Row],[In Adafruit Kit]]+Table1[[#This Row],[Common part]]&gt;0,1,"")</f>
        <v/>
      </c>
      <c r="AF1773" t="str">
        <f>IF(Table1[[#This Row],[Stock Part]]=1,"STOCK",IF(Table1[[#This Row],[5% Rohs Part]]+Table1[[#This Row],[1% Rohs Part]],"",""))</f>
        <v/>
      </c>
      <c r="AG1773" t="str">
        <f>CONCATENATE(Table1[[#This Row],[Resistance (Ohms)]],Table1[[#This Row],[Tolerance]],Table1[[#This Row],[Stock]])</f>
        <v>680Â±1%</v>
      </c>
      <c r="AH1773" t="s">
        <v>11344</v>
      </c>
      <c r="AI1773" s="6" t="s">
        <v>11352</v>
      </c>
    </row>
    <row r="1774" spans="1:35" hidden="1">
      <c r="A1774" t="s">
        <v>55</v>
      </c>
      <c r="B1774" t="s">
        <v>56</v>
      </c>
      <c r="C1774" t="s">
        <v>5010</v>
      </c>
      <c r="D1774" t="s">
        <v>58</v>
      </c>
      <c r="E1774" t="s">
        <v>5011</v>
      </c>
      <c r="F1774" t="s">
        <v>60</v>
      </c>
      <c r="G1774" t="s">
        <v>557</v>
      </c>
      <c r="H1774">
        <v>0</v>
      </c>
      <c r="I1774">
        <v>0</v>
      </c>
      <c r="J1774" t="s">
        <v>25</v>
      </c>
      <c r="K1774">
        <v>0</v>
      </c>
      <c r="L1774">
        <v>10</v>
      </c>
      <c r="M1774" t="s">
        <v>19</v>
      </c>
      <c r="N1774" t="s">
        <v>62</v>
      </c>
      <c r="O1774" t="s">
        <v>312</v>
      </c>
      <c r="P1774" t="s">
        <v>24</v>
      </c>
      <c r="Q1774" t="s">
        <v>64</v>
      </c>
      <c r="R1774" t="s">
        <v>65</v>
      </c>
      <c r="S1774" t="s">
        <v>20</v>
      </c>
      <c r="T1774" t="s">
        <v>105</v>
      </c>
      <c r="U1774" t="s">
        <v>67</v>
      </c>
      <c r="V1774" t="s">
        <v>21</v>
      </c>
      <c r="W1774">
        <v>805</v>
      </c>
      <c r="X1774" t="s">
        <v>22</v>
      </c>
      <c r="Y1774" t="s">
        <v>39</v>
      </c>
      <c r="Z1774">
        <v>2</v>
      </c>
      <c r="AC1774" t="str">
        <f>IF(Table1[[#This Row],[In Adafruit Kit]]+Table1[[#This Row],[Common part]]&gt;0,1,"")</f>
        <v/>
      </c>
      <c r="AF1774" t="str">
        <f>IF(Table1[[#This Row],[Stock Part]]=1,"STOCK",IF(Table1[[#This Row],[5% Rohs Part]]+Table1[[#This Row],[1% Rohs Part]],"",""))</f>
        <v/>
      </c>
      <c r="AG1774" t="str">
        <f>CONCATENATE(Table1[[#This Row],[Resistance (Ohms)]],Table1[[#This Row],[Tolerance]],Table1[[#This Row],[Stock]])</f>
        <v>6.8kÂ±1%</v>
      </c>
      <c r="AH1774" t="s">
        <v>11344</v>
      </c>
      <c r="AI1774" s="6" t="s">
        <v>11352</v>
      </c>
    </row>
    <row r="1775" spans="1:35" hidden="1">
      <c r="A1775" t="s">
        <v>55</v>
      </c>
      <c r="B1775" t="s">
        <v>56</v>
      </c>
      <c r="C1775" t="s">
        <v>5012</v>
      </c>
      <c r="D1775" t="s">
        <v>58</v>
      </c>
      <c r="E1775" t="s">
        <v>5013</v>
      </c>
      <c r="F1775" t="s">
        <v>60</v>
      </c>
      <c r="G1775" t="s">
        <v>630</v>
      </c>
      <c r="H1775">
        <v>0</v>
      </c>
      <c r="I1775">
        <v>0</v>
      </c>
      <c r="J1775" t="s">
        <v>25</v>
      </c>
      <c r="K1775">
        <v>0</v>
      </c>
      <c r="L1775">
        <v>10</v>
      </c>
      <c r="M1775" t="s">
        <v>19</v>
      </c>
      <c r="N1775" t="s">
        <v>62</v>
      </c>
      <c r="O1775" t="s">
        <v>320</v>
      </c>
      <c r="P1775" t="s">
        <v>24</v>
      </c>
      <c r="Q1775" t="s">
        <v>64</v>
      </c>
      <c r="R1775" t="s">
        <v>65</v>
      </c>
      <c r="S1775" t="s">
        <v>20</v>
      </c>
      <c r="T1775" t="s">
        <v>105</v>
      </c>
      <c r="U1775" t="s">
        <v>67</v>
      </c>
      <c r="V1775" t="s">
        <v>21</v>
      </c>
      <c r="W1775">
        <v>805</v>
      </c>
      <c r="X1775" t="s">
        <v>22</v>
      </c>
      <c r="Y1775" t="s">
        <v>39</v>
      </c>
      <c r="Z1775">
        <v>2</v>
      </c>
      <c r="AC1775" t="str">
        <f>IF(Table1[[#This Row],[In Adafruit Kit]]+Table1[[#This Row],[Common part]]&gt;0,1,"")</f>
        <v/>
      </c>
      <c r="AF1775" t="str">
        <f>IF(Table1[[#This Row],[Stock Part]]=1,"STOCK",IF(Table1[[#This Row],[5% Rohs Part]]+Table1[[#This Row],[1% Rohs Part]],"",""))</f>
        <v/>
      </c>
      <c r="AG1775" t="str">
        <f>CONCATENATE(Table1[[#This Row],[Resistance (Ohms)]],Table1[[#This Row],[Tolerance]],Table1[[#This Row],[Stock]])</f>
        <v>68kÂ±1%</v>
      </c>
      <c r="AH1775" t="s">
        <v>11344</v>
      </c>
      <c r="AI1775" s="6" t="s">
        <v>11352</v>
      </c>
    </row>
    <row r="1776" spans="1:35" hidden="1">
      <c r="A1776" t="s">
        <v>55</v>
      </c>
      <c r="B1776" t="s">
        <v>56</v>
      </c>
      <c r="C1776" t="s">
        <v>5014</v>
      </c>
      <c r="D1776" t="s">
        <v>58</v>
      </c>
      <c r="E1776" t="s">
        <v>5015</v>
      </c>
      <c r="F1776" t="s">
        <v>60</v>
      </c>
      <c r="G1776" t="s">
        <v>1944</v>
      </c>
      <c r="H1776">
        <v>0</v>
      </c>
      <c r="I1776">
        <v>0</v>
      </c>
      <c r="J1776" t="s">
        <v>25</v>
      </c>
      <c r="K1776">
        <v>0</v>
      </c>
      <c r="L1776">
        <v>10</v>
      </c>
      <c r="M1776" t="s">
        <v>19</v>
      </c>
      <c r="N1776" t="s">
        <v>62</v>
      </c>
      <c r="O1776" t="s">
        <v>316</v>
      </c>
      <c r="P1776" t="s">
        <v>24</v>
      </c>
      <c r="Q1776" t="s">
        <v>64</v>
      </c>
      <c r="R1776" t="s">
        <v>65</v>
      </c>
      <c r="S1776" t="s">
        <v>20</v>
      </c>
      <c r="T1776" t="s">
        <v>105</v>
      </c>
      <c r="U1776" t="s">
        <v>67</v>
      </c>
      <c r="V1776" t="s">
        <v>21</v>
      </c>
      <c r="W1776">
        <v>805</v>
      </c>
      <c r="X1776" t="s">
        <v>22</v>
      </c>
      <c r="Y1776" t="s">
        <v>39</v>
      </c>
      <c r="Z1776">
        <v>2</v>
      </c>
      <c r="AC1776" t="str">
        <f>IF(Table1[[#This Row],[In Adafruit Kit]]+Table1[[#This Row],[Common part]]&gt;0,1,"")</f>
        <v/>
      </c>
      <c r="AF1776" t="str">
        <f>IF(Table1[[#This Row],[Stock Part]]=1,"STOCK",IF(Table1[[#This Row],[5% Rohs Part]]+Table1[[#This Row],[1% Rohs Part]],"",""))</f>
        <v/>
      </c>
      <c r="AG1776" t="str">
        <f>CONCATENATE(Table1[[#This Row],[Resistance (Ohms)]],Table1[[#This Row],[Tolerance]],Table1[[#This Row],[Stock]])</f>
        <v>680kÂ±1%</v>
      </c>
      <c r="AH1776" t="s">
        <v>11344</v>
      </c>
      <c r="AI1776" s="6" t="s">
        <v>11352</v>
      </c>
    </row>
    <row r="1777" spans="1:35" hidden="1">
      <c r="A1777" t="s">
        <v>55</v>
      </c>
      <c r="B1777" t="s">
        <v>56</v>
      </c>
      <c r="C1777" t="s">
        <v>5016</v>
      </c>
      <c r="D1777" t="s">
        <v>58</v>
      </c>
      <c r="E1777" t="s">
        <v>5017</v>
      </c>
      <c r="F1777" t="s">
        <v>60</v>
      </c>
      <c r="G1777" t="s">
        <v>960</v>
      </c>
      <c r="H1777">
        <v>0</v>
      </c>
      <c r="I1777">
        <v>0</v>
      </c>
      <c r="J1777" t="s">
        <v>25</v>
      </c>
      <c r="K1777">
        <v>0</v>
      </c>
      <c r="L1777">
        <v>10</v>
      </c>
      <c r="M1777" t="s">
        <v>19</v>
      </c>
      <c r="N1777" t="s">
        <v>62</v>
      </c>
      <c r="O1777">
        <v>681</v>
      </c>
      <c r="P1777" t="s">
        <v>24</v>
      </c>
      <c r="Q1777" t="s">
        <v>64</v>
      </c>
      <c r="R1777" t="s">
        <v>65</v>
      </c>
      <c r="S1777" t="s">
        <v>20</v>
      </c>
      <c r="T1777" t="s">
        <v>105</v>
      </c>
      <c r="U1777" t="s">
        <v>67</v>
      </c>
      <c r="V1777" t="s">
        <v>21</v>
      </c>
      <c r="W1777">
        <v>805</v>
      </c>
      <c r="X1777" t="s">
        <v>22</v>
      </c>
      <c r="Y1777" t="s">
        <v>39</v>
      </c>
      <c r="Z1777">
        <v>2</v>
      </c>
      <c r="AC1777" t="str">
        <f>IF(Table1[[#This Row],[In Adafruit Kit]]+Table1[[#This Row],[Common part]]&gt;0,1,"")</f>
        <v/>
      </c>
      <c r="AF1777" t="str">
        <f>IF(Table1[[#This Row],[Stock Part]]=1,"STOCK",IF(Table1[[#This Row],[5% Rohs Part]]+Table1[[#This Row],[1% Rohs Part]],"",""))</f>
        <v/>
      </c>
      <c r="AG1777" t="str">
        <f>CONCATENATE(Table1[[#This Row],[Resistance (Ohms)]],Table1[[#This Row],[Tolerance]],Table1[[#This Row],[Stock]])</f>
        <v>681Â±1%</v>
      </c>
      <c r="AH1777" t="s">
        <v>11344</v>
      </c>
      <c r="AI1777" s="6" t="s">
        <v>11352</v>
      </c>
    </row>
    <row r="1778" spans="1:35" hidden="1">
      <c r="A1778" t="s">
        <v>55</v>
      </c>
      <c r="B1778" t="s">
        <v>56</v>
      </c>
      <c r="C1778" t="s">
        <v>5018</v>
      </c>
      <c r="D1778" t="s">
        <v>58</v>
      </c>
      <c r="E1778" t="s">
        <v>5019</v>
      </c>
      <c r="F1778" t="s">
        <v>60</v>
      </c>
      <c r="G1778" t="s">
        <v>837</v>
      </c>
      <c r="H1778">
        <v>0</v>
      </c>
      <c r="I1778">
        <v>0</v>
      </c>
      <c r="J1778" t="s">
        <v>25</v>
      </c>
      <c r="K1778">
        <v>0</v>
      </c>
      <c r="L1778">
        <v>10</v>
      </c>
      <c r="M1778" t="s">
        <v>19</v>
      </c>
      <c r="N1778" t="s">
        <v>62</v>
      </c>
      <c r="O1778" t="s">
        <v>838</v>
      </c>
      <c r="P1778" t="s">
        <v>24</v>
      </c>
      <c r="Q1778" t="s">
        <v>64</v>
      </c>
      <c r="R1778" t="s">
        <v>65</v>
      </c>
      <c r="S1778" t="s">
        <v>20</v>
      </c>
      <c r="T1778" t="s">
        <v>105</v>
      </c>
      <c r="U1778" t="s">
        <v>67</v>
      </c>
      <c r="V1778" t="s">
        <v>21</v>
      </c>
      <c r="W1778">
        <v>805</v>
      </c>
      <c r="X1778" t="s">
        <v>22</v>
      </c>
      <c r="Y1778" t="s">
        <v>39</v>
      </c>
      <c r="Z1778">
        <v>2</v>
      </c>
      <c r="AC1778" t="str">
        <f>IF(Table1[[#This Row],[In Adafruit Kit]]+Table1[[#This Row],[Common part]]&gt;0,1,"")</f>
        <v/>
      </c>
      <c r="AF1778" t="str">
        <f>IF(Table1[[#This Row],[Stock Part]]=1,"STOCK",IF(Table1[[#This Row],[5% Rohs Part]]+Table1[[#This Row],[1% Rohs Part]],"",""))</f>
        <v/>
      </c>
      <c r="AG1778" t="str">
        <f>CONCATENATE(Table1[[#This Row],[Resistance (Ohms)]],Table1[[#This Row],[Tolerance]],Table1[[#This Row],[Stock]])</f>
        <v>6.81kÂ±1%</v>
      </c>
      <c r="AH1778" t="s">
        <v>11344</v>
      </c>
      <c r="AI1778" s="6" t="s">
        <v>11352</v>
      </c>
    </row>
    <row r="1779" spans="1:35" hidden="1">
      <c r="A1779" t="s">
        <v>55</v>
      </c>
      <c r="B1779" t="s">
        <v>56</v>
      </c>
      <c r="C1779" t="s">
        <v>5020</v>
      </c>
      <c r="D1779" t="s">
        <v>58</v>
      </c>
      <c r="E1779" t="s">
        <v>5021</v>
      </c>
      <c r="F1779" t="s">
        <v>60</v>
      </c>
      <c r="G1779" t="s">
        <v>1337</v>
      </c>
      <c r="H1779">
        <v>0</v>
      </c>
      <c r="I1779">
        <v>0</v>
      </c>
      <c r="J1779" t="s">
        <v>25</v>
      </c>
      <c r="K1779">
        <v>0</v>
      </c>
      <c r="L1779">
        <v>10</v>
      </c>
      <c r="M1779" t="s">
        <v>19</v>
      </c>
      <c r="N1779" t="s">
        <v>62</v>
      </c>
      <c r="O1779" t="s">
        <v>1338</v>
      </c>
      <c r="P1779" t="s">
        <v>24</v>
      </c>
      <c r="Q1779" t="s">
        <v>64</v>
      </c>
      <c r="R1779" t="s">
        <v>65</v>
      </c>
      <c r="S1779" t="s">
        <v>20</v>
      </c>
      <c r="T1779" t="s">
        <v>105</v>
      </c>
      <c r="U1779" t="s">
        <v>67</v>
      </c>
      <c r="V1779" t="s">
        <v>21</v>
      </c>
      <c r="W1779">
        <v>805</v>
      </c>
      <c r="X1779" t="s">
        <v>22</v>
      </c>
      <c r="Y1779" t="s">
        <v>39</v>
      </c>
      <c r="Z1779">
        <v>2</v>
      </c>
      <c r="AC1779" t="str">
        <f>IF(Table1[[#This Row],[In Adafruit Kit]]+Table1[[#This Row],[Common part]]&gt;0,1,"")</f>
        <v/>
      </c>
      <c r="AF1779" t="str">
        <f>IF(Table1[[#This Row],[Stock Part]]=1,"STOCK",IF(Table1[[#This Row],[5% Rohs Part]]+Table1[[#This Row],[1% Rohs Part]],"",""))</f>
        <v/>
      </c>
      <c r="AG1779" t="str">
        <f>CONCATENATE(Table1[[#This Row],[Resistance (Ohms)]],Table1[[#This Row],[Tolerance]],Table1[[#This Row],[Stock]])</f>
        <v>68.1kÂ±1%</v>
      </c>
      <c r="AH1779" t="s">
        <v>11344</v>
      </c>
      <c r="AI1779" s="6" t="s">
        <v>11352</v>
      </c>
    </row>
    <row r="1780" spans="1:35" hidden="1">
      <c r="A1780" t="s">
        <v>55</v>
      </c>
      <c r="B1780" t="s">
        <v>56</v>
      </c>
      <c r="C1780" t="s">
        <v>5022</v>
      </c>
      <c r="D1780" t="s">
        <v>58</v>
      </c>
      <c r="E1780" t="s">
        <v>5023</v>
      </c>
      <c r="F1780" t="s">
        <v>60</v>
      </c>
      <c r="G1780" t="s">
        <v>1831</v>
      </c>
      <c r="H1780">
        <v>0</v>
      </c>
      <c r="I1780">
        <v>0</v>
      </c>
      <c r="J1780" t="s">
        <v>25</v>
      </c>
      <c r="K1780">
        <v>0</v>
      </c>
      <c r="L1780">
        <v>10</v>
      </c>
      <c r="M1780" t="s">
        <v>19</v>
      </c>
      <c r="N1780" t="s">
        <v>62</v>
      </c>
      <c r="O1780" t="s">
        <v>1832</v>
      </c>
      <c r="P1780" t="s">
        <v>24</v>
      </c>
      <c r="Q1780" t="s">
        <v>64</v>
      </c>
      <c r="R1780" t="s">
        <v>65</v>
      </c>
      <c r="S1780" t="s">
        <v>20</v>
      </c>
      <c r="T1780" t="s">
        <v>105</v>
      </c>
      <c r="U1780" t="s">
        <v>67</v>
      </c>
      <c r="V1780" t="s">
        <v>21</v>
      </c>
      <c r="W1780">
        <v>805</v>
      </c>
      <c r="X1780" t="s">
        <v>22</v>
      </c>
      <c r="Y1780" t="s">
        <v>39</v>
      </c>
      <c r="Z1780">
        <v>2</v>
      </c>
      <c r="AC1780" t="str">
        <f>IF(Table1[[#This Row],[In Adafruit Kit]]+Table1[[#This Row],[Common part]]&gt;0,1,"")</f>
        <v/>
      </c>
      <c r="AF1780" t="str">
        <f>IF(Table1[[#This Row],[Stock Part]]=1,"STOCK",IF(Table1[[#This Row],[5% Rohs Part]]+Table1[[#This Row],[1% Rohs Part]],"",""))</f>
        <v/>
      </c>
      <c r="AG1780" t="str">
        <f>CONCATENATE(Table1[[#This Row],[Resistance (Ohms)]],Table1[[#This Row],[Tolerance]],Table1[[#This Row],[Stock]])</f>
        <v>681kÂ±1%</v>
      </c>
      <c r="AH1780" t="s">
        <v>11344</v>
      </c>
      <c r="AI1780" s="6" t="s">
        <v>11352</v>
      </c>
    </row>
    <row r="1781" spans="1:35" hidden="1">
      <c r="A1781" t="s">
        <v>55</v>
      </c>
      <c r="B1781" t="s">
        <v>56</v>
      </c>
      <c r="C1781" t="s">
        <v>5024</v>
      </c>
      <c r="D1781" t="s">
        <v>58</v>
      </c>
      <c r="E1781" t="s">
        <v>5025</v>
      </c>
      <c r="F1781" t="s">
        <v>60</v>
      </c>
      <c r="G1781" t="s">
        <v>2788</v>
      </c>
      <c r="H1781">
        <v>0</v>
      </c>
      <c r="I1781">
        <v>0</v>
      </c>
      <c r="J1781" t="s">
        <v>25</v>
      </c>
      <c r="K1781">
        <v>0</v>
      </c>
      <c r="L1781">
        <v>10</v>
      </c>
      <c r="M1781" t="s">
        <v>19</v>
      </c>
      <c r="N1781" t="s">
        <v>62</v>
      </c>
      <c r="O1781" t="s">
        <v>2789</v>
      </c>
      <c r="P1781" t="s">
        <v>24</v>
      </c>
      <c r="Q1781" t="s">
        <v>64</v>
      </c>
      <c r="R1781" t="s">
        <v>65</v>
      </c>
      <c r="S1781" t="s">
        <v>20</v>
      </c>
      <c r="T1781" t="s">
        <v>105</v>
      </c>
      <c r="U1781" t="s">
        <v>67</v>
      </c>
      <c r="V1781" t="s">
        <v>21</v>
      </c>
      <c r="W1781">
        <v>805</v>
      </c>
      <c r="X1781" t="s">
        <v>22</v>
      </c>
      <c r="Y1781" t="s">
        <v>39</v>
      </c>
      <c r="Z1781">
        <v>2</v>
      </c>
      <c r="AC1781" t="str">
        <f>IF(Table1[[#This Row],[In Adafruit Kit]]+Table1[[#This Row],[Common part]]&gt;0,1,"")</f>
        <v/>
      </c>
      <c r="AF1781" t="str">
        <f>IF(Table1[[#This Row],[Stock Part]]=1,"STOCK",IF(Table1[[#This Row],[5% Rohs Part]]+Table1[[#This Row],[1% Rohs Part]],"",""))</f>
        <v/>
      </c>
      <c r="AG1781" t="str">
        <f>CONCATENATE(Table1[[#This Row],[Resistance (Ohms)]],Table1[[#This Row],[Tolerance]],Table1[[#This Row],[Stock]])</f>
        <v>6.81MÂ±1%</v>
      </c>
      <c r="AH1781" t="s">
        <v>11344</v>
      </c>
      <c r="AI1781" s="6" t="s">
        <v>11352</v>
      </c>
    </row>
    <row r="1782" spans="1:35" hidden="1">
      <c r="A1782" t="s">
        <v>55</v>
      </c>
      <c r="B1782" t="s">
        <v>56</v>
      </c>
      <c r="C1782" t="s">
        <v>5026</v>
      </c>
      <c r="D1782" t="s">
        <v>58</v>
      </c>
      <c r="E1782" t="s">
        <v>5027</v>
      </c>
      <c r="F1782" t="s">
        <v>60</v>
      </c>
      <c r="G1782" t="s">
        <v>1941</v>
      </c>
      <c r="H1782">
        <v>0</v>
      </c>
      <c r="I1782">
        <v>0</v>
      </c>
      <c r="J1782" t="s">
        <v>25</v>
      </c>
      <c r="K1782">
        <v>0</v>
      </c>
      <c r="L1782">
        <v>10</v>
      </c>
      <c r="M1782" t="s">
        <v>19</v>
      </c>
      <c r="N1782" t="s">
        <v>62</v>
      </c>
      <c r="O1782">
        <v>68</v>
      </c>
      <c r="P1782" t="s">
        <v>24</v>
      </c>
      <c r="Q1782" t="s">
        <v>64</v>
      </c>
      <c r="R1782" t="s">
        <v>65</v>
      </c>
      <c r="S1782" t="s">
        <v>20</v>
      </c>
      <c r="T1782" t="s">
        <v>105</v>
      </c>
      <c r="U1782" t="s">
        <v>67</v>
      </c>
      <c r="V1782" t="s">
        <v>21</v>
      </c>
      <c r="W1782">
        <v>805</v>
      </c>
      <c r="X1782" t="s">
        <v>22</v>
      </c>
      <c r="Y1782" t="s">
        <v>39</v>
      </c>
      <c r="Z1782">
        <v>2</v>
      </c>
      <c r="AC1782" t="str">
        <f>IF(Table1[[#This Row],[In Adafruit Kit]]+Table1[[#This Row],[Common part]]&gt;0,1,"")</f>
        <v/>
      </c>
      <c r="AF1782" t="str">
        <f>IF(Table1[[#This Row],[Stock Part]]=1,"STOCK",IF(Table1[[#This Row],[5% Rohs Part]]+Table1[[#This Row],[1% Rohs Part]],"",""))</f>
        <v/>
      </c>
      <c r="AG1782" t="str">
        <f>CONCATENATE(Table1[[#This Row],[Resistance (Ohms)]],Table1[[#This Row],[Tolerance]],Table1[[#This Row],[Stock]])</f>
        <v>68Â±1%</v>
      </c>
      <c r="AH1782" t="s">
        <v>11344</v>
      </c>
      <c r="AI1782" s="6" t="s">
        <v>11352</v>
      </c>
    </row>
    <row r="1783" spans="1:35" hidden="1">
      <c r="A1783" t="s">
        <v>55</v>
      </c>
      <c r="B1783" t="s">
        <v>56</v>
      </c>
      <c r="C1783" t="s">
        <v>5028</v>
      </c>
      <c r="D1783" t="s">
        <v>58</v>
      </c>
      <c r="E1783" t="s">
        <v>5029</v>
      </c>
      <c r="F1783" t="s">
        <v>60</v>
      </c>
      <c r="G1783" t="s">
        <v>685</v>
      </c>
      <c r="H1783">
        <v>0</v>
      </c>
      <c r="I1783">
        <v>0</v>
      </c>
      <c r="J1783" t="s">
        <v>25</v>
      </c>
      <c r="K1783">
        <v>0</v>
      </c>
      <c r="L1783">
        <v>10</v>
      </c>
      <c r="M1783" t="s">
        <v>19</v>
      </c>
      <c r="N1783" t="s">
        <v>62</v>
      </c>
      <c r="O1783">
        <v>68.099999999999994</v>
      </c>
      <c r="P1783" t="s">
        <v>24</v>
      </c>
      <c r="Q1783" t="s">
        <v>64</v>
      </c>
      <c r="R1783" t="s">
        <v>65</v>
      </c>
      <c r="S1783" t="s">
        <v>20</v>
      </c>
      <c r="T1783" t="s">
        <v>105</v>
      </c>
      <c r="U1783" t="s">
        <v>67</v>
      </c>
      <c r="V1783" t="s">
        <v>21</v>
      </c>
      <c r="W1783">
        <v>805</v>
      </c>
      <c r="X1783" t="s">
        <v>22</v>
      </c>
      <c r="Y1783" t="s">
        <v>39</v>
      </c>
      <c r="Z1783">
        <v>2</v>
      </c>
      <c r="AC1783" t="str">
        <f>IF(Table1[[#This Row],[In Adafruit Kit]]+Table1[[#This Row],[Common part]]&gt;0,1,"")</f>
        <v/>
      </c>
      <c r="AF1783" t="str">
        <f>IF(Table1[[#This Row],[Stock Part]]=1,"STOCK",IF(Table1[[#This Row],[5% Rohs Part]]+Table1[[#This Row],[1% Rohs Part]],"",""))</f>
        <v/>
      </c>
      <c r="AG1783" t="str">
        <f>CONCATENATE(Table1[[#This Row],[Resistance (Ohms)]],Table1[[#This Row],[Tolerance]],Table1[[#This Row],[Stock]])</f>
        <v>68.1Â±1%</v>
      </c>
      <c r="AH1783" t="s">
        <v>11344</v>
      </c>
      <c r="AI1783" s="6" t="s">
        <v>11352</v>
      </c>
    </row>
    <row r="1784" spans="1:35" hidden="1">
      <c r="A1784" t="s">
        <v>55</v>
      </c>
      <c r="B1784" t="s">
        <v>56</v>
      </c>
      <c r="C1784" t="s">
        <v>5030</v>
      </c>
      <c r="D1784" t="s">
        <v>58</v>
      </c>
      <c r="E1784" t="s">
        <v>5031</v>
      </c>
      <c r="F1784" t="s">
        <v>60</v>
      </c>
      <c r="G1784" t="s">
        <v>1228</v>
      </c>
      <c r="H1784">
        <v>0</v>
      </c>
      <c r="I1784">
        <v>0</v>
      </c>
      <c r="J1784" t="s">
        <v>25</v>
      </c>
      <c r="K1784">
        <v>0</v>
      </c>
      <c r="L1784">
        <v>10</v>
      </c>
      <c r="M1784" t="s">
        <v>19</v>
      </c>
      <c r="N1784" t="s">
        <v>62</v>
      </c>
      <c r="O1784">
        <v>698</v>
      </c>
      <c r="P1784" t="s">
        <v>24</v>
      </c>
      <c r="Q1784" t="s">
        <v>64</v>
      </c>
      <c r="R1784" t="s">
        <v>65</v>
      </c>
      <c r="S1784" t="s">
        <v>20</v>
      </c>
      <c r="T1784" t="s">
        <v>105</v>
      </c>
      <c r="U1784" t="s">
        <v>67</v>
      </c>
      <c r="V1784" t="s">
        <v>21</v>
      </c>
      <c r="W1784">
        <v>805</v>
      </c>
      <c r="X1784" t="s">
        <v>22</v>
      </c>
      <c r="Y1784" t="s">
        <v>39</v>
      </c>
      <c r="Z1784">
        <v>2</v>
      </c>
      <c r="AC1784" t="str">
        <f>IF(Table1[[#This Row],[In Adafruit Kit]]+Table1[[#This Row],[Common part]]&gt;0,1,"")</f>
        <v/>
      </c>
      <c r="AF1784" t="str">
        <f>IF(Table1[[#This Row],[Stock Part]]=1,"STOCK",IF(Table1[[#This Row],[5% Rohs Part]]+Table1[[#This Row],[1% Rohs Part]],"",""))</f>
        <v/>
      </c>
      <c r="AG1784" t="str">
        <f>CONCATENATE(Table1[[#This Row],[Resistance (Ohms)]],Table1[[#This Row],[Tolerance]],Table1[[#This Row],[Stock]])</f>
        <v>698Â±1%</v>
      </c>
      <c r="AH1784" t="s">
        <v>11344</v>
      </c>
      <c r="AI1784" s="6" t="s">
        <v>11352</v>
      </c>
    </row>
    <row r="1785" spans="1:35" hidden="1">
      <c r="A1785" t="s">
        <v>55</v>
      </c>
      <c r="B1785" t="s">
        <v>56</v>
      </c>
      <c r="C1785" t="s">
        <v>5032</v>
      </c>
      <c r="D1785" t="s">
        <v>58</v>
      </c>
      <c r="E1785" t="s">
        <v>5033</v>
      </c>
      <c r="F1785" t="s">
        <v>60</v>
      </c>
      <c r="G1785" t="s">
        <v>902</v>
      </c>
      <c r="H1785">
        <v>0</v>
      </c>
      <c r="I1785">
        <v>0</v>
      </c>
      <c r="J1785" t="s">
        <v>25</v>
      </c>
      <c r="K1785">
        <v>0</v>
      </c>
      <c r="L1785">
        <v>10</v>
      </c>
      <c r="M1785" t="s">
        <v>19</v>
      </c>
      <c r="N1785" t="s">
        <v>62</v>
      </c>
      <c r="O1785" t="s">
        <v>903</v>
      </c>
      <c r="P1785" t="s">
        <v>24</v>
      </c>
      <c r="Q1785" t="s">
        <v>64</v>
      </c>
      <c r="R1785" t="s">
        <v>65</v>
      </c>
      <c r="S1785" t="s">
        <v>20</v>
      </c>
      <c r="T1785" t="s">
        <v>105</v>
      </c>
      <c r="U1785" t="s">
        <v>67</v>
      </c>
      <c r="V1785" t="s">
        <v>21</v>
      </c>
      <c r="W1785">
        <v>805</v>
      </c>
      <c r="X1785" t="s">
        <v>22</v>
      </c>
      <c r="Y1785" t="s">
        <v>39</v>
      </c>
      <c r="Z1785">
        <v>2</v>
      </c>
      <c r="AC1785" t="str">
        <f>IF(Table1[[#This Row],[In Adafruit Kit]]+Table1[[#This Row],[Common part]]&gt;0,1,"")</f>
        <v/>
      </c>
      <c r="AF1785" t="str">
        <f>IF(Table1[[#This Row],[Stock Part]]=1,"STOCK",IF(Table1[[#This Row],[5% Rohs Part]]+Table1[[#This Row],[1% Rohs Part]],"",""))</f>
        <v/>
      </c>
      <c r="AG1785" t="str">
        <f>CONCATENATE(Table1[[#This Row],[Resistance (Ohms)]],Table1[[#This Row],[Tolerance]],Table1[[#This Row],[Stock]])</f>
        <v>6.98kÂ±1%</v>
      </c>
      <c r="AH1785" t="s">
        <v>11344</v>
      </c>
      <c r="AI1785" s="6" t="s">
        <v>11352</v>
      </c>
    </row>
    <row r="1786" spans="1:35" hidden="1">
      <c r="A1786" t="s">
        <v>55</v>
      </c>
      <c r="B1786" t="s">
        <v>56</v>
      </c>
      <c r="C1786" t="s">
        <v>5034</v>
      </c>
      <c r="D1786" t="s">
        <v>58</v>
      </c>
      <c r="E1786" t="s">
        <v>5035</v>
      </c>
      <c r="F1786" t="s">
        <v>60</v>
      </c>
      <c r="G1786" t="s">
        <v>1505</v>
      </c>
      <c r="H1786">
        <v>0</v>
      </c>
      <c r="I1786">
        <v>0</v>
      </c>
      <c r="J1786" t="s">
        <v>25</v>
      </c>
      <c r="K1786">
        <v>0</v>
      </c>
      <c r="L1786">
        <v>10</v>
      </c>
      <c r="M1786" t="s">
        <v>19</v>
      </c>
      <c r="N1786" t="s">
        <v>62</v>
      </c>
      <c r="O1786" t="s">
        <v>1506</v>
      </c>
      <c r="P1786" t="s">
        <v>24</v>
      </c>
      <c r="Q1786" t="s">
        <v>64</v>
      </c>
      <c r="R1786" t="s">
        <v>65</v>
      </c>
      <c r="S1786" t="s">
        <v>20</v>
      </c>
      <c r="T1786" t="s">
        <v>105</v>
      </c>
      <c r="U1786" t="s">
        <v>67</v>
      </c>
      <c r="V1786" t="s">
        <v>21</v>
      </c>
      <c r="W1786">
        <v>805</v>
      </c>
      <c r="X1786" t="s">
        <v>22</v>
      </c>
      <c r="Y1786" t="s">
        <v>39</v>
      </c>
      <c r="Z1786">
        <v>2</v>
      </c>
      <c r="AC1786" t="str">
        <f>IF(Table1[[#This Row],[In Adafruit Kit]]+Table1[[#This Row],[Common part]]&gt;0,1,"")</f>
        <v/>
      </c>
      <c r="AF1786" t="str">
        <f>IF(Table1[[#This Row],[Stock Part]]=1,"STOCK",IF(Table1[[#This Row],[5% Rohs Part]]+Table1[[#This Row],[1% Rohs Part]],"",""))</f>
        <v/>
      </c>
      <c r="AG1786" t="str">
        <f>CONCATENATE(Table1[[#This Row],[Resistance (Ohms)]],Table1[[#This Row],[Tolerance]],Table1[[#This Row],[Stock]])</f>
        <v>69.8kÂ±1%</v>
      </c>
      <c r="AH1786" t="s">
        <v>11344</v>
      </c>
      <c r="AI1786" s="6" t="s">
        <v>11352</v>
      </c>
    </row>
    <row r="1787" spans="1:35" hidden="1">
      <c r="A1787" t="s">
        <v>55</v>
      </c>
      <c r="B1787" t="s">
        <v>56</v>
      </c>
      <c r="C1787" t="s">
        <v>5036</v>
      </c>
      <c r="D1787" t="s">
        <v>58</v>
      </c>
      <c r="E1787" t="s">
        <v>5037</v>
      </c>
      <c r="F1787" t="s">
        <v>60</v>
      </c>
      <c r="G1787" t="s">
        <v>1715</v>
      </c>
      <c r="H1787">
        <v>0</v>
      </c>
      <c r="I1787">
        <v>0</v>
      </c>
      <c r="J1787" t="s">
        <v>25</v>
      </c>
      <c r="K1787">
        <v>0</v>
      </c>
      <c r="L1787">
        <v>10</v>
      </c>
      <c r="M1787" t="s">
        <v>19</v>
      </c>
      <c r="N1787" t="s">
        <v>62</v>
      </c>
      <c r="O1787" t="s">
        <v>1716</v>
      </c>
      <c r="P1787" t="s">
        <v>24</v>
      </c>
      <c r="Q1787" t="s">
        <v>64</v>
      </c>
      <c r="R1787" t="s">
        <v>65</v>
      </c>
      <c r="S1787" t="s">
        <v>20</v>
      </c>
      <c r="T1787" t="s">
        <v>105</v>
      </c>
      <c r="U1787" t="s">
        <v>67</v>
      </c>
      <c r="V1787" t="s">
        <v>21</v>
      </c>
      <c r="W1787">
        <v>805</v>
      </c>
      <c r="X1787" t="s">
        <v>22</v>
      </c>
      <c r="Y1787" t="s">
        <v>39</v>
      </c>
      <c r="Z1787">
        <v>2</v>
      </c>
      <c r="AC1787" t="str">
        <f>IF(Table1[[#This Row],[In Adafruit Kit]]+Table1[[#This Row],[Common part]]&gt;0,1,"")</f>
        <v/>
      </c>
      <c r="AF1787" t="str">
        <f>IF(Table1[[#This Row],[Stock Part]]=1,"STOCK",IF(Table1[[#This Row],[5% Rohs Part]]+Table1[[#This Row],[1% Rohs Part]],"",""))</f>
        <v/>
      </c>
      <c r="AG1787" t="str">
        <f>CONCATENATE(Table1[[#This Row],[Resistance (Ohms)]],Table1[[#This Row],[Tolerance]],Table1[[#This Row],[Stock]])</f>
        <v>698kÂ±1%</v>
      </c>
      <c r="AH1787" t="s">
        <v>11344</v>
      </c>
      <c r="AI1787" s="6" t="s">
        <v>11352</v>
      </c>
    </row>
    <row r="1788" spans="1:35" hidden="1">
      <c r="A1788" t="s">
        <v>55</v>
      </c>
      <c r="B1788" t="s">
        <v>56</v>
      </c>
      <c r="C1788" t="s">
        <v>5038</v>
      </c>
      <c r="D1788" t="s">
        <v>58</v>
      </c>
      <c r="E1788" t="s">
        <v>5039</v>
      </c>
      <c r="F1788" t="s">
        <v>60</v>
      </c>
      <c r="G1788" t="s">
        <v>3308</v>
      </c>
      <c r="H1788">
        <v>0</v>
      </c>
      <c r="I1788">
        <v>0</v>
      </c>
      <c r="J1788" t="s">
        <v>25</v>
      </c>
      <c r="K1788">
        <v>0</v>
      </c>
      <c r="L1788">
        <v>10</v>
      </c>
      <c r="M1788" t="s">
        <v>19</v>
      </c>
      <c r="N1788" t="s">
        <v>62</v>
      </c>
      <c r="O1788" t="s">
        <v>3309</v>
      </c>
      <c r="P1788" t="s">
        <v>24</v>
      </c>
      <c r="Q1788" t="s">
        <v>64</v>
      </c>
      <c r="R1788" t="s">
        <v>65</v>
      </c>
      <c r="S1788" t="s">
        <v>20</v>
      </c>
      <c r="T1788" t="s">
        <v>105</v>
      </c>
      <c r="U1788" t="s">
        <v>67</v>
      </c>
      <c r="V1788" t="s">
        <v>21</v>
      </c>
      <c r="W1788">
        <v>805</v>
      </c>
      <c r="X1788" t="s">
        <v>22</v>
      </c>
      <c r="Y1788" t="s">
        <v>39</v>
      </c>
      <c r="Z1788">
        <v>2</v>
      </c>
      <c r="AC1788" t="str">
        <f>IF(Table1[[#This Row],[In Adafruit Kit]]+Table1[[#This Row],[Common part]]&gt;0,1,"")</f>
        <v/>
      </c>
      <c r="AF1788" t="str">
        <f>IF(Table1[[#This Row],[Stock Part]]=1,"STOCK",IF(Table1[[#This Row],[5% Rohs Part]]+Table1[[#This Row],[1% Rohs Part]],"",""))</f>
        <v/>
      </c>
      <c r="AG1788" t="str">
        <f>CONCATENATE(Table1[[#This Row],[Resistance (Ohms)]],Table1[[#This Row],[Tolerance]],Table1[[#This Row],[Stock]])</f>
        <v>6.98MÂ±1%</v>
      </c>
      <c r="AH1788" t="s">
        <v>11344</v>
      </c>
      <c r="AI1788" s="6" t="s">
        <v>11352</v>
      </c>
    </row>
    <row r="1789" spans="1:35" hidden="1">
      <c r="A1789" t="s">
        <v>55</v>
      </c>
      <c r="B1789" t="s">
        <v>56</v>
      </c>
      <c r="C1789" t="s">
        <v>5040</v>
      </c>
      <c r="D1789" t="s">
        <v>58</v>
      </c>
      <c r="E1789" t="s">
        <v>5041</v>
      </c>
      <c r="F1789" t="s">
        <v>60</v>
      </c>
      <c r="G1789" t="s">
        <v>1167</v>
      </c>
      <c r="H1789">
        <v>0</v>
      </c>
      <c r="I1789">
        <v>0</v>
      </c>
      <c r="J1789" t="s">
        <v>25</v>
      </c>
      <c r="K1789">
        <v>0</v>
      </c>
      <c r="L1789">
        <v>10</v>
      </c>
      <c r="M1789" t="s">
        <v>19</v>
      </c>
      <c r="N1789" t="s">
        <v>62</v>
      </c>
      <c r="O1789">
        <v>69.8</v>
      </c>
      <c r="P1789" t="s">
        <v>24</v>
      </c>
      <c r="Q1789" t="s">
        <v>64</v>
      </c>
      <c r="R1789" t="s">
        <v>65</v>
      </c>
      <c r="S1789" t="s">
        <v>20</v>
      </c>
      <c r="T1789" t="s">
        <v>105</v>
      </c>
      <c r="U1789" t="s">
        <v>67</v>
      </c>
      <c r="V1789" t="s">
        <v>21</v>
      </c>
      <c r="W1789">
        <v>805</v>
      </c>
      <c r="X1789" t="s">
        <v>22</v>
      </c>
      <c r="Y1789" t="s">
        <v>39</v>
      </c>
      <c r="Z1789">
        <v>2</v>
      </c>
      <c r="AC1789" t="str">
        <f>IF(Table1[[#This Row],[In Adafruit Kit]]+Table1[[#This Row],[Common part]]&gt;0,1,"")</f>
        <v/>
      </c>
      <c r="AF1789" t="str">
        <f>IF(Table1[[#This Row],[Stock Part]]=1,"STOCK",IF(Table1[[#This Row],[5% Rohs Part]]+Table1[[#This Row],[1% Rohs Part]],"",""))</f>
        <v/>
      </c>
      <c r="AG1789" t="str">
        <f>CONCATENATE(Table1[[#This Row],[Resistance (Ohms)]],Table1[[#This Row],[Tolerance]],Table1[[#This Row],[Stock]])</f>
        <v>69.8Â±1%</v>
      </c>
      <c r="AH1789" t="s">
        <v>11344</v>
      </c>
      <c r="AI1789" s="6" t="s">
        <v>11352</v>
      </c>
    </row>
    <row r="1790" spans="1:35" hidden="1">
      <c r="A1790" t="s">
        <v>55</v>
      </c>
      <c r="B1790" t="s">
        <v>56</v>
      </c>
      <c r="C1790" t="s">
        <v>5042</v>
      </c>
      <c r="D1790" t="s">
        <v>58</v>
      </c>
      <c r="E1790" t="s">
        <v>5043</v>
      </c>
      <c r="F1790" t="s">
        <v>60</v>
      </c>
      <c r="G1790" t="s">
        <v>2104</v>
      </c>
      <c r="H1790">
        <v>0</v>
      </c>
      <c r="I1790">
        <v>0</v>
      </c>
      <c r="J1790" t="s">
        <v>25</v>
      </c>
      <c r="K1790">
        <v>0</v>
      </c>
      <c r="L1790">
        <v>10</v>
      </c>
      <c r="M1790" t="s">
        <v>19</v>
      </c>
      <c r="N1790" t="s">
        <v>62</v>
      </c>
      <c r="O1790">
        <v>6.04</v>
      </c>
      <c r="P1790" t="s">
        <v>24</v>
      </c>
      <c r="Q1790" t="s">
        <v>64</v>
      </c>
      <c r="R1790" t="s">
        <v>65</v>
      </c>
      <c r="S1790" t="s">
        <v>20</v>
      </c>
      <c r="T1790" t="s">
        <v>3477</v>
      </c>
      <c r="U1790" t="s">
        <v>67</v>
      </c>
      <c r="V1790" t="s">
        <v>21</v>
      </c>
      <c r="W1790">
        <v>805</v>
      </c>
      <c r="X1790" t="s">
        <v>22</v>
      </c>
      <c r="Y1790" t="s">
        <v>39</v>
      </c>
      <c r="Z1790">
        <v>2</v>
      </c>
      <c r="AC1790" t="str">
        <f>IF(Table1[[#This Row],[In Adafruit Kit]]+Table1[[#This Row],[Common part]]&gt;0,1,"")</f>
        <v/>
      </c>
      <c r="AF1790" t="str">
        <f>IF(Table1[[#This Row],[Stock Part]]=1,"STOCK",IF(Table1[[#This Row],[5% Rohs Part]]+Table1[[#This Row],[1% Rohs Part]],"",""))</f>
        <v/>
      </c>
      <c r="AG1790" t="str">
        <f>CONCATENATE(Table1[[#This Row],[Resistance (Ohms)]],Table1[[#This Row],[Tolerance]],Table1[[#This Row],[Stock]])</f>
        <v>6.04Â±1%</v>
      </c>
      <c r="AH1790" t="s">
        <v>11344</v>
      </c>
      <c r="AI1790" s="6" t="s">
        <v>11352</v>
      </c>
    </row>
    <row r="1791" spans="1:35" hidden="1">
      <c r="A1791" t="s">
        <v>55</v>
      </c>
      <c r="B1791" t="s">
        <v>56</v>
      </c>
      <c r="C1791" t="s">
        <v>5044</v>
      </c>
      <c r="D1791" t="s">
        <v>58</v>
      </c>
      <c r="E1791" t="s">
        <v>5045</v>
      </c>
      <c r="F1791" t="s">
        <v>60</v>
      </c>
      <c r="G1791" t="s">
        <v>2410</v>
      </c>
      <c r="H1791">
        <v>0</v>
      </c>
      <c r="I1791">
        <v>0</v>
      </c>
      <c r="J1791" t="s">
        <v>25</v>
      </c>
      <c r="K1791">
        <v>0</v>
      </c>
      <c r="L1791">
        <v>10</v>
      </c>
      <c r="M1791" t="s">
        <v>19</v>
      </c>
      <c r="N1791" t="s">
        <v>62</v>
      </c>
      <c r="O1791">
        <v>6.19</v>
      </c>
      <c r="P1791" t="s">
        <v>24</v>
      </c>
      <c r="Q1791" t="s">
        <v>64</v>
      </c>
      <c r="R1791" t="s">
        <v>65</v>
      </c>
      <c r="S1791" t="s">
        <v>20</v>
      </c>
      <c r="T1791" t="s">
        <v>3477</v>
      </c>
      <c r="U1791" t="s">
        <v>67</v>
      </c>
      <c r="V1791" t="s">
        <v>21</v>
      </c>
      <c r="W1791">
        <v>805</v>
      </c>
      <c r="X1791" t="s">
        <v>22</v>
      </c>
      <c r="Y1791" t="s">
        <v>39</v>
      </c>
      <c r="Z1791">
        <v>2</v>
      </c>
      <c r="AC1791" t="str">
        <f>IF(Table1[[#This Row],[In Adafruit Kit]]+Table1[[#This Row],[Common part]]&gt;0,1,"")</f>
        <v/>
      </c>
      <c r="AF1791" t="str">
        <f>IF(Table1[[#This Row],[Stock Part]]=1,"STOCK",IF(Table1[[#This Row],[5% Rohs Part]]+Table1[[#This Row],[1% Rohs Part]],"",""))</f>
        <v/>
      </c>
      <c r="AG1791" t="str">
        <f>CONCATENATE(Table1[[#This Row],[Resistance (Ohms)]],Table1[[#This Row],[Tolerance]],Table1[[#This Row],[Stock]])</f>
        <v>6.19Â±1%</v>
      </c>
      <c r="AH1791" t="s">
        <v>11344</v>
      </c>
      <c r="AI1791" s="6" t="s">
        <v>11352</v>
      </c>
    </row>
    <row r="1792" spans="1:35" hidden="1">
      <c r="A1792" t="s">
        <v>55</v>
      </c>
      <c r="B1792" t="s">
        <v>56</v>
      </c>
      <c r="C1792" t="s">
        <v>5046</v>
      </c>
      <c r="D1792" t="s">
        <v>58</v>
      </c>
      <c r="E1792" t="s">
        <v>5047</v>
      </c>
      <c r="F1792" t="s">
        <v>60</v>
      </c>
      <c r="G1792" t="s">
        <v>2080</v>
      </c>
      <c r="H1792">
        <v>0</v>
      </c>
      <c r="I1792">
        <v>0</v>
      </c>
      <c r="J1792" t="s">
        <v>25</v>
      </c>
      <c r="K1792">
        <v>0</v>
      </c>
      <c r="L1792">
        <v>10</v>
      </c>
      <c r="M1792" t="s">
        <v>19</v>
      </c>
      <c r="N1792" t="s">
        <v>62</v>
      </c>
      <c r="O1792">
        <v>6.2</v>
      </c>
      <c r="P1792" t="s">
        <v>24</v>
      </c>
      <c r="Q1792" t="s">
        <v>64</v>
      </c>
      <c r="R1792" t="s">
        <v>65</v>
      </c>
      <c r="S1792" t="s">
        <v>20</v>
      </c>
      <c r="T1792" t="s">
        <v>3477</v>
      </c>
      <c r="U1792" t="s">
        <v>67</v>
      </c>
      <c r="V1792" t="s">
        <v>21</v>
      </c>
      <c r="W1792">
        <v>805</v>
      </c>
      <c r="X1792" t="s">
        <v>22</v>
      </c>
      <c r="Y1792" t="s">
        <v>39</v>
      </c>
      <c r="Z1792">
        <v>2</v>
      </c>
      <c r="AC1792" t="str">
        <f>IF(Table1[[#This Row],[In Adafruit Kit]]+Table1[[#This Row],[Common part]]&gt;0,1,"")</f>
        <v/>
      </c>
      <c r="AF1792" t="str">
        <f>IF(Table1[[#This Row],[Stock Part]]=1,"STOCK",IF(Table1[[#This Row],[5% Rohs Part]]+Table1[[#This Row],[1% Rohs Part]],"",""))</f>
        <v/>
      </c>
      <c r="AG1792" t="str">
        <f>CONCATENATE(Table1[[#This Row],[Resistance (Ohms)]],Table1[[#This Row],[Tolerance]],Table1[[#This Row],[Stock]])</f>
        <v>6.2Â±1%</v>
      </c>
      <c r="AH1792" t="s">
        <v>11344</v>
      </c>
      <c r="AI1792" s="6" t="s">
        <v>11352</v>
      </c>
    </row>
    <row r="1793" spans="1:35" hidden="1">
      <c r="A1793" t="s">
        <v>55</v>
      </c>
      <c r="B1793" t="s">
        <v>56</v>
      </c>
      <c r="C1793" t="s">
        <v>5048</v>
      </c>
      <c r="D1793" t="s">
        <v>58</v>
      </c>
      <c r="E1793" t="s">
        <v>5049</v>
      </c>
      <c r="F1793" t="s">
        <v>60</v>
      </c>
      <c r="G1793" t="s">
        <v>2830</v>
      </c>
      <c r="H1793">
        <v>0</v>
      </c>
      <c r="I1793">
        <v>0</v>
      </c>
      <c r="J1793" t="s">
        <v>25</v>
      </c>
      <c r="K1793">
        <v>0</v>
      </c>
      <c r="L1793">
        <v>10</v>
      </c>
      <c r="M1793" t="s">
        <v>19</v>
      </c>
      <c r="N1793" t="s">
        <v>62</v>
      </c>
      <c r="O1793">
        <v>6.34</v>
      </c>
      <c r="P1793" t="s">
        <v>24</v>
      </c>
      <c r="Q1793" t="s">
        <v>64</v>
      </c>
      <c r="R1793" t="s">
        <v>65</v>
      </c>
      <c r="S1793" t="s">
        <v>20</v>
      </c>
      <c r="T1793" t="s">
        <v>3477</v>
      </c>
      <c r="U1793" t="s">
        <v>67</v>
      </c>
      <c r="V1793" t="s">
        <v>21</v>
      </c>
      <c r="W1793">
        <v>805</v>
      </c>
      <c r="X1793" t="s">
        <v>22</v>
      </c>
      <c r="Y1793" t="s">
        <v>39</v>
      </c>
      <c r="Z1793">
        <v>2</v>
      </c>
      <c r="AC1793" t="str">
        <f>IF(Table1[[#This Row],[In Adafruit Kit]]+Table1[[#This Row],[Common part]]&gt;0,1,"")</f>
        <v/>
      </c>
      <c r="AF1793" t="str">
        <f>IF(Table1[[#This Row],[Stock Part]]=1,"STOCK",IF(Table1[[#This Row],[5% Rohs Part]]+Table1[[#This Row],[1% Rohs Part]],"",""))</f>
        <v/>
      </c>
      <c r="AG1793" t="str">
        <f>CONCATENATE(Table1[[#This Row],[Resistance (Ohms)]],Table1[[#This Row],[Tolerance]],Table1[[#This Row],[Stock]])</f>
        <v>6.34Â±1%</v>
      </c>
      <c r="AH1793" t="s">
        <v>11344</v>
      </c>
      <c r="AI1793" s="6" t="s">
        <v>11352</v>
      </c>
    </row>
    <row r="1794" spans="1:35" hidden="1">
      <c r="A1794" t="s">
        <v>55</v>
      </c>
      <c r="B1794" t="s">
        <v>56</v>
      </c>
      <c r="C1794" t="s">
        <v>5050</v>
      </c>
      <c r="D1794" t="s">
        <v>58</v>
      </c>
      <c r="E1794" t="s">
        <v>5051</v>
      </c>
      <c r="F1794" t="s">
        <v>60</v>
      </c>
      <c r="G1794" t="s">
        <v>2131</v>
      </c>
      <c r="H1794">
        <v>0</v>
      </c>
      <c r="I1794">
        <v>0</v>
      </c>
      <c r="J1794" t="s">
        <v>25</v>
      </c>
      <c r="K1794">
        <v>0</v>
      </c>
      <c r="L1794">
        <v>10</v>
      </c>
      <c r="M1794" t="s">
        <v>19</v>
      </c>
      <c r="N1794" t="s">
        <v>62</v>
      </c>
      <c r="O1794">
        <v>6.49</v>
      </c>
      <c r="P1794" t="s">
        <v>24</v>
      </c>
      <c r="Q1794" t="s">
        <v>64</v>
      </c>
      <c r="R1794" t="s">
        <v>65</v>
      </c>
      <c r="S1794" t="s">
        <v>20</v>
      </c>
      <c r="T1794" t="s">
        <v>3477</v>
      </c>
      <c r="U1794" t="s">
        <v>67</v>
      </c>
      <c r="V1794" t="s">
        <v>21</v>
      </c>
      <c r="W1794">
        <v>805</v>
      </c>
      <c r="X1794" t="s">
        <v>22</v>
      </c>
      <c r="Y1794" t="s">
        <v>39</v>
      </c>
      <c r="Z1794">
        <v>2</v>
      </c>
      <c r="AC1794" t="str">
        <f>IF(Table1[[#This Row],[In Adafruit Kit]]+Table1[[#This Row],[Common part]]&gt;0,1,"")</f>
        <v/>
      </c>
      <c r="AF1794" t="str">
        <f>IF(Table1[[#This Row],[Stock Part]]=1,"STOCK",IF(Table1[[#This Row],[5% Rohs Part]]+Table1[[#This Row],[1% Rohs Part]],"",""))</f>
        <v/>
      </c>
      <c r="AG1794" t="str">
        <f>CONCATENATE(Table1[[#This Row],[Resistance (Ohms)]],Table1[[#This Row],[Tolerance]],Table1[[#This Row],[Stock]])</f>
        <v>6.49Â±1%</v>
      </c>
      <c r="AH1794" t="s">
        <v>11344</v>
      </c>
      <c r="AI1794" s="6" t="s">
        <v>11352</v>
      </c>
    </row>
    <row r="1795" spans="1:35" hidden="1">
      <c r="A1795" t="s">
        <v>55</v>
      </c>
      <c r="B1795" t="s">
        <v>56</v>
      </c>
      <c r="C1795" t="s">
        <v>5052</v>
      </c>
      <c r="D1795" t="s">
        <v>58</v>
      </c>
      <c r="E1795" t="s">
        <v>5053</v>
      </c>
      <c r="F1795" t="s">
        <v>60</v>
      </c>
      <c r="G1795" t="s">
        <v>2398</v>
      </c>
      <c r="H1795">
        <v>0</v>
      </c>
      <c r="I1795">
        <v>0</v>
      </c>
      <c r="J1795" t="s">
        <v>25</v>
      </c>
      <c r="K1795">
        <v>0</v>
      </c>
      <c r="L1795">
        <v>10</v>
      </c>
      <c r="M1795" t="s">
        <v>19</v>
      </c>
      <c r="N1795" t="s">
        <v>62</v>
      </c>
      <c r="O1795">
        <v>6.65</v>
      </c>
      <c r="P1795" t="s">
        <v>24</v>
      </c>
      <c r="Q1795" t="s">
        <v>64</v>
      </c>
      <c r="R1795" t="s">
        <v>65</v>
      </c>
      <c r="S1795" t="s">
        <v>20</v>
      </c>
      <c r="T1795" t="s">
        <v>3477</v>
      </c>
      <c r="U1795" t="s">
        <v>67</v>
      </c>
      <c r="V1795" t="s">
        <v>21</v>
      </c>
      <c r="W1795">
        <v>805</v>
      </c>
      <c r="X1795" t="s">
        <v>22</v>
      </c>
      <c r="Y1795" t="s">
        <v>39</v>
      </c>
      <c r="Z1795">
        <v>2</v>
      </c>
      <c r="AC1795" t="str">
        <f>IF(Table1[[#This Row],[In Adafruit Kit]]+Table1[[#This Row],[Common part]]&gt;0,1,"")</f>
        <v/>
      </c>
      <c r="AF1795" t="str">
        <f>IF(Table1[[#This Row],[Stock Part]]=1,"STOCK",IF(Table1[[#This Row],[5% Rohs Part]]+Table1[[#This Row],[1% Rohs Part]],"",""))</f>
        <v/>
      </c>
      <c r="AG1795" t="str">
        <f>CONCATENATE(Table1[[#This Row],[Resistance (Ohms)]],Table1[[#This Row],[Tolerance]],Table1[[#This Row],[Stock]])</f>
        <v>6.65Â±1%</v>
      </c>
      <c r="AH1795" t="s">
        <v>11344</v>
      </c>
      <c r="AI1795" s="6" t="s">
        <v>11352</v>
      </c>
    </row>
    <row r="1796" spans="1:35" hidden="1">
      <c r="A1796" t="s">
        <v>55</v>
      </c>
      <c r="B1796" t="s">
        <v>56</v>
      </c>
      <c r="C1796" t="s">
        <v>5054</v>
      </c>
      <c r="D1796" t="s">
        <v>58</v>
      </c>
      <c r="E1796" t="s">
        <v>5055</v>
      </c>
      <c r="F1796" t="s">
        <v>60</v>
      </c>
      <c r="G1796" t="s">
        <v>3146</v>
      </c>
      <c r="H1796">
        <v>0</v>
      </c>
      <c r="I1796">
        <v>0</v>
      </c>
      <c r="J1796" t="s">
        <v>25</v>
      </c>
      <c r="K1796">
        <v>0</v>
      </c>
      <c r="L1796">
        <v>10</v>
      </c>
      <c r="M1796" t="s">
        <v>19</v>
      </c>
      <c r="N1796" t="s">
        <v>62</v>
      </c>
      <c r="O1796">
        <v>6.8</v>
      </c>
      <c r="P1796" t="s">
        <v>24</v>
      </c>
      <c r="Q1796" t="s">
        <v>64</v>
      </c>
      <c r="R1796" t="s">
        <v>65</v>
      </c>
      <c r="S1796" t="s">
        <v>20</v>
      </c>
      <c r="T1796" t="s">
        <v>3477</v>
      </c>
      <c r="U1796" t="s">
        <v>67</v>
      </c>
      <c r="V1796" t="s">
        <v>21</v>
      </c>
      <c r="W1796">
        <v>805</v>
      </c>
      <c r="X1796" t="s">
        <v>22</v>
      </c>
      <c r="Y1796" t="s">
        <v>39</v>
      </c>
      <c r="Z1796">
        <v>2</v>
      </c>
      <c r="AC1796" t="str">
        <f>IF(Table1[[#This Row],[In Adafruit Kit]]+Table1[[#This Row],[Common part]]&gt;0,1,"")</f>
        <v/>
      </c>
      <c r="AF1796" t="str">
        <f>IF(Table1[[#This Row],[Stock Part]]=1,"STOCK",IF(Table1[[#This Row],[5% Rohs Part]]+Table1[[#This Row],[1% Rohs Part]],"",""))</f>
        <v/>
      </c>
      <c r="AG1796" t="str">
        <f>CONCATENATE(Table1[[#This Row],[Resistance (Ohms)]],Table1[[#This Row],[Tolerance]],Table1[[#This Row],[Stock]])</f>
        <v>6.8Â±1%</v>
      </c>
      <c r="AH1796" t="s">
        <v>11344</v>
      </c>
      <c r="AI1796" s="6" t="s">
        <v>11352</v>
      </c>
    </row>
    <row r="1797" spans="1:35" hidden="1">
      <c r="A1797" t="s">
        <v>55</v>
      </c>
      <c r="B1797" t="s">
        <v>56</v>
      </c>
      <c r="C1797" t="s">
        <v>5056</v>
      </c>
      <c r="D1797" t="s">
        <v>58</v>
      </c>
      <c r="E1797" t="s">
        <v>5057</v>
      </c>
      <c r="F1797" t="s">
        <v>60</v>
      </c>
      <c r="G1797" t="s">
        <v>2359</v>
      </c>
      <c r="H1797">
        <v>0</v>
      </c>
      <c r="I1797">
        <v>0</v>
      </c>
      <c r="J1797" t="s">
        <v>25</v>
      </c>
      <c r="K1797">
        <v>0</v>
      </c>
      <c r="L1797">
        <v>10</v>
      </c>
      <c r="M1797" t="s">
        <v>19</v>
      </c>
      <c r="N1797" t="s">
        <v>62</v>
      </c>
      <c r="O1797">
        <v>6.81</v>
      </c>
      <c r="P1797" t="s">
        <v>24</v>
      </c>
      <c r="Q1797" t="s">
        <v>64</v>
      </c>
      <c r="R1797" t="s">
        <v>65</v>
      </c>
      <c r="S1797" t="s">
        <v>20</v>
      </c>
      <c r="T1797" t="s">
        <v>3477</v>
      </c>
      <c r="U1797" t="s">
        <v>67</v>
      </c>
      <c r="V1797" t="s">
        <v>21</v>
      </c>
      <c r="W1797">
        <v>805</v>
      </c>
      <c r="X1797" t="s">
        <v>22</v>
      </c>
      <c r="Y1797" t="s">
        <v>39</v>
      </c>
      <c r="Z1797">
        <v>2</v>
      </c>
      <c r="AC1797" t="str">
        <f>IF(Table1[[#This Row],[In Adafruit Kit]]+Table1[[#This Row],[Common part]]&gt;0,1,"")</f>
        <v/>
      </c>
      <c r="AF1797" t="str">
        <f>IF(Table1[[#This Row],[Stock Part]]=1,"STOCK",IF(Table1[[#This Row],[5% Rohs Part]]+Table1[[#This Row],[1% Rohs Part]],"",""))</f>
        <v/>
      </c>
      <c r="AG1797" t="str">
        <f>CONCATENATE(Table1[[#This Row],[Resistance (Ohms)]],Table1[[#This Row],[Tolerance]],Table1[[#This Row],[Stock]])</f>
        <v>6.81Â±1%</v>
      </c>
      <c r="AH1797" t="s">
        <v>11344</v>
      </c>
      <c r="AI1797" s="6" t="s">
        <v>11352</v>
      </c>
    </row>
    <row r="1798" spans="1:35" hidden="1">
      <c r="A1798" t="s">
        <v>55</v>
      </c>
      <c r="B1798" t="s">
        <v>56</v>
      </c>
      <c r="C1798" t="s">
        <v>5058</v>
      </c>
      <c r="D1798" t="s">
        <v>58</v>
      </c>
      <c r="E1798" t="s">
        <v>5059</v>
      </c>
      <c r="F1798" t="s">
        <v>60</v>
      </c>
      <c r="G1798" t="s">
        <v>2134</v>
      </c>
      <c r="H1798">
        <v>0</v>
      </c>
      <c r="I1798">
        <v>0</v>
      </c>
      <c r="J1798" t="s">
        <v>25</v>
      </c>
      <c r="K1798">
        <v>0</v>
      </c>
      <c r="L1798">
        <v>10</v>
      </c>
      <c r="M1798" t="s">
        <v>19</v>
      </c>
      <c r="N1798" t="s">
        <v>62</v>
      </c>
      <c r="O1798">
        <v>6.98</v>
      </c>
      <c r="P1798" t="s">
        <v>24</v>
      </c>
      <c r="Q1798" t="s">
        <v>64</v>
      </c>
      <c r="R1798" t="s">
        <v>65</v>
      </c>
      <c r="S1798" t="s">
        <v>20</v>
      </c>
      <c r="T1798" t="s">
        <v>3477</v>
      </c>
      <c r="U1798" t="s">
        <v>67</v>
      </c>
      <c r="V1798" t="s">
        <v>21</v>
      </c>
      <c r="W1798">
        <v>805</v>
      </c>
      <c r="X1798" t="s">
        <v>22</v>
      </c>
      <c r="Y1798" t="s">
        <v>39</v>
      </c>
      <c r="Z1798">
        <v>2</v>
      </c>
      <c r="AC1798" t="str">
        <f>IF(Table1[[#This Row],[In Adafruit Kit]]+Table1[[#This Row],[Common part]]&gt;0,1,"")</f>
        <v/>
      </c>
      <c r="AF1798" t="str">
        <f>IF(Table1[[#This Row],[Stock Part]]=1,"STOCK",IF(Table1[[#This Row],[5% Rohs Part]]+Table1[[#This Row],[1% Rohs Part]],"",""))</f>
        <v/>
      </c>
      <c r="AG1798" t="str">
        <f>CONCATENATE(Table1[[#This Row],[Resistance (Ohms)]],Table1[[#This Row],[Tolerance]],Table1[[#This Row],[Stock]])</f>
        <v>6.98Â±1%</v>
      </c>
      <c r="AH1798" t="s">
        <v>11344</v>
      </c>
      <c r="AI1798" s="6" t="s">
        <v>11352</v>
      </c>
    </row>
    <row r="1799" spans="1:35" hidden="1">
      <c r="A1799" t="s">
        <v>55</v>
      </c>
      <c r="B1799" t="s">
        <v>56</v>
      </c>
      <c r="C1799" t="s">
        <v>5060</v>
      </c>
      <c r="D1799" t="s">
        <v>58</v>
      </c>
      <c r="E1799" t="s">
        <v>5061</v>
      </c>
      <c r="F1799" t="s">
        <v>60</v>
      </c>
      <c r="G1799" t="s">
        <v>1839</v>
      </c>
      <c r="H1799">
        <v>0</v>
      </c>
      <c r="I1799">
        <v>0</v>
      </c>
      <c r="J1799" t="s">
        <v>25</v>
      </c>
      <c r="K1799">
        <v>0</v>
      </c>
      <c r="L1799">
        <v>10</v>
      </c>
      <c r="M1799" t="s">
        <v>19</v>
      </c>
      <c r="N1799" t="s">
        <v>62</v>
      </c>
      <c r="O1799">
        <v>715</v>
      </c>
      <c r="P1799" t="s">
        <v>24</v>
      </c>
      <c r="Q1799" t="s">
        <v>64</v>
      </c>
      <c r="R1799" t="s">
        <v>65</v>
      </c>
      <c r="S1799" t="s">
        <v>20</v>
      </c>
      <c r="T1799" t="s">
        <v>105</v>
      </c>
      <c r="U1799" t="s">
        <v>67</v>
      </c>
      <c r="V1799" t="s">
        <v>21</v>
      </c>
      <c r="W1799">
        <v>805</v>
      </c>
      <c r="X1799" t="s">
        <v>22</v>
      </c>
      <c r="Y1799" t="s">
        <v>39</v>
      </c>
      <c r="Z1799">
        <v>2</v>
      </c>
      <c r="AC1799" t="str">
        <f>IF(Table1[[#This Row],[In Adafruit Kit]]+Table1[[#This Row],[Common part]]&gt;0,1,"")</f>
        <v/>
      </c>
      <c r="AF1799" t="str">
        <f>IF(Table1[[#This Row],[Stock Part]]=1,"STOCK",IF(Table1[[#This Row],[5% Rohs Part]]+Table1[[#This Row],[1% Rohs Part]],"",""))</f>
        <v/>
      </c>
      <c r="AG1799" t="str">
        <f>CONCATENATE(Table1[[#This Row],[Resistance (Ohms)]],Table1[[#This Row],[Tolerance]],Table1[[#This Row],[Stock]])</f>
        <v>715Â±1%</v>
      </c>
      <c r="AH1799" t="s">
        <v>11344</v>
      </c>
      <c r="AI1799" s="6" t="s">
        <v>11352</v>
      </c>
    </row>
    <row r="1800" spans="1:35" hidden="1">
      <c r="A1800" t="s">
        <v>55</v>
      </c>
      <c r="B1800" t="s">
        <v>56</v>
      </c>
      <c r="C1800" t="s">
        <v>5062</v>
      </c>
      <c r="D1800" t="s">
        <v>58</v>
      </c>
      <c r="E1800" t="s">
        <v>5063</v>
      </c>
      <c r="F1800" t="s">
        <v>60</v>
      </c>
      <c r="G1800" t="s">
        <v>1341</v>
      </c>
      <c r="H1800">
        <v>0</v>
      </c>
      <c r="I1800">
        <v>0</v>
      </c>
      <c r="J1800" t="s">
        <v>25</v>
      </c>
      <c r="K1800">
        <v>0</v>
      </c>
      <c r="L1800">
        <v>10</v>
      </c>
      <c r="M1800" t="s">
        <v>19</v>
      </c>
      <c r="N1800" t="s">
        <v>62</v>
      </c>
      <c r="O1800" t="s">
        <v>1342</v>
      </c>
      <c r="P1800" t="s">
        <v>24</v>
      </c>
      <c r="Q1800" t="s">
        <v>64</v>
      </c>
      <c r="R1800" t="s">
        <v>65</v>
      </c>
      <c r="S1800" t="s">
        <v>20</v>
      </c>
      <c r="T1800" t="s">
        <v>105</v>
      </c>
      <c r="U1800" t="s">
        <v>67</v>
      </c>
      <c r="V1800" t="s">
        <v>21</v>
      </c>
      <c r="W1800">
        <v>805</v>
      </c>
      <c r="X1800" t="s">
        <v>22</v>
      </c>
      <c r="Y1800" t="s">
        <v>39</v>
      </c>
      <c r="Z1800">
        <v>2</v>
      </c>
      <c r="AC1800" t="str">
        <f>IF(Table1[[#This Row],[In Adafruit Kit]]+Table1[[#This Row],[Common part]]&gt;0,1,"")</f>
        <v/>
      </c>
      <c r="AF1800" t="str">
        <f>IF(Table1[[#This Row],[Stock Part]]=1,"STOCK",IF(Table1[[#This Row],[5% Rohs Part]]+Table1[[#This Row],[1% Rohs Part]],"",""))</f>
        <v/>
      </c>
      <c r="AG1800" t="str">
        <f>CONCATENATE(Table1[[#This Row],[Resistance (Ohms)]],Table1[[#This Row],[Tolerance]],Table1[[#This Row],[Stock]])</f>
        <v>7.15kÂ±1%</v>
      </c>
      <c r="AH1800" t="s">
        <v>11344</v>
      </c>
      <c r="AI1800" s="6" t="s">
        <v>11352</v>
      </c>
    </row>
    <row r="1801" spans="1:35" hidden="1">
      <c r="A1801" t="s">
        <v>55</v>
      </c>
      <c r="B1801" t="s">
        <v>56</v>
      </c>
      <c r="C1801" t="s">
        <v>5064</v>
      </c>
      <c r="D1801" t="s">
        <v>58</v>
      </c>
      <c r="E1801" t="s">
        <v>5065</v>
      </c>
      <c r="F1801" t="s">
        <v>60</v>
      </c>
      <c r="G1801" t="s">
        <v>2610</v>
      </c>
      <c r="H1801">
        <v>0</v>
      </c>
      <c r="I1801">
        <v>0</v>
      </c>
      <c r="J1801" t="s">
        <v>25</v>
      </c>
      <c r="K1801">
        <v>0</v>
      </c>
      <c r="L1801">
        <v>10</v>
      </c>
      <c r="M1801" t="s">
        <v>19</v>
      </c>
      <c r="N1801" t="s">
        <v>62</v>
      </c>
      <c r="O1801" t="s">
        <v>2611</v>
      </c>
      <c r="P1801" t="s">
        <v>24</v>
      </c>
      <c r="Q1801" t="s">
        <v>64</v>
      </c>
      <c r="R1801" t="s">
        <v>65</v>
      </c>
      <c r="S1801" t="s">
        <v>20</v>
      </c>
      <c r="T1801" t="s">
        <v>105</v>
      </c>
      <c r="U1801" t="s">
        <v>67</v>
      </c>
      <c r="V1801" t="s">
        <v>21</v>
      </c>
      <c r="W1801">
        <v>805</v>
      </c>
      <c r="X1801" t="s">
        <v>22</v>
      </c>
      <c r="Y1801" t="s">
        <v>39</v>
      </c>
      <c r="Z1801">
        <v>2</v>
      </c>
      <c r="AC1801" t="str">
        <f>IF(Table1[[#This Row],[In Adafruit Kit]]+Table1[[#This Row],[Common part]]&gt;0,1,"")</f>
        <v/>
      </c>
      <c r="AF1801" t="str">
        <f>IF(Table1[[#This Row],[Stock Part]]=1,"STOCK",IF(Table1[[#This Row],[5% Rohs Part]]+Table1[[#This Row],[1% Rohs Part]],"",""))</f>
        <v/>
      </c>
      <c r="AG1801" t="str">
        <f>CONCATENATE(Table1[[#This Row],[Resistance (Ohms)]],Table1[[#This Row],[Tolerance]],Table1[[#This Row],[Stock]])</f>
        <v>71.5kÂ±1%</v>
      </c>
      <c r="AH1801" t="s">
        <v>11344</v>
      </c>
      <c r="AI1801" s="6" t="s">
        <v>11352</v>
      </c>
    </row>
    <row r="1802" spans="1:35" hidden="1">
      <c r="A1802" t="s">
        <v>55</v>
      </c>
      <c r="B1802" t="s">
        <v>56</v>
      </c>
      <c r="C1802" t="s">
        <v>5066</v>
      </c>
      <c r="D1802" t="s">
        <v>58</v>
      </c>
      <c r="E1802" t="s">
        <v>5067</v>
      </c>
      <c r="F1802" t="s">
        <v>60</v>
      </c>
      <c r="G1802" t="s">
        <v>2505</v>
      </c>
      <c r="H1802">
        <v>0</v>
      </c>
      <c r="I1802">
        <v>0</v>
      </c>
      <c r="J1802" t="s">
        <v>25</v>
      </c>
      <c r="K1802">
        <v>0</v>
      </c>
      <c r="L1802">
        <v>10</v>
      </c>
      <c r="M1802" t="s">
        <v>19</v>
      </c>
      <c r="N1802" t="s">
        <v>62</v>
      </c>
      <c r="O1802" t="s">
        <v>2506</v>
      </c>
      <c r="P1802" t="s">
        <v>24</v>
      </c>
      <c r="Q1802" t="s">
        <v>64</v>
      </c>
      <c r="R1802" t="s">
        <v>65</v>
      </c>
      <c r="S1802" t="s">
        <v>20</v>
      </c>
      <c r="T1802" t="s">
        <v>105</v>
      </c>
      <c r="U1802" t="s">
        <v>67</v>
      </c>
      <c r="V1802" t="s">
        <v>21</v>
      </c>
      <c r="W1802">
        <v>805</v>
      </c>
      <c r="X1802" t="s">
        <v>22</v>
      </c>
      <c r="Y1802" t="s">
        <v>39</v>
      </c>
      <c r="Z1802">
        <v>2</v>
      </c>
      <c r="AC1802" t="str">
        <f>IF(Table1[[#This Row],[In Adafruit Kit]]+Table1[[#This Row],[Common part]]&gt;0,1,"")</f>
        <v/>
      </c>
      <c r="AF1802" t="str">
        <f>IF(Table1[[#This Row],[Stock Part]]=1,"STOCK",IF(Table1[[#This Row],[5% Rohs Part]]+Table1[[#This Row],[1% Rohs Part]],"",""))</f>
        <v/>
      </c>
      <c r="AG1802" t="str">
        <f>CONCATENATE(Table1[[#This Row],[Resistance (Ohms)]],Table1[[#This Row],[Tolerance]],Table1[[#This Row],[Stock]])</f>
        <v>715kÂ±1%</v>
      </c>
      <c r="AH1802" t="s">
        <v>11344</v>
      </c>
      <c r="AI1802" s="6" t="s">
        <v>11352</v>
      </c>
    </row>
    <row r="1803" spans="1:35" hidden="1">
      <c r="A1803" t="s">
        <v>55</v>
      </c>
      <c r="B1803" t="s">
        <v>56</v>
      </c>
      <c r="C1803" t="s">
        <v>5068</v>
      </c>
      <c r="D1803" t="s">
        <v>58</v>
      </c>
      <c r="E1803" t="s">
        <v>5069</v>
      </c>
      <c r="F1803" t="s">
        <v>60</v>
      </c>
      <c r="G1803" t="s">
        <v>3312</v>
      </c>
      <c r="H1803">
        <v>0</v>
      </c>
      <c r="I1803">
        <v>0</v>
      </c>
      <c r="J1803" t="s">
        <v>25</v>
      </c>
      <c r="K1803">
        <v>0</v>
      </c>
      <c r="L1803">
        <v>10</v>
      </c>
      <c r="M1803" t="s">
        <v>19</v>
      </c>
      <c r="N1803" t="s">
        <v>62</v>
      </c>
      <c r="O1803" t="s">
        <v>3313</v>
      </c>
      <c r="P1803" t="s">
        <v>24</v>
      </c>
      <c r="Q1803" t="s">
        <v>64</v>
      </c>
      <c r="R1803" t="s">
        <v>65</v>
      </c>
      <c r="S1803" t="s">
        <v>20</v>
      </c>
      <c r="T1803" t="s">
        <v>105</v>
      </c>
      <c r="U1803" t="s">
        <v>67</v>
      </c>
      <c r="V1803" t="s">
        <v>21</v>
      </c>
      <c r="W1803">
        <v>805</v>
      </c>
      <c r="X1803" t="s">
        <v>22</v>
      </c>
      <c r="Y1803" t="s">
        <v>39</v>
      </c>
      <c r="Z1803">
        <v>2</v>
      </c>
      <c r="AC1803" t="str">
        <f>IF(Table1[[#This Row],[In Adafruit Kit]]+Table1[[#This Row],[Common part]]&gt;0,1,"")</f>
        <v/>
      </c>
      <c r="AF1803" t="str">
        <f>IF(Table1[[#This Row],[Stock Part]]=1,"STOCK",IF(Table1[[#This Row],[5% Rohs Part]]+Table1[[#This Row],[1% Rohs Part]],"",""))</f>
        <v/>
      </c>
      <c r="AG1803" t="str">
        <f>CONCATENATE(Table1[[#This Row],[Resistance (Ohms)]],Table1[[#This Row],[Tolerance]],Table1[[#This Row],[Stock]])</f>
        <v>7.15MÂ±1%</v>
      </c>
      <c r="AH1803" t="s">
        <v>11344</v>
      </c>
      <c r="AI1803" s="6" t="s">
        <v>11352</v>
      </c>
    </row>
    <row r="1804" spans="1:35" hidden="1">
      <c r="A1804" t="s">
        <v>55</v>
      </c>
      <c r="B1804" t="s">
        <v>56</v>
      </c>
      <c r="C1804" t="s">
        <v>5070</v>
      </c>
      <c r="D1804" t="s">
        <v>58</v>
      </c>
      <c r="E1804" t="s">
        <v>5071</v>
      </c>
      <c r="F1804" t="s">
        <v>60</v>
      </c>
      <c r="G1804" t="s">
        <v>2204</v>
      </c>
      <c r="H1804">
        <v>0</v>
      </c>
      <c r="I1804">
        <v>0</v>
      </c>
      <c r="J1804" t="s">
        <v>25</v>
      </c>
      <c r="K1804">
        <v>0</v>
      </c>
      <c r="L1804">
        <v>10</v>
      </c>
      <c r="M1804" t="s">
        <v>19</v>
      </c>
      <c r="N1804" t="s">
        <v>62</v>
      </c>
      <c r="O1804">
        <v>71.5</v>
      </c>
      <c r="P1804" t="s">
        <v>24</v>
      </c>
      <c r="Q1804" t="s">
        <v>64</v>
      </c>
      <c r="R1804" t="s">
        <v>65</v>
      </c>
      <c r="S1804" t="s">
        <v>20</v>
      </c>
      <c r="T1804" t="s">
        <v>105</v>
      </c>
      <c r="U1804" t="s">
        <v>67</v>
      </c>
      <c r="V1804" t="s">
        <v>21</v>
      </c>
      <c r="W1804">
        <v>805</v>
      </c>
      <c r="X1804" t="s">
        <v>22</v>
      </c>
      <c r="Y1804" t="s">
        <v>39</v>
      </c>
      <c r="Z1804">
        <v>2</v>
      </c>
      <c r="AC1804" t="str">
        <f>IF(Table1[[#This Row],[In Adafruit Kit]]+Table1[[#This Row],[Common part]]&gt;0,1,"")</f>
        <v/>
      </c>
      <c r="AF1804" t="str">
        <f>IF(Table1[[#This Row],[Stock Part]]=1,"STOCK",IF(Table1[[#This Row],[5% Rohs Part]]+Table1[[#This Row],[1% Rohs Part]],"",""))</f>
        <v/>
      </c>
      <c r="AG1804" t="str">
        <f>CONCATENATE(Table1[[#This Row],[Resistance (Ohms)]],Table1[[#This Row],[Tolerance]],Table1[[#This Row],[Stock]])</f>
        <v>71.5Â±1%</v>
      </c>
      <c r="AH1804" t="s">
        <v>11344</v>
      </c>
      <c r="AI1804" s="6" t="s">
        <v>11352</v>
      </c>
    </row>
    <row r="1805" spans="1:35" hidden="1">
      <c r="A1805" t="s">
        <v>55</v>
      </c>
      <c r="B1805" t="s">
        <v>56</v>
      </c>
      <c r="C1805" t="s">
        <v>5072</v>
      </c>
      <c r="D1805" t="s">
        <v>58</v>
      </c>
      <c r="E1805" t="s">
        <v>5073</v>
      </c>
      <c r="F1805" t="s">
        <v>60</v>
      </c>
      <c r="G1805" t="s">
        <v>1509</v>
      </c>
      <c r="H1805">
        <v>0</v>
      </c>
      <c r="I1805">
        <v>0</v>
      </c>
      <c r="J1805" t="s">
        <v>25</v>
      </c>
      <c r="K1805">
        <v>0</v>
      </c>
      <c r="L1805">
        <v>10</v>
      </c>
      <c r="M1805" t="s">
        <v>19</v>
      </c>
      <c r="N1805" t="s">
        <v>62</v>
      </c>
      <c r="O1805">
        <v>732</v>
      </c>
      <c r="P1805" t="s">
        <v>24</v>
      </c>
      <c r="Q1805" t="s">
        <v>64</v>
      </c>
      <c r="R1805" t="s">
        <v>65</v>
      </c>
      <c r="S1805" t="s">
        <v>20</v>
      </c>
      <c r="T1805" t="s">
        <v>105</v>
      </c>
      <c r="U1805" t="s">
        <v>67</v>
      </c>
      <c r="V1805" t="s">
        <v>21</v>
      </c>
      <c r="W1805">
        <v>805</v>
      </c>
      <c r="X1805" t="s">
        <v>22</v>
      </c>
      <c r="Y1805" t="s">
        <v>39</v>
      </c>
      <c r="Z1805">
        <v>2</v>
      </c>
      <c r="AC1805" t="str">
        <f>IF(Table1[[#This Row],[In Adafruit Kit]]+Table1[[#This Row],[Common part]]&gt;0,1,"")</f>
        <v/>
      </c>
      <c r="AF1805" t="str">
        <f>IF(Table1[[#This Row],[Stock Part]]=1,"STOCK",IF(Table1[[#This Row],[5% Rohs Part]]+Table1[[#This Row],[1% Rohs Part]],"",""))</f>
        <v/>
      </c>
      <c r="AG1805" t="str">
        <f>CONCATENATE(Table1[[#This Row],[Resistance (Ohms)]],Table1[[#This Row],[Tolerance]],Table1[[#This Row],[Stock]])</f>
        <v>732Â±1%</v>
      </c>
      <c r="AH1805" t="s">
        <v>11344</v>
      </c>
      <c r="AI1805" s="6" t="s">
        <v>11352</v>
      </c>
    </row>
    <row r="1806" spans="1:35" hidden="1">
      <c r="A1806" t="s">
        <v>55</v>
      </c>
      <c r="B1806" t="s">
        <v>56</v>
      </c>
      <c r="C1806" t="s">
        <v>5074</v>
      </c>
      <c r="D1806" t="s">
        <v>58</v>
      </c>
      <c r="E1806" t="s">
        <v>5075</v>
      </c>
      <c r="F1806" t="s">
        <v>60</v>
      </c>
      <c r="G1806" t="s">
        <v>1835</v>
      </c>
      <c r="H1806">
        <v>0</v>
      </c>
      <c r="I1806">
        <v>0</v>
      </c>
      <c r="J1806" t="s">
        <v>25</v>
      </c>
      <c r="K1806">
        <v>0</v>
      </c>
      <c r="L1806">
        <v>10</v>
      </c>
      <c r="M1806" t="s">
        <v>19</v>
      </c>
      <c r="N1806" t="s">
        <v>62</v>
      </c>
      <c r="O1806" t="s">
        <v>1836</v>
      </c>
      <c r="P1806" t="s">
        <v>24</v>
      </c>
      <c r="Q1806" t="s">
        <v>64</v>
      </c>
      <c r="R1806" t="s">
        <v>65</v>
      </c>
      <c r="S1806" t="s">
        <v>20</v>
      </c>
      <c r="T1806" t="s">
        <v>105</v>
      </c>
      <c r="U1806" t="s">
        <v>67</v>
      </c>
      <c r="V1806" t="s">
        <v>21</v>
      </c>
      <c r="W1806">
        <v>805</v>
      </c>
      <c r="X1806" t="s">
        <v>22</v>
      </c>
      <c r="Y1806" t="s">
        <v>39</v>
      </c>
      <c r="Z1806">
        <v>2</v>
      </c>
      <c r="AC1806" t="str">
        <f>IF(Table1[[#This Row],[In Adafruit Kit]]+Table1[[#This Row],[Common part]]&gt;0,1,"")</f>
        <v/>
      </c>
      <c r="AF1806" t="str">
        <f>IF(Table1[[#This Row],[Stock Part]]=1,"STOCK",IF(Table1[[#This Row],[5% Rohs Part]]+Table1[[#This Row],[1% Rohs Part]],"",""))</f>
        <v/>
      </c>
      <c r="AG1806" t="str">
        <f>CONCATENATE(Table1[[#This Row],[Resistance (Ohms)]],Table1[[#This Row],[Tolerance]],Table1[[#This Row],[Stock]])</f>
        <v>7.32kÂ±1%</v>
      </c>
      <c r="AH1806" t="s">
        <v>11344</v>
      </c>
      <c r="AI1806" s="6" t="s">
        <v>11352</v>
      </c>
    </row>
    <row r="1807" spans="1:35" hidden="1">
      <c r="A1807" t="s">
        <v>55</v>
      </c>
      <c r="B1807" t="s">
        <v>56</v>
      </c>
      <c r="C1807" t="s">
        <v>5076</v>
      </c>
      <c r="D1807" t="s">
        <v>58</v>
      </c>
      <c r="E1807" t="s">
        <v>5077</v>
      </c>
      <c r="F1807" t="s">
        <v>60</v>
      </c>
      <c r="G1807" t="s">
        <v>2891</v>
      </c>
      <c r="H1807">
        <v>0</v>
      </c>
      <c r="I1807">
        <v>0</v>
      </c>
      <c r="J1807" t="s">
        <v>25</v>
      </c>
      <c r="K1807">
        <v>0</v>
      </c>
      <c r="L1807">
        <v>10</v>
      </c>
      <c r="M1807" t="s">
        <v>19</v>
      </c>
      <c r="N1807" t="s">
        <v>62</v>
      </c>
      <c r="O1807" t="s">
        <v>2892</v>
      </c>
      <c r="P1807" t="s">
        <v>24</v>
      </c>
      <c r="Q1807" t="s">
        <v>64</v>
      </c>
      <c r="R1807" t="s">
        <v>65</v>
      </c>
      <c r="S1807" t="s">
        <v>20</v>
      </c>
      <c r="T1807" t="s">
        <v>105</v>
      </c>
      <c r="U1807" t="s">
        <v>67</v>
      </c>
      <c r="V1807" t="s">
        <v>21</v>
      </c>
      <c r="W1807">
        <v>805</v>
      </c>
      <c r="X1807" t="s">
        <v>22</v>
      </c>
      <c r="Y1807" t="s">
        <v>39</v>
      </c>
      <c r="Z1807">
        <v>2</v>
      </c>
      <c r="AC1807" t="str">
        <f>IF(Table1[[#This Row],[In Adafruit Kit]]+Table1[[#This Row],[Common part]]&gt;0,1,"")</f>
        <v/>
      </c>
      <c r="AF1807" t="str">
        <f>IF(Table1[[#This Row],[Stock Part]]=1,"STOCK",IF(Table1[[#This Row],[5% Rohs Part]]+Table1[[#This Row],[1% Rohs Part]],"",""))</f>
        <v/>
      </c>
      <c r="AG1807" t="str">
        <f>CONCATENATE(Table1[[#This Row],[Resistance (Ohms)]],Table1[[#This Row],[Tolerance]],Table1[[#This Row],[Stock]])</f>
        <v>73.2kÂ±1%</v>
      </c>
      <c r="AH1807" t="s">
        <v>11344</v>
      </c>
      <c r="AI1807" s="6" t="s">
        <v>11352</v>
      </c>
    </row>
    <row r="1808" spans="1:35" hidden="1">
      <c r="A1808" t="s">
        <v>55</v>
      </c>
      <c r="B1808" t="s">
        <v>56</v>
      </c>
      <c r="C1808" t="s">
        <v>5078</v>
      </c>
      <c r="D1808" t="s">
        <v>58</v>
      </c>
      <c r="E1808" t="s">
        <v>5079</v>
      </c>
      <c r="F1808" t="s">
        <v>60</v>
      </c>
      <c r="G1808" t="s">
        <v>2188</v>
      </c>
      <c r="H1808">
        <v>0</v>
      </c>
      <c r="I1808">
        <v>0</v>
      </c>
      <c r="J1808" t="s">
        <v>25</v>
      </c>
      <c r="K1808">
        <v>0</v>
      </c>
      <c r="L1808">
        <v>10</v>
      </c>
      <c r="M1808" t="s">
        <v>19</v>
      </c>
      <c r="N1808" t="s">
        <v>62</v>
      </c>
      <c r="O1808" t="s">
        <v>2189</v>
      </c>
      <c r="P1808" t="s">
        <v>24</v>
      </c>
      <c r="Q1808" t="s">
        <v>64</v>
      </c>
      <c r="R1808" t="s">
        <v>65</v>
      </c>
      <c r="S1808" t="s">
        <v>20</v>
      </c>
      <c r="T1808" t="s">
        <v>105</v>
      </c>
      <c r="U1808" t="s">
        <v>67</v>
      </c>
      <c r="V1808" t="s">
        <v>21</v>
      </c>
      <c r="W1808">
        <v>805</v>
      </c>
      <c r="X1808" t="s">
        <v>22</v>
      </c>
      <c r="Y1808" t="s">
        <v>39</v>
      </c>
      <c r="Z1808">
        <v>2</v>
      </c>
      <c r="AC1808" t="str">
        <f>IF(Table1[[#This Row],[In Adafruit Kit]]+Table1[[#This Row],[Common part]]&gt;0,1,"")</f>
        <v/>
      </c>
      <c r="AF1808" t="str">
        <f>IF(Table1[[#This Row],[Stock Part]]=1,"STOCK",IF(Table1[[#This Row],[5% Rohs Part]]+Table1[[#This Row],[1% Rohs Part]],"",""))</f>
        <v/>
      </c>
      <c r="AG1808" t="str">
        <f>CONCATENATE(Table1[[#This Row],[Resistance (Ohms)]],Table1[[#This Row],[Tolerance]],Table1[[#This Row],[Stock]])</f>
        <v>732kÂ±1%</v>
      </c>
      <c r="AH1808" t="s">
        <v>11344</v>
      </c>
      <c r="AI1808" s="6" t="s">
        <v>11352</v>
      </c>
    </row>
    <row r="1809" spans="1:35" hidden="1">
      <c r="A1809" t="s">
        <v>55</v>
      </c>
      <c r="B1809" t="s">
        <v>56</v>
      </c>
      <c r="C1809" t="s">
        <v>5080</v>
      </c>
      <c r="D1809" t="s">
        <v>58</v>
      </c>
      <c r="E1809" t="s">
        <v>5081</v>
      </c>
      <c r="F1809" t="s">
        <v>60</v>
      </c>
      <c r="G1809" t="s">
        <v>2792</v>
      </c>
      <c r="H1809">
        <v>0</v>
      </c>
      <c r="I1809">
        <v>0</v>
      </c>
      <c r="J1809" t="s">
        <v>25</v>
      </c>
      <c r="K1809">
        <v>0</v>
      </c>
      <c r="L1809">
        <v>10</v>
      </c>
      <c r="M1809" t="s">
        <v>19</v>
      </c>
      <c r="N1809" t="s">
        <v>62</v>
      </c>
      <c r="O1809" t="s">
        <v>2793</v>
      </c>
      <c r="P1809" t="s">
        <v>24</v>
      </c>
      <c r="Q1809" t="s">
        <v>64</v>
      </c>
      <c r="R1809" t="s">
        <v>65</v>
      </c>
      <c r="S1809" t="s">
        <v>20</v>
      </c>
      <c r="T1809" t="s">
        <v>105</v>
      </c>
      <c r="U1809" t="s">
        <v>67</v>
      </c>
      <c r="V1809" t="s">
        <v>21</v>
      </c>
      <c r="W1809">
        <v>805</v>
      </c>
      <c r="X1809" t="s">
        <v>22</v>
      </c>
      <c r="Y1809" t="s">
        <v>39</v>
      </c>
      <c r="Z1809">
        <v>2</v>
      </c>
      <c r="AC1809" t="str">
        <f>IF(Table1[[#This Row],[In Adafruit Kit]]+Table1[[#This Row],[Common part]]&gt;0,1,"")</f>
        <v/>
      </c>
      <c r="AF1809" t="str">
        <f>IF(Table1[[#This Row],[Stock Part]]=1,"STOCK",IF(Table1[[#This Row],[5% Rohs Part]]+Table1[[#This Row],[1% Rohs Part]],"",""))</f>
        <v/>
      </c>
      <c r="AG1809" t="str">
        <f>CONCATENATE(Table1[[#This Row],[Resistance (Ohms)]],Table1[[#This Row],[Tolerance]],Table1[[#This Row],[Stock]])</f>
        <v>7.32MÂ±1%</v>
      </c>
      <c r="AH1809" t="s">
        <v>11344</v>
      </c>
      <c r="AI1809" s="6" t="s">
        <v>11352</v>
      </c>
    </row>
    <row r="1810" spans="1:35" hidden="1">
      <c r="A1810" t="s">
        <v>55</v>
      </c>
      <c r="B1810" t="s">
        <v>56</v>
      </c>
      <c r="C1810" t="s">
        <v>5082</v>
      </c>
      <c r="D1810" t="s">
        <v>58</v>
      </c>
      <c r="E1810" t="s">
        <v>5083</v>
      </c>
      <c r="F1810" t="s">
        <v>60</v>
      </c>
      <c r="G1810" t="s">
        <v>2220</v>
      </c>
      <c r="H1810">
        <v>0</v>
      </c>
      <c r="I1810">
        <v>0</v>
      </c>
      <c r="J1810" t="s">
        <v>25</v>
      </c>
      <c r="K1810">
        <v>0</v>
      </c>
      <c r="L1810">
        <v>10</v>
      </c>
      <c r="M1810" t="s">
        <v>19</v>
      </c>
      <c r="N1810" t="s">
        <v>62</v>
      </c>
      <c r="O1810">
        <v>73.2</v>
      </c>
      <c r="P1810" t="s">
        <v>24</v>
      </c>
      <c r="Q1810" t="s">
        <v>64</v>
      </c>
      <c r="R1810" t="s">
        <v>65</v>
      </c>
      <c r="S1810" t="s">
        <v>20</v>
      </c>
      <c r="T1810" t="s">
        <v>105</v>
      </c>
      <c r="U1810" t="s">
        <v>67</v>
      </c>
      <c r="V1810" t="s">
        <v>21</v>
      </c>
      <c r="W1810">
        <v>805</v>
      </c>
      <c r="X1810" t="s">
        <v>22</v>
      </c>
      <c r="Y1810" t="s">
        <v>39</v>
      </c>
      <c r="Z1810">
        <v>2</v>
      </c>
      <c r="AC1810" t="str">
        <f>IF(Table1[[#This Row],[In Adafruit Kit]]+Table1[[#This Row],[Common part]]&gt;0,1,"")</f>
        <v/>
      </c>
      <c r="AF1810" t="str">
        <f>IF(Table1[[#This Row],[Stock Part]]=1,"STOCK",IF(Table1[[#This Row],[5% Rohs Part]]+Table1[[#This Row],[1% Rohs Part]],"",""))</f>
        <v/>
      </c>
      <c r="AG1810" t="str">
        <f>CONCATENATE(Table1[[#This Row],[Resistance (Ohms)]],Table1[[#This Row],[Tolerance]],Table1[[#This Row],[Stock]])</f>
        <v>73.2Â±1%</v>
      </c>
      <c r="AH1810" t="s">
        <v>11344</v>
      </c>
      <c r="AI1810" s="6" t="s">
        <v>11352</v>
      </c>
    </row>
    <row r="1811" spans="1:35" hidden="1">
      <c r="A1811" t="s">
        <v>55</v>
      </c>
      <c r="B1811" t="s">
        <v>56</v>
      </c>
      <c r="C1811" t="s">
        <v>5084</v>
      </c>
      <c r="D1811" t="s">
        <v>58</v>
      </c>
      <c r="E1811" t="s">
        <v>5085</v>
      </c>
      <c r="F1811" t="s">
        <v>60</v>
      </c>
      <c r="G1811" t="s">
        <v>1345</v>
      </c>
      <c r="H1811">
        <v>0</v>
      </c>
      <c r="I1811">
        <v>0</v>
      </c>
      <c r="J1811" t="s">
        <v>25</v>
      </c>
      <c r="K1811">
        <v>0</v>
      </c>
      <c r="L1811">
        <v>10</v>
      </c>
      <c r="M1811" t="s">
        <v>19</v>
      </c>
      <c r="N1811" t="s">
        <v>62</v>
      </c>
      <c r="O1811">
        <v>750</v>
      </c>
      <c r="P1811" t="s">
        <v>24</v>
      </c>
      <c r="Q1811" t="s">
        <v>64</v>
      </c>
      <c r="R1811" t="s">
        <v>65</v>
      </c>
      <c r="S1811" t="s">
        <v>20</v>
      </c>
      <c r="T1811" t="s">
        <v>105</v>
      </c>
      <c r="U1811" t="s">
        <v>67</v>
      </c>
      <c r="V1811" t="s">
        <v>21</v>
      </c>
      <c r="W1811">
        <v>805</v>
      </c>
      <c r="X1811" t="s">
        <v>22</v>
      </c>
      <c r="Y1811" t="s">
        <v>39</v>
      </c>
      <c r="Z1811">
        <v>2</v>
      </c>
      <c r="AC1811" t="str">
        <f>IF(Table1[[#This Row],[In Adafruit Kit]]+Table1[[#This Row],[Common part]]&gt;0,1,"")</f>
        <v/>
      </c>
      <c r="AF1811" t="str">
        <f>IF(Table1[[#This Row],[Stock Part]]=1,"STOCK",IF(Table1[[#This Row],[5% Rohs Part]]+Table1[[#This Row],[1% Rohs Part]],"",""))</f>
        <v/>
      </c>
      <c r="AG1811" t="str">
        <f>CONCATENATE(Table1[[#This Row],[Resistance (Ohms)]],Table1[[#This Row],[Tolerance]],Table1[[#This Row],[Stock]])</f>
        <v>750Â±1%</v>
      </c>
      <c r="AH1811" t="s">
        <v>11344</v>
      </c>
      <c r="AI1811" s="6" t="s">
        <v>11352</v>
      </c>
    </row>
    <row r="1812" spans="1:35" hidden="1">
      <c r="A1812" t="s">
        <v>55</v>
      </c>
      <c r="B1812" t="s">
        <v>56</v>
      </c>
      <c r="C1812" t="s">
        <v>5086</v>
      </c>
      <c r="D1812" t="s">
        <v>58</v>
      </c>
      <c r="E1812" t="s">
        <v>5087</v>
      </c>
      <c r="F1812" t="s">
        <v>60</v>
      </c>
      <c r="G1812" t="s">
        <v>1947</v>
      </c>
      <c r="H1812">
        <v>0</v>
      </c>
      <c r="I1812">
        <v>0</v>
      </c>
      <c r="J1812" t="s">
        <v>25</v>
      </c>
      <c r="K1812">
        <v>0</v>
      </c>
      <c r="L1812">
        <v>10</v>
      </c>
      <c r="M1812" t="s">
        <v>19</v>
      </c>
      <c r="N1812" t="s">
        <v>62</v>
      </c>
      <c r="O1812" t="s">
        <v>1948</v>
      </c>
      <c r="P1812" t="s">
        <v>24</v>
      </c>
      <c r="Q1812" t="s">
        <v>64</v>
      </c>
      <c r="R1812" t="s">
        <v>65</v>
      </c>
      <c r="S1812" t="s">
        <v>20</v>
      </c>
      <c r="T1812" t="s">
        <v>105</v>
      </c>
      <c r="U1812" t="s">
        <v>67</v>
      </c>
      <c r="V1812" t="s">
        <v>21</v>
      </c>
      <c r="W1812">
        <v>805</v>
      </c>
      <c r="X1812" t="s">
        <v>22</v>
      </c>
      <c r="Y1812" t="s">
        <v>39</v>
      </c>
      <c r="Z1812">
        <v>2</v>
      </c>
      <c r="AC1812" t="str">
        <f>IF(Table1[[#This Row],[In Adafruit Kit]]+Table1[[#This Row],[Common part]]&gt;0,1,"")</f>
        <v/>
      </c>
      <c r="AF1812" t="str">
        <f>IF(Table1[[#This Row],[Stock Part]]=1,"STOCK",IF(Table1[[#This Row],[5% Rohs Part]]+Table1[[#This Row],[1% Rohs Part]],"",""))</f>
        <v/>
      </c>
      <c r="AG1812" t="str">
        <f>CONCATENATE(Table1[[#This Row],[Resistance (Ohms)]],Table1[[#This Row],[Tolerance]],Table1[[#This Row],[Stock]])</f>
        <v>7.5kÂ±1%</v>
      </c>
      <c r="AH1812" t="s">
        <v>11344</v>
      </c>
      <c r="AI1812" s="6" t="s">
        <v>11352</v>
      </c>
    </row>
    <row r="1813" spans="1:35" hidden="1">
      <c r="A1813" t="s">
        <v>55</v>
      </c>
      <c r="B1813" t="s">
        <v>56</v>
      </c>
      <c r="C1813" t="s">
        <v>5088</v>
      </c>
      <c r="D1813" t="s">
        <v>58</v>
      </c>
      <c r="E1813" t="s">
        <v>5089</v>
      </c>
      <c r="F1813" t="s">
        <v>60</v>
      </c>
      <c r="G1813" t="s">
        <v>675</v>
      </c>
      <c r="H1813">
        <v>0</v>
      </c>
      <c r="I1813">
        <v>0</v>
      </c>
      <c r="J1813" t="s">
        <v>25</v>
      </c>
      <c r="K1813">
        <v>0</v>
      </c>
      <c r="L1813">
        <v>10</v>
      </c>
      <c r="M1813" t="s">
        <v>19</v>
      </c>
      <c r="N1813" t="s">
        <v>62</v>
      </c>
      <c r="O1813" t="s">
        <v>324</v>
      </c>
      <c r="P1813" t="s">
        <v>24</v>
      </c>
      <c r="Q1813" t="s">
        <v>64</v>
      </c>
      <c r="R1813" t="s">
        <v>65</v>
      </c>
      <c r="S1813" t="s">
        <v>20</v>
      </c>
      <c r="T1813" t="s">
        <v>105</v>
      </c>
      <c r="U1813" t="s">
        <v>67</v>
      </c>
      <c r="V1813" t="s">
        <v>21</v>
      </c>
      <c r="W1813">
        <v>805</v>
      </c>
      <c r="X1813" t="s">
        <v>22</v>
      </c>
      <c r="Y1813" t="s">
        <v>39</v>
      </c>
      <c r="Z1813">
        <v>2</v>
      </c>
      <c r="AC1813" t="str">
        <f>IF(Table1[[#This Row],[In Adafruit Kit]]+Table1[[#This Row],[Common part]]&gt;0,1,"")</f>
        <v/>
      </c>
      <c r="AF1813" t="str">
        <f>IF(Table1[[#This Row],[Stock Part]]=1,"STOCK",IF(Table1[[#This Row],[5% Rohs Part]]+Table1[[#This Row],[1% Rohs Part]],"",""))</f>
        <v/>
      </c>
      <c r="AG1813" t="str">
        <f>CONCATENATE(Table1[[#This Row],[Resistance (Ohms)]],Table1[[#This Row],[Tolerance]],Table1[[#This Row],[Stock]])</f>
        <v>75kÂ±1%</v>
      </c>
      <c r="AH1813" t="s">
        <v>11344</v>
      </c>
      <c r="AI1813" s="6" t="s">
        <v>11352</v>
      </c>
    </row>
    <row r="1814" spans="1:35" hidden="1">
      <c r="A1814" t="s">
        <v>55</v>
      </c>
      <c r="B1814" t="s">
        <v>56</v>
      </c>
      <c r="C1814" t="s">
        <v>5090</v>
      </c>
      <c r="D1814" t="s">
        <v>58</v>
      </c>
      <c r="E1814" t="s">
        <v>5091</v>
      </c>
      <c r="F1814" t="s">
        <v>60</v>
      </c>
      <c r="G1814" t="s">
        <v>623</v>
      </c>
      <c r="H1814">
        <v>0</v>
      </c>
      <c r="I1814">
        <v>0</v>
      </c>
      <c r="J1814" t="s">
        <v>25</v>
      </c>
      <c r="K1814">
        <v>0</v>
      </c>
      <c r="L1814">
        <v>10</v>
      </c>
      <c r="M1814" t="s">
        <v>19</v>
      </c>
      <c r="N1814" t="s">
        <v>62</v>
      </c>
      <c r="O1814" t="s">
        <v>624</v>
      </c>
      <c r="P1814" t="s">
        <v>24</v>
      </c>
      <c r="Q1814" t="s">
        <v>64</v>
      </c>
      <c r="R1814" t="s">
        <v>65</v>
      </c>
      <c r="S1814" t="s">
        <v>20</v>
      </c>
      <c r="T1814" t="s">
        <v>105</v>
      </c>
      <c r="U1814" t="s">
        <v>67</v>
      </c>
      <c r="V1814" t="s">
        <v>21</v>
      </c>
      <c r="W1814">
        <v>805</v>
      </c>
      <c r="X1814" t="s">
        <v>22</v>
      </c>
      <c r="Y1814" t="s">
        <v>39</v>
      </c>
      <c r="Z1814">
        <v>2</v>
      </c>
      <c r="AC1814" t="str">
        <f>IF(Table1[[#This Row],[In Adafruit Kit]]+Table1[[#This Row],[Common part]]&gt;0,1,"")</f>
        <v/>
      </c>
      <c r="AF1814" t="str">
        <f>IF(Table1[[#This Row],[Stock Part]]=1,"STOCK",IF(Table1[[#This Row],[5% Rohs Part]]+Table1[[#This Row],[1% Rohs Part]],"",""))</f>
        <v/>
      </c>
      <c r="AG1814" t="str">
        <f>CONCATENATE(Table1[[#This Row],[Resistance (Ohms)]],Table1[[#This Row],[Tolerance]],Table1[[#This Row],[Stock]])</f>
        <v>750kÂ±1%</v>
      </c>
      <c r="AH1814" t="s">
        <v>11344</v>
      </c>
      <c r="AI1814" s="6" t="s">
        <v>11352</v>
      </c>
    </row>
    <row r="1815" spans="1:35" hidden="1">
      <c r="A1815" t="s">
        <v>55</v>
      </c>
      <c r="B1815" t="s">
        <v>56</v>
      </c>
      <c r="C1815" t="s">
        <v>5092</v>
      </c>
      <c r="D1815" t="s">
        <v>58</v>
      </c>
      <c r="E1815" t="s">
        <v>5093</v>
      </c>
      <c r="F1815" t="s">
        <v>60</v>
      </c>
      <c r="G1815" t="s">
        <v>1989</v>
      </c>
      <c r="H1815">
        <v>0</v>
      </c>
      <c r="I1815">
        <v>0</v>
      </c>
      <c r="J1815" t="s">
        <v>25</v>
      </c>
      <c r="K1815">
        <v>0</v>
      </c>
      <c r="L1815">
        <v>10</v>
      </c>
      <c r="M1815" t="s">
        <v>19</v>
      </c>
      <c r="N1815" t="s">
        <v>62</v>
      </c>
      <c r="O1815" t="s">
        <v>1990</v>
      </c>
      <c r="P1815" t="s">
        <v>24</v>
      </c>
      <c r="Q1815" t="s">
        <v>64</v>
      </c>
      <c r="R1815" t="s">
        <v>65</v>
      </c>
      <c r="S1815" t="s">
        <v>20</v>
      </c>
      <c r="T1815" t="s">
        <v>105</v>
      </c>
      <c r="U1815" t="s">
        <v>67</v>
      </c>
      <c r="V1815" t="s">
        <v>21</v>
      </c>
      <c r="W1815">
        <v>805</v>
      </c>
      <c r="X1815" t="s">
        <v>22</v>
      </c>
      <c r="Y1815" t="s">
        <v>39</v>
      </c>
      <c r="Z1815">
        <v>2</v>
      </c>
      <c r="AC1815" t="str">
        <f>IF(Table1[[#This Row],[In Adafruit Kit]]+Table1[[#This Row],[Common part]]&gt;0,1,"")</f>
        <v/>
      </c>
      <c r="AF1815" t="str">
        <f>IF(Table1[[#This Row],[Stock Part]]=1,"STOCK",IF(Table1[[#This Row],[5% Rohs Part]]+Table1[[#This Row],[1% Rohs Part]],"",""))</f>
        <v/>
      </c>
      <c r="AG1815" t="str">
        <f>CONCATENATE(Table1[[#This Row],[Resistance (Ohms)]],Table1[[#This Row],[Tolerance]],Table1[[#This Row],[Stock]])</f>
        <v>7.5MÂ±1%</v>
      </c>
      <c r="AH1815" t="s">
        <v>11344</v>
      </c>
      <c r="AI1815" s="6" t="s">
        <v>11352</v>
      </c>
    </row>
    <row r="1816" spans="1:35" hidden="1">
      <c r="A1816" t="s">
        <v>55</v>
      </c>
      <c r="B1816" t="s">
        <v>56</v>
      </c>
      <c r="C1816" t="s">
        <v>5094</v>
      </c>
      <c r="D1816" t="s">
        <v>58</v>
      </c>
      <c r="E1816" t="s">
        <v>5095</v>
      </c>
      <c r="F1816" t="s">
        <v>60</v>
      </c>
      <c r="G1816" t="s">
        <v>3143</v>
      </c>
      <c r="H1816">
        <v>0</v>
      </c>
      <c r="I1816">
        <v>0</v>
      </c>
      <c r="J1816" t="s">
        <v>25</v>
      </c>
      <c r="K1816">
        <v>0</v>
      </c>
      <c r="L1816">
        <v>10</v>
      </c>
      <c r="M1816" t="s">
        <v>19</v>
      </c>
      <c r="N1816" t="s">
        <v>62</v>
      </c>
      <c r="O1816">
        <v>75</v>
      </c>
      <c r="P1816" t="s">
        <v>24</v>
      </c>
      <c r="Q1816" t="s">
        <v>64</v>
      </c>
      <c r="R1816" t="s">
        <v>65</v>
      </c>
      <c r="S1816" t="s">
        <v>20</v>
      </c>
      <c r="T1816" t="s">
        <v>105</v>
      </c>
      <c r="U1816" t="s">
        <v>67</v>
      </c>
      <c r="V1816" t="s">
        <v>21</v>
      </c>
      <c r="W1816">
        <v>805</v>
      </c>
      <c r="X1816" t="s">
        <v>22</v>
      </c>
      <c r="Y1816" t="s">
        <v>39</v>
      </c>
      <c r="Z1816">
        <v>2</v>
      </c>
      <c r="AC1816" t="str">
        <f>IF(Table1[[#This Row],[In Adafruit Kit]]+Table1[[#This Row],[Common part]]&gt;0,1,"")</f>
        <v/>
      </c>
      <c r="AF1816" t="str">
        <f>IF(Table1[[#This Row],[Stock Part]]=1,"STOCK",IF(Table1[[#This Row],[5% Rohs Part]]+Table1[[#This Row],[1% Rohs Part]],"",""))</f>
        <v/>
      </c>
      <c r="AG1816" t="str">
        <f>CONCATENATE(Table1[[#This Row],[Resistance (Ohms)]],Table1[[#This Row],[Tolerance]],Table1[[#This Row],[Stock]])</f>
        <v>75Â±1%</v>
      </c>
      <c r="AH1816" t="s">
        <v>11344</v>
      </c>
      <c r="AI1816" s="6" t="s">
        <v>11352</v>
      </c>
    </row>
    <row r="1817" spans="1:35" hidden="1">
      <c r="A1817" t="s">
        <v>55</v>
      </c>
      <c r="B1817" t="s">
        <v>56</v>
      </c>
      <c r="C1817" t="s">
        <v>5096</v>
      </c>
      <c r="D1817" t="s">
        <v>58</v>
      </c>
      <c r="E1817" t="s">
        <v>5097</v>
      </c>
      <c r="F1817" t="s">
        <v>60</v>
      </c>
      <c r="G1817" t="s">
        <v>1842</v>
      </c>
      <c r="H1817">
        <v>0</v>
      </c>
      <c r="I1817">
        <v>0</v>
      </c>
      <c r="J1817" t="s">
        <v>25</v>
      </c>
      <c r="K1817">
        <v>0</v>
      </c>
      <c r="L1817">
        <v>10</v>
      </c>
      <c r="M1817" t="s">
        <v>19</v>
      </c>
      <c r="N1817" t="s">
        <v>62</v>
      </c>
      <c r="O1817">
        <v>768</v>
      </c>
      <c r="P1817" t="s">
        <v>24</v>
      </c>
      <c r="Q1817" t="s">
        <v>64</v>
      </c>
      <c r="R1817" t="s">
        <v>65</v>
      </c>
      <c r="S1817" t="s">
        <v>20</v>
      </c>
      <c r="T1817" t="s">
        <v>105</v>
      </c>
      <c r="U1817" t="s">
        <v>67</v>
      </c>
      <c r="V1817" t="s">
        <v>21</v>
      </c>
      <c r="W1817">
        <v>805</v>
      </c>
      <c r="X1817" t="s">
        <v>22</v>
      </c>
      <c r="Y1817" t="s">
        <v>39</v>
      </c>
      <c r="Z1817">
        <v>2</v>
      </c>
      <c r="AC1817" t="str">
        <f>IF(Table1[[#This Row],[In Adafruit Kit]]+Table1[[#This Row],[Common part]]&gt;0,1,"")</f>
        <v/>
      </c>
      <c r="AF1817" t="str">
        <f>IF(Table1[[#This Row],[Stock Part]]=1,"STOCK",IF(Table1[[#This Row],[5% Rohs Part]]+Table1[[#This Row],[1% Rohs Part]],"",""))</f>
        <v/>
      </c>
      <c r="AG1817" t="str">
        <f>CONCATENATE(Table1[[#This Row],[Resistance (Ohms)]],Table1[[#This Row],[Tolerance]],Table1[[#This Row],[Stock]])</f>
        <v>768Â±1%</v>
      </c>
      <c r="AH1817" t="s">
        <v>11344</v>
      </c>
      <c r="AI1817" s="6" t="s">
        <v>11352</v>
      </c>
    </row>
    <row r="1818" spans="1:35" hidden="1">
      <c r="A1818" t="s">
        <v>55</v>
      </c>
      <c r="B1818" t="s">
        <v>56</v>
      </c>
      <c r="C1818" t="s">
        <v>5098</v>
      </c>
      <c r="D1818" t="s">
        <v>58</v>
      </c>
      <c r="E1818" t="s">
        <v>5099</v>
      </c>
      <c r="F1818" t="s">
        <v>60</v>
      </c>
      <c r="G1818" t="s">
        <v>1951</v>
      </c>
      <c r="H1818">
        <v>0</v>
      </c>
      <c r="I1818">
        <v>0</v>
      </c>
      <c r="J1818" t="s">
        <v>25</v>
      </c>
      <c r="K1818">
        <v>0</v>
      </c>
      <c r="L1818">
        <v>10</v>
      </c>
      <c r="M1818" t="s">
        <v>19</v>
      </c>
      <c r="N1818" t="s">
        <v>62</v>
      </c>
      <c r="O1818" t="s">
        <v>1952</v>
      </c>
      <c r="P1818" t="s">
        <v>24</v>
      </c>
      <c r="Q1818" t="s">
        <v>64</v>
      </c>
      <c r="R1818" t="s">
        <v>65</v>
      </c>
      <c r="S1818" t="s">
        <v>20</v>
      </c>
      <c r="T1818" t="s">
        <v>105</v>
      </c>
      <c r="U1818" t="s">
        <v>67</v>
      </c>
      <c r="V1818" t="s">
        <v>21</v>
      </c>
      <c r="W1818">
        <v>805</v>
      </c>
      <c r="X1818" t="s">
        <v>22</v>
      </c>
      <c r="Y1818" t="s">
        <v>39</v>
      </c>
      <c r="Z1818">
        <v>2</v>
      </c>
      <c r="AC1818" t="str">
        <f>IF(Table1[[#This Row],[In Adafruit Kit]]+Table1[[#This Row],[Common part]]&gt;0,1,"")</f>
        <v/>
      </c>
      <c r="AF1818" t="str">
        <f>IF(Table1[[#This Row],[Stock Part]]=1,"STOCK",IF(Table1[[#This Row],[5% Rohs Part]]+Table1[[#This Row],[1% Rohs Part]],"",""))</f>
        <v/>
      </c>
      <c r="AG1818" t="str">
        <f>CONCATENATE(Table1[[#This Row],[Resistance (Ohms)]],Table1[[#This Row],[Tolerance]],Table1[[#This Row],[Stock]])</f>
        <v>7.68kÂ±1%</v>
      </c>
      <c r="AH1818" t="s">
        <v>11344</v>
      </c>
      <c r="AI1818" s="6" t="s">
        <v>11352</v>
      </c>
    </row>
    <row r="1819" spans="1:35" hidden="1">
      <c r="A1819" t="s">
        <v>55</v>
      </c>
      <c r="B1819" t="s">
        <v>56</v>
      </c>
      <c r="C1819" t="s">
        <v>5100</v>
      </c>
      <c r="D1819" t="s">
        <v>58</v>
      </c>
      <c r="E1819" t="s">
        <v>5101</v>
      </c>
      <c r="F1819" t="s">
        <v>60</v>
      </c>
      <c r="G1819" t="s">
        <v>1955</v>
      </c>
      <c r="H1819">
        <v>0</v>
      </c>
      <c r="I1819">
        <v>0</v>
      </c>
      <c r="J1819" t="s">
        <v>25</v>
      </c>
      <c r="K1819">
        <v>0</v>
      </c>
      <c r="L1819">
        <v>10</v>
      </c>
      <c r="M1819" t="s">
        <v>19</v>
      </c>
      <c r="N1819" t="s">
        <v>62</v>
      </c>
      <c r="O1819" t="s">
        <v>1956</v>
      </c>
      <c r="P1819" t="s">
        <v>24</v>
      </c>
      <c r="Q1819" t="s">
        <v>64</v>
      </c>
      <c r="R1819" t="s">
        <v>65</v>
      </c>
      <c r="S1819" t="s">
        <v>20</v>
      </c>
      <c r="T1819" t="s">
        <v>105</v>
      </c>
      <c r="U1819" t="s">
        <v>67</v>
      </c>
      <c r="V1819" t="s">
        <v>21</v>
      </c>
      <c r="W1819">
        <v>805</v>
      </c>
      <c r="X1819" t="s">
        <v>22</v>
      </c>
      <c r="Y1819" t="s">
        <v>39</v>
      </c>
      <c r="Z1819">
        <v>2</v>
      </c>
      <c r="AC1819" t="str">
        <f>IF(Table1[[#This Row],[In Adafruit Kit]]+Table1[[#This Row],[Common part]]&gt;0,1,"")</f>
        <v/>
      </c>
      <c r="AF1819" t="str">
        <f>IF(Table1[[#This Row],[Stock Part]]=1,"STOCK",IF(Table1[[#This Row],[5% Rohs Part]]+Table1[[#This Row],[1% Rohs Part]],"",""))</f>
        <v/>
      </c>
      <c r="AG1819" t="str">
        <f>CONCATENATE(Table1[[#This Row],[Resistance (Ohms)]],Table1[[#This Row],[Tolerance]],Table1[[#This Row],[Stock]])</f>
        <v>76.8kÂ±1%</v>
      </c>
      <c r="AH1819" t="s">
        <v>11344</v>
      </c>
      <c r="AI1819" s="6" t="s">
        <v>11352</v>
      </c>
    </row>
    <row r="1820" spans="1:35" hidden="1">
      <c r="A1820" t="s">
        <v>55</v>
      </c>
      <c r="B1820" t="s">
        <v>56</v>
      </c>
      <c r="C1820" t="s">
        <v>5102</v>
      </c>
      <c r="D1820" t="s">
        <v>58</v>
      </c>
      <c r="E1820" t="s">
        <v>5103</v>
      </c>
      <c r="F1820" t="s">
        <v>60</v>
      </c>
      <c r="G1820" t="s">
        <v>1634</v>
      </c>
      <c r="H1820">
        <v>0</v>
      </c>
      <c r="I1820">
        <v>0</v>
      </c>
      <c r="J1820" t="s">
        <v>25</v>
      </c>
      <c r="K1820">
        <v>0</v>
      </c>
      <c r="L1820">
        <v>10</v>
      </c>
      <c r="M1820" t="s">
        <v>19</v>
      </c>
      <c r="N1820" t="s">
        <v>62</v>
      </c>
      <c r="O1820" t="s">
        <v>1635</v>
      </c>
      <c r="P1820" t="s">
        <v>24</v>
      </c>
      <c r="Q1820" t="s">
        <v>64</v>
      </c>
      <c r="R1820" t="s">
        <v>65</v>
      </c>
      <c r="S1820" t="s">
        <v>20</v>
      </c>
      <c r="T1820" t="s">
        <v>105</v>
      </c>
      <c r="U1820" t="s">
        <v>67</v>
      </c>
      <c r="V1820" t="s">
        <v>21</v>
      </c>
      <c r="W1820">
        <v>805</v>
      </c>
      <c r="X1820" t="s">
        <v>22</v>
      </c>
      <c r="Y1820" t="s">
        <v>39</v>
      </c>
      <c r="Z1820">
        <v>2</v>
      </c>
      <c r="AC1820" t="str">
        <f>IF(Table1[[#This Row],[In Adafruit Kit]]+Table1[[#This Row],[Common part]]&gt;0,1,"")</f>
        <v/>
      </c>
      <c r="AF1820" t="str">
        <f>IF(Table1[[#This Row],[Stock Part]]=1,"STOCK",IF(Table1[[#This Row],[5% Rohs Part]]+Table1[[#This Row],[1% Rohs Part]],"",""))</f>
        <v/>
      </c>
      <c r="AG1820" t="str">
        <f>CONCATENATE(Table1[[#This Row],[Resistance (Ohms)]],Table1[[#This Row],[Tolerance]],Table1[[#This Row],[Stock]])</f>
        <v>768kÂ±1%</v>
      </c>
      <c r="AH1820" t="s">
        <v>11344</v>
      </c>
      <c r="AI1820" s="6" t="s">
        <v>11352</v>
      </c>
    </row>
    <row r="1821" spans="1:35" hidden="1">
      <c r="A1821" t="s">
        <v>55</v>
      </c>
      <c r="B1821" t="s">
        <v>56</v>
      </c>
      <c r="C1821" t="s">
        <v>5104</v>
      </c>
      <c r="D1821" t="s">
        <v>58</v>
      </c>
      <c r="E1821" t="s">
        <v>5105</v>
      </c>
      <c r="F1821" t="s">
        <v>60</v>
      </c>
      <c r="G1821" t="s">
        <v>3316</v>
      </c>
      <c r="H1821">
        <v>0</v>
      </c>
      <c r="I1821">
        <v>0</v>
      </c>
      <c r="J1821" t="s">
        <v>25</v>
      </c>
      <c r="K1821">
        <v>0</v>
      </c>
      <c r="L1821">
        <v>10</v>
      </c>
      <c r="M1821" t="s">
        <v>19</v>
      </c>
      <c r="N1821" t="s">
        <v>62</v>
      </c>
      <c r="O1821" t="s">
        <v>3317</v>
      </c>
      <c r="P1821" t="s">
        <v>24</v>
      </c>
      <c r="Q1821" t="s">
        <v>64</v>
      </c>
      <c r="R1821" t="s">
        <v>65</v>
      </c>
      <c r="S1821" t="s">
        <v>20</v>
      </c>
      <c r="T1821" t="s">
        <v>105</v>
      </c>
      <c r="U1821" t="s">
        <v>67</v>
      </c>
      <c r="V1821" t="s">
        <v>21</v>
      </c>
      <c r="W1821">
        <v>805</v>
      </c>
      <c r="X1821" t="s">
        <v>22</v>
      </c>
      <c r="Y1821" t="s">
        <v>39</v>
      </c>
      <c r="Z1821">
        <v>2</v>
      </c>
      <c r="AC1821" t="str">
        <f>IF(Table1[[#This Row],[In Adafruit Kit]]+Table1[[#This Row],[Common part]]&gt;0,1,"")</f>
        <v/>
      </c>
      <c r="AF1821" t="str">
        <f>IF(Table1[[#This Row],[Stock Part]]=1,"STOCK",IF(Table1[[#This Row],[5% Rohs Part]]+Table1[[#This Row],[1% Rohs Part]],"",""))</f>
        <v/>
      </c>
      <c r="AG1821" t="str">
        <f>CONCATENATE(Table1[[#This Row],[Resistance (Ohms)]],Table1[[#This Row],[Tolerance]],Table1[[#This Row],[Stock]])</f>
        <v>7.68MÂ±1%</v>
      </c>
      <c r="AH1821" t="s">
        <v>11344</v>
      </c>
      <c r="AI1821" s="6" t="s">
        <v>11352</v>
      </c>
    </row>
    <row r="1822" spans="1:35" hidden="1">
      <c r="A1822" t="s">
        <v>55</v>
      </c>
      <c r="B1822" t="s">
        <v>56</v>
      </c>
      <c r="C1822" t="s">
        <v>5106</v>
      </c>
      <c r="D1822" t="s">
        <v>58</v>
      </c>
      <c r="E1822" t="s">
        <v>5107</v>
      </c>
      <c r="F1822" t="s">
        <v>60</v>
      </c>
      <c r="G1822" t="s">
        <v>2769</v>
      </c>
      <c r="H1822">
        <v>0</v>
      </c>
      <c r="I1822">
        <v>0</v>
      </c>
      <c r="J1822" t="s">
        <v>25</v>
      </c>
      <c r="K1822">
        <v>0</v>
      </c>
      <c r="L1822">
        <v>10</v>
      </c>
      <c r="M1822" t="s">
        <v>19</v>
      </c>
      <c r="N1822" t="s">
        <v>62</v>
      </c>
      <c r="O1822">
        <v>76.8</v>
      </c>
      <c r="P1822" t="s">
        <v>24</v>
      </c>
      <c r="Q1822" t="s">
        <v>64</v>
      </c>
      <c r="R1822" t="s">
        <v>65</v>
      </c>
      <c r="S1822" t="s">
        <v>20</v>
      </c>
      <c r="T1822" t="s">
        <v>105</v>
      </c>
      <c r="U1822" t="s">
        <v>67</v>
      </c>
      <c r="V1822" t="s">
        <v>21</v>
      </c>
      <c r="W1822">
        <v>805</v>
      </c>
      <c r="X1822" t="s">
        <v>22</v>
      </c>
      <c r="Y1822" t="s">
        <v>39</v>
      </c>
      <c r="Z1822">
        <v>2</v>
      </c>
      <c r="AC1822" t="str">
        <f>IF(Table1[[#This Row],[In Adafruit Kit]]+Table1[[#This Row],[Common part]]&gt;0,1,"")</f>
        <v/>
      </c>
      <c r="AF1822" t="str">
        <f>IF(Table1[[#This Row],[Stock Part]]=1,"STOCK",IF(Table1[[#This Row],[5% Rohs Part]]+Table1[[#This Row],[1% Rohs Part]],"",""))</f>
        <v/>
      </c>
      <c r="AG1822" t="str">
        <f>CONCATENATE(Table1[[#This Row],[Resistance (Ohms)]],Table1[[#This Row],[Tolerance]],Table1[[#This Row],[Stock]])</f>
        <v>76.8Â±1%</v>
      </c>
      <c r="AH1822" t="s">
        <v>11344</v>
      </c>
      <c r="AI1822" s="6" t="s">
        <v>11352</v>
      </c>
    </row>
    <row r="1823" spans="1:35" hidden="1">
      <c r="A1823" t="s">
        <v>55</v>
      </c>
      <c r="B1823" t="s">
        <v>56</v>
      </c>
      <c r="C1823" t="s">
        <v>5108</v>
      </c>
      <c r="D1823" t="s">
        <v>58</v>
      </c>
      <c r="E1823" t="s">
        <v>5109</v>
      </c>
      <c r="F1823" t="s">
        <v>60</v>
      </c>
      <c r="G1823" t="s">
        <v>1963</v>
      </c>
      <c r="H1823">
        <v>0</v>
      </c>
      <c r="I1823">
        <v>0</v>
      </c>
      <c r="J1823" t="s">
        <v>25</v>
      </c>
      <c r="K1823">
        <v>0</v>
      </c>
      <c r="L1823">
        <v>10</v>
      </c>
      <c r="M1823" t="s">
        <v>19</v>
      </c>
      <c r="N1823" t="s">
        <v>62</v>
      </c>
      <c r="O1823">
        <v>787</v>
      </c>
      <c r="P1823" t="s">
        <v>24</v>
      </c>
      <c r="Q1823" t="s">
        <v>64</v>
      </c>
      <c r="R1823" t="s">
        <v>65</v>
      </c>
      <c r="S1823" t="s">
        <v>20</v>
      </c>
      <c r="T1823" t="s">
        <v>105</v>
      </c>
      <c r="U1823" t="s">
        <v>67</v>
      </c>
      <c r="V1823" t="s">
        <v>21</v>
      </c>
      <c r="W1823">
        <v>805</v>
      </c>
      <c r="X1823" t="s">
        <v>22</v>
      </c>
      <c r="Y1823" t="s">
        <v>39</v>
      </c>
      <c r="Z1823">
        <v>2</v>
      </c>
      <c r="AC1823" t="str">
        <f>IF(Table1[[#This Row],[In Adafruit Kit]]+Table1[[#This Row],[Common part]]&gt;0,1,"")</f>
        <v/>
      </c>
      <c r="AF1823" t="str">
        <f>IF(Table1[[#This Row],[Stock Part]]=1,"STOCK",IF(Table1[[#This Row],[5% Rohs Part]]+Table1[[#This Row],[1% Rohs Part]],"",""))</f>
        <v/>
      </c>
      <c r="AG1823" t="str">
        <f>CONCATENATE(Table1[[#This Row],[Resistance (Ohms)]],Table1[[#This Row],[Tolerance]],Table1[[#This Row],[Stock]])</f>
        <v>787Â±1%</v>
      </c>
      <c r="AH1823" t="s">
        <v>11344</v>
      </c>
      <c r="AI1823" s="6" t="s">
        <v>11352</v>
      </c>
    </row>
    <row r="1824" spans="1:35" hidden="1">
      <c r="A1824" t="s">
        <v>55</v>
      </c>
      <c r="B1824" t="s">
        <v>56</v>
      </c>
      <c r="C1824" t="s">
        <v>5110</v>
      </c>
      <c r="D1824" t="s">
        <v>58</v>
      </c>
      <c r="E1824" t="s">
        <v>5111</v>
      </c>
      <c r="F1824" t="s">
        <v>60</v>
      </c>
      <c r="G1824" t="s">
        <v>1231</v>
      </c>
      <c r="H1824">
        <v>0</v>
      </c>
      <c r="I1824">
        <v>0</v>
      </c>
      <c r="J1824" t="s">
        <v>25</v>
      </c>
      <c r="K1824">
        <v>0</v>
      </c>
      <c r="L1824">
        <v>10</v>
      </c>
      <c r="M1824" t="s">
        <v>19</v>
      </c>
      <c r="N1824" t="s">
        <v>62</v>
      </c>
      <c r="O1824" t="s">
        <v>1232</v>
      </c>
      <c r="P1824" t="s">
        <v>24</v>
      </c>
      <c r="Q1824" t="s">
        <v>64</v>
      </c>
      <c r="R1824" t="s">
        <v>65</v>
      </c>
      <c r="S1824" t="s">
        <v>20</v>
      </c>
      <c r="T1824" t="s">
        <v>105</v>
      </c>
      <c r="U1824" t="s">
        <v>67</v>
      </c>
      <c r="V1824" t="s">
        <v>21</v>
      </c>
      <c r="W1824">
        <v>805</v>
      </c>
      <c r="X1824" t="s">
        <v>22</v>
      </c>
      <c r="Y1824" t="s">
        <v>39</v>
      </c>
      <c r="Z1824">
        <v>2</v>
      </c>
      <c r="AC1824" t="str">
        <f>IF(Table1[[#This Row],[In Adafruit Kit]]+Table1[[#This Row],[Common part]]&gt;0,1,"")</f>
        <v/>
      </c>
      <c r="AF1824" t="str">
        <f>IF(Table1[[#This Row],[Stock Part]]=1,"STOCK",IF(Table1[[#This Row],[5% Rohs Part]]+Table1[[#This Row],[1% Rohs Part]],"",""))</f>
        <v/>
      </c>
      <c r="AG1824" t="str">
        <f>CONCATENATE(Table1[[#This Row],[Resistance (Ohms)]],Table1[[#This Row],[Tolerance]],Table1[[#This Row],[Stock]])</f>
        <v>7.87kÂ±1%</v>
      </c>
      <c r="AH1824" t="s">
        <v>11344</v>
      </c>
      <c r="AI1824" s="6" t="s">
        <v>11352</v>
      </c>
    </row>
    <row r="1825" spans="1:35" hidden="1">
      <c r="A1825" t="s">
        <v>55</v>
      </c>
      <c r="B1825" t="s">
        <v>56</v>
      </c>
      <c r="C1825" t="s">
        <v>5112</v>
      </c>
      <c r="D1825" t="s">
        <v>58</v>
      </c>
      <c r="E1825" t="s">
        <v>5113</v>
      </c>
      <c r="F1825" t="s">
        <v>60</v>
      </c>
      <c r="G1825" t="s">
        <v>1959</v>
      </c>
      <c r="H1825">
        <v>0</v>
      </c>
      <c r="I1825">
        <v>0</v>
      </c>
      <c r="J1825" t="s">
        <v>25</v>
      </c>
      <c r="K1825">
        <v>0</v>
      </c>
      <c r="L1825">
        <v>10</v>
      </c>
      <c r="M1825" t="s">
        <v>19</v>
      </c>
      <c r="N1825" t="s">
        <v>62</v>
      </c>
      <c r="O1825" t="s">
        <v>1960</v>
      </c>
      <c r="P1825" t="s">
        <v>24</v>
      </c>
      <c r="Q1825" t="s">
        <v>64</v>
      </c>
      <c r="R1825" t="s">
        <v>65</v>
      </c>
      <c r="S1825" t="s">
        <v>20</v>
      </c>
      <c r="T1825" t="s">
        <v>105</v>
      </c>
      <c r="U1825" t="s">
        <v>67</v>
      </c>
      <c r="V1825" t="s">
        <v>21</v>
      </c>
      <c r="W1825">
        <v>805</v>
      </c>
      <c r="X1825" t="s">
        <v>22</v>
      </c>
      <c r="Y1825" t="s">
        <v>39</v>
      </c>
      <c r="Z1825">
        <v>2</v>
      </c>
      <c r="AC1825" t="str">
        <f>IF(Table1[[#This Row],[In Adafruit Kit]]+Table1[[#This Row],[Common part]]&gt;0,1,"")</f>
        <v/>
      </c>
      <c r="AF1825" t="str">
        <f>IF(Table1[[#This Row],[Stock Part]]=1,"STOCK",IF(Table1[[#This Row],[5% Rohs Part]]+Table1[[#This Row],[1% Rohs Part]],"",""))</f>
        <v/>
      </c>
      <c r="AG1825" t="str">
        <f>CONCATENATE(Table1[[#This Row],[Resistance (Ohms)]],Table1[[#This Row],[Tolerance]],Table1[[#This Row],[Stock]])</f>
        <v>78.7kÂ±1%</v>
      </c>
      <c r="AH1825" t="s">
        <v>11344</v>
      </c>
      <c r="AI1825" s="6" t="s">
        <v>11352</v>
      </c>
    </row>
    <row r="1826" spans="1:35" hidden="1">
      <c r="A1826" t="s">
        <v>55</v>
      </c>
      <c r="B1826" t="s">
        <v>56</v>
      </c>
      <c r="C1826" t="s">
        <v>5114</v>
      </c>
      <c r="D1826" t="s">
        <v>58</v>
      </c>
      <c r="E1826" t="s">
        <v>5115</v>
      </c>
      <c r="F1826" t="s">
        <v>60</v>
      </c>
      <c r="G1826" t="s">
        <v>1170</v>
      </c>
      <c r="H1826">
        <v>0</v>
      </c>
      <c r="I1826">
        <v>0</v>
      </c>
      <c r="J1826" t="s">
        <v>25</v>
      </c>
      <c r="K1826">
        <v>0</v>
      </c>
      <c r="L1826">
        <v>10</v>
      </c>
      <c r="M1826" t="s">
        <v>19</v>
      </c>
      <c r="N1826" t="s">
        <v>62</v>
      </c>
      <c r="O1826" t="s">
        <v>1171</v>
      </c>
      <c r="P1826" t="s">
        <v>24</v>
      </c>
      <c r="Q1826" t="s">
        <v>64</v>
      </c>
      <c r="R1826" t="s">
        <v>65</v>
      </c>
      <c r="S1826" t="s">
        <v>20</v>
      </c>
      <c r="T1826" t="s">
        <v>105</v>
      </c>
      <c r="U1826" t="s">
        <v>67</v>
      </c>
      <c r="V1826" t="s">
        <v>21</v>
      </c>
      <c r="W1826">
        <v>805</v>
      </c>
      <c r="X1826" t="s">
        <v>22</v>
      </c>
      <c r="Y1826" t="s">
        <v>39</v>
      </c>
      <c r="Z1826">
        <v>2</v>
      </c>
      <c r="AC1826" t="str">
        <f>IF(Table1[[#This Row],[In Adafruit Kit]]+Table1[[#This Row],[Common part]]&gt;0,1,"")</f>
        <v/>
      </c>
      <c r="AF1826" t="str">
        <f>IF(Table1[[#This Row],[Stock Part]]=1,"STOCK",IF(Table1[[#This Row],[5% Rohs Part]]+Table1[[#This Row],[1% Rohs Part]],"",""))</f>
        <v/>
      </c>
      <c r="AG1826" t="str">
        <f>CONCATENATE(Table1[[#This Row],[Resistance (Ohms)]],Table1[[#This Row],[Tolerance]],Table1[[#This Row],[Stock]])</f>
        <v>787kÂ±1%</v>
      </c>
      <c r="AH1826" t="s">
        <v>11344</v>
      </c>
      <c r="AI1826" s="6" t="s">
        <v>11352</v>
      </c>
    </row>
    <row r="1827" spans="1:35" hidden="1">
      <c r="A1827" t="s">
        <v>55</v>
      </c>
      <c r="B1827" t="s">
        <v>56</v>
      </c>
      <c r="C1827" t="s">
        <v>5116</v>
      </c>
      <c r="D1827" t="s">
        <v>58</v>
      </c>
      <c r="E1827" t="s">
        <v>5117</v>
      </c>
      <c r="F1827" t="s">
        <v>60</v>
      </c>
      <c r="G1827" t="s">
        <v>3320</v>
      </c>
      <c r="H1827">
        <v>0</v>
      </c>
      <c r="I1827">
        <v>0</v>
      </c>
      <c r="J1827" t="s">
        <v>25</v>
      </c>
      <c r="K1827">
        <v>0</v>
      </c>
      <c r="L1827">
        <v>10</v>
      </c>
      <c r="M1827" t="s">
        <v>19</v>
      </c>
      <c r="N1827" t="s">
        <v>62</v>
      </c>
      <c r="O1827" t="s">
        <v>3321</v>
      </c>
      <c r="P1827" t="s">
        <v>24</v>
      </c>
      <c r="Q1827" t="s">
        <v>64</v>
      </c>
      <c r="R1827" t="s">
        <v>65</v>
      </c>
      <c r="S1827" t="s">
        <v>20</v>
      </c>
      <c r="T1827" t="s">
        <v>105</v>
      </c>
      <c r="U1827" t="s">
        <v>67</v>
      </c>
      <c r="V1827" t="s">
        <v>21</v>
      </c>
      <c r="W1827">
        <v>805</v>
      </c>
      <c r="X1827" t="s">
        <v>22</v>
      </c>
      <c r="Y1827" t="s">
        <v>39</v>
      </c>
      <c r="Z1827">
        <v>2</v>
      </c>
      <c r="AC1827" t="str">
        <f>IF(Table1[[#This Row],[In Adafruit Kit]]+Table1[[#This Row],[Common part]]&gt;0,1,"")</f>
        <v/>
      </c>
      <c r="AF1827" t="str">
        <f>IF(Table1[[#This Row],[Stock Part]]=1,"STOCK",IF(Table1[[#This Row],[5% Rohs Part]]+Table1[[#This Row],[1% Rohs Part]],"",""))</f>
        <v/>
      </c>
      <c r="AG1827" t="str">
        <f>CONCATENATE(Table1[[#This Row],[Resistance (Ohms)]],Table1[[#This Row],[Tolerance]],Table1[[#This Row],[Stock]])</f>
        <v>7.87MÂ±1%</v>
      </c>
      <c r="AH1827" t="s">
        <v>11344</v>
      </c>
      <c r="AI1827" s="6" t="s">
        <v>11352</v>
      </c>
    </row>
    <row r="1828" spans="1:35" hidden="1">
      <c r="A1828" t="s">
        <v>55</v>
      </c>
      <c r="B1828" t="s">
        <v>56</v>
      </c>
      <c r="C1828" t="s">
        <v>5118</v>
      </c>
      <c r="D1828" t="s">
        <v>58</v>
      </c>
      <c r="E1828" t="s">
        <v>5119</v>
      </c>
      <c r="F1828" t="s">
        <v>60</v>
      </c>
      <c r="G1828" t="s">
        <v>2179</v>
      </c>
      <c r="H1828">
        <v>0</v>
      </c>
      <c r="I1828">
        <v>0</v>
      </c>
      <c r="J1828" t="s">
        <v>25</v>
      </c>
      <c r="K1828">
        <v>0</v>
      </c>
      <c r="L1828">
        <v>10</v>
      </c>
      <c r="M1828" t="s">
        <v>19</v>
      </c>
      <c r="N1828" t="s">
        <v>62</v>
      </c>
      <c r="O1828">
        <v>78.7</v>
      </c>
      <c r="P1828" t="s">
        <v>24</v>
      </c>
      <c r="Q1828" t="s">
        <v>64</v>
      </c>
      <c r="R1828" t="s">
        <v>65</v>
      </c>
      <c r="S1828" t="s">
        <v>20</v>
      </c>
      <c r="T1828" t="s">
        <v>105</v>
      </c>
      <c r="U1828" t="s">
        <v>67</v>
      </c>
      <c r="V1828" t="s">
        <v>21</v>
      </c>
      <c r="W1828">
        <v>805</v>
      </c>
      <c r="X1828" t="s">
        <v>22</v>
      </c>
      <c r="Y1828" t="s">
        <v>39</v>
      </c>
      <c r="Z1828">
        <v>2</v>
      </c>
      <c r="AC1828" t="str">
        <f>IF(Table1[[#This Row],[In Adafruit Kit]]+Table1[[#This Row],[Common part]]&gt;0,1,"")</f>
        <v/>
      </c>
      <c r="AF1828" t="str">
        <f>IF(Table1[[#This Row],[Stock Part]]=1,"STOCK",IF(Table1[[#This Row],[5% Rohs Part]]+Table1[[#This Row],[1% Rohs Part]],"",""))</f>
        <v/>
      </c>
      <c r="AG1828" t="str">
        <f>CONCATENATE(Table1[[#This Row],[Resistance (Ohms)]],Table1[[#This Row],[Tolerance]],Table1[[#This Row],[Stock]])</f>
        <v>78.7Â±1%</v>
      </c>
      <c r="AH1828" t="s">
        <v>11344</v>
      </c>
      <c r="AI1828" s="6" t="s">
        <v>11352</v>
      </c>
    </row>
    <row r="1829" spans="1:35" hidden="1">
      <c r="A1829" t="s">
        <v>55</v>
      </c>
      <c r="B1829" t="s">
        <v>56</v>
      </c>
      <c r="C1829" t="s">
        <v>5120</v>
      </c>
      <c r="D1829" t="s">
        <v>58</v>
      </c>
      <c r="E1829" t="s">
        <v>5121</v>
      </c>
      <c r="F1829" t="s">
        <v>60</v>
      </c>
      <c r="G1829" t="s">
        <v>2912</v>
      </c>
      <c r="H1829">
        <v>0</v>
      </c>
      <c r="I1829">
        <v>0</v>
      </c>
      <c r="J1829" t="s">
        <v>25</v>
      </c>
      <c r="K1829">
        <v>0</v>
      </c>
      <c r="L1829">
        <v>10</v>
      </c>
      <c r="M1829" t="s">
        <v>19</v>
      </c>
      <c r="N1829" t="s">
        <v>62</v>
      </c>
      <c r="O1829">
        <v>7.15</v>
      </c>
      <c r="P1829" t="s">
        <v>24</v>
      </c>
      <c r="Q1829" t="s">
        <v>64</v>
      </c>
      <c r="R1829" t="s">
        <v>65</v>
      </c>
      <c r="S1829" t="s">
        <v>20</v>
      </c>
      <c r="T1829" t="s">
        <v>3477</v>
      </c>
      <c r="U1829" t="s">
        <v>67</v>
      </c>
      <c r="V1829" t="s">
        <v>21</v>
      </c>
      <c r="W1829">
        <v>805</v>
      </c>
      <c r="X1829" t="s">
        <v>22</v>
      </c>
      <c r="Y1829" t="s">
        <v>39</v>
      </c>
      <c r="Z1829">
        <v>2</v>
      </c>
      <c r="AC1829" t="str">
        <f>IF(Table1[[#This Row],[In Adafruit Kit]]+Table1[[#This Row],[Common part]]&gt;0,1,"")</f>
        <v/>
      </c>
      <c r="AF1829" t="str">
        <f>IF(Table1[[#This Row],[Stock Part]]=1,"STOCK",IF(Table1[[#This Row],[5% Rohs Part]]+Table1[[#This Row],[1% Rohs Part]],"",""))</f>
        <v/>
      </c>
      <c r="AG1829" t="str">
        <f>CONCATENATE(Table1[[#This Row],[Resistance (Ohms)]],Table1[[#This Row],[Tolerance]],Table1[[#This Row],[Stock]])</f>
        <v>7.15Â±1%</v>
      </c>
      <c r="AH1829" t="s">
        <v>11344</v>
      </c>
      <c r="AI1829" s="6" t="s">
        <v>11352</v>
      </c>
    </row>
    <row r="1830" spans="1:35" hidden="1">
      <c r="A1830" t="s">
        <v>55</v>
      </c>
      <c r="B1830" t="s">
        <v>56</v>
      </c>
      <c r="C1830" t="s">
        <v>5122</v>
      </c>
      <c r="D1830" t="s">
        <v>58</v>
      </c>
      <c r="E1830" t="s">
        <v>5123</v>
      </c>
      <c r="F1830" t="s">
        <v>60</v>
      </c>
      <c r="G1830" t="s">
        <v>3377</v>
      </c>
      <c r="H1830">
        <v>0</v>
      </c>
      <c r="I1830">
        <v>0</v>
      </c>
      <c r="J1830" t="s">
        <v>25</v>
      </c>
      <c r="K1830">
        <v>0</v>
      </c>
      <c r="L1830">
        <v>10</v>
      </c>
      <c r="M1830" t="s">
        <v>19</v>
      </c>
      <c r="N1830" t="s">
        <v>62</v>
      </c>
      <c r="O1830">
        <v>7.32</v>
      </c>
      <c r="P1830" t="s">
        <v>24</v>
      </c>
      <c r="Q1830" t="s">
        <v>64</v>
      </c>
      <c r="R1830" t="s">
        <v>65</v>
      </c>
      <c r="S1830" t="s">
        <v>20</v>
      </c>
      <c r="T1830" t="s">
        <v>3477</v>
      </c>
      <c r="U1830" t="s">
        <v>67</v>
      </c>
      <c r="V1830" t="s">
        <v>21</v>
      </c>
      <c r="W1830">
        <v>805</v>
      </c>
      <c r="X1830" t="s">
        <v>22</v>
      </c>
      <c r="Y1830" t="s">
        <v>39</v>
      </c>
      <c r="Z1830">
        <v>2</v>
      </c>
      <c r="AC1830" t="str">
        <f>IF(Table1[[#This Row],[In Adafruit Kit]]+Table1[[#This Row],[Common part]]&gt;0,1,"")</f>
        <v/>
      </c>
      <c r="AF1830" t="str">
        <f>IF(Table1[[#This Row],[Stock Part]]=1,"STOCK",IF(Table1[[#This Row],[5% Rohs Part]]+Table1[[#This Row],[1% Rohs Part]],"",""))</f>
        <v/>
      </c>
      <c r="AG1830" t="str">
        <f>CONCATENATE(Table1[[#This Row],[Resistance (Ohms)]],Table1[[#This Row],[Tolerance]],Table1[[#This Row],[Stock]])</f>
        <v>7.32Â±1%</v>
      </c>
      <c r="AH1830" t="s">
        <v>11344</v>
      </c>
      <c r="AI1830" s="6" t="s">
        <v>11352</v>
      </c>
    </row>
    <row r="1831" spans="1:35" hidden="1">
      <c r="A1831" t="s">
        <v>55</v>
      </c>
      <c r="B1831" t="s">
        <v>56</v>
      </c>
      <c r="C1831" t="s">
        <v>5124</v>
      </c>
      <c r="D1831" t="s">
        <v>58</v>
      </c>
      <c r="E1831" t="s">
        <v>5125</v>
      </c>
      <c r="F1831" t="s">
        <v>60</v>
      </c>
      <c r="G1831" t="s">
        <v>3048</v>
      </c>
      <c r="H1831">
        <v>0</v>
      </c>
      <c r="I1831">
        <v>0</v>
      </c>
      <c r="J1831" t="s">
        <v>25</v>
      </c>
      <c r="K1831">
        <v>0</v>
      </c>
      <c r="L1831">
        <v>10</v>
      </c>
      <c r="M1831" t="s">
        <v>19</v>
      </c>
      <c r="N1831" t="s">
        <v>62</v>
      </c>
      <c r="O1831">
        <v>7.5</v>
      </c>
      <c r="P1831" t="s">
        <v>24</v>
      </c>
      <c r="Q1831" t="s">
        <v>64</v>
      </c>
      <c r="R1831" t="s">
        <v>65</v>
      </c>
      <c r="S1831" t="s">
        <v>20</v>
      </c>
      <c r="T1831" t="s">
        <v>3477</v>
      </c>
      <c r="U1831" t="s">
        <v>67</v>
      </c>
      <c r="V1831" t="s">
        <v>21</v>
      </c>
      <c r="W1831">
        <v>805</v>
      </c>
      <c r="X1831" t="s">
        <v>22</v>
      </c>
      <c r="Y1831" t="s">
        <v>39</v>
      </c>
      <c r="Z1831">
        <v>2</v>
      </c>
      <c r="AC1831" t="str">
        <f>IF(Table1[[#This Row],[In Adafruit Kit]]+Table1[[#This Row],[Common part]]&gt;0,1,"")</f>
        <v/>
      </c>
      <c r="AF1831" t="str">
        <f>IF(Table1[[#This Row],[Stock Part]]=1,"STOCK",IF(Table1[[#This Row],[5% Rohs Part]]+Table1[[#This Row],[1% Rohs Part]],"",""))</f>
        <v/>
      </c>
      <c r="AG1831" t="str">
        <f>CONCATENATE(Table1[[#This Row],[Resistance (Ohms)]],Table1[[#This Row],[Tolerance]],Table1[[#This Row],[Stock]])</f>
        <v>7.5Â±1%</v>
      </c>
      <c r="AH1831" t="s">
        <v>11344</v>
      </c>
      <c r="AI1831" s="6" t="s">
        <v>11352</v>
      </c>
    </row>
    <row r="1832" spans="1:35" hidden="1">
      <c r="A1832" t="s">
        <v>55</v>
      </c>
      <c r="B1832" t="s">
        <v>56</v>
      </c>
      <c r="C1832" t="s">
        <v>5126</v>
      </c>
      <c r="D1832" t="s">
        <v>58</v>
      </c>
      <c r="E1832" t="s">
        <v>5127</v>
      </c>
      <c r="F1832" t="s">
        <v>60</v>
      </c>
      <c r="G1832" t="s">
        <v>2802</v>
      </c>
      <c r="H1832">
        <v>0</v>
      </c>
      <c r="I1832">
        <v>0</v>
      </c>
      <c r="J1832" t="s">
        <v>25</v>
      </c>
      <c r="K1832">
        <v>0</v>
      </c>
      <c r="L1832">
        <v>10</v>
      </c>
      <c r="M1832" t="s">
        <v>19</v>
      </c>
      <c r="N1832" t="s">
        <v>62</v>
      </c>
      <c r="O1832">
        <v>7.68</v>
      </c>
      <c r="P1832" t="s">
        <v>24</v>
      </c>
      <c r="Q1832" t="s">
        <v>64</v>
      </c>
      <c r="R1832" t="s">
        <v>65</v>
      </c>
      <c r="S1832" t="s">
        <v>20</v>
      </c>
      <c r="T1832" t="s">
        <v>3477</v>
      </c>
      <c r="U1832" t="s">
        <v>67</v>
      </c>
      <c r="V1832" t="s">
        <v>21</v>
      </c>
      <c r="W1832">
        <v>805</v>
      </c>
      <c r="X1832" t="s">
        <v>22</v>
      </c>
      <c r="Y1832" t="s">
        <v>39</v>
      </c>
      <c r="Z1832">
        <v>2</v>
      </c>
      <c r="AC1832" t="str">
        <f>IF(Table1[[#This Row],[In Adafruit Kit]]+Table1[[#This Row],[Common part]]&gt;0,1,"")</f>
        <v/>
      </c>
      <c r="AF1832" t="str">
        <f>IF(Table1[[#This Row],[Stock Part]]=1,"STOCK",IF(Table1[[#This Row],[5% Rohs Part]]+Table1[[#This Row],[1% Rohs Part]],"",""))</f>
        <v/>
      </c>
      <c r="AG1832" t="str">
        <f>CONCATENATE(Table1[[#This Row],[Resistance (Ohms)]],Table1[[#This Row],[Tolerance]],Table1[[#This Row],[Stock]])</f>
        <v>7.68Â±1%</v>
      </c>
      <c r="AH1832" t="s">
        <v>11344</v>
      </c>
      <c r="AI1832" s="6" t="s">
        <v>11352</v>
      </c>
    </row>
    <row r="1833" spans="1:35" hidden="1">
      <c r="A1833" t="s">
        <v>55</v>
      </c>
      <c r="B1833" t="s">
        <v>56</v>
      </c>
      <c r="C1833" t="s">
        <v>5128</v>
      </c>
      <c r="D1833" t="s">
        <v>58</v>
      </c>
      <c r="E1833" t="s">
        <v>5129</v>
      </c>
      <c r="F1833" t="s">
        <v>60</v>
      </c>
      <c r="G1833" t="s">
        <v>3380</v>
      </c>
      <c r="H1833">
        <v>0</v>
      </c>
      <c r="I1833">
        <v>0</v>
      </c>
      <c r="J1833" t="s">
        <v>25</v>
      </c>
      <c r="K1833">
        <v>0</v>
      </c>
      <c r="L1833">
        <v>10</v>
      </c>
      <c r="M1833" t="s">
        <v>19</v>
      </c>
      <c r="N1833" t="s">
        <v>62</v>
      </c>
      <c r="O1833">
        <v>7.87</v>
      </c>
      <c r="P1833" t="s">
        <v>24</v>
      </c>
      <c r="Q1833" t="s">
        <v>64</v>
      </c>
      <c r="R1833" t="s">
        <v>65</v>
      </c>
      <c r="S1833" t="s">
        <v>20</v>
      </c>
      <c r="T1833" t="s">
        <v>3477</v>
      </c>
      <c r="U1833" t="s">
        <v>67</v>
      </c>
      <c r="V1833" t="s">
        <v>21</v>
      </c>
      <c r="W1833">
        <v>805</v>
      </c>
      <c r="X1833" t="s">
        <v>22</v>
      </c>
      <c r="Y1833" t="s">
        <v>39</v>
      </c>
      <c r="Z1833">
        <v>2</v>
      </c>
      <c r="AC1833" t="str">
        <f>IF(Table1[[#This Row],[In Adafruit Kit]]+Table1[[#This Row],[Common part]]&gt;0,1,"")</f>
        <v/>
      </c>
      <c r="AF1833" t="str">
        <f>IF(Table1[[#This Row],[Stock Part]]=1,"STOCK",IF(Table1[[#This Row],[5% Rohs Part]]+Table1[[#This Row],[1% Rohs Part]],"",""))</f>
        <v/>
      </c>
      <c r="AG1833" t="str">
        <f>CONCATENATE(Table1[[#This Row],[Resistance (Ohms)]],Table1[[#This Row],[Tolerance]],Table1[[#This Row],[Stock]])</f>
        <v>7.87Â±1%</v>
      </c>
      <c r="AH1833" t="s">
        <v>11344</v>
      </c>
      <c r="AI1833" s="6" t="s">
        <v>11352</v>
      </c>
    </row>
    <row r="1834" spans="1:35" hidden="1">
      <c r="A1834" t="s">
        <v>55</v>
      </c>
      <c r="B1834" t="s">
        <v>56</v>
      </c>
      <c r="C1834" t="s">
        <v>5130</v>
      </c>
      <c r="D1834" t="s">
        <v>58</v>
      </c>
      <c r="E1834" t="s">
        <v>5131</v>
      </c>
      <c r="F1834" t="s">
        <v>60</v>
      </c>
      <c r="G1834" t="s">
        <v>781</v>
      </c>
      <c r="H1834">
        <v>0</v>
      </c>
      <c r="I1834">
        <v>0</v>
      </c>
      <c r="J1834" t="s">
        <v>25</v>
      </c>
      <c r="K1834">
        <v>0</v>
      </c>
      <c r="L1834">
        <v>10</v>
      </c>
      <c r="M1834" t="s">
        <v>19</v>
      </c>
      <c r="N1834" t="s">
        <v>62</v>
      </c>
      <c r="O1834">
        <v>806</v>
      </c>
      <c r="P1834" t="s">
        <v>24</v>
      </c>
      <c r="Q1834" t="s">
        <v>64</v>
      </c>
      <c r="R1834" t="s">
        <v>65</v>
      </c>
      <c r="S1834" t="s">
        <v>20</v>
      </c>
      <c r="T1834" t="s">
        <v>105</v>
      </c>
      <c r="U1834" t="s">
        <v>67</v>
      </c>
      <c r="V1834" t="s">
        <v>21</v>
      </c>
      <c r="W1834">
        <v>805</v>
      </c>
      <c r="X1834" t="s">
        <v>22</v>
      </c>
      <c r="Y1834" t="s">
        <v>39</v>
      </c>
      <c r="Z1834">
        <v>2</v>
      </c>
      <c r="AC1834" t="str">
        <f>IF(Table1[[#This Row],[In Adafruit Kit]]+Table1[[#This Row],[Common part]]&gt;0,1,"")</f>
        <v/>
      </c>
      <c r="AF1834" t="str">
        <f>IF(Table1[[#This Row],[Stock Part]]=1,"STOCK",IF(Table1[[#This Row],[5% Rohs Part]]+Table1[[#This Row],[1% Rohs Part]],"",""))</f>
        <v/>
      </c>
      <c r="AG1834" t="str">
        <f>CONCATENATE(Table1[[#This Row],[Resistance (Ohms)]],Table1[[#This Row],[Tolerance]],Table1[[#This Row],[Stock]])</f>
        <v>806Â±1%</v>
      </c>
      <c r="AH1834" t="s">
        <v>11344</v>
      </c>
      <c r="AI1834" s="6" t="s">
        <v>11352</v>
      </c>
    </row>
    <row r="1835" spans="1:35" hidden="1">
      <c r="A1835" t="s">
        <v>55</v>
      </c>
      <c r="B1835" t="s">
        <v>56</v>
      </c>
      <c r="C1835" t="s">
        <v>5132</v>
      </c>
      <c r="D1835" t="s">
        <v>58</v>
      </c>
      <c r="E1835" t="s">
        <v>5133</v>
      </c>
      <c r="F1835" t="s">
        <v>60</v>
      </c>
      <c r="G1835" t="s">
        <v>841</v>
      </c>
      <c r="H1835">
        <v>0</v>
      </c>
      <c r="I1835">
        <v>0</v>
      </c>
      <c r="J1835" t="s">
        <v>25</v>
      </c>
      <c r="K1835">
        <v>0</v>
      </c>
      <c r="L1835">
        <v>10</v>
      </c>
      <c r="M1835" t="s">
        <v>19</v>
      </c>
      <c r="N1835" t="s">
        <v>62</v>
      </c>
      <c r="O1835" t="s">
        <v>842</v>
      </c>
      <c r="P1835" t="s">
        <v>24</v>
      </c>
      <c r="Q1835" t="s">
        <v>64</v>
      </c>
      <c r="R1835" t="s">
        <v>65</v>
      </c>
      <c r="S1835" t="s">
        <v>20</v>
      </c>
      <c r="T1835" t="s">
        <v>105</v>
      </c>
      <c r="U1835" t="s">
        <v>67</v>
      </c>
      <c r="V1835" t="s">
        <v>21</v>
      </c>
      <c r="W1835">
        <v>805</v>
      </c>
      <c r="X1835" t="s">
        <v>22</v>
      </c>
      <c r="Y1835" t="s">
        <v>39</v>
      </c>
      <c r="Z1835">
        <v>2</v>
      </c>
      <c r="AC1835" t="str">
        <f>IF(Table1[[#This Row],[In Adafruit Kit]]+Table1[[#This Row],[Common part]]&gt;0,1,"")</f>
        <v/>
      </c>
      <c r="AF1835" t="str">
        <f>IF(Table1[[#This Row],[Stock Part]]=1,"STOCK",IF(Table1[[#This Row],[5% Rohs Part]]+Table1[[#This Row],[1% Rohs Part]],"",""))</f>
        <v/>
      </c>
      <c r="AG1835" t="str">
        <f>CONCATENATE(Table1[[#This Row],[Resistance (Ohms)]],Table1[[#This Row],[Tolerance]],Table1[[#This Row],[Stock]])</f>
        <v>8.06kÂ±1%</v>
      </c>
      <c r="AH1835" t="s">
        <v>11344</v>
      </c>
      <c r="AI1835" s="6" t="s">
        <v>11352</v>
      </c>
    </row>
    <row r="1836" spans="1:35" hidden="1">
      <c r="A1836" t="s">
        <v>55</v>
      </c>
      <c r="B1836" t="s">
        <v>56</v>
      </c>
      <c r="C1836" t="s">
        <v>5134</v>
      </c>
      <c r="D1836" t="s">
        <v>58</v>
      </c>
      <c r="E1836" t="s">
        <v>5135</v>
      </c>
      <c r="F1836" t="s">
        <v>60</v>
      </c>
      <c r="G1836" t="s">
        <v>963</v>
      </c>
      <c r="H1836">
        <v>0</v>
      </c>
      <c r="I1836">
        <v>0</v>
      </c>
      <c r="J1836" t="s">
        <v>25</v>
      </c>
      <c r="K1836">
        <v>0</v>
      </c>
      <c r="L1836">
        <v>10</v>
      </c>
      <c r="M1836" t="s">
        <v>19</v>
      </c>
      <c r="N1836" t="s">
        <v>62</v>
      </c>
      <c r="O1836" t="s">
        <v>964</v>
      </c>
      <c r="P1836" t="s">
        <v>24</v>
      </c>
      <c r="Q1836" t="s">
        <v>64</v>
      </c>
      <c r="R1836" t="s">
        <v>65</v>
      </c>
      <c r="S1836" t="s">
        <v>20</v>
      </c>
      <c r="T1836" t="s">
        <v>105</v>
      </c>
      <c r="U1836" t="s">
        <v>67</v>
      </c>
      <c r="V1836" t="s">
        <v>21</v>
      </c>
      <c r="W1836">
        <v>805</v>
      </c>
      <c r="X1836" t="s">
        <v>22</v>
      </c>
      <c r="Y1836" t="s">
        <v>39</v>
      </c>
      <c r="Z1836">
        <v>2</v>
      </c>
      <c r="AC1836" t="str">
        <f>IF(Table1[[#This Row],[In Adafruit Kit]]+Table1[[#This Row],[Common part]]&gt;0,1,"")</f>
        <v/>
      </c>
      <c r="AF1836" t="str">
        <f>IF(Table1[[#This Row],[Stock Part]]=1,"STOCK",IF(Table1[[#This Row],[5% Rohs Part]]+Table1[[#This Row],[1% Rohs Part]],"",""))</f>
        <v/>
      </c>
      <c r="AG1836" t="str">
        <f>CONCATENATE(Table1[[#This Row],[Resistance (Ohms)]],Table1[[#This Row],[Tolerance]],Table1[[#This Row],[Stock]])</f>
        <v>80.6kÂ±1%</v>
      </c>
      <c r="AH1836" t="s">
        <v>11344</v>
      </c>
      <c r="AI1836" s="6" t="s">
        <v>11352</v>
      </c>
    </row>
    <row r="1837" spans="1:35" hidden="1">
      <c r="A1837" t="s">
        <v>55</v>
      </c>
      <c r="B1837" t="s">
        <v>56</v>
      </c>
      <c r="C1837" t="s">
        <v>5136</v>
      </c>
      <c r="D1837" t="s">
        <v>58</v>
      </c>
      <c r="E1837" t="s">
        <v>5137</v>
      </c>
      <c r="F1837" t="s">
        <v>60</v>
      </c>
      <c r="G1837" t="s">
        <v>1238</v>
      </c>
      <c r="H1837">
        <v>0</v>
      </c>
      <c r="I1837">
        <v>0</v>
      </c>
      <c r="J1837" t="s">
        <v>25</v>
      </c>
      <c r="K1837">
        <v>0</v>
      </c>
      <c r="L1837">
        <v>10</v>
      </c>
      <c r="M1837" t="s">
        <v>19</v>
      </c>
      <c r="N1837" t="s">
        <v>62</v>
      </c>
      <c r="O1837" t="s">
        <v>1239</v>
      </c>
      <c r="P1837" t="s">
        <v>24</v>
      </c>
      <c r="Q1837" t="s">
        <v>64</v>
      </c>
      <c r="R1837" t="s">
        <v>65</v>
      </c>
      <c r="S1837" t="s">
        <v>20</v>
      </c>
      <c r="T1837" t="s">
        <v>105</v>
      </c>
      <c r="U1837" t="s">
        <v>67</v>
      </c>
      <c r="V1837" t="s">
        <v>21</v>
      </c>
      <c r="W1837">
        <v>805</v>
      </c>
      <c r="X1837" t="s">
        <v>22</v>
      </c>
      <c r="Y1837" t="s">
        <v>39</v>
      </c>
      <c r="Z1837">
        <v>2</v>
      </c>
      <c r="AC1837" t="str">
        <f>IF(Table1[[#This Row],[In Adafruit Kit]]+Table1[[#This Row],[Common part]]&gt;0,1,"")</f>
        <v/>
      </c>
      <c r="AF1837" t="str">
        <f>IF(Table1[[#This Row],[Stock Part]]=1,"STOCK",IF(Table1[[#This Row],[5% Rohs Part]]+Table1[[#This Row],[1% Rohs Part]],"",""))</f>
        <v/>
      </c>
      <c r="AG1837" t="str">
        <f>CONCATENATE(Table1[[#This Row],[Resistance (Ohms)]],Table1[[#This Row],[Tolerance]],Table1[[#This Row],[Stock]])</f>
        <v>806kÂ±1%</v>
      </c>
      <c r="AH1837" t="s">
        <v>11344</v>
      </c>
      <c r="AI1837" s="6" t="s">
        <v>11352</v>
      </c>
    </row>
    <row r="1838" spans="1:35" hidden="1">
      <c r="A1838" t="s">
        <v>55</v>
      </c>
      <c r="B1838" t="s">
        <v>56</v>
      </c>
      <c r="C1838" t="s">
        <v>5138</v>
      </c>
      <c r="D1838" t="s">
        <v>58</v>
      </c>
      <c r="E1838" t="s">
        <v>5139</v>
      </c>
      <c r="F1838" t="s">
        <v>60</v>
      </c>
      <c r="G1838" t="s">
        <v>2314</v>
      </c>
      <c r="H1838">
        <v>0</v>
      </c>
      <c r="I1838">
        <v>0</v>
      </c>
      <c r="J1838" t="s">
        <v>25</v>
      </c>
      <c r="K1838">
        <v>0</v>
      </c>
      <c r="L1838">
        <v>10</v>
      </c>
      <c r="M1838" t="s">
        <v>19</v>
      </c>
      <c r="N1838" t="s">
        <v>62</v>
      </c>
      <c r="O1838" t="s">
        <v>2315</v>
      </c>
      <c r="P1838" t="s">
        <v>24</v>
      </c>
      <c r="Q1838" t="s">
        <v>64</v>
      </c>
      <c r="R1838" t="s">
        <v>65</v>
      </c>
      <c r="S1838" t="s">
        <v>20</v>
      </c>
      <c r="T1838" t="s">
        <v>105</v>
      </c>
      <c r="U1838" t="s">
        <v>67</v>
      </c>
      <c r="V1838" t="s">
        <v>21</v>
      </c>
      <c r="W1838">
        <v>805</v>
      </c>
      <c r="X1838" t="s">
        <v>22</v>
      </c>
      <c r="Y1838" t="s">
        <v>39</v>
      </c>
      <c r="Z1838">
        <v>2</v>
      </c>
      <c r="AC1838" t="str">
        <f>IF(Table1[[#This Row],[In Adafruit Kit]]+Table1[[#This Row],[Common part]]&gt;0,1,"")</f>
        <v/>
      </c>
      <c r="AF1838" t="str">
        <f>IF(Table1[[#This Row],[Stock Part]]=1,"STOCK",IF(Table1[[#This Row],[5% Rohs Part]]+Table1[[#This Row],[1% Rohs Part]],"",""))</f>
        <v/>
      </c>
      <c r="AG1838" t="str">
        <f>CONCATENATE(Table1[[#This Row],[Resistance (Ohms)]],Table1[[#This Row],[Tolerance]],Table1[[#This Row],[Stock]])</f>
        <v>8.06MÂ±1%</v>
      </c>
      <c r="AH1838" t="s">
        <v>11344</v>
      </c>
      <c r="AI1838" s="6" t="s">
        <v>11352</v>
      </c>
    </row>
    <row r="1839" spans="1:35" hidden="1">
      <c r="A1839" t="s">
        <v>55</v>
      </c>
      <c r="B1839" t="s">
        <v>56</v>
      </c>
      <c r="C1839" t="s">
        <v>5140</v>
      </c>
      <c r="D1839" t="s">
        <v>58</v>
      </c>
      <c r="E1839" t="s">
        <v>5141</v>
      </c>
      <c r="F1839" t="s">
        <v>60</v>
      </c>
      <c r="G1839" t="s">
        <v>1235</v>
      </c>
      <c r="H1839">
        <v>0</v>
      </c>
      <c r="I1839">
        <v>0</v>
      </c>
      <c r="J1839" t="s">
        <v>25</v>
      </c>
      <c r="K1839">
        <v>0</v>
      </c>
      <c r="L1839">
        <v>10</v>
      </c>
      <c r="M1839" t="s">
        <v>19</v>
      </c>
      <c r="N1839" t="s">
        <v>62</v>
      </c>
      <c r="O1839">
        <v>80.599999999999994</v>
      </c>
      <c r="P1839" t="s">
        <v>24</v>
      </c>
      <c r="Q1839" t="s">
        <v>64</v>
      </c>
      <c r="R1839" t="s">
        <v>65</v>
      </c>
      <c r="S1839" t="s">
        <v>20</v>
      </c>
      <c r="T1839" t="s">
        <v>105</v>
      </c>
      <c r="U1839" t="s">
        <v>67</v>
      </c>
      <c r="V1839" t="s">
        <v>21</v>
      </c>
      <c r="W1839">
        <v>805</v>
      </c>
      <c r="X1839" t="s">
        <v>22</v>
      </c>
      <c r="Y1839" t="s">
        <v>39</v>
      </c>
      <c r="Z1839">
        <v>2</v>
      </c>
      <c r="AC1839" t="str">
        <f>IF(Table1[[#This Row],[In Adafruit Kit]]+Table1[[#This Row],[Common part]]&gt;0,1,"")</f>
        <v/>
      </c>
      <c r="AF1839" t="str">
        <f>IF(Table1[[#This Row],[Stock Part]]=1,"STOCK",IF(Table1[[#This Row],[5% Rohs Part]]+Table1[[#This Row],[1% Rohs Part]],"",""))</f>
        <v/>
      </c>
      <c r="AG1839" t="str">
        <f>CONCATENATE(Table1[[#This Row],[Resistance (Ohms)]],Table1[[#This Row],[Tolerance]],Table1[[#This Row],[Stock]])</f>
        <v>80.6Â±1%</v>
      </c>
      <c r="AH1839" t="s">
        <v>11344</v>
      </c>
      <c r="AI1839" s="6" t="s">
        <v>11352</v>
      </c>
    </row>
    <row r="1840" spans="1:35" hidden="1">
      <c r="A1840" t="s">
        <v>55</v>
      </c>
      <c r="B1840" t="s">
        <v>56</v>
      </c>
      <c r="C1840" t="s">
        <v>5142</v>
      </c>
      <c r="D1840" t="s">
        <v>58</v>
      </c>
      <c r="E1840" t="s">
        <v>5143</v>
      </c>
      <c r="F1840" t="s">
        <v>60</v>
      </c>
      <c r="G1840" t="s">
        <v>1174</v>
      </c>
      <c r="H1840">
        <v>0</v>
      </c>
      <c r="I1840">
        <v>0</v>
      </c>
      <c r="J1840" t="s">
        <v>25</v>
      </c>
      <c r="K1840">
        <v>0</v>
      </c>
      <c r="L1840">
        <v>10</v>
      </c>
      <c r="M1840" t="s">
        <v>19</v>
      </c>
      <c r="N1840" t="s">
        <v>62</v>
      </c>
      <c r="O1840">
        <v>820</v>
      </c>
      <c r="P1840" t="s">
        <v>24</v>
      </c>
      <c r="Q1840" t="s">
        <v>64</v>
      </c>
      <c r="R1840" t="s">
        <v>65</v>
      </c>
      <c r="S1840" t="s">
        <v>20</v>
      </c>
      <c r="T1840" t="s">
        <v>105</v>
      </c>
      <c r="U1840" t="s">
        <v>67</v>
      </c>
      <c r="V1840" t="s">
        <v>21</v>
      </c>
      <c r="W1840">
        <v>805</v>
      </c>
      <c r="X1840" t="s">
        <v>22</v>
      </c>
      <c r="Y1840" t="s">
        <v>39</v>
      </c>
      <c r="Z1840">
        <v>2</v>
      </c>
      <c r="AC1840" t="str">
        <f>IF(Table1[[#This Row],[In Adafruit Kit]]+Table1[[#This Row],[Common part]]&gt;0,1,"")</f>
        <v/>
      </c>
      <c r="AF1840" t="str">
        <f>IF(Table1[[#This Row],[Stock Part]]=1,"STOCK",IF(Table1[[#This Row],[5% Rohs Part]]+Table1[[#This Row],[1% Rohs Part]],"",""))</f>
        <v/>
      </c>
      <c r="AG1840" t="str">
        <f>CONCATENATE(Table1[[#This Row],[Resistance (Ohms)]],Table1[[#This Row],[Tolerance]],Table1[[#This Row],[Stock]])</f>
        <v>820Â±1%</v>
      </c>
      <c r="AH1840" t="s">
        <v>11344</v>
      </c>
      <c r="AI1840" s="6" t="s">
        <v>11352</v>
      </c>
    </row>
    <row r="1841" spans="1:35" hidden="1">
      <c r="A1841" t="s">
        <v>55</v>
      </c>
      <c r="B1841" t="s">
        <v>56</v>
      </c>
      <c r="C1841" t="s">
        <v>5144</v>
      </c>
      <c r="D1841" t="s">
        <v>58</v>
      </c>
      <c r="E1841" t="s">
        <v>5145</v>
      </c>
      <c r="F1841" t="s">
        <v>60</v>
      </c>
      <c r="G1841" t="s">
        <v>1100</v>
      </c>
      <c r="H1841">
        <v>0</v>
      </c>
      <c r="I1841">
        <v>0</v>
      </c>
      <c r="J1841" t="s">
        <v>25</v>
      </c>
      <c r="K1841">
        <v>0</v>
      </c>
      <c r="L1841">
        <v>10</v>
      </c>
      <c r="M1841" t="s">
        <v>19</v>
      </c>
      <c r="N1841" t="s">
        <v>62</v>
      </c>
      <c r="O1841" t="s">
        <v>328</v>
      </c>
      <c r="P1841" t="s">
        <v>24</v>
      </c>
      <c r="Q1841" t="s">
        <v>64</v>
      </c>
      <c r="R1841" t="s">
        <v>65</v>
      </c>
      <c r="S1841" t="s">
        <v>20</v>
      </c>
      <c r="T1841" t="s">
        <v>105</v>
      </c>
      <c r="U1841" t="s">
        <v>67</v>
      </c>
      <c r="V1841" t="s">
        <v>21</v>
      </c>
      <c r="W1841">
        <v>805</v>
      </c>
      <c r="X1841" t="s">
        <v>22</v>
      </c>
      <c r="Y1841" t="s">
        <v>39</v>
      </c>
      <c r="Z1841">
        <v>2</v>
      </c>
      <c r="AC1841" t="str">
        <f>IF(Table1[[#This Row],[In Adafruit Kit]]+Table1[[#This Row],[Common part]]&gt;0,1,"")</f>
        <v/>
      </c>
      <c r="AF1841" t="str">
        <f>IF(Table1[[#This Row],[Stock Part]]=1,"STOCK",IF(Table1[[#This Row],[5% Rohs Part]]+Table1[[#This Row],[1% Rohs Part]],"",""))</f>
        <v/>
      </c>
      <c r="AG1841" t="str">
        <f>CONCATENATE(Table1[[#This Row],[Resistance (Ohms)]],Table1[[#This Row],[Tolerance]],Table1[[#This Row],[Stock]])</f>
        <v>8.2kÂ±1%</v>
      </c>
      <c r="AH1841" t="s">
        <v>11344</v>
      </c>
      <c r="AI1841" s="6" t="s">
        <v>11352</v>
      </c>
    </row>
    <row r="1842" spans="1:35" hidden="1">
      <c r="A1842" t="s">
        <v>55</v>
      </c>
      <c r="B1842" t="s">
        <v>56</v>
      </c>
      <c r="C1842" t="s">
        <v>5146</v>
      </c>
      <c r="D1842" t="s">
        <v>58</v>
      </c>
      <c r="E1842" t="s">
        <v>5147</v>
      </c>
      <c r="F1842" t="s">
        <v>60</v>
      </c>
      <c r="G1842" t="s">
        <v>906</v>
      </c>
      <c r="H1842">
        <v>0</v>
      </c>
      <c r="I1842">
        <v>0</v>
      </c>
      <c r="J1842" t="s">
        <v>25</v>
      </c>
      <c r="K1842">
        <v>0</v>
      </c>
      <c r="L1842">
        <v>10</v>
      </c>
      <c r="M1842" t="s">
        <v>19</v>
      </c>
      <c r="N1842" t="s">
        <v>62</v>
      </c>
      <c r="O1842" t="s">
        <v>336</v>
      </c>
      <c r="P1842" t="s">
        <v>24</v>
      </c>
      <c r="Q1842" t="s">
        <v>64</v>
      </c>
      <c r="R1842" t="s">
        <v>65</v>
      </c>
      <c r="S1842" t="s">
        <v>20</v>
      </c>
      <c r="T1842" t="s">
        <v>105</v>
      </c>
      <c r="U1842" t="s">
        <v>67</v>
      </c>
      <c r="V1842" t="s">
        <v>21</v>
      </c>
      <c r="W1842">
        <v>805</v>
      </c>
      <c r="X1842" t="s">
        <v>22</v>
      </c>
      <c r="Y1842" t="s">
        <v>39</v>
      </c>
      <c r="Z1842">
        <v>2</v>
      </c>
      <c r="AC1842" t="str">
        <f>IF(Table1[[#This Row],[In Adafruit Kit]]+Table1[[#This Row],[Common part]]&gt;0,1,"")</f>
        <v/>
      </c>
      <c r="AF1842" t="str">
        <f>IF(Table1[[#This Row],[Stock Part]]=1,"STOCK",IF(Table1[[#This Row],[5% Rohs Part]]+Table1[[#This Row],[1% Rohs Part]],"",""))</f>
        <v/>
      </c>
      <c r="AG1842" t="str">
        <f>CONCATENATE(Table1[[#This Row],[Resistance (Ohms)]],Table1[[#This Row],[Tolerance]],Table1[[#This Row],[Stock]])</f>
        <v>82kÂ±1%</v>
      </c>
      <c r="AH1842" t="s">
        <v>11344</v>
      </c>
      <c r="AI1842" s="6" t="s">
        <v>11352</v>
      </c>
    </row>
    <row r="1843" spans="1:35" hidden="1">
      <c r="A1843" t="s">
        <v>55</v>
      </c>
      <c r="B1843" t="s">
        <v>56</v>
      </c>
      <c r="C1843" t="s">
        <v>5148</v>
      </c>
      <c r="D1843" t="s">
        <v>58</v>
      </c>
      <c r="E1843" t="s">
        <v>5149</v>
      </c>
      <c r="F1843" t="s">
        <v>60</v>
      </c>
      <c r="G1843" t="s">
        <v>2841</v>
      </c>
      <c r="H1843">
        <v>0</v>
      </c>
      <c r="I1843">
        <v>0</v>
      </c>
      <c r="J1843" t="s">
        <v>25</v>
      </c>
      <c r="K1843">
        <v>0</v>
      </c>
      <c r="L1843">
        <v>10</v>
      </c>
      <c r="M1843" t="s">
        <v>19</v>
      </c>
      <c r="N1843" t="s">
        <v>62</v>
      </c>
      <c r="O1843" t="s">
        <v>332</v>
      </c>
      <c r="P1843" t="s">
        <v>24</v>
      </c>
      <c r="Q1843" t="s">
        <v>64</v>
      </c>
      <c r="R1843" t="s">
        <v>65</v>
      </c>
      <c r="S1843" t="s">
        <v>20</v>
      </c>
      <c r="T1843" t="s">
        <v>105</v>
      </c>
      <c r="U1843" t="s">
        <v>67</v>
      </c>
      <c r="V1843" t="s">
        <v>21</v>
      </c>
      <c r="W1843">
        <v>805</v>
      </c>
      <c r="X1843" t="s">
        <v>22</v>
      </c>
      <c r="Y1843" t="s">
        <v>39</v>
      </c>
      <c r="Z1843">
        <v>2</v>
      </c>
      <c r="AC1843" t="str">
        <f>IF(Table1[[#This Row],[In Adafruit Kit]]+Table1[[#This Row],[Common part]]&gt;0,1,"")</f>
        <v/>
      </c>
      <c r="AF1843" t="str">
        <f>IF(Table1[[#This Row],[Stock Part]]=1,"STOCK",IF(Table1[[#This Row],[5% Rohs Part]]+Table1[[#This Row],[1% Rohs Part]],"",""))</f>
        <v/>
      </c>
      <c r="AG1843" t="str">
        <f>CONCATENATE(Table1[[#This Row],[Resistance (Ohms)]],Table1[[#This Row],[Tolerance]],Table1[[#This Row],[Stock]])</f>
        <v>820kÂ±1%</v>
      </c>
      <c r="AH1843" t="s">
        <v>11344</v>
      </c>
      <c r="AI1843" s="6" t="s">
        <v>11352</v>
      </c>
    </row>
    <row r="1844" spans="1:35" hidden="1">
      <c r="A1844" t="s">
        <v>55</v>
      </c>
      <c r="B1844" t="s">
        <v>56</v>
      </c>
      <c r="C1844" t="s">
        <v>5150</v>
      </c>
      <c r="D1844" t="s">
        <v>58</v>
      </c>
      <c r="E1844" t="s">
        <v>5151</v>
      </c>
      <c r="F1844" t="s">
        <v>60</v>
      </c>
      <c r="G1844" t="s">
        <v>1723</v>
      </c>
      <c r="H1844">
        <v>0</v>
      </c>
      <c r="I1844">
        <v>0</v>
      </c>
      <c r="J1844" t="s">
        <v>25</v>
      </c>
      <c r="K1844">
        <v>0</v>
      </c>
      <c r="L1844">
        <v>10</v>
      </c>
      <c r="M1844" t="s">
        <v>19</v>
      </c>
      <c r="N1844" t="s">
        <v>62</v>
      </c>
      <c r="O1844">
        <v>825</v>
      </c>
      <c r="P1844" t="s">
        <v>24</v>
      </c>
      <c r="Q1844" t="s">
        <v>64</v>
      </c>
      <c r="R1844" t="s">
        <v>65</v>
      </c>
      <c r="S1844" t="s">
        <v>20</v>
      </c>
      <c r="T1844" t="s">
        <v>105</v>
      </c>
      <c r="U1844" t="s">
        <v>67</v>
      </c>
      <c r="V1844" t="s">
        <v>21</v>
      </c>
      <c r="W1844">
        <v>805</v>
      </c>
      <c r="X1844" t="s">
        <v>22</v>
      </c>
      <c r="Y1844" t="s">
        <v>39</v>
      </c>
      <c r="Z1844">
        <v>2</v>
      </c>
      <c r="AC1844" t="str">
        <f>IF(Table1[[#This Row],[In Adafruit Kit]]+Table1[[#This Row],[Common part]]&gt;0,1,"")</f>
        <v/>
      </c>
      <c r="AF1844" t="str">
        <f>IF(Table1[[#This Row],[Stock Part]]=1,"STOCK",IF(Table1[[#This Row],[5% Rohs Part]]+Table1[[#This Row],[1% Rohs Part]],"",""))</f>
        <v/>
      </c>
      <c r="AG1844" t="str">
        <f>CONCATENATE(Table1[[#This Row],[Resistance (Ohms)]],Table1[[#This Row],[Tolerance]],Table1[[#This Row],[Stock]])</f>
        <v>825Â±1%</v>
      </c>
      <c r="AH1844" t="s">
        <v>11344</v>
      </c>
      <c r="AI1844" s="6" t="s">
        <v>11352</v>
      </c>
    </row>
    <row r="1845" spans="1:35" hidden="1">
      <c r="A1845" t="s">
        <v>55</v>
      </c>
      <c r="B1845" t="s">
        <v>56</v>
      </c>
      <c r="C1845" t="s">
        <v>5152</v>
      </c>
      <c r="D1845" t="s">
        <v>58</v>
      </c>
      <c r="E1845" t="s">
        <v>5153</v>
      </c>
      <c r="F1845" t="s">
        <v>60</v>
      </c>
      <c r="G1845" t="s">
        <v>1638</v>
      </c>
      <c r="H1845">
        <v>0</v>
      </c>
      <c r="I1845">
        <v>0</v>
      </c>
      <c r="J1845" t="s">
        <v>25</v>
      </c>
      <c r="K1845">
        <v>0</v>
      </c>
      <c r="L1845">
        <v>10</v>
      </c>
      <c r="M1845" t="s">
        <v>19</v>
      </c>
      <c r="N1845" t="s">
        <v>62</v>
      </c>
      <c r="O1845" t="s">
        <v>1639</v>
      </c>
      <c r="P1845" t="s">
        <v>24</v>
      </c>
      <c r="Q1845" t="s">
        <v>64</v>
      </c>
      <c r="R1845" t="s">
        <v>65</v>
      </c>
      <c r="S1845" t="s">
        <v>20</v>
      </c>
      <c r="T1845" t="s">
        <v>105</v>
      </c>
      <c r="U1845" t="s">
        <v>67</v>
      </c>
      <c r="V1845" t="s">
        <v>21</v>
      </c>
      <c r="W1845">
        <v>805</v>
      </c>
      <c r="X1845" t="s">
        <v>22</v>
      </c>
      <c r="Y1845" t="s">
        <v>39</v>
      </c>
      <c r="Z1845">
        <v>2</v>
      </c>
      <c r="AC1845" t="str">
        <f>IF(Table1[[#This Row],[In Adafruit Kit]]+Table1[[#This Row],[Common part]]&gt;0,1,"")</f>
        <v/>
      </c>
      <c r="AF1845" t="str">
        <f>IF(Table1[[#This Row],[Stock Part]]=1,"STOCK",IF(Table1[[#This Row],[5% Rohs Part]]+Table1[[#This Row],[1% Rohs Part]],"",""))</f>
        <v/>
      </c>
      <c r="AG1845" t="str">
        <f>CONCATENATE(Table1[[#This Row],[Resistance (Ohms)]],Table1[[#This Row],[Tolerance]],Table1[[#This Row],[Stock]])</f>
        <v>8.25kÂ±1%</v>
      </c>
      <c r="AH1845" t="s">
        <v>11344</v>
      </c>
      <c r="AI1845" s="6" t="s">
        <v>11352</v>
      </c>
    </row>
    <row r="1846" spans="1:35" hidden="1">
      <c r="A1846" t="s">
        <v>55</v>
      </c>
      <c r="B1846" t="s">
        <v>56</v>
      </c>
      <c r="C1846" t="s">
        <v>5154</v>
      </c>
      <c r="D1846" t="s">
        <v>58</v>
      </c>
      <c r="E1846" t="s">
        <v>5155</v>
      </c>
      <c r="F1846" t="s">
        <v>60</v>
      </c>
      <c r="G1846" t="s">
        <v>1515</v>
      </c>
      <c r="H1846">
        <v>0</v>
      </c>
      <c r="I1846">
        <v>0</v>
      </c>
      <c r="J1846" t="s">
        <v>25</v>
      </c>
      <c r="K1846">
        <v>0</v>
      </c>
      <c r="L1846">
        <v>10</v>
      </c>
      <c r="M1846" t="s">
        <v>19</v>
      </c>
      <c r="N1846" t="s">
        <v>62</v>
      </c>
      <c r="O1846" t="s">
        <v>1516</v>
      </c>
      <c r="P1846" t="s">
        <v>24</v>
      </c>
      <c r="Q1846" t="s">
        <v>64</v>
      </c>
      <c r="R1846" t="s">
        <v>65</v>
      </c>
      <c r="S1846" t="s">
        <v>20</v>
      </c>
      <c r="T1846" t="s">
        <v>105</v>
      </c>
      <c r="U1846" t="s">
        <v>67</v>
      </c>
      <c r="V1846" t="s">
        <v>21</v>
      </c>
      <c r="W1846">
        <v>805</v>
      </c>
      <c r="X1846" t="s">
        <v>22</v>
      </c>
      <c r="Y1846" t="s">
        <v>39</v>
      </c>
      <c r="Z1846">
        <v>2</v>
      </c>
      <c r="AC1846" t="str">
        <f>IF(Table1[[#This Row],[In Adafruit Kit]]+Table1[[#This Row],[Common part]]&gt;0,1,"")</f>
        <v/>
      </c>
      <c r="AF1846" t="str">
        <f>IF(Table1[[#This Row],[Stock Part]]=1,"STOCK",IF(Table1[[#This Row],[5% Rohs Part]]+Table1[[#This Row],[1% Rohs Part]],"",""))</f>
        <v/>
      </c>
      <c r="AG1846" t="str">
        <f>CONCATENATE(Table1[[#This Row],[Resistance (Ohms)]],Table1[[#This Row],[Tolerance]],Table1[[#This Row],[Stock]])</f>
        <v>82.5kÂ±1%</v>
      </c>
      <c r="AH1846" t="s">
        <v>11344</v>
      </c>
      <c r="AI1846" s="6" t="s">
        <v>11352</v>
      </c>
    </row>
    <row r="1847" spans="1:35" hidden="1">
      <c r="A1847" t="s">
        <v>55</v>
      </c>
      <c r="B1847" t="s">
        <v>56</v>
      </c>
      <c r="C1847" t="s">
        <v>5156</v>
      </c>
      <c r="D1847" t="s">
        <v>58</v>
      </c>
      <c r="E1847" t="s">
        <v>5157</v>
      </c>
      <c r="F1847" t="s">
        <v>60</v>
      </c>
      <c r="G1847" t="s">
        <v>1242</v>
      </c>
      <c r="H1847">
        <v>0</v>
      </c>
      <c r="I1847">
        <v>0</v>
      </c>
      <c r="J1847" t="s">
        <v>25</v>
      </c>
      <c r="K1847">
        <v>0</v>
      </c>
      <c r="L1847">
        <v>10</v>
      </c>
      <c r="M1847" t="s">
        <v>19</v>
      </c>
      <c r="N1847" t="s">
        <v>62</v>
      </c>
      <c r="O1847" t="s">
        <v>1243</v>
      </c>
      <c r="P1847" t="s">
        <v>24</v>
      </c>
      <c r="Q1847" t="s">
        <v>64</v>
      </c>
      <c r="R1847" t="s">
        <v>65</v>
      </c>
      <c r="S1847" t="s">
        <v>20</v>
      </c>
      <c r="T1847" t="s">
        <v>105</v>
      </c>
      <c r="U1847" t="s">
        <v>67</v>
      </c>
      <c r="V1847" t="s">
        <v>21</v>
      </c>
      <c r="W1847">
        <v>805</v>
      </c>
      <c r="X1847" t="s">
        <v>22</v>
      </c>
      <c r="Y1847" t="s">
        <v>39</v>
      </c>
      <c r="Z1847">
        <v>2</v>
      </c>
      <c r="AC1847" t="str">
        <f>IF(Table1[[#This Row],[In Adafruit Kit]]+Table1[[#This Row],[Common part]]&gt;0,1,"")</f>
        <v/>
      </c>
      <c r="AF1847" t="str">
        <f>IF(Table1[[#This Row],[Stock Part]]=1,"STOCK",IF(Table1[[#This Row],[5% Rohs Part]]+Table1[[#This Row],[1% Rohs Part]],"",""))</f>
        <v/>
      </c>
      <c r="AG1847" t="str">
        <f>CONCATENATE(Table1[[#This Row],[Resistance (Ohms)]],Table1[[#This Row],[Tolerance]],Table1[[#This Row],[Stock]])</f>
        <v>825kÂ±1%</v>
      </c>
      <c r="AH1847" t="s">
        <v>11344</v>
      </c>
      <c r="AI1847" s="6" t="s">
        <v>11352</v>
      </c>
    </row>
    <row r="1848" spans="1:35" hidden="1">
      <c r="A1848" t="s">
        <v>55</v>
      </c>
      <c r="B1848" t="s">
        <v>56</v>
      </c>
      <c r="C1848" t="s">
        <v>5158</v>
      </c>
      <c r="D1848" t="s">
        <v>58</v>
      </c>
      <c r="E1848" t="s">
        <v>5159</v>
      </c>
      <c r="F1848" t="s">
        <v>60</v>
      </c>
      <c r="G1848" t="s">
        <v>2334</v>
      </c>
      <c r="H1848">
        <v>0</v>
      </c>
      <c r="I1848">
        <v>0</v>
      </c>
      <c r="J1848" t="s">
        <v>25</v>
      </c>
      <c r="K1848">
        <v>0</v>
      </c>
      <c r="L1848">
        <v>10</v>
      </c>
      <c r="M1848" t="s">
        <v>19</v>
      </c>
      <c r="N1848" t="s">
        <v>62</v>
      </c>
      <c r="O1848" t="s">
        <v>2335</v>
      </c>
      <c r="P1848" t="s">
        <v>24</v>
      </c>
      <c r="Q1848" t="s">
        <v>64</v>
      </c>
      <c r="R1848" t="s">
        <v>65</v>
      </c>
      <c r="S1848" t="s">
        <v>20</v>
      </c>
      <c r="T1848" t="s">
        <v>105</v>
      </c>
      <c r="U1848" t="s">
        <v>67</v>
      </c>
      <c r="V1848" t="s">
        <v>21</v>
      </c>
      <c r="W1848">
        <v>805</v>
      </c>
      <c r="X1848" t="s">
        <v>22</v>
      </c>
      <c r="Y1848" t="s">
        <v>39</v>
      </c>
      <c r="Z1848">
        <v>2</v>
      </c>
      <c r="AC1848" t="str">
        <f>IF(Table1[[#This Row],[In Adafruit Kit]]+Table1[[#This Row],[Common part]]&gt;0,1,"")</f>
        <v/>
      </c>
      <c r="AF1848" t="str">
        <f>IF(Table1[[#This Row],[Stock Part]]=1,"STOCK",IF(Table1[[#This Row],[5% Rohs Part]]+Table1[[#This Row],[1% Rohs Part]],"",""))</f>
        <v/>
      </c>
      <c r="AG1848" t="str">
        <f>CONCATENATE(Table1[[#This Row],[Resistance (Ohms)]],Table1[[#This Row],[Tolerance]],Table1[[#This Row],[Stock]])</f>
        <v>8.25MÂ±1%</v>
      </c>
      <c r="AH1848" t="s">
        <v>11344</v>
      </c>
      <c r="AI1848" s="6" t="s">
        <v>11352</v>
      </c>
    </row>
    <row r="1849" spans="1:35" hidden="1">
      <c r="A1849" t="s">
        <v>55</v>
      </c>
      <c r="B1849" t="s">
        <v>56</v>
      </c>
      <c r="C1849" t="s">
        <v>5160</v>
      </c>
      <c r="D1849" t="s">
        <v>58</v>
      </c>
      <c r="E1849" t="s">
        <v>5161</v>
      </c>
      <c r="F1849" t="s">
        <v>60</v>
      </c>
      <c r="G1849" t="s">
        <v>1512</v>
      </c>
      <c r="H1849">
        <v>0</v>
      </c>
      <c r="I1849">
        <v>0</v>
      </c>
      <c r="J1849" t="s">
        <v>25</v>
      </c>
      <c r="K1849">
        <v>0</v>
      </c>
      <c r="L1849">
        <v>10</v>
      </c>
      <c r="M1849" t="s">
        <v>19</v>
      </c>
      <c r="N1849" t="s">
        <v>62</v>
      </c>
      <c r="O1849">
        <v>82</v>
      </c>
      <c r="P1849" t="s">
        <v>24</v>
      </c>
      <c r="Q1849" t="s">
        <v>64</v>
      </c>
      <c r="R1849" t="s">
        <v>65</v>
      </c>
      <c r="S1849" t="s">
        <v>20</v>
      </c>
      <c r="T1849" t="s">
        <v>105</v>
      </c>
      <c r="U1849" t="s">
        <v>67</v>
      </c>
      <c r="V1849" t="s">
        <v>21</v>
      </c>
      <c r="W1849">
        <v>805</v>
      </c>
      <c r="X1849" t="s">
        <v>22</v>
      </c>
      <c r="Y1849" t="s">
        <v>39</v>
      </c>
      <c r="Z1849">
        <v>2</v>
      </c>
      <c r="AC1849" t="str">
        <f>IF(Table1[[#This Row],[In Adafruit Kit]]+Table1[[#This Row],[Common part]]&gt;0,1,"")</f>
        <v/>
      </c>
      <c r="AF1849" t="str">
        <f>IF(Table1[[#This Row],[Stock Part]]=1,"STOCK",IF(Table1[[#This Row],[5% Rohs Part]]+Table1[[#This Row],[1% Rohs Part]],"",""))</f>
        <v/>
      </c>
      <c r="AG1849" t="str">
        <f>CONCATENATE(Table1[[#This Row],[Resistance (Ohms)]],Table1[[#This Row],[Tolerance]],Table1[[#This Row],[Stock]])</f>
        <v>82Â±1%</v>
      </c>
      <c r="AH1849" t="s">
        <v>11344</v>
      </c>
      <c r="AI1849" s="6" t="s">
        <v>11352</v>
      </c>
    </row>
    <row r="1850" spans="1:35" hidden="1">
      <c r="A1850" t="s">
        <v>55</v>
      </c>
      <c r="B1850" t="s">
        <v>56</v>
      </c>
      <c r="C1850" t="s">
        <v>5162</v>
      </c>
      <c r="D1850" t="s">
        <v>58</v>
      </c>
      <c r="E1850" t="s">
        <v>5163</v>
      </c>
      <c r="F1850" t="s">
        <v>60</v>
      </c>
      <c r="G1850" t="s">
        <v>1642</v>
      </c>
      <c r="H1850">
        <v>0</v>
      </c>
      <c r="I1850">
        <v>0</v>
      </c>
      <c r="J1850" t="s">
        <v>25</v>
      </c>
      <c r="K1850">
        <v>0</v>
      </c>
      <c r="L1850">
        <v>10</v>
      </c>
      <c r="M1850" t="s">
        <v>19</v>
      </c>
      <c r="N1850" t="s">
        <v>62</v>
      </c>
      <c r="O1850">
        <v>82.5</v>
      </c>
      <c r="P1850" t="s">
        <v>24</v>
      </c>
      <c r="Q1850" t="s">
        <v>64</v>
      </c>
      <c r="R1850" t="s">
        <v>65</v>
      </c>
      <c r="S1850" t="s">
        <v>20</v>
      </c>
      <c r="T1850" t="s">
        <v>105</v>
      </c>
      <c r="U1850" t="s">
        <v>67</v>
      </c>
      <c r="V1850" t="s">
        <v>21</v>
      </c>
      <c r="W1850">
        <v>805</v>
      </c>
      <c r="X1850" t="s">
        <v>22</v>
      </c>
      <c r="Y1850" t="s">
        <v>39</v>
      </c>
      <c r="Z1850">
        <v>2</v>
      </c>
      <c r="AC1850" t="str">
        <f>IF(Table1[[#This Row],[In Adafruit Kit]]+Table1[[#This Row],[Common part]]&gt;0,1,"")</f>
        <v/>
      </c>
      <c r="AF1850" t="str">
        <f>IF(Table1[[#This Row],[Stock Part]]=1,"STOCK",IF(Table1[[#This Row],[5% Rohs Part]]+Table1[[#This Row],[1% Rohs Part]],"",""))</f>
        <v/>
      </c>
      <c r="AG1850" t="str">
        <f>CONCATENATE(Table1[[#This Row],[Resistance (Ohms)]],Table1[[#This Row],[Tolerance]],Table1[[#This Row],[Stock]])</f>
        <v>82.5Â±1%</v>
      </c>
      <c r="AH1850" t="s">
        <v>11344</v>
      </c>
      <c r="AI1850" s="6" t="s">
        <v>11352</v>
      </c>
    </row>
    <row r="1851" spans="1:35" hidden="1">
      <c r="A1851" t="s">
        <v>55</v>
      </c>
      <c r="B1851" t="s">
        <v>56</v>
      </c>
      <c r="C1851" t="s">
        <v>5164</v>
      </c>
      <c r="D1851" t="s">
        <v>58</v>
      </c>
      <c r="E1851" t="s">
        <v>5165</v>
      </c>
      <c r="F1851" t="s">
        <v>60</v>
      </c>
      <c r="G1851" t="s">
        <v>658</v>
      </c>
      <c r="H1851">
        <v>0</v>
      </c>
      <c r="I1851">
        <v>0</v>
      </c>
      <c r="J1851" t="s">
        <v>25</v>
      </c>
      <c r="K1851">
        <v>0</v>
      </c>
      <c r="L1851">
        <v>10</v>
      </c>
      <c r="M1851" t="s">
        <v>19</v>
      </c>
      <c r="N1851" t="s">
        <v>62</v>
      </c>
      <c r="O1851">
        <v>845</v>
      </c>
      <c r="P1851" t="s">
        <v>24</v>
      </c>
      <c r="Q1851" t="s">
        <v>64</v>
      </c>
      <c r="R1851" t="s">
        <v>65</v>
      </c>
      <c r="S1851" t="s">
        <v>20</v>
      </c>
      <c r="T1851" t="s">
        <v>105</v>
      </c>
      <c r="U1851" t="s">
        <v>67</v>
      </c>
      <c r="V1851" t="s">
        <v>21</v>
      </c>
      <c r="W1851">
        <v>805</v>
      </c>
      <c r="X1851" t="s">
        <v>22</v>
      </c>
      <c r="Y1851" t="s">
        <v>39</v>
      </c>
      <c r="Z1851">
        <v>2</v>
      </c>
      <c r="AC1851" t="str">
        <f>IF(Table1[[#This Row],[In Adafruit Kit]]+Table1[[#This Row],[Common part]]&gt;0,1,"")</f>
        <v/>
      </c>
      <c r="AF1851" t="str">
        <f>IF(Table1[[#This Row],[Stock Part]]=1,"STOCK",IF(Table1[[#This Row],[5% Rohs Part]]+Table1[[#This Row],[1% Rohs Part]],"",""))</f>
        <v/>
      </c>
      <c r="AG1851" t="str">
        <f>CONCATENATE(Table1[[#This Row],[Resistance (Ohms)]],Table1[[#This Row],[Tolerance]],Table1[[#This Row],[Stock]])</f>
        <v>845Â±1%</v>
      </c>
      <c r="AH1851" t="s">
        <v>11344</v>
      </c>
      <c r="AI1851" s="6" t="s">
        <v>11352</v>
      </c>
    </row>
    <row r="1852" spans="1:35" hidden="1">
      <c r="A1852" t="s">
        <v>55</v>
      </c>
      <c r="B1852" t="s">
        <v>56</v>
      </c>
      <c r="C1852" t="s">
        <v>5166</v>
      </c>
      <c r="D1852" t="s">
        <v>58</v>
      </c>
      <c r="E1852" t="s">
        <v>5167</v>
      </c>
      <c r="F1852" t="s">
        <v>60</v>
      </c>
      <c r="G1852" t="s">
        <v>1719</v>
      </c>
      <c r="H1852">
        <v>0</v>
      </c>
      <c r="I1852">
        <v>0</v>
      </c>
      <c r="J1852" t="s">
        <v>25</v>
      </c>
      <c r="K1852">
        <v>0</v>
      </c>
      <c r="L1852">
        <v>10</v>
      </c>
      <c r="M1852" t="s">
        <v>19</v>
      </c>
      <c r="N1852" t="s">
        <v>62</v>
      </c>
      <c r="O1852" t="s">
        <v>1720</v>
      </c>
      <c r="P1852" t="s">
        <v>24</v>
      </c>
      <c r="Q1852" t="s">
        <v>64</v>
      </c>
      <c r="R1852" t="s">
        <v>65</v>
      </c>
      <c r="S1852" t="s">
        <v>20</v>
      </c>
      <c r="T1852" t="s">
        <v>105</v>
      </c>
      <c r="U1852" t="s">
        <v>67</v>
      </c>
      <c r="V1852" t="s">
        <v>21</v>
      </c>
      <c r="W1852">
        <v>805</v>
      </c>
      <c r="X1852" t="s">
        <v>22</v>
      </c>
      <c r="Y1852" t="s">
        <v>39</v>
      </c>
      <c r="Z1852">
        <v>2</v>
      </c>
      <c r="AC1852" t="str">
        <f>IF(Table1[[#This Row],[In Adafruit Kit]]+Table1[[#This Row],[Common part]]&gt;0,1,"")</f>
        <v/>
      </c>
      <c r="AF1852" t="str">
        <f>IF(Table1[[#This Row],[Stock Part]]=1,"STOCK",IF(Table1[[#This Row],[5% Rohs Part]]+Table1[[#This Row],[1% Rohs Part]],"",""))</f>
        <v/>
      </c>
      <c r="AG1852" t="str">
        <f>CONCATENATE(Table1[[#This Row],[Resistance (Ohms)]],Table1[[#This Row],[Tolerance]],Table1[[#This Row],[Stock]])</f>
        <v>8.45kÂ±1%</v>
      </c>
      <c r="AH1852" t="s">
        <v>11344</v>
      </c>
      <c r="AI1852" s="6" t="s">
        <v>11352</v>
      </c>
    </row>
    <row r="1853" spans="1:35" hidden="1">
      <c r="A1853" t="s">
        <v>55</v>
      </c>
      <c r="B1853" t="s">
        <v>56</v>
      </c>
      <c r="C1853" t="s">
        <v>5168</v>
      </c>
      <c r="D1853" t="s">
        <v>58</v>
      </c>
      <c r="E1853" t="s">
        <v>5169</v>
      </c>
      <c r="F1853" t="s">
        <v>60</v>
      </c>
      <c r="G1853" t="s">
        <v>1103</v>
      </c>
      <c r="H1853">
        <v>0</v>
      </c>
      <c r="I1853">
        <v>0</v>
      </c>
      <c r="J1853" t="s">
        <v>25</v>
      </c>
      <c r="K1853">
        <v>0</v>
      </c>
      <c r="L1853">
        <v>10</v>
      </c>
      <c r="M1853" t="s">
        <v>19</v>
      </c>
      <c r="N1853" t="s">
        <v>62</v>
      </c>
      <c r="O1853" t="s">
        <v>1104</v>
      </c>
      <c r="P1853" t="s">
        <v>24</v>
      </c>
      <c r="Q1853" t="s">
        <v>64</v>
      </c>
      <c r="R1853" t="s">
        <v>65</v>
      </c>
      <c r="S1853" t="s">
        <v>20</v>
      </c>
      <c r="T1853" t="s">
        <v>105</v>
      </c>
      <c r="U1853" t="s">
        <v>67</v>
      </c>
      <c r="V1853" t="s">
        <v>21</v>
      </c>
      <c r="W1853">
        <v>805</v>
      </c>
      <c r="X1853" t="s">
        <v>22</v>
      </c>
      <c r="Y1853" t="s">
        <v>39</v>
      </c>
      <c r="Z1853">
        <v>2</v>
      </c>
      <c r="AC1853" t="str">
        <f>IF(Table1[[#This Row],[In Adafruit Kit]]+Table1[[#This Row],[Common part]]&gt;0,1,"")</f>
        <v/>
      </c>
      <c r="AF1853" t="str">
        <f>IF(Table1[[#This Row],[Stock Part]]=1,"STOCK",IF(Table1[[#This Row],[5% Rohs Part]]+Table1[[#This Row],[1% Rohs Part]],"",""))</f>
        <v/>
      </c>
      <c r="AG1853" t="str">
        <f>CONCATENATE(Table1[[#This Row],[Resistance (Ohms)]],Table1[[#This Row],[Tolerance]],Table1[[#This Row],[Stock]])</f>
        <v>84.5kÂ±1%</v>
      </c>
      <c r="AH1853" t="s">
        <v>11344</v>
      </c>
      <c r="AI1853" s="6" t="s">
        <v>11352</v>
      </c>
    </row>
    <row r="1854" spans="1:35" hidden="1">
      <c r="A1854" t="s">
        <v>55</v>
      </c>
      <c r="B1854" t="s">
        <v>56</v>
      </c>
      <c r="C1854" t="s">
        <v>5170</v>
      </c>
      <c r="D1854" t="s">
        <v>58</v>
      </c>
      <c r="E1854" t="s">
        <v>5171</v>
      </c>
      <c r="F1854" t="s">
        <v>60</v>
      </c>
      <c r="G1854" t="s">
        <v>2207</v>
      </c>
      <c r="H1854">
        <v>0</v>
      </c>
      <c r="I1854">
        <v>0</v>
      </c>
      <c r="J1854" t="s">
        <v>25</v>
      </c>
      <c r="K1854">
        <v>0</v>
      </c>
      <c r="L1854">
        <v>10</v>
      </c>
      <c r="M1854" t="s">
        <v>19</v>
      </c>
      <c r="N1854" t="s">
        <v>62</v>
      </c>
      <c r="O1854" t="s">
        <v>2208</v>
      </c>
      <c r="P1854" t="s">
        <v>24</v>
      </c>
      <c r="Q1854" t="s">
        <v>64</v>
      </c>
      <c r="R1854" t="s">
        <v>65</v>
      </c>
      <c r="S1854" t="s">
        <v>20</v>
      </c>
      <c r="T1854" t="s">
        <v>105</v>
      </c>
      <c r="U1854" t="s">
        <v>67</v>
      </c>
      <c r="V1854" t="s">
        <v>21</v>
      </c>
      <c r="W1854">
        <v>805</v>
      </c>
      <c r="X1854" t="s">
        <v>22</v>
      </c>
      <c r="Y1854" t="s">
        <v>39</v>
      </c>
      <c r="Z1854">
        <v>2</v>
      </c>
      <c r="AC1854" t="str">
        <f>IF(Table1[[#This Row],[In Adafruit Kit]]+Table1[[#This Row],[Common part]]&gt;0,1,"")</f>
        <v/>
      </c>
      <c r="AF1854" t="str">
        <f>IF(Table1[[#This Row],[Stock Part]]=1,"STOCK",IF(Table1[[#This Row],[5% Rohs Part]]+Table1[[#This Row],[1% Rohs Part]],"",""))</f>
        <v/>
      </c>
      <c r="AG1854" t="str">
        <f>CONCATENATE(Table1[[#This Row],[Resistance (Ohms)]],Table1[[#This Row],[Tolerance]],Table1[[#This Row],[Stock]])</f>
        <v>845kÂ±1%</v>
      </c>
      <c r="AH1854" t="s">
        <v>11344</v>
      </c>
      <c r="AI1854" s="6" t="s">
        <v>11352</v>
      </c>
    </row>
    <row r="1855" spans="1:35" hidden="1">
      <c r="A1855" t="s">
        <v>55</v>
      </c>
      <c r="B1855" t="s">
        <v>56</v>
      </c>
      <c r="C1855" t="s">
        <v>5172</v>
      </c>
      <c r="D1855" t="s">
        <v>58</v>
      </c>
      <c r="E1855" t="s">
        <v>5173</v>
      </c>
      <c r="F1855" t="s">
        <v>60</v>
      </c>
      <c r="G1855" t="s">
        <v>3324</v>
      </c>
      <c r="H1855">
        <v>0</v>
      </c>
      <c r="I1855">
        <v>0</v>
      </c>
      <c r="J1855" t="s">
        <v>25</v>
      </c>
      <c r="K1855">
        <v>0</v>
      </c>
      <c r="L1855">
        <v>10</v>
      </c>
      <c r="M1855" t="s">
        <v>19</v>
      </c>
      <c r="N1855" t="s">
        <v>62</v>
      </c>
      <c r="O1855" t="s">
        <v>3325</v>
      </c>
      <c r="P1855" t="s">
        <v>24</v>
      </c>
      <c r="Q1855" t="s">
        <v>64</v>
      </c>
      <c r="R1855" t="s">
        <v>65</v>
      </c>
      <c r="S1855" t="s">
        <v>20</v>
      </c>
      <c r="T1855" t="s">
        <v>105</v>
      </c>
      <c r="U1855" t="s">
        <v>67</v>
      </c>
      <c r="V1855" t="s">
        <v>21</v>
      </c>
      <c r="W1855">
        <v>805</v>
      </c>
      <c r="X1855" t="s">
        <v>22</v>
      </c>
      <c r="Y1855" t="s">
        <v>39</v>
      </c>
      <c r="Z1855">
        <v>2</v>
      </c>
      <c r="AC1855" t="str">
        <f>IF(Table1[[#This Row],[In Adafruit Kit]]+Table1[[#This Row],[Common part]]&gt;0,1,"")</f>
        <v/>
      </c>
      <c r="AF1855" t="str">
        <f>IF(Table1[[#This Row],[Stock Part]]=1,"STOCK",IF(Table1[[#This Row],[5% Rohs Part]]+Table1[[#This Row],[1% Rohs Part]],"",""))</f>
        <v/>
      </c>
      <c r="AG1855" t="str">
        <f>CONCATENATE(Table1[[#This Row],[Resistance (Ohms)]],Table1[[#This Row],[Tolerance]],Table1[[#This Row],[Stock]])</f>
        <v>8.45MÂ±1%</v>
      </c>
      <c r="AH1855" t="s">
        <v>11344</v>
      </c>
      <c r="AI1855" s="6" t="s">
        <v>11352</v>
      </c>
    </row>
    <row r="1856" spans="1:35" hidden="1">
      <c r="A1856" t="s">
        <v>55</v>
      </c>
      <c r="B1856" t="s">
        <v>56</v>
      </c>
      <c r="C1856" t="s">
        <v>5174</v>
      </c>
      <c r="D1856" t="s">
        <v>58</v>
      </c>
      <c r="E1856" t="s">
        <v>5175</v>
      </c>
      <c r="F1856" t="s">
        <v>60</v>
      </c>
      <c r="G1856" t="s">
        <v>967</v>
      </c>
      <c r="H1856">
        <v>0</v>
      </c>
      <c r="I1856">
        <v>0</v>
      </c>
      <c r="J1856" t="s">
        <v>25</v>
      </c>
      <c r="K1856">
        <v>0</v>
      </c>
      <c r="L1856">
        <v>10</v>
      </c>
      <c r="M1856" t="s">
        <v>19</v>
      </c>
      <c r="N1856" t="s">
        <v>62</v>
      </c>
      <c r="O1856">
        <v>84.5</v>
      </c>
      <c r="P1856" t="s">
        <v>24</v>
      </c>
      <c r="Q1856" t="s">
        <v>64</v>
      </c>
      <c r="R1856" t="s">
        <v>65</v>
      </c>
      <c r="S1856" t="s">
        <v>20</v>
      </c>
      <c r="T1856" t="s">
        <v>105</v>
      </c>
      <c r="U1856" t="s">
        <v>67</v>
      </c>
      <c r="V1856" t="s">
        <v>21</v>
      </c>
      <c r="W1856">
        <v>805</v>
      </c>
      <c r="X1856" t="s">
        <v>22</v>
      </c>
      <c r="Y1856" t="s">
        <v>39</v>
      </c>
      <c r="Z1856">
        <v>2</v>
      </c>
      <c r="AC1856" t="str">
        <f>IF(Table1[[#This Row],[In Adafruit Kit]]+Table1[[#This Row],[Common part]]&gt;0,1,"")</f>
        <v/>
      </c>
      <c r="AF1856" t="str">
        <f>IF(Table1[[#This Row],[Stock Part]]=1,"STOCK",IF(Table1[[#This Row],[5% Rohs Part]]+Table1[[#This Row],[1% Rohs Part]],"",""))</f>
        <v/>
      </c>
      <c r="AG1856" t="str">
        <f>CONCATENATE(Table1[[#This Row],[Resistance (Ohms)]],Table1[[#This Row],[Tolerance]],Table1[[#This Row],[Stock]])</f>
        <v>84.5Â±1%</v>
      </c>
      <c r="AH1856" t="s">
        <v>11344</v>
      </c>
      <c r="AI1856" s="6" t="s">
        <v>11352</v>
      </c>
    </row>
    <row r="1857" spans="1:35" hidden="1">
      <c r="A1857" t="s">
        <v>55</v>
      </c>
      <c r="B1857" t="s">
        <v>56</v>
      </c>
      <c r="C1857" t="s">
        <v>5176</v>
      </c>
      <c r="D1857" t="s">
        <v>58</v>
      </c>
      <c r="E1857" t="s">
        <v>5177</v>
      </c>
      <c r="F1857" t="s">
        <v>60</v>
      </c>
      <c r="G1857" t="s">
        <v>1523</v>
      </c>
      <c r="H1857">
        <v>0</v>
      </c>
      <c r="I1857">
        <v>0</v>
      </c>
      <c r="J1857" t="s">
        <v>25</v>
      </c>
      <c r="K1857">
        <v>0</v>
      </c>
      <c r="L1857">
        <v>10</v>
      </c>
      <c r="M1857" t="s">
        <v>19</v>
      </c>
      <c r="N1857" t="s">
        <v>62</v>
      </c>
      <c r="O1857">
        <v>866</v>
      </c>
      <c r="P1857" t="s">
        <v>24</v>
      </c>
      <c r="Q1857" t="s">
        <v>64</v>
      </c>
      <c r="R1857" t="s">
        <v>65</v>
      </c>
      <c r="S1857" t="s">
        <v>20</v>
      </c>
      <c r="T1857" t="s">
        <v>105</v>
      </c>
      <c r="U1857" t="s">
        <v>67</v>
      </c>
      <c r="V1857" t="s">
        <v>21</v>
      </c>
      <c r="W1857">
        <v>805</v>
      </c>
      <c r="X1857" t="s">
        <v>22</v>
      </c>
      <c r="Y1857" t="s">
        <v>39</v>
      </c>
      <c r="Z1857">
        <v>2</v>
      </c>
      <c r="AC1857" t="str">
        <f>IF(Table1[[#This Row],[In Adafruit Kit]]+Table1[[#This Row],[Common part]]&gt;0,1,"")</f>
        <v/>
      </c>
      <c r="AF1857" t="str">
        <f>IF(Table1[[#This Row],[Stock Part]]=1,"STOCK",IF(Table1[[#This Row],[5% Rohs Part]]+Table1[[#This Row],[1% Rohs Part]],"",""))</f>
        <v/>
      </c>
      <c r="AG1857" t="str">
        <f>CONCATENATE(Table1[[#This Row],[Resistance (Ohms)]],Table1[[#This Row],[Tolerance]],Table1[[#This Row],[Stock]])</f>
        <v>866Â±1%</v>
      </c>
      <c r="AH1857" t="s">
        <v>11344</v>
      </c>
      <c r="AI1857" s="6" t="s">
        <v>11352</v>
      </c>
    </row>
    <row r="1858" spans="1:35" hidden="1">
      <c r="A1858" t="s">
        <v>55</v>
      </c>
      <c r="B1858" t="s">
        <v>56</v>
      </c>
      <c r="C1858" t="s">
        <v>5178</v>
      </c>
      <c r="D1858" t="s">
        <v>58</v>
      </c>
      <c r="E1858" t="s">
        <v>5179</v>
      </c>
      <c r="F1858" t="s">
        <v>60</v>
      </c>
      <c r="G1858" t="s">
        <v>1845</v>
      </c>
      <c r="H1858">
        <v>0</v>
      </c>
      <c r="I1858">
        <v>0</v>
      </c>
      <c r="J1858" t="s">
        <v>25</v>
      </c>
      <c r="K1858">
        <v>0</v>
      </c>
      <c r="L1858">
        <v>10</v>
      </c>
      <c r="M1858" t="s">
        <v>19</v>
      </c>
      <c r="N1858" t="s">
        <v>62</v>
      </c>
      <c r="O1858" t="s">
        <v>1846</v>
      </c>
      <c r="P1858" t="s">
        <v>24</v>
      </c>
      <c r="Q1858" t="s">
        <v>64</v>
      </c>
      <c r="R1858" t="s">
        <v>65</v>
      </c>
      <c r="S1858" t="s">
        <v>20</v>
      </c>
      <c r="T1858" t="s">
        <v>105</v>
      </c>
      <c r="U1858" t="s">
        <v>67</v>
      </c>
      <c r="V1858" t="s">
        <v>21</v>
      </c>
      <c r="W1858">
        <v>805</v>
      </c>
      <c r="X1858" t="s">
        <v>22</v>
      </c>
      <c r="Y1858" t="s">
        <v>39</v>
      </c>
      <c r="Z1858">
        <v>2</v>
      </c>
      <c r="AC1858" t="str">
        <f>IF(Table1[[#This Row],[In Adafruit Kit]]+Table1[[#This Row],[Common part]]&gt;0,1,"")</f>
        <v/>
      </c>
      <c r="AF1858" t="str">
        <f>IF(Table1[[#This Row],[Stock Part]]=1,"STOCK",IF(Table1[[#This Row],[5% Rohs Part]]+Table1[[#This Row],[1% Rohs Part]],"",""))</f>
        <v/>
      </c>
      <c r="AG1858" t="str">
        <f>CONCATENATE(Table1[[#This Row],[Resistance (Ohms)]],Table1[[#This Row],[Tolerance]],Table1[[#This Row],[Stock]])</f>
        <v>8.66kÂ±1%</v>
      </c>
      <c r="AH1858" t="s">
        <v>11344</v>
      </c>
      <c r="AI1858" s="6" t="s">
        <v>11352</v>
      </c>
    </row>
    <row r="1859" spans="1:35" hidden="1">
      <c r="A1859" t="s">
        <v>55</v>
      </c>
      <c r="B1859" t="s">
        <v>56</v>
      </c>
      <c r="C1859" t="s">
        <v>5180</v>
      </c>
      <c r="D1859" t="s">
        <v>58</v>
      </c>
      <c r="E1859" t="s">
        <v>5181</v>
      </c>
      <c r="F1859" t="s">
        <v>60</v>
      </c>
      <c r="G1859" t="s">
        <v>1519</v>
      </c>
      <c r="H1859">
        <v>0</v>
      </c>
      <c r="I1859">
        <v>0</v>
      </c>
      <c r="J1859" t="s">
        <v>25</v>
      </c>
      <c r="K1859">
        <v>0</v>
      </c>
      <c r="L1859">
        <v>10</v>
      </c>
      <c r="M1859" t="s">
        <v>19</v>
      </c>
      <c r="N1859" t="s">
        <v>62</v>
      </c>
      <c r="O1859" t="s">
        <v>1520</v>
      </c>
      <c r="P1859" t="s">
        <v>24</v>
      </c>
      <c r="Q1859" t="s">
        <v>64</v>
      </c>
      <c r="R1859" t="s">
        <v>65</v>
      </c>
      <c r="S1859" t="s">
        <v>20</v>
      </c>
      <c r="T1859" t="s">
        <v>105</v>
      </c>
      <c r="U1859" t="s">
        <v>67</v>
      </c>
      <c r="V1859" t="s">
        <v>21</v>
      </c>
      <c r="W1859">
        <v>805</v>
      </c>
      <c r="X1859" t="s">
        <v>22</v>
      </c>
      <c r="Y1859" t="s">
        <v>39</v>
      </c>
      <c r="Z1859">
        <v>2</v>
      </c>
      <c r="AC1859" t="str">
        <f>IF(Table1[[#This Row],[In Adafruit Kit]]+Table1[[#This Row],[Common part]]&gt;0,1,"")</f>
        <v/>
      </c>
      <c r="AF1859" t="str">
        <f>IF(Table1[[#This Row],[Stock Part]]=1,"STOCK",IF(Table1[[#This Row],[5% Rohs Part]]+Table1[[#This Row],[1% Rohs Part]],"",""))</f>
        <v/>
      </c>
      <c r="AG1859" t="str">
        <f>CONCATENATE(Table1[[#This Row],[Resistance (Ohms)]],Table1[[#This Row],[Tolerance]],Table1[[#This Row],[Stock]])</f>
        <v>86.6kÂ±1%</v>
      </c>
      <c r="AH1859" t="s">
        <v>11344</v>
      </c>
      <c r="AI1859" s="6" t="s">
        <v>11352</v>
      </c>
    </row>
    <row r="1860" spans="1:35" hidden="1">
      <c r="A1860" t="s">
        <v>55</v>
      </c>
      <c r="B1860" t="s">
        <v>56</v>
      </c>
      <c r="C1860" t="s">
        <v>5182</v>
      </c>
      <c r="D1860" t="s">
        <v>58</v>
      </c>
      <c r="E1860" t="s">
        <v>5183</v>
      </c>
      <c r="F1860" t="s">
        <v>60</v>
      </c>
      <c r="G1860" t="s">
        <v>1645</v>
      </c>
      <c r="H1860">
        <v>0</v>
      </c>
      <c r="I1860">
        <v>0</v>
      </c>
      <c r="J1860" t="s">
        <v>25</v>
      </c>
      <c r="K1860">
        <v>0</v>
      </c>
      <c r="L1860">
        <v>10</v>
      </c>
      <c r="M1860" t="s">
        <v>19</v>
      </c>
      <c r="N1860" t="s">
        <v>62</v>
      </c>
      <c r="O1860" t="s">
        <v>1646</v>
      </c>
      <c r="P1860" t="s">
        <v>24</v>
      </c>
      <c r="Q1860" t="s">
        <v>64</v>
      </c>
      <c r="R1860" t="s">
        <v>65</v>
      </c>
      <c r="S1860" t="s">
        <v>20</v>
      </c>
      <c r="T1860" t="s">
        <v>105</v>
      </c>
      <c r="U1860" t="s">
        <v>67</v>
      </c>
      <c r="V1860" t="s">
        <v>21</v>
      </c>
      <c r="W1860">
        <v>805</v>
      </c>
      <c r="X1860" t="s">
        <v>22</v>
      </c>
      <c r="Y1860" t="s">
        <v>39</v>
      </c>
      <c r="Z1860">
        <v>2</v>
      </c>
      <c r="AC1860" t="str">
        <f>IF(Table1[[#This Row],[In Adafruit Kit]]+Table1[[#This Row],[Common part]]&gt;0,1,"")</f>
        <v/>
      </c>
      <c r="AF1860" t="str">
        <f>IF(Table1[[#This Row],[Stock Part]]=1,"STOCK",IF(Table1[[#This Row],[5% Rohs Part]]+Table1[[#This Row],[1% Rohs Part]],"",""))</f>
        <v/>
      </c>
      <c r="AG1860" t="str">
        <f>CONCATENATE(Table1[[#This Row],[Resistance (Ohms)]],Table1[[#This Row],[Tolerance]],Table1[[#This Row],[Stock]])</f>
        <v>866kÂ±1%</v>
      </c>
      <c r="AH1860" t="s">
        <v>11344</v>
      </c>
      <c r="AI1860" s="6" t="s">
        <v>11352</v>
      </c>
    </row>
    <row r="1861" spans="1:35" hidden="1">
      <c r="A1861" t="s">
        <v>55</v>
      </c>
      <c r="B1861" t="s">
        <v>56</v>
      </c>
      <c r="C1861" t="s">
        <v>5184</v>
      </c>
      <c r="D1861" t="s">
        <v>58</v>
      </c>
      <c r="E1861" t="s">
        <v>5185</v>
      </c>
      <c r="F1861" t="s">
        <v>60</v>
      </c>
      <c r="G1861" t="s">
        <v>2278</v>
      </c>
      <c r="H1861">
        <v>0</v>
      </c>
      <c r="I1861">
        <v>0</v>
      </c>
      <c r="J1861" t="s">
        <v>25</v>
      </c>
      <c r="K1861">
        <v>0</v>
      </c>
      <c r="L1861">
        <v>10</v>
      </c>
      <c r="M1861" t="s">
        <v>19</v>
      </c>
      <c r="N1861" t="s">
        <v>62</v>
      </c>
      <c r="O1861" t="s">
        <v>2279</v>
      </c>
      <c r="P1861" t="s">
        <v>24</v>
      </c>
      <c r="Q1861" t="s">
        <v>64</v>
      </c>
      <c r="R1861" t="s">
        <v>65</v>
      </c>
      <c r="S1861" t="s">
        <v>20</v>
      </c>
      <c r="T1861" t="s">
        <v>105</v>
      </c>
      <c r="U1861" t="s">
        <v>67</v>
      </c>
      <c r="V1861" t="s">
        <v>21</v>
      </c>
      <c r="W1861">
        <v>805</v>
      </c>
      <c r="X1861" t="s">
        <v>22</v>
      </c>
      <c r="Y1861" t="s">
        <v>39</v>
      </c>
      <c r="Z1861">
        <v>2</v>
      </c>
      <c r="AC1861" t="str">
        <f>IF(Table1[[#This Row],[In Adafruit Kit]]+Table1[[#This Row],[Common part]]&gt;0,1,"")</f>
        <v/>
      </c>
      <c r="AF1861" t="str">
        <f>IF(Table1[[#This Row],[Stock Part]]=1,"STOCK",IF(Table1[[#This Row],[5% Rohs Part]]+Table1[[#This Row],[1% Rohs Part]],"",""))</f>
        <v/>
      </c>
      <c r="AG1861" t="str">
        <f>CONCATENATE(Table1[[#This Row],[Resistance (Ohms)]],Table1[[#This Row],[Tolerance]],Table1[[#This Row],[Stock]])</f>
        <v>8.66MÂ±1%</v>
      </c>
      <c r="AH1861" t="s">
        <v>11344</v>
      </c>
      <c r="AI1861" s="6" t="s">
        <v>11352</v>
      </c>
    </row>
    <row r="1862" spans="1:35" hidden="1">
      <c r="A1862" t="s">
        <v>55</v>
      </c>
      <c r="B1862" t="s">
        <v>56</v>
      </c>
      <c r="C1862" t="s">
        <v>5186</v>
      </c>
      <c r="D1862" t="s">
        <v>58</v>
      </c>
      <c r="E1862" t="s">
        <v>5187</v>
      </c>
      <c r="F1862" t="s">
        <v>60</v>
      </c>
      <c r="G1862" t="s">
        <v>1246</v>
      </c>
      <c r="H1862">
        <v>0</v>
      </c>
      <c r="I1862">
        <v>0</v>
      </c>
      <c r="J1862" t="s">
        <v>25</v>
      </c>
      <c r="K1862">
        <v>0</v>
      </c>
      <c r="L1862">
        <v>10</v>
      </c>
      <c r="M1862" t="s">
        <v>19</v>
      </c>
      <c r="N1862" t="s">
        <v>62</v>
      </c>
      <c r="O1862">
        <v>86.6</v>
      </c>
      <c r="P1862" t="s">
        <v>24</v>
      </c>
      <c r="Q1862" t="s">
        <v>64</v>
      </c>
      <c r="R1862" t="s">
        <v>65</v>
      </c>
      <c r="S1862" t="s">
        <v>20</v>
      </c>
      <c r="T1862" t="s">
        <v>105</v>
      </c>
      <c r="U1862" t="s">
        <v>67</v>
      </c>
      <c r="V1862" t="s">
        <v>21</v>
      </c>
      <c r="W1862">
        <v>805</v>
      </c>
      <c r="X1862" t="s">
        <v>22</v>
      </c>
      <c r="Y1862" t="s">
        <v>39</v>
      </c>
      <c r="Z1862">
        <v>2</v>
      </c>
      <c r="AC1862" t="str">
        <f>IF(Table1[[#This Row],[In Adafruit Kit]]+Table1[[#This Row],[Common part]]&gt;0,1,"")</f>
        <v/>
      </c>
      <c r="AF1862" t="str">
        <f>IF(Table1[[#This Row],[Stock Part]]=1,"STOCK",IF(Table1[[#This Row],[5% Rohs Part]]+Table1[[#This Row],[1% Rohs Part]],"",""))</f>
        <v/>
      </c>
      <c r="AG1862" t="str">
        <f>CONCATENATE(Table1[[#This Row],[Resistance (Ohms)]],Table1[[#This Row],[Tolerance]],Table1[[#This Row],[Stock]])</f>
        <v>86.6Â±1%</v>
      </c>
      <c r="AH1862" t="s">
        <v>11344</v>
      </c>
      <c r="AI1862" s="6" t="s">
        <v>11352</v>
      </c>
    </row>
    <row r="1863" spans="1:35" hidden="1">
      <c r="A1863" t="s">
        <v>55</v>
      </c>
      <c r="B1863" t="s">
        <v>56</v>
      </c>
      <c r="C1863" t="s">
        <v>5188</v>
      </c>
      <c r="D1863" t="s">
        <v>58</v>
      </c>
      <c r="E1863" t="s">
        <v>5189</v>
      </c>
      <c r="F1863" t="s">
        <v>60</v>
      </c>
      <c r="G1863" t="s">
        <v>1853</v>
      </c>
      <c r="H1863">
        <v>0</v>
      </c>
      <c r="I1863">
        <v>0</v>
      </c>
      <c r="J1863" t="s">
        <v>25</v>
      </c>
      <c r="K1863">
        <v>0</v>
      </c>
      <c r="L1863">
        <v>10</v>
      </c>
      <c r="M1863" t="s">
        <v>19</v>
      </c>
      <c r="N1863" t="s">
        <v>62</v>
      </c>
      <c r="O1863">
        <v>887</v>
      </c>
      <c r="P1863" t="s">
        <v>24</v>
      </c>
      <c r="Q1863" t="s">
        <v>64</v>
      </c>
      <c r="R1863" t="s">
        <v>65</v>
      </c>
      <c r="S1863" t="s">
        <v>20</v>
      </c>
      <c r="T1863" t="s">
        <v>105</v>
      </c>
      <c r="U1863" t="s">
        <v>67</v>
      </c>
      <c r="V1863" t="s">
        <v>21</v>
      </c>
      <c r="W1863">
        <v>805</v>
      </c>
      <c r="X1863" t="s">
        <v>22</v>
      </c>
      <c r="Y1863" t="s">
        <v>39</v>
      </c>
      <c r="Z1863">
        <v>2</v>
      </c>
      <c r="AC1863" t="str">
        <f>IF(Table1[[#This Row],[In Adafruit Kit]]+Table1[[#This Row],[Common part]]&gt;0,1,"")</f>
        <v/>
      </c>
      <c r="AF1863" t="str">
        <f>IF(Table1[[#This Row],[Stock Part]]=1,"STOCK",IF(Table1[[#This Row],[5% Rohs Part]]+Table1[[#This Row],[1% Rohs Part]],"",""))</f>
        <v/>
      </c>
      <c r="AG1863" t="str">
        <f>CONCATENATE(Table1[[#This Row],[Resistance (Ohms)]],Table1[[#This Row],[Tolerance]],Table1[[#This Row],[Stock]])</f>
        <v>887Â±1%</v>
      </c>
      <c r="AH1863" t="s">
        <v>11344</v>
      </c>
      <c r="AI1863" s="6" t="s">
        <v>11352</v>
      </c>
    </row>
    <row r="1864" spans="1:35" hidden="1">
      <c r="A1864" t="s">
        <v>55</v>
      </c>
      <c r="B1864" t="s">
        <v>56</v>
      </c>
      <c r="C1864" t="s">
        <v>5190</v>
      </c>
      <c r="D1864" t="s">
        <v>58</v>
      </c>
      <c r="E1864" t="s">
        <v>5191</v>
      </c>
      <c r="F1864" t="s">
        <v>60</v>
      </c>
      <c r="G1864" t="s">
        <v>1348</v>
      </c>
      <c r="H1864">
        <v>0</v>
      </c>
      <c r="I1864">
        <v>0</v>
      </c>
      <c r="J1864" t="s">
        <v>25</v>
      </c>
      <c r="K1864">
        <v>0</v>
      </c>
      <c r="L1864">
        <v>10</v>
      </c>
      <c r="M1864" t="s">
        <v>19</v>
      </c>
      <c r="N1864" t="s">
        <v>62</v>
      </c>
      <c r="O1864" t="s">
        <v>1349</v>
      </c>
      <c r="P1864" t="s">
        <v>24</v>
      </c>
      <c r="Q1864" t="s">
        <v>64</v>
      </c>
      <c r="R1864" t="s">
        <v>65</v>
      </c>
      <c r="S1864" t="s">
        <v>20</v>
      </c>
      <c r="T1864" t="s">
        <v>105</v>
      </c>
      <c r="U1864" t="s">
        <v>67</v>
      </c>
      <c r="V1864" t="s">
        <v>21</v>
      </c>
      <c r="W1864">
        <v>805</v>
      </c>
      <c r="X1864" t="s">
        <v>22</v>
      </c>
      <c r="Y1864" t="s">
        <v>39</v>
      </c>
      <c r="Z1864">
        <v>2</v>
      </c>
      <c r="AC1864" t="str">
        <f>IF(Table1[[#This Row],[In Adafruit Kit]]+Table1[[#This Row],[Common part]]&gt;0,1,"")</f>
        <v/>
      </c>
      <c r="AF1864" t="str">
        <f>IF(Table1[[#This Row],[Stock Part]]=1,"STOCK",IF(Table1[[#This Row],[5% Rohs Part]]+Table1[[#This Row],[1% Rohs Part]],"",""))</f>
        <v/>
      </c>
      <c r="AG1864" t="str">
        <f>CONCATENATE(Table1[[#This Row],[Resistance (Ohms)]],Table1[[#This Row],[Tolerance]],Table1[[#This Row],[Stock]])</f>
        <v>8.87kÂ±1%</v>
      </c>
      <c r="AH1864" t="s">
        <v>11344</v>
      </c>
      <c r="AI1864" s="6" t="s">
        <v>11352</v>
      </c>
    </row>
    <row r="1865" spans="1:35" hidden="1">
      <c r="A1865" t="s">
        <v>55</v>
      </c>
      <c r="B1865" t="s">
        <v>56</v>
      </c>
      <c r="C1865" t="s">
        <v>5192</v>
      </c>
      <c r="D1865" t="s">
        <v>58</v>
      </c>
      <c r="E1865" t="s">
        <v>5193</v>
      </c>
      <c r="F1865" t="s">
        <v>60</v>
      </c>
      <c r="G1865" t="s">
        <v>1849</v>
      </c>
      <c r="H1865">
        <v>0</v>
      </c>
      <c r="I1865">
        <v>0</v>
      </c>
      <c r="J1865" t="s">
        <v>25</v>
      </c>
      <c r="K1865">
        <v>0</v>
      </c>
      <c r="L1865">
        <v>10</v>
      </c>
      <c r="M1865" t="s">
        <v>19</v>
      </c>
      <c r="N1865" t="s">
        <v>62</v>
      </c>
      <c r="O1865" t="s">
        <v>1850</v>
      </c>
      <c r="P1865" t="s">
        <v>24</v>
      </c>
      <c r="Q1865" t="s">
        <v>64</v>
      </c>
      <c r="R1865" t="s">
        <v>65</v>
      </c>
      <c r="S1865" t="s">
        <v>20</v>
      </c>
      <c r="T1865" t="s">
        <v>105</v>
      </c>
      <c r="U1865" t="s">
        <v>67</v>
      </c>
      <c r="V1865" t="s">
        <v>21</v>
      </c>
      <c r="W1865">
        <v>805</v>
      </c>
      <c r="X1865" t="s">
        <v>22</v>
      </c>
      <c r="Y1865" t="s">
        <v>39</v>
      </c>
      <c r="Z1865">
        <v>2</v>
      </c>
      <c r="AC1865" t="str">
        <f>IF(Table1[[#This Row],[In Adafruit Kit]]+Table1[[#This Row],[Common part]]&gt;0,1,"")</f>
        <v/>
      </c>
      <c r="AF1865" t="str">
        <f>IF(Table1[[#This Row],[Stock Part]]=1,"STOCK",IF(Table1[[#This Row],[5% Rohs Part]]+Table1[[#This Row],[1% Rohs Part]],"",""))</f>
        <v/>
      </c>
      <c r="AG1865" t="str">
        <f>CONCATENATE(Table1[[#This Row],[Resistance (Ohms)]],Table1[[#This Row],[Tolerance]],Table1[[#This Row],[Stock]])</f>
        <v>88.7kÂ±1%</v>
      </c>
      <c r="AH1865" t="s">
        <v>11344</v>
      </c>
      <c r="AI1865" s="6" t="s">
        <v>11352</v>
      </c>
    </row>
    <row r="1866" spans="1:35" hidden="1">
      <c r="A1866" t="s">
        <v>55</v>
      </c>
      <c r="B1866" t="s">
        <v>56</v>
      </c>
      <c r="C1866" t="s">
        <v>5194</v>
      </c>
      <c r="D1866" t="s">
        <v>58</v>
      </c>
      <c r="E1866" t="s">
        <v>5195</v>
      </c>
      <c r="F1866" t="s">
        <v>60</v>
      </c>
      <c r="G1866" t="s">
        <v>1526</v>
      </c>
      <c r="H1866">
        <v>0</v>
      </c>
      <c r="I1866">
        <v>0</v>
      </c>
      <c r="J1866" t="s">
        <v>25</v>
      </c>
      <c r="K1866">
        <v>0</v>
      </c>
      <c r="L1866">
        <v>10</v>
      </c>
      <c r="M1866" t="s">
        <v>19</v>
      </c>
      <c r="N1866" t="s">
        <v>62</v>
      </c>
      <c r="O1866" t="s">
        <v>1527</v>
      </c>
      <c r="P1866" t="s">
        <v>24</v>
      </c>
      <c r="Q1866" t="s">
        <v>64</v>
      </c>
      <c r="R1866" t="s">
        <v>65</v>
      </c>
      <c r="S1866" t="s">
        <v>20</v>
      </c>
      <c r="T1866" t="s">
        <v>105</v>
      </c>
      <c r="U1866" t="s">
        <v>67</v>
      </c>
      <c r="V1866" t="s">
        <v>21</v>
      </c>
      <c r="W1866">
        <v>805</v>
      </c>
      <c r="X1866" t="s">
        <v>22</v>
      </c>
      <c r="Y1866" t="s">
        <v>39</v>
      </c>
      <c r="Z1866">
        <v>2</v>
      </c>
      <c r="AC1866" t="str">
        <f>IF(Table1[[#This Row],[In Adafruit Kit]]+Table1[[#This Row],[Common part]]&gt;0,1,"")</f>
        <v/>
      </c>
      <c r="AF1866" t="str">
        <f>IF(Table1[[#This Row],[Stock Part]]=1,"STOCK",IF(Table1[[#This Row],[5% Rohs Part]]+Table1[[#This Row],[1% Rohs Part]],"",""))</f>
        <v/>
      </c>
      <c r="AG1866" t="str">
        <f>CONCATENATE(Table1[[#This Row],[Resistance (Ohms)]],Table1[[#This Row],[Tolerance]],Table1[[#This Row],[Stock]])</f>
        <v>887kÂ±1%</v>
      </c>
      <c r="AH1866" t="s">
        <v>11344</v>
      </c>
      <c r="AI1866" s="6" t="s">
        <v>11352</v>
      </c>
    </row>
    <row r="1867" spans="1:35" hidden="1">
      <c r="A1867" t="s">
        <v>55</v>
      </c>
      <c r="B1867" t="s">
        <v>56</v>
      </c>
      <c r="C1867" t="s">
        <v>5196</v>
      </c>
      <c r="D1867" t="s">
        <v>58</v>
      </c>
      <c r="E1867" t="s">
        <v>5197</v>
      </c>
      <c r="F1867" t="s">
        <v>60</v>
      </c>
      <c r="G1867" t="s">
        <v>3328</v>
      </c>
      <c r="H1867">
        <v>0</v>
      </c>
      <c r="I1867">
        <v>0</v>
      </c>
      <c r="J1867" t="s">
        <v>25</v>
      </c>
      <c r="K1867">
        <v>0</v>
      </c>
      <c r="L1867">
        <v>10</v>
      </c>
      <c r="M1867" t="s">
        <v>19</v>
      </c>
      <c r="N1867" t="s">
        <v>62</v>
      </c>
      <c r="O1867" t="s">
        <v>3329</v>
      </c>
      <c r="P1867" t="s">
        <v>24</v>
      </c>
      <c r="Q1867" t="s">
        <v>64</v>
      </c>
      <c r="R1867" t="s">
        <v>65</v>
      </c>
      <c r="S1867" t="s">
        <v>20</v>
      </c>
      <c r="T1867" t="s">
        <v>105</v>
      </c>
      <c r="U1867" t="s">
        <v>67</v>
      </c>
      <c r="V1867" t="s">
        <v>21</v>
      </c>
      <c r="W1867">
        <v>805</v>
      </c>
      <c r="X1867" t="s">
        <v>22</v>
      </c>
      <c r="Y1867" t="s">
        <v>39</v>
      </c>
      <c r="Z1867">
        <v>2</v>
      </c>
      <c r="AC1867" t="str">
        <f>IF(Table1[[#This Row],[In Adafruit Kit]]+Table1[[#This Row],[Common part]]&gt;0,1,"")</f>
        <v/>
      </c>
      <c r="AF1867" t="str">
        <f>IF(Table1[[#This Row],[Stock Part]]=1,"STOCK",IF(Table1[[#This Row],[5% Rohs Part]]+Table1[[#This Row],[1% Rohs Part]],"",""))</f>
        <v/>
      </c>
      <c r="AG1867" t="str">
        <f>CONCATENATE(Table1[[#This Row],[Resistance (Ohms)]],Table1[[#This Row],[Tolerance]],Table1[[#This Row],[Stock]])</f>
        <v>8.87MÂ±1%</v>
      </c>
      <c r="AH1867" t="s">
        <v>11344</v>
      </c>
      <c r="AI1867" s="6" t="s">
        <v>11352</v>
      </c>
    </row>
    <row r="1868" spans="1:35" hidden="1">
      <c r="A1868" t="s">
        <v>55</v>
      </c>
      <c r="B1868" t="s">
        <v>56</v>
      </c>
      <c r="C1868" t="s">
        <v>5198</v>
      </c>
      <c r="D1868" t="s">
        <v>58</v>
      </c>
      <c r="E1868" t="s">
        <v>5199</v>
      </c>
      <c r="F1868" t="s">
        <v>60</v>
      </c>
      <c r="G1868" t="s">
        <v>2182</v>
      </c>
      <c r="H1868">
        <v>0</v>
      </c>
      <c r="I1868">
        <v>0</v>
      </c>
      <c r="J1868" t="s">
        <v>25</v>
      </c>
      <c r="K1868">
        <v>0</v>
      </c>
      <c r="L1868">
        <v>10</v>
      </c>
      <c r="M1868" t="s">
        <v>19</v>
      </c>
      <c r="N1868" t="s">
        <v>62</v>
      </c>
      <c r="O1868">
        <v>88.7</v>
      </c>
      <c r="P1868" t="s">
        <v>24</v>
      </c>
      <c r="Q1868" t="s">
        <v>64</v>
      </c>
      <c r="R1868" t="s">
        <v>65</v>
      </c>
      <c r="S1868" t="s">
        <v>20</v>
      </c>
      <c r="T1868" t="s">
        <v>105</v>
      </c>
      <c r="U1868" t="s">
        <v>67</v>
      </c>
      <c r="V1868" t="s">
        <v>21</v>
      </c>
      <c r="W1868">
        <v>805</v>
      </c>
      <c r="X1868" t="s">
        <v>22</v>
      </c>
      <c r="Y1868" t="s">
        <v>39</v>
      </c>
      <c r="Z1868">
        <v>2</v>
      </c>
      <c r="AC1868" t="str">
        <f>IF(Table1[[#This Row],[In Adafruit Kit]]+Table1[[#This Row],[Common part]]&gt;0,1,"")</f>
        <v/>
      </c>
      <c r="AF1868" t="str">
        <f>IF(Table1[[#This Row],[Stock Part]]=1,"STOCK",IF(Table1[[#This Row],[5% Rohs Part]]+Table1[[#This Row],[1% Rohs Part]],"",""))</f>
        <v/>
      </c>
      <c r="AG1868" t="str">
        <f>CONCATENATE(Table1[[#This Row],[Resistance (Ohms)]],Table1[[#This Row],[Tolerance]],Table1[[#This Row],[Stock]])</f>
        <v>88.7Â±1%</v>
      </c>
      <c r="AH1868" t="s">
        <v>11344</v>
      </c>
      <c r="AI1868" s="6" t="s">
        <v>11352</v>
      </c>
    </row>
    <row r="1869" spans="1:35" hidden="1">
      <c r="A1869" t="s">
        <v>55</v>
      </c>
      <c r="B1869" t="s">
        <v>56</v>
      </c>
      <c r="C1869" t="s">
        <v>5200</v>
      </c>
      <c r="D1869" t="s">
        <v>58</v>
      </c>
      <c r="E1869" t="s">
        <v>5201</v>
      </c>
      <c r="F1869" t="s">
        <v>60</v>
      </c>
      <c r="G1869" t="s">
        <v>2748</v>
      </c>
      <c r="H1869">
        <v>0</v>
      </c>
      <c r="I1869">
        <v>0</v>
      </c>
      <c r="J1869" t="s">
        <v>25</v>
      </c>
      <c r="K1869">
        <v>0</v>
      </c>
      <c r="L1869">
        <v>10</v>
      </c>
      <c r="M1869" t="s">
        <v>19</v>
      </c>
      <c r="N1869" t="s">
        <v>62</v>
      </c>
      <c r="O1869">
        <v>8.06</v>
      </c>
      <c r="P1869" t="s">
        <v>24</v>
      </c>
      <c r="Q1869" t="s">
        <v>64</v>
      </c>
      <c r="R1869" t="s">
        <v>65</v>
      </c>
      <c r="S1869" t="s">
        <v>20</v>
      </c>
      <c r="T1869" t="s">
        <v>3477</v>
      </c>
      <c r="U1869" t="s">
        <v>67</v>
      </c>
      <c r="V1869" t="s">
        <v>21</v>
      </c>
      <c r="W1869">
        <v>805</v>
      </c>
      <c r="X1869" t="s">
        <v>22</v>
      </c>
      <c r="Y1869" t="s">
        <v>39</v>
      </c>
      <c r="Z1869">
        <v>2</v>
      </c>
      <c r="AC1869" t="str">
        <f>IF(Table1[[#This Row],[In Adafruit Kit]]+Table1[[#This Row],[Common part]]&gt;0,1,"")</f>
        <v/>
      </c>
      <c r="AF1869" t="str">
        <f>IF(Table1[[#This Row],[Stock Part]]=1,"STOCK",IF(Table1[[#This Row],[5% Rohs Part]]+Table1[[#This Row],[1% Rohs Part]],"",""))</f>
        <v/>
      </c>
      <c r="AG1869" t="str">
        <f>CONCATENATE(Table1[[#This Row],[Resistance (Ohms)]],Table1[[#This Row],[Tolerance]],Table1[[#This Row],[Stock]])</f>
        <v>8.06Â±1%</v>
      </c>
      <c r="AH1869" t="s">
        <v>11344</v>
      </c>
      <c r="AI1869" s="6" t="s">
        <v>11352</v>
      </c>
    </row>
    <row r="1870" spans="1:35" hidden="1">
      <c r="A1870" t="s">
        <v>55</v>
      </c>
      <c r="B1870" t="s">
        <v>56</v>
      </c>
      <c r="C1870" t="s">
        <v>5202</v>
      </c>
      <c r="D1870" t="s">
        <v>58</v>
      </c>
      <c r="E1870" t="s">
        <v>5203</v>
      </c>
      <c r="F1870" t="s">
        <v>60</v>
      </c>
      <c r="G1870" t="s">
        <v>2751</v>
      </c>
      <c r="H1870">
        <v>0</v>
      </c>
      <c r="I1870">
        <v>0</v>
      </c>
      <c r="J1870" t="s">
        <v>25</v>
      </c>
      <c r="K1870">
        <v>0</v>
      </c>
      <c r="L1870">
        <v>10</v>
      </c>
      <c r="M1870" t="s">
        <v>19</v>
      </c>
      <c r="N1870" t="s">
        <v>62</v>
      </c>
      <c r="O1870">
        <v>8.25</v>
      </c>
      <c r="P1870" t="s">
        <v>24</v>
      </c>
      <c r="Q1870" t="s">
        <v>64</v>
      </c>
      <c r="R1870" t="s">
        <v>65</v>
      </c>
      <c r="S1870" t="s">
        <v>20</v>
      </c>
      <c r="T1870" t="s">
        <v>3477</v>
      </c>
      <c r="U1870" t="s">
        <v>67</v>
      </c>
      <c r="V1870" t="s">
        <v>21</v>
      </c>
      <c r="W1870">
        <v>805</v>
      </c>
      <c r="X1870" t="s">
        <v>22</v>
      </c>
      <c r="Y1870" t="s">
        <v>39</v>
      </c>
      <c r="Z1870">
        <v>2</v>
      </c>
      <c r="AC1870" t="str">
        <f>IF(Table1[[#This Row],[In Adafruit Kit]]+Table1[[#This Row],[Common part]]&gt;0,1,"")</f>
        <v/>
      </c>
      <c r="AF1870" t="str">
        <f>IF(Table1[[#This Row],[Stock Part]]=1,"STOCK",IF(Table1[[#This Row],[5% Rohs Part]]+Table1[[#This Row],[1% Rohs Part]],"",""))</f>
        <v/>
      </c>
      <c r="AG1870" t="str">
        <f>CONCATENATE(Table1[[#This Row],[Resistance (Ohms)]],Table1[[#This Row],[Tolerance]],Table1[[#This Row],[Stock]])</f>
        <v>8.25Â±1%</v>
      </c>
      <c r="AH1870" t="s">
        <v>11344</v>
      </c>
      <c r="AI1870" s="6" t="s">
        <v>11352</v>
      </c>
    </row>
    <row r="1871" spans="1:35" hidden="1">
      <c r="A1871" t="s">
        <v>55</v>
      </c>
      <c r="B1871" t="s">
        <v>56</v>
      </c>
      <c r="C1871" t="s">
        <v>5204</v>
      </c>
      <c r="D1871" t="s">
        <v>58</v>
      </c>
      <c r="E1871" t="s">
        <v>5205</v>
      </c>
      <c r="F1871" t="s">
        <v>60</v>
      </c>
      <c r="G1871" t="s">
        <v>2110</v>
      </c>
      <c r="H1871">
        <v>0</v>
      </c>
      <c r="I1871">
        <v>0</v>
      </c>
      <c r="J1871" t="s">
        <v>25</v>
      </c>
      <c r="K1871">
        <v>0</v>
      </c>
      <c r="L1871">
        <v>10</v>
      </c>
      <c r="M1871" t="s">
        <v>19</v>
      </c>
      <c r="N1871" t="s">
        <v>62</v>
      </c>
      <c r="O1871">
        <v>8.4499999999999993</v>
      </c>
      <c r="P1871" t="s">
        <v>24</v>
      </c>
      <c r="Q1871" t="s">
        <v>64</v>
      </c>
      <c r="R1871" t="s">
        <v>65</v>
      </c>
      <c r="S1871" t="s">
        <v>20</v>
      </c>
      <c r="T1871" t="s">
        <v>3477</v>
      </c>
      <c r="U1871" t="s">
        <v>67</v>
      </c>
      <c r="V1871" t="s">
        <v>21</v>
      </c>
      <c r="W1871">
        <v>805</v>
      </c>
      <c r="X1871" t="s">
        <v>22</v>
      </c>
      <c r="Y1871" t="s">
        <v>39</v>
      </c>
      <c r="Z1871">
        <v>2</v>
      </c>
      <c r="AC1871" t="str">
        <f>IF(Table1[[#This Row],[In Adafruit Kit]]+Table1[[#This Row],[Common part]]&gt;0,1,"")</f>
        <v/>
      </c>
      <c r="AF1871" t="str">
        <f>IF(Table1[[#This Row],[Stock Part]]=1,"STOCK",IF(Table1[[#This Row],[5% Rohs Part]]+Table1[[#This Row],[1% Rohs Part]],"",""))</f>
        <v/>
      </c>
      <c r="AG1871" t="str">
        <f>CONCATENATE(Table1[[#This Row],[Resistance (Ohms)]],Table1[[#This Row],[Tolerance]],Table1[[#This Row],[Stock]])</f>
        <v>8.45Â±1%</v>
      </c>
      <c r="AH1871" t="s">
        <v>11344</v>
      </c>
      <c r="AI1871" s="6" t="s">
        <v>11352</v>
      </c>
    </row>
    <row r="1872" spans="1:35" hidden="1">
      <c r="A1872" t="s">
        <v>55</v>
      </c>
      <c r="B1872" t="s">
        <v>56</v>
      </c>
      <c r="C1872" t="s">
        <v>5206</v>
      </c>
      <c r="D1872" t="s">
        <v>58</v>
      </c>
      <c r="E1872" t="s">
        <v>5207</v>
      </c>
      <c r="F1872" t="s">
        <v>60</v>
      </c>
      <c r="G1872" t="s">
        <v>3383</v>
      </c>
      <c r="H1872">
        <v>0</v>
      </c>
      <c r="I1872">
        <v>0</v>
      </c>
      <c r="J1872" t="s">
        <v>25</v>
      </c>
      <c r="K1872">
        <v>0</v>
      </c>
      <c r="L1872">
        <v>10</v>
      </c>
      <c r="M1872" t="s">
        <v>19</v>
      </c>
      <c r="N1872" t="s">
        <v>62</v>
      </c>
      <c r="O1872">
        <v>8.66</v>
      </c>
      <c r="P1872" t="s">
        <v>24</v>
      </c>
      <c r="Q1872" t="s">
        <v>64</v>
      </c>
      <c r="R1872" t="s">
        <v>65</v>
      </c>
      <c r="S1872" t="s">
        <v>20</v>
      </c>
      <c r="T1872" t="s">
        <v>3477</v>
      </c>
      <c r="U1872" t="s">
        <v>67</v>
      </c>
      <c r="V1872" t="s">
        <v>21</v>
      </c>
      <c r="W1872">
        <v>805</v>
      </c>
      <c r="X1872" t="s">
        <v>22</v>
      </c>
      <c r="Y1872" t="s">
        <v>39</v>
      </c>
      <c r="Z1872">
        <v>2</v>
      </c>
      <c r="AC1872" t="str">
        <f>IF(Table1[[#This Row],[In Adafruit Kit]]+Table1[[#This Row],[Common part]]&gt;0,1,"")</f>
        <v/>
      </c>
      <c r="AF1872" t="str">
        <f>IF(Table1[[#This Row],[Stock Part]]=1,"STOCK",IF(Table1[[#This Row],[5% Rohs Part]]+Table1[[#This Row],[1% Rohs Part]],"",""))</f>
        <v/>
      </c>
      <c r="AG1872" t="str">
        <f>CONCATENATE(Table1[[#This Row],[Resistance (Ohms)]],Table1[[#This Row],[Tolerance]],Table1[[#This Row],[Stock]])</f>
        <v>8.66Â±1%</v>
      </c>
      <c r="AH1872" t="s">
        <v>11344</v>
      </c>
      <c r="AI1872" s="6" t="s">
        <v>11352</v>
      </c>
    </row>
    <row r="1873" spans="1:35" hidden="1">
      <c r="A1873" t="s">
        <v>55</v>
      </c>
      <c r="B1873" t="s">
        <v>56</v>
      </c>
      <c r="C1873" t="s">
        <v>5208</v>
      </c>
      <c r="D1873" t="s">
        <v>58</v>
      </c>
      <c r="E1873" t="s">
        <v>5209</v>
      </c>
      <c r="F1873" t="s">
        <v>60</v>
      </c>
      <c r="G1873" t="s">
        <v>2413</v>
      </c>
      <c r="H1873">
        <v>0</v>
      </c>
      <c r="I1873">
        <v>0</v>
      </c>
      <c r="J1873" t="s">
        <v>25</v>
      </c>
      <c r="K1873">
        <v>0</v>
      </c>
      <c r="L1873">
        <v>10</v>
      </c>
      <c r="M1873" t="s">
        <v>19</v>
      </c>
      <c r="N1873" t="s">
        <v>62</v>
      </c>
      <c r="O1873">
        <v>8.8699999999999992</v>
      </c>
      <c r="P1873" t="s">
        <v>24</v>
      </c>
      <c r="Q1873" t="s">
        <v>64</v>
      </c>
      <c r="R1873" t="s">
        <v>65</v>
      </c>
      <c r="S1873" t="s">
        <v>20</v>
      </c>
      <c r="T1873" t="s">
        <v>3477</v>
      </c>
      <c r="U1873" t="s">
        <v>67</v>
      </c>
      <c r="V1873" t="s">
        <v>21</v>
      </c>
      <c r="W1873">
        <v>805</v>
      </c>
      <c r="X1873" t="s">
        <v>22</v>
      </c>
      <c r="Y1873" t="s">
        <v>39</v>
      </c>
      <c r="Z1873">
        <v>2</v>
      </c>
      <c r="AC1873" t="str">
        <f>IF(Table1[[#This Row],[In Adafruit Kit]]+Table1[[#This Row],[Common part]]&gt;0,1,"")</f>
        <v/>
      </c>
      <c r="AF1873" t="str">
        <f>IF(Table1[[#This Row],[Stock Part]]=1,"STOCK",IF(Table1[[#This Row],[5% Rohs Part]]+Table1[[#This Row],[1% Rohs Part]],"",""))</f>
        <v/>
      </c>
      <c r="AG1873" t="str">
        <f>CONCATENATE(Table1[[#This Row],[Resistance (Ohms)]],Table1[[#This Row],[Tolerance]],Table1[[#This Row],[Stock]])</f>
        <v>8.87Â±1%</v>
      </c>
      <c r="AH1873" t="s">
        <v>11344</v>
      </c>
      <c r="AI1873" s="6" t="s">
        <v>11352</v>
      </c>
    </row>
    <row r="1874" spans="1:35" hidden="1">
      <c r="A1874" t="s">
        <v>55</v>
      </c>
      <c r="B1874" t="s">
        <v>56</v>
      </c>
      <c r="C1874" t="s">
        <v>5210</v>
      </c>
      <c r="D1874" t="s">
        <v>58</v>
      </c>
      <c r="E1874" t="s">
        <v>5211</v>
      </c>
      <c r="F1874" t="s">
        <v>60</v>
      </c>
      <c r="G1874" t="s">
        <v>2533</v>
      </c>
      <c r="H1874">
        <v>0</v>
      </c>
      <c r="I1874">
        <v>0</v>
      </c>
      <c r="J1874" t="s">
        <v>25</v>
      </c>
      <c r="K1874">
        <v>0</v>
      </c>
      <c r="L1874">
        <v>10</v>
      </c>
      <c r="M1874" t="s">
        <v>19</v>
      </c>
      <c r="N1874" t="s">
        <v>62</v>
      </c>
      <c r="O1874">
        <v>909</v>
      </c>
      <c r="P1874" t="s">
        <v>24</v>
      </c>
      <c r="Q1874" t="s">
        <v>64</v>
      </c>
      <c r="R1874" t="s">
        <v>65</v>
      </c>
      <c r="S1874" t="s">
        <v>20</v>
      </c>
      <c r="T1874" t="s">
        <v>105</v>
      </c>
      <c r="U1874" t="s">
        <v>67</v>
      </c>
      <c r="V1874" t="s">
        <v>21</v>
      </c>
      <c r="W1874">
        <v>805</v>
      </c>
      <c r="X1874" t="s">
        <v>22</v>
      </c>
      <c r="Y1874" t="s">
        <v>39</v>
      </c>
      <c r="Z1874">
        <v>2</v>
      </c>
      <c r="AC1874" t="str">
        <f>IF(Table1[[#This Row],[In Adafruit Kit]]+Table1[[#This Row],[Common part]]&gt;0,1,"")</f>
        <v/>
      </c>
      <c r="AF1874" t="str">
        <f>IF(Table1[[#This Row],[Stock Part]]=1,"STOCK",IF(Table1[[#This Row],[5% Rohs Part]]+Table1[[#This Row],[1% Rohs Part]],"",""))</f>
        <v/>
      </c>
      <c r="AG1874" t="str">
        <f>CONCATENATE(Table1[[#This Row],[Resistance (Ohms)]],Table1[[#This Row],[Tolerance]],Table1[[#This Row],[Stock]])</f>
        <v>909Â±1%</v>
      </c>
      <c r="AH1874" t="s">
        <v>11344</v>
      </c>
      <c r="AI1874" s="6" t="s">
        <v>11352</v>
      </c>
    </row>
    <row r="1875" spans="1:35" hidden="1">
      <c r="A1875" t="s">
        <v>55</v>
      </c>
      <c r="B1875" t="s">
        <v>56</v>
      </c>
      <c r="C1875" t="s">
        <v>5212</v>
      </c>
      <c r="D1875" t="s">
        <v>58</v>
      </c>
      <c r="E1875" t="s">
        <v>5213</v>
      </c>
      <c r="F1875" t="s">
        <v>60</v>
      </c>
      <c r="G1875" t="s">
        <v>1352</v>
      </c>
      <c r="H1875">
        <v>0</v>
      </c>
      <c r="I1875">
        <v>0</v>
      </c>
      <c r="J1875" t="s">
        <v>25</v>
      </c>
      <c r="K1875">
        <v>0</v>
      </c>
      <c r="L1875">
        <v>10</v>
      </c>
      <c r="M1875" t="s">
        <v>19</v>
      </c>
      <c r="N1875" t="s">
        <v>62</v>
      </c>
      <c r="O1875" t="s">
        <v>1353</v>
      </c>
      <c r="P1875" t="s">
        <v>24</v>
      </c>
      <c r="Q1875" t="s">
        <v>64</v>
      </c>
      <c r="R1875" t="s">
        <v>65</v>
      </c>
      <c r="S1875" t="s">
        <v>20</v>
      </c>
      <c r="T1875" t="s">
        <v>105</v>
      </c>
      <c r="U1875" t="s">
        <v>67</v>
      </c>
      <c r="V1875" t="s">
        <v>21</v>
      </c>
      <c r="W1875">
        <v>805</v>
      </c>
      <c r="X1875" t="s">
        <v>22</v>
      </c>
      <c r="Y1875" t="s">
        <v>39</v>
      </c>
      <c r="Z1875">
        <v>2</v>
      </c>
      <c r="AC1875" t="str">
        <f>IF(Table1[[#This Row],[In Adafruit Kit]]+Table1[[#This Row],[Common part]]&gt;0,1,"")</f>
        <v/>
      </c>
      <c r="AF1875" t="str">
        <f>IF(Table1[[#This Row],[Stock Part]]=1,"STOCK",IF(Table1[[#This Row],[5% Rohs Part]]+Table1[[#This Row],[1% Rohs Part]],"",""))</f>
        <v/>
      </c>
      <c r="AG1875" t="str">
        <f>CONCATENATE(Table1[[#This Row],[Resistance (Ohms)]],Table1[[#This Row],[Tolerance]],Table1[[#This Row],[Stock]])</f>
        <v>9.09kÂ±1%</v>
      </c>
      <c r="AH1875" t="s">
        <v>11344</v>
      </c>
      <c r="AI1875" s="6" t="s">
        <v>11352</v>
      </c>
    </row>
    <row r="1876" spans="1:35" hidden="1">
      <c r="A1876" t="s">
        <v>55</v>
      </c>
      <c r="B1876" t="s">
        <v>56</v>
      </c>
      <c r="C1876" t="s">
        <v>5214</v>
      </c>
      <c r="D1876" t="s">
        <v>58</v>
      </c>
      <c r="E1876" t="s">
        <v>5215</v>
      </c>
      <c r="F1876" t="s">
        <v>60</v>
      </c>
      <c r="G1876" t="s">
        <v>2574</v>
      </c>
      <c r="H1876">
        <v>0</v>
      </c>
      <c r="I1876">
        <v>0</v>
      </c>
      <c r="J1876" t="s">
        <v>25</v>
      </c>
      <c r="K1876">
        <v>0</v>
      </c>
      <c r="L1876">
        <v>10</v>
      </c>
      <c r="M1876" t="s">
        <v>19</v>
      </c>
      <c r="N1876" t="s">
        <v>62</v>
      </c>
      <c r="O1876" t="s">
        <v>2575</v>
      </c>
      <c r="P1876" t="s">
        <v>24</v>
      </c>
      <c r="Q1876" t="s">
        <v>64</v>
      </c>
      <c r="R1876" t="s">
        <v>65</v>
      </c>
      <c r="S1876" t="s">
        <v>20</v>
      </c>
      <c r="T1876" t="s">
        <v>105</v>
      </c>
      <c r="U1876" t="s">
        <v>67</v>
      </c>
      <c r="V1876" t="s">
        <v>21</v>
      </c>
      <c r="W1876">
        <v>805</v>
      </c>
      <c r="X1876" t="s">
        <v>22</v>
      </c>
      <c r="Y1876" t="s">
        <v>39</v>
      </c>
      <c r="Z1876">
        <v>2</v>
      </c>
      <c r="AC1876" t="str">
        <f>IF(Table1[[#This Row],[In Adafruit Kit]]+Table1[[#This Row],[Common part]]&gt;0,1,"")</f>
        <v/>
      </c>
      <c r="AF1876" t="str">
        <f>IF(Table1[[#This Row],[Stock Part]]=1,"STOCK",IF(Table1[[#This Row],[5% Rohs Part]]+Table1[[#This Row],[1% Rohs Part]],"",""))</f>
        <v/>
      </c>
      <c r="AG1876" t="str">
        <f>CONCATENATE(Table1[[#This Row],[Resistance (Ohms)]],Table1[[#This Row],[Tolerance]],Table1[[#This Row],[Stock]])</f>
        <v>90.9kÂ±1%</v>
      </c>
      <c r="AH1876" t="s">
        <v>11344</v>
      </c>
      <c r="AI1876" s="6" t="s">
        <v>11352</v>
      </c>
    </row>
    <row r="1877" spans="1:35" hidden="1">
      <c r="A1877" t="s">
        <v>55</v>
      </c>
      <c r="B1877" t="s">
        <v>56</v>
      </c>
      <c r="C1877" t="s">
        <v>5216</v>
      </c>
      <c r="D1877" t="s">
        <v>58</v>
      </c>
      <c r="E1877" t="s">
        <v>5217</v>
      </c>
      <c r="F1877" t="s">
        <v>60</v>
      </c>
      <c r="G1877" t="s">
        <v>1356</v>
      </c>
      <c r="H1877">
        <v>0</v>
      </c>
      <c r="I1877">
        <v>0</v>
      </c>
      <c r="J1877" t="s">
        <v>25</v>
      </c>
      <c r="K1877">
        <v>0</v>
      </c>
      <c r="L1877">
        <v>10</v>
      </c>
      <c r="M1877" t="s">
        <v>19</v>
      </c>
      <c r="N1877" t="s">
        <v>62</v>
      </c>
      <c r="O1877" t="s">
        <v>1357</v>
      </c>
      <c r="P1877" t="s">
        <v>24</v>
      </c>
      <c r="Q1877" t="s">
        <v>64</v>
      </c>
      <c r="R1877" t="s">
        <v>65</v>
      </c>
      <c r="S1877" t="s">
        <v>20</v>
      </c>
      <c r="T1877" t="s">
        <v>105</v>
      </c>
      <c r="U1877" t="s">
        <v>67</v>
      </c>
      <c r="V1877" t="s">
        <v>21</v>
      </c>
      <c r="W1877">
        <v>805</v>
      </c>
      <c r="X1877" t="s">
        <v>22</v>
      </c>
      <c r="Y1877" t="s">
        <v>39</v>
      </c>
      <c r="Z1877">
        <v>2</v>
      </c>
      <c r="AC1877" t="str">
        <f>IF(Table1[[#This Row],[In Adafruit Kit]]+Table1[[#This Row],[Common part]]&gt;0,1,"")</f>
        <v/>
      </c>
      <c r="AF1877" t="str">
        <f>IF(Table1[[#This Row],[Stock Part]]=1,"STOCK",IF(Table1[[#This Row],[5% Rohs Part]]+Table1[[#This Row],[1% Rohs Part]],"",""))</f>
        <v/>
      </c>
      <c r="AG1877" t="str">
        <f>CONCATENATE(Table1[[#This Row],[Resistance (Ohms)]],Table1[[#This Row],[Tolerance]],Table1[[#This Row],[Stock]])</f>
        <v>909kÂ±1%</v>
      </c>
      <c r="AH1877" t="s">
        <v>11344</v>
      </c>
      <c r="AI1877" s="6" t="s">
        <v>11352</v>
      </c>
    </row>
    <row r="1878" spans="1:35" hidden="1">
      <c r="A1878" t="s">
        <v>55</v>
      </c>
      <c r="B1878" t="s">
        <v>56</v>
      </c>
      <c r="C1878" t="s">
        <v>5218</v>
      </c>
      <c r="D1878" t="s">
        <v>58</v>
      </c>
      <c r="E1878" t="s">
        <v>5219</v>
      </c>
      <c r="F1878" t="s">
        <v>60</v>
      </c>
      <c r="G1878" t="s">
        <v>2738</v>
      </c>
      <c r="H1878">
        <v>0</v>
      </c>
      <c r="I1878">
        <v>0</v>
      </c>
      <c r="J1878" t="s">
        <v>25</v>
      </c>
      <c r="K1878">
        <v>0</v>
      </c>
      <c r="L1878">
        <v>10</v>
      </c>
      <c r="M1878" t="s">
        <v>19</v>
      </c>
      <c r="N1878" t="s">
        <v>62</v>
      </c>
      <c r="O1878" t="s">
        <v>2739</v>
      </c>
      <c r="P1878" t="s">
        <v>24</v>
      </c>
      <c r="Q1878" t="s">
        <v>64</v>
      </c>
      <c r="R1878" t="s">
        <v>65</v>
      </c>
      <c r="S1878" t="s">
        <v>20</v>
      </c>
      <c r="T1878" t="s">
        <v>105</v>
      </c>
      <c r="U1878" t="s">
        <v>67</v>
      </c>
      <c r="V1878" t="s">
        <v>21</v>
      </c>
      <c r="W1878">
        <v>805</v>
      </c>
      <c r="X1878" t="s">
        <v>22</v>
      </c>
      <c r="Y1878" t="s">
        <v>39</v>
      </c>
      <c r="Z1878">
        <v>2</v>
      </c>
      <c r="AC1878" t="str">
        <f>IF(Table1[[#This Row],[In Adafruit Kit]]+Table1[[#This Row],[Common part]]&gt;0,1,"")</f>
        <v/>
      </c>
      <c r="AF1878" t="str">
        <f>IF(Table1[[#This Row],[Stock Part]]=1,"STOCK",IF(Table1[[#This Row],[5% Rohs Part]]+Table1[[#This Row],[1% Rohs Part]],"",""))</f>
        <v/>
      </c>
      <c r="AG1878" t="str">
        <f>CONCATENATE(Table1[[#This Row],[Resistance (Ohms)]],Table1[[#This Row],[Tolerance]],Table1[[#This Row],[Stock]])</f>
        <v>9.09MÂ±1%</v>
      </c>
      <c r="AH1878" t="s">
        <v>11344</v>
      </c>
      <c r="AI1878" s="6" t="s">
        <v>11352</v>
      </c>
    </row>
    <row r="1879" spans="1:35" hidden="1">
      <c r="A1879" t="s">
        <v>55</v>
      </c>
      <c r="B1879" t="s">
        <v>56</v>
      </c>
      <c r="C1879" t="s">
        <v>5220</v>
      </c>
      <c r="D1879" t="s">
        <v>58</v>
      </c>
      <c r="E1879" t="s">
        <v>5221</v>
      </c>
      <c r="F1879" t="s">
        <v>60</v>
      </c>
      <c r="G1879" t="s">
        <v>2621</v>
      </c>
      <c r="H1879">
        <v>0</v>
      </c>
      <c r="I1879">
        <v>0</v>
      </c>
      <c r="J1879" t="s">
        <v>25</v>
      </c>
      <c r="K1879">
        <v>0</v>
      </c>
      <c r="L1879">
        <v>10</v>
      </c>
      <c r="M1879" t="s">
        <v>19</v>
      </c>
      <c r="N1879" t="s">
        <v>62</v>
      </c>
      <c r="O1879">
        <v>90.9</v>
      </c>
      <c r="P1879" t="s">
        <v>24</v>
      </c>
      <c r="Q1879" t="s">
        <v>64</v>
      </c>
      <c r="R1879" t="s">
        <v>65</v>
      </c>
      <c r="S1879" t="s">
        <v>20</v>
      </c>
      <c r="T1879" t="s">
        <v>105</v>
      </c>
      <c r="U1879" t="s">
        <v>67</v>
      </c>
      <c r="V1879" t="s">
        <v>21</v>
      </c>
      <c r="W1879">
        <v>805</v>
      </c>
      <c r="X1879" t="s">
        <v>22</v>
      </c>
      <c r="Y1879" t="s">
        <v>39</v>
      </c>
      <c r="Z1879">
        <v>2</v>
      </c>
      <c r="AC1879" t="str">
        <f>IF(Table1[[#This Row],[In Adafruit Kit]]+Table1[[#This Row],[Common part]]&gt;0,1,"")</f>
        <v/>
      </c>
      <c r="AF1879" t="str">
        <f>IF(Table1[[#This Row],[Stock Part]]=1,"STOCK",IF(Table1[[#This Row],[5% Rohs Part]]+Table1[[#This Row],[1% Rohs Part]],"",""))</f>
        <v/>
      </c>
      <c r="AG1879" t="str">
        <f>CONCATENATE(Table1[[#This Row],[Resistance (Ohms)]],Table1[[#This Row],[Tolerance]],Table1[[#This Row],[Stock]])</f>
        <v>90.9Â±1%</v>
      </c>
      <c r="AH1879" t="s">
        <v>11344</v>
      </c>
      <c r="AI1879" s="6" t="s">
        <v>11352</v>
      </c>
    </row>
    <row r="1880" spans="1:35" hidden="1">
      <c r="A1880" t="s">
        <v>55</v>
      </c>
      <c r="B1880" t="s">
        <v>56</v>
      </c>
      <c r="C1880" t="s">
        <v>5222</v>
      </c>
      <c r="D1880" t="s">
        <v>58</v>
      </c>
      <c r="E1880" t="s">
        <v>5223</v>
      </c>
      <c r="F1880" t="s">
        <v>60</v>
      </c>
      <c r="G1880" t="s">
        <v>1111</v>
      </c>
      <c r="H1880">
        <v>0</v>
      </c>
      <c r="I1880">
        <v>0</v>
      </c>
      <c r="J1880" t="s">
        <v>25</v>
      </c>
      <c r="K1880">
        <v>0</v>
      </c>
      <c r="L1880">
        <v>10</v>
      </c>
      <c r="M1880" t="s">
        <v>19</v>
      </c>
      <c r="N1880" t="s">
        <v>62</v>
      </c>
      <c r="O1880">
        <v>910</v>
      </c>
      <c r="P1880" t="s">
        <v>24</v>
      </c>
      <c r="Q1880" t="s">
        <v>64</v>
      </c>
      <c r="R1880" t="s">
        <v>65</v>
      </c>
      <c r="S1880" t="s">
        <v>20</v>
      </c>
      <c r="T1880" t="s">
        <v>105</v>
      </c>
      <c r="U1880" t="s">
        <v>67</v>
      </c>
      <c r="V1880" t="s">
        <v>21</v>
      </c>
      <c r="W1880">
        <v>805</v>
      </c>
      <c r="X1880" t="s">
        <v>22</v>
      </c>
      <c r="Y1880" t="s">
        <v>39</v>
      </c>
      <c r="Z1880">
        <v>2</v>
      </c>
      <c r="AC1880" t="str">
        <f>IF(Table1[[#This Row],[In Adafruit Kit]]+Table1[[#This Row],[Common part]]&gt;0,1,"")</f>
        <v/>
      </c>
      <c r="AF1880" t="str">
        <f>IF(Table1[[#This Row],[Stock Part]]=1,"STOCK",IF(Table1[[#This Row],[5% Rohs Part]]+Table1[[#This Row],[1% Rohs Part]],"",""))</f>
        <v/>
      </c>
      <c r="AG1880" t="str">
        <f>CONCATENATE(Table1[[#This Row],[Resistance (Ohms)]],Table1[[#This Row],[Tolerance]],Table1[[#This Row],[Stock]])</f>
        <v>910Â±1%</v>
      </c>
      <c r="AH1880" t="s">
        <v>11344</v>
      </c>
      <c r="AI1880" s="6" t="s">
        <v>11352</v>
      </c>
    </row>
    <row r="1881" spans="1:35" hidden="1">
      <c r="A1881" t="s">
        <v>55</v>
      </c>
      <c r="B1881" t="s">
        <v>56</v>
      </c>
      <c r="C1881" t="s">
        <v>5224</v>
      </c>
      <c r="D1881" t="s">
        <v>58</v>
      </c>
      <c r="E1881" t="s">
        <v>5225</v>
      </c>
      <c r="F1881" t="s">
        <v>60</v>
      </c>
      <c r="G1881" t="s">
        <v>2895</v>
      </c>
      <c r="H1881">
        <v>0</v>
      </c>
      <c r="I1881">
        <v>0</v>
      </c>
      <c r="J1881" t="s">
        <v>25</v>
      </c>
      <c r="K1881">
        <v>0</v>
      </c>
      <c r="L1881">
        <v>10</v>
      </c>
      <c r="M1881" t="s">
        <v>19</v>
      </c>
      <c r="N1881" t="s">
        <v>62</v>
      </c>
      <c r="O1881" t="s">
        <v>2896</v>
      </c>
      <c r="P1881" t="s">
        <v>24</v>
      </c>
      <c r="Q1881" t="s">
        <v>64</v>
      </c>
      <c r="R1881" t="s">
        <v>65</v>
      </c>
      <c r="S1881" t="s">
        <v>20</v>
      </c>
      <c r="T1881" t="s">
        <v>105</v>
      </c>
      <c r="U1881" t="s">
        <v>67</v>
      </c>
      <c r="V1881" t="s">
        <v>21</v>
      </c>
      <c r="W1881">
        <v>805</v>
      </c>
      <c r="X1881" t="s">
        <v>22</v>
      </c>
      <c r="Y1881" t="s">
        <v>39</v>
      </c>
      <c r="Z1881">
        <v>2</v>
      </c>
      <c r="AC1881" t="str">
        <f>IF(Table1[[#This Row],[In Adafruit Kit]]+Table1[[#This Row],[Common part]]&gt;0,1,"")</f>
        <v/>
      </c>
      <c r="AF1881" t="str">
        <f>IF(Table1[[#This Row],[Stock Part]]=1,"STOCK",IF(Table1[[#This Row],[5% Rohs Part]]+Table1[[#This Row],[1% Rohs Part]],"",""))</f>
        <v/>
      </c>
      <c r="AG1881" t="str">
        <f>CONCATENATE(Table1[[#This Row],[Resistance (Ohms)]],Table1[[#This Row],[Tolerance]],Table1[[#This Row],[Stock]])</f>
        <v>9.1kÂ±1%</v>
      </c>
      <c r="AH1881" t="s">
        <v>11344</v>
      </c>
      <c r="AI1881" s="6" t="s">
        <v>11352</v>
      </c>
    </row>
    <row r="1882" spans="1:35" hidden="1">
      <c r="A1882" t="s">
        <v>55</v>
      </c>
      <c r="B1882" t="s">
        <v>56</v>
      </c>
      <c r="C1882" t="s">
        <v>5226</v>
      </c>
      <c r="D1882" t="s">
        <v>58</v>
      </c>
      <c r="E1882" t="s">
        <v>5227</v>
      </c>
      <c r="F1882" t="s">
        <v>60</v>
      </c>
      <c r="G1882" t="s">
        <v>2919</v>
      </c>
      <c r="H1882">
        <v>0</v>
      </c>
      <c r="I1882">
        <v>0</v>
      </c>
      <c r="J1882" t="s">
        <v>25</v>
      </c>
      <c r="K1882">
        <v>0</v>
      </c>
      <c r="L1882">
        <v>10</v>
      </c>
      <c r="M1882" t="s">
        <v>19</v>
      </c>
      <c r="N1882" t="s">
        <v>62</v>
      </c>
      <c r="O1882" t="s">
        <v>2920</v>
      </c>
      <c r="P1882" t="s">
        <v>24</v>
      </c>
      <c r="Q1882" t="s">
        <v>64</v>
      </c>
      <c r="R1882" t="s">
        <v>65</v>
      </c>
      <c r="S1882" t="s">
        <v>20</v>
      </c>
      <c r="T1882" t="s">
        <v>105</v>
      </c>
      <c r="U1882" t="s">
        <v>67</v>
      </c>
      <c r="V1882" t="s">
        <v>21</v>
      </c>
      <c r="W1882">
        <v>805</v>
      </c>
      <c r="X1882" t="s">
        <v>22</v>
      </c>
      <c r="Y1882" t="s">
        <v>39</v>
      </c>
      <c r="Z1882">
        <v>2</v>
      </c>
      <c r="AC1882" t="str">
        <f>IF(Table1[[#This Row],[In Adafruit Kit]]+Table1[[#This Row],[Common part]]&gt;0,1,"")</f>
        <v/>
      </c>
      <c r="AF1882" t="str">
        <f>IF(Table1[[#This Row],[Stock Part]]=1,"STOCK",IF(Table1[[#This Row],[5% Rohs Part]]+Table1[[#This Row],[1% Rohs Part]],"",""))</f>
        <v/>
      </c>
      <c r="AG1882" t="str">
        <f>CONCATENATE(Table1[[#This Row],[Resistance (Ohms)]],Table1[[#This Row],[Tolerance]],Table1[[#This Row],[Stock]])</f>
        <v>91kÂ±1%</v>
      </c>
      <c r="AH1882" t="s">
        <v>11344</v>
      </c>
      <c r="AI1882" s="6" t="s">
        <v>11352</v>
      </c>
    </row>
    <row r="1883" spans="1:35" hidden="1">
      <c r="A1883" t="s">
        <v>55</v>
      </c>
      <c r="B1883" t="s">
        <v>56</v>
      </c>
      <c r="C1883" t="s">
        <v>5228</v>
      </c>
      <c r="D1883" t="s">
        <v>58</v>
      </c>
      <c r="E1883" t="s">
        <v>5229</v>
      </c>
      <c r="F1883" t="s">
        <v>60</v>
      </c>
      <c r="G1883" t="s">
        <v>883</v>
      </c>
      <c r="H1883">
        <v>0</v>
      </c>
      <c r="I1883">
        <v>0</v>
      </c>
      <c r="J1883" t="s">
        <v>25</v>
      </c>
      <c r="K1883">
        <v>0</v>
      </c>
      <c r="L1883">
        <v>10</v>
      </c>
      <c r="M1883" t="s">
        <v>19</v>
      </c>
      <c r="N1883" t="s">
        <v>62</v>
      </c>
      <c r="O1883">
        <v>91</v>
      </c>
      <c r="P1883" t="s">
        <v>24</v>
      </c>
      <c r="Q1883" t="s">
        <v>64</v>
      </c>
      <c r="R1883" t="s">
        <v>65</v>
      </c>
      <c r="S1883" t="s">
        <v>20</v>
      </c>
      <c r="T1883" t="s">
        <v>105</v>
      </c>
      <c r="U1883" t="s">
        <v>67</v>
      </c>
      <c r="V1883" t="s">
        <v>21</v>
      </c>
      <c r="W1883">
        <v>805</v>
      </c>
      <c r="X1883" t="s">
        <v>22</v>
      </c>
      <c r="Y1883" t="s">
        <v>39</v>
      </c>
      <c r="Z1883">
        <v>2</v>
      </c>
      <c r="AC1883" t="str">
        <f>IF(Table1[[#This Row],[In Adafruit Kit]]+Table1[[#This Row],[Common part]]&gt;0,1,"")</f>
        <v/>
      </c>
      <c r="AF1883" t="str">
        <f>IF(Table1[[#This Row],[Stock Part]]=1,"STOCK",IF(Table1[[#This Row],[5% Rohs Part]]+Table1[[#This Row],[1% Rohs Part]],"",""))</f>
        <v/>
      </c>
      <c r="AG1883" t="str">
        <f>CONCATENATE(Table1[[#This Row],[Resistance (Ohms)]],Table1[[#This Row],[Tolerance]],Table1[[#This Row],[Stock]])</f>
        <v>91Â±1%</v>
      </c>
      <c r="AH1883" t="s">
        <v>11344</v>
      </c>
      <c r="AI1883" s="6" t="s">
        <v>11352</v>
      </c>
    </row>
    <row r="1884" spans="1:35" hidden="1">
      <c r="A1884" t="s">
        <v>55</v>
      </c>
      <c r="B1884" t="s">
        <v>56</v>
      </c>
      <c r="C1884" t="s">
        <v>5230</v>
      </c>
      <c r="D1884" t="s">
        <v>58</v>
      </c>
      <c r="E1884" t="s">
        <v>5231</v>
      </c>
      <c r="F1884" t="s">
        <v>60</v>
      </c>
      <c r="G1884" t="s">
        <v>1530</v>
      </c>
      <c r="H1884">
        <v>0</v>
      </c>
      <c r="I1884">
        <v>0</v>
      </c>
      <c r="J1884" t="s">
        <v>25</v>
      </c>
      <c r="K1884">
        <v>0</v>
      </c>
      <c r="L1884">
        <v>10</v>
      </c>
      <c r="M1884" t="s">
        <v>19</v>
      </c>
      <c r="N1884" t="s">
        <v>62</v>
      </c>
      <c r="O1884">
        <v>931</v>
      </c>
      <c r="P1884" t="s">
        <v>24</v>
      </c>
      <c r="Q1884" t="s">
        <v>64</v>
      </c>
      <c r="R1884" t="s">
        <v>65</v>
      </c>
      <c r="S1884" t="s">
        <v>20</v>
      </c>
      <c r="T1884" t="s">
        <v>105</v>
      </c>
      <c r="U1884" t="s">
        <v>67</v>
      </c>
      <c r="V1884" t="s">
        <v>21</v>
      </c>
      <c r="W1884">
        <v>805</v>
      </c>
      <c r="X1884" t="s">
        <v>22</v>
      </c>
      <c r="Y1884" t="s">
        <v>39</v>
      </c>
      <c r="Z1884">
        <v>2</v>
      </c>
      <c r="AC1884" t="str">
        <f>IF(Table1[[#This Row],[In Adafruit Kit]]+Table1[[#This Row],[Common part]]&gt;0,1,"")</f>
        <v/>
      </c>
      <c r="AF1884" t="str">
        <f>IF(Table1[[#This Row],[Stock Part]]=1,"STOCK",IF(Table1[[#This Row],[5% Rohs Part]]+Table1[[#This Row],[1% Rohs Part]],"",""))</f>
        <v/>
      </c>
      <c r="AG1884" t="str">
        <f>CONCATENATE(Table1[[#This Row],[Resistance (Ohms)]],Table1[[#This Row],[Tolerance]],Table1[[#This Row],[Stock]])</f>
        <v>931Â±1%</v>
      </c>
      <c r="AH1884" t="s">
        <v>11344</v>
      </c>
      <c r="AI1884" s="6" t="s">
        <v>11352</v>
      </c>
    </row>
    <row r="1885" spans="1:35" hidden="1">
      <c r="A1885" t="s">
        <v>55</v>
      </c>
      <c r="B1885" t="s">
        <v>56</v>
      </c>
      <c r="C1885" t="s">
        <v>5232</v>
      </c>
      <c r="D1885" t="s">
        <v>58</v>
      </c>
      <c r="E1885" t="s">
        <v>5233</v>
      </c>
      <c r="F1885" t="s">
        <v>60</v>
      </c>
      <c r="G1885" t="s">
        <v>1107</v>
      </c>
      <c r="H1885">
        <v>0</v>
      </c>
      <c r="I1885">
        <v>0</v>
      </c>
      <c r="J1885" t="s">
        <v>25</v>
      </c>
      <c r="K1885">
        <v>0</v>
      </c>
      <c r="L1885">
        <v>10</v>
      </c>
      <c r="M1885" t="s">
        <v>19</v>
      </c>
      <c r="N1885" t="s">
        <v>62</v>
      </c>
      <c r="O1885" t="s">
        <v>1108</v>
      </c>
      <c r="P1885" t="s">
        <v>24</v>
      </c>
      <c r="Q1885" t="s">
        <v>64</v>
      </c>
      <c r="R1885" t="s">
        <v>65</v>
      </c>
      <c r="S1885" t="s">
        <v>20</v>
      </c>
      <c r="T1885" t="s">
        <v>105</v>
      </c>
      <c r="U1885" t="s">
        <v>67</v>
      </c>
      <c r="V1885" t="s">
        <v>21</v>
      </c>
      <c r="W1885">
        <v>805</v>
      </c>
      <c r="X1885" t="s">
        <v>22</v>
      </c>
      <c r="Y1885" t="s">
        <v>39</v>
      </c>
      <c r="Z1885">
        <v>2</v>
      </c>
      <c r="AC1885" t="str">
        <f>IF(Table1[[#This Row],[In Adafruit Kit]]+Table1[[#This Row],[Common part]]&gt;0,1,"")</f>
        <v/>
      </c>
      <c r="AF1885" t="str">
        <f>IF(Table1[[#This Row],[Stock Part]]=1,"STOCK",IF(Table1[[#This Row],[5% Rohs Part]]+Table1[[#This Row],[1% Rohs Part]],"",""))</f>
        <v/>
      </c>
      <c r="AG1885" t="str">
        <f>CONCATENATE(Table1[[#This Row],[Resistance (Ohms)]],Table1[[#This Row],[Tolerance]],Table1[[#This Row],[Stock]])</f>
        <v>9.31kÂ±1%</v>
      </c>
      <c r="AH1885" t="s">
        <v>11344</v>
      </c>
      <c r="AI1885" s="6" t="s">
        <v>11352</v>
      </c>
    </row>
    <row r="1886" spans="1:35" hidden="1">
      <c r="A1886" t="s">
        <v>55</v>
      </c>
      <c r="B1886" t="s">
        <v>56</v>
      </c>
      <c r="C1886" t="s">
        <v>5234</v>
      </c>
      <c r="D1886" t="s">
        <v>58</v>
      </c>
      <c r="E1886" t="s">
        <v>5235</v>
      </c>
      <c r="F1886" t="s">
        <v>60</v>
      </c>
      <c r="G1886" t="s">
        <v>1649</v>
      </c>
      <c r="H1886">
        <v>0</v>
      </c>
      <c r="I1886">
        <v>0</v>
      </c>
      <c r="J1886" t="s">
        <v>25</v>
      </c>
      <c r="K1886">
        <v>0</v>
      </c>
      <c r="L1886">
        <v>10</v>
      </c>
      <c r="M1886" t="s">
        <v>19</v>
      </c>
      <c r="N1886" t="s">
        <v>62</v>
      </c>
      <c r="O1886" t="s">
        <v>1650</v>
      </c>
      <c r="P1886" t="s">
        <v>24</v>
      </c>
      <c r="Q1886" t="s">
        <v>64</v>
      </c>
      <c r="R1886" t="s">
        <v>65</v>
      </c>
      <c r="S1886" t="s">
        <v>20</v>
      </c>
      <c r="T1886" t="s">
        <v>105</v>
      </c>
      <c r="U1886" t="s">
        <v>67</v>
      </c>
      <c r="V1886" t="s">
        <v>21</v>
      </c>
      <c r="W1886">
        <v>805</v>
      </c>
      <c r="X1886" t="s">
        <v>22</v>
      </c>
      <c r="Y1886" t="s">
        <v>39</v>
      </c>
      <c r="Z1886">
        <v>2</v>
      </c>
      <c r="AC1886" t="str">
        <f>IF(Table1[[#This Row],[In Adafruit Kit]]+Table1[[#This Row],[Common part]]&gt;0,1,"")</f>
        <v/>
      </c>
      <c r="AF1886" t="str">
        <f>IF(Table1[[#This Row],[Stock Part]]=1,"STOCK",IF(Table1[[#This Row],[5% Rohs Part]]+Table1[[#This Row],[1% Rohs Part]],"",""))</f>
        <v/>
      </c>
      <c r="AG1886" t="str">
        <f>CONCATENATE(Table1[[#This Row],[Resistance (Ohms)]],Table1[[#This Row],[Tolerance]],Table1[[#This Row],[Stock]])</f>
        <v>93.1kÂ±1%</v>
      </c>
      <c r="AH1886" t="s">
        <v>11344</v>
      </c>
      <c r="AI1886" s="6" t="s">
        <v>11352</v>
      </c>
    </row>
    <row r="1887" spans="1:35" hidden="1">
      <c r="A1887" t="s">
        <v>55</v>
      </c>
      <c r="B1887" t="s">
        <v>56</v>
      </c>
      <c r="C1887" t="s">
        <v>5236</v>
      </c>
      <c r="D1887" t="s">
        <v>58</v>
      </c>
      <c r="E1887" t="s">
        <v>5237</v>
      </c>
      <c r="F1887" t="s">
        <v>60</v>
      </c>
      <c r="G1887" t="s">
        <v>2874</v>
      </c>
      <c r="H1887">
        <v>0</v>
      </c>
      <c r="I1887">
        <v>0</v>
      </c>
      <c r="J1887" t="s">
        <v>25</v>
      </c>
      <c r="K1887">
        <v>0</v>
      </c>
      <c r="L1887">
        <v>10</v>
      </c>
      <c r="M1887" t="s">
        <v>19</v>
      </c>
      <c r="N1887" t="s">
        <v>62</v>
      </c>
      <c r="O1887" t="s">
        <v>2875</v>
      </c>
      <c r="P1887" t="s">
        <v>24</v>
      </c>
      <c r="Q1887" t="s">
        <v>64</v>
      </c>
      <c r="R1887" t="s">
        <v>65</v>
      </c>
      <c r="S1887" t="s">
        <v>20</v>
      </c>
      <c r="T1887" t="s">
        <v>105</v>
      </c>
      <c r="U1887" t="s">
        <v>67</v>
      </c>
      <c r="V1887" t="s">
        <v>21</v>
      </c>
      <c r="W1887">
        <v>805</v>
      </c>
      <c r="X1887" t="s">
        <v>22</v>
      </c>
      <c r="Y1887" t="s">
        <v>39</v>
      </c>
      <c r="Z1887">
        <v>2</v>
      </c>
      <c r="AC1887" t="str">
        <f>IF(Table1[[#This Row],[In Adafruit Kit]]+Table1[[#This Row],[Common part]]&gt;0,1,"")</f>
        <v/>
      </c>
      <c r="AF1887" t="str">
        <f>IF(Table1[[#This Row],[Stock Part]]=1,"STOCK",IF(Table1[[#This Row],[5% Rohs Part]]+Table1[[#This Row],[1% Rohs Part]],"",""))</f>
        <v/>
      </c>
      <c r="AG1887" t="str">
        <f>CONCATENATE(Table1[[#This Row],[Resistance (Ohms)]],Table1[[#This Row],[Tolerance]],Table1[[#This Row],[Stock]])</f>
        <v>931kÂ±1%</v>
      </c>
      <c r="AH1887" t="s">
        <v>11344</v>
      </c>
      <c r="AI1887" s="6" t="s">
        <v>11352</v>
      </c>
    </row>
    <row r="1888" spans="1:35" hidden="1">
      <c r="A1888" t="s">
        <v>55</v>
      </c>
      <c r="B1888" t="s">
        <v>56</v>
      </c>
      <c r="C1888" t="s">
        <v>5238</v>
      </c>
      <c r="D1888" t="s">
        <v>58</v>
      </c>
      <c r="E1888" t="s">
        <v>5239</v>
      </c>
      <c r="F1888" t="s">
        <v>60</v>
      </c>
      <c r="G1888" t="s">
        <v>3332</v>
      </c>
      <c r="H1888">
        <v>0</v>
      </c>
      <c r="I1888">
        <v>0</v>
      </c>
      <c r="J1888" t="s">
        <v>25</v>
      </c>
      <c r="K1888">
        <v>0</v>
      </c>
      <c r="L1888">
        <v>10</v>
      </c>
      <c r="M1888" t="s">
        <v>19</v>
      </c>
      <c r="N1888" t="s">
        <v>62</v>
      </c>
      <c r="O1888" t="s">
        <v>3333</v>
      </c>
      <c r="P1888" t="s">
        <v>24</v>
      </c>
      <c r="Q1888" t="s">
        <v>64</v>
      </c>
      <c r="R1888" t="s">
        <v>65</v>
      </c>
      <c r="S1888" t="s">
        <v>20</v>
      </c>
      <c r="T1888" t="s">
        <v>105</v>
      </c>
      <c r="U1888" t="s">
        <v>67</v>
      </c>
      <c r="V1888" t="s">
        <v>21</v>
      </c>
      <c r="W1888">
        <v>805</v>
      </c>
      <c r="X1888" t="s">
        <v>22</v>
      </c>
      <c r="Y1888" t="s">
        <v>39</v>
      </c>
      <c r="Z1888">
        <v>2</v>
      </c>
      <c r="AC1888" t="str">
        <f>IF(Table1[[#This Row],[In Adafruit Kit]]+Table1[[#This Row],[Common part]]&gt;0,1,"")</f>
        <v/>
      </c>
      <c r="AF1888" t="str">
        <f>IF(Table1[[#This Row],[Stock Part]]=1,"STOCK",IF(Table1[[#This Row],[5% Rohs Part]]+Table1[[#This Row],[1% Rohs Part]],"",""))</f>
        <v/>
      </c>
      <c r="AG1888" t="str">
        <f>CONCATENATE(Table1[[#This Row],[Resistance (Ohms)]],Table1[[#This Row],[Tolerance]],Table1[[#This Row],[Stock]])</f>
        <v>9.31MÂ±1%</v>
      </c>
      <c r="AH1888" t="s">
        <v>11344</v>
      </c>
      <c r="AI1888" s="6" t="s">
        <v>11352</v>
      </c>
    </row>
    <row r="1889" spans="1:35" hidden="1">
      <c r="A1889" t="s">
        <v>55</v>
      </c>
      <c r="B1889" t="s">
        <v>56</v>
      </c>
      <c r="C1889" t="s">
        <v>5240</v>
      </c>
      <c r="D1889" t="s">
        <v>58</v>
      </c>
      <c r="E1889" t="s">
        <v>5241</v>
      </c>
      <c r="F1889" t="s">
        <v>60</v>
      </c>
      <c r="G1889" t="s">
        <v>2154</v>
      </c>
      <c r="H1889">
        <v>0</v>
      </c>
      <c r="I1889">
        <v>0</v>
      </c>
      <c r="J1889" t="s">
        <v>25</v>
      </c>
      <c r="K1889">
        <v>0</v>
      </c>
      <c r="L1889">
        <v>10</v>
      </c>
      <c r="M1889" t="s">
        <v>19</v>
      </c>
      <c r="N1889" t="s">
        <v>62</v>
      </c>
      <c r="O1889">
        <v>93.1</v>
      </c>
      <c r="P1889" t="s">
        <v>24</v>
      </c>
      <c r="Q1889" t="s">
        <v>64</v>
      </c>
      <c r="R1889" t="s">
        <v>65</v>
      </c>
      <c r="S1889" t="s">
        <v>20</v>
      </c>
      <c r="T1889" t="s">
        <v>105</v>
      </c>
      <c r="U1889" t="s">
        <v>67</v>
      </c>
      <c r="V1889" t="s">
        <v>21</v>
      </c>
      <c r="W1889">
        <v>805</v>
      </c>
      <c r="X1889" t="s">
        <v>22</v>
      </c>
      <c r="Y1889" t="s">
        <v>39</v>
      </c>
      <c r="Z1889">
        <v>2</v>
      </c>
      <c r="AC1889" t="str">
        <f>IF(Table1[[#This Row],[In Adafruit Kit]]+Table1[[#This Row],[Common part]]&gt;0,1,"")</f>
        <v/>
      </c>
      <c r="AF1889" t="str">
        <f>IF(Table1[[#This Row],[Stock Part]]=1,"STOCK",IF(Table1[[#This Row],[5% Rohs Part]]+Table1[[#This Row],[1% Rohs Part]],"",""))</f>
        <v/>
      </c>
      <c r="AG1889" t="str">
        <f>CONCATENATE(Table1[[#This Row],[Resistance (Ohms)]],Table1[[#This Row],[Tolerance]],Table1[[#This Row],[Stock]])</f>
        <v>93.1Â±1%</v>
      </c>
      <c r="AH1889" t="s">
        <v>11344</v>
      </c>
      <c r="AI1889" s="6" t="s">
        <v>11352</v>
      </c>
    </row>
    <row r="1890" spans="1:35" hidden="1">
      <c r="A1890" t="s">
        <v>55</v>
      </c>
      <c r="B1890" t="s">
        <v>56</v>
      </c>
      <c r="C1890" t="s">
        <v>5242</v>
      </c>
      <c r="D1890" t="s">
        <v>58</v>
      </c>
      <c r="E1890" t="s">
        <v>5243</v>
      </c>
      <c r="F1890" t="s">
        <v>60</v>
      </c>
      <c r="G1890" t="s">
        <v>1726</v>
      </c>
      <c r="H1890">
        <v>0</v>
      </c>
      <c r="I1890">
        <v>0</v>
      </c>
      <c r="J1890" t="s">
        <v>25</v>
      </c>
      <c r="K1890">
        <v>0</v>
      </c>
      <c r="L1890">
        <v>10</v>
      </c>
      <c r="M1890" t="s">
        <v>19</v>
      </c>
      <c r="N1890" t="s">
        <v>62</v>
      </c>
      <c r="O1890">
        <v>953</v>
      </c>
      <c r="P1890" t="s">
        <v>24</v>
      </c>
      <c r="Q1890" t="s">
        <v>64</v>
      </c>
      <c r="R1890" t="s">
        <v>65</v>
      </c>
      <c r="S1890" t="s">
        <v>20</v>
      </c>
      <c r="T1890" t="s">
        <v>105</v>
      </c>
      <c r="U1890" t="s">
        <v>67</v>
      </c>
      <c r="V1890" t="s">
        <v>21</v>
      </c>
      <c r="W1890">
        <v>805</v>
      </c>
      <c r="X1890" t="s">
        <v>22</v>
      </c>
      <c r="Y1890" t="s">
        <v>39</v>
      </c>
      <c r="Z1890">
        <v>2</v>
      </c>
      <c r="AC1890" t="str">
        <f>IF(Table1[[#This Row],[In Adafruit Kit]]+Table1[[#This Row],[Common part]]&gt;0,1,"")</f>
        <v/>
      </c>
      <c r="AF1890" t="str">
        <f>IF(Table1[[#This Row],[Stock Part]]=1,"STOCK",IF(Table1[[#This Row],[5% Rohs Part]]+Table1[[#This Row],[1% Rohs Part]],"",""))</f>
        <v/>
      </c>
      <c r="AG1890" t="str">
        <f>CONCATENATE(Table1[[#This Row],[Resistance (Ohms)]],Table1[[#This Row],[Tolerance]],Table1[[#This Row],[Stock]])</f>
        <v>953Â±1%</v>
      </c>
      <c r="AH1890" t="s">
        <v>11344</v>
      </c>
      <c r="AI1890" s="6" t="s">
        <v>11352</v>
      </c>
    </row>
    <row r="1891" spans="1:35" hidden="1">
      <c r="A1891" t="s">
        <v>55</v>
      </c>
      <c r="B1891" t="s">
        <v>56</v>
      </c>
      <c r="C1891" t="s">
        <v>5244</v>
      </c>
      <c r="D1891" t="s">
        <v>58</v>
      </c>
      <c r="E1891" t="s">
        <v>5245</v>
      </c>
      <c r="F1891" t="s">
        <v>60</v>
      </c>
      <c r="G1891" t="s">
        <v>1249</v>
      </c>
      <c r="H1891">
        <v>0</v>
      </c>
      <c r="I1891">
        <v>0</v>
      </c>
      <c r="J1891" t="s">
        <v>25</v>
      </c>
      <c r="K1891">
        <v>0</v>
      </c>
      <c r="L1891">
        <v>10</v>
      </c>
      <c r="M1891" t="s">
        <v>19</v>
      </c>
      <c r="N1891" t="s">
        <v>62</v>
      </c>
      <c r="O1891" t="s">
        <v>1250</v>
      </c>
      <c r="P1891" t="s">
        <v>24</v>
      </c>
      <c r="Q1891" t="s">
        <v>64</v>
      </c>
      <c r="R1891" t="s">
        <v>65</v>
      </c>
      <c r="S1891" t="s">
        <v>20</v>
      </c>
      <c r="T1891" t="s">
        <v>105</v>
      </c>
      <c r="U1891" t="s">
        <v>67</v>
      </c>
      <c r="V1891" t="s">
        <v>21</v>
      </c>
      <c r="W1891">
        <v>805</v>
      </c>
      <c r="X1891" t="s">
        <v>22</v>
      </c>
      <c r="Y1891" t="s">
        <v>39</v>
      </c>
      <c r="Z1891">
        <v>2</v>
      </c>
      <c r="AC1891" t="str">
        <f>IF(Table1[[#This Row],[In Adafruit Kit]]+Table1[[#This Row],[Common part]]&gt;0,1,"")</f>
        <v/>
      </c>
      <c r="AF1891" t="str">
        <f>IF(Table1[[#This Row],[Stock Part]]=1,"STOCK",IF(Table1[[#This Row],[5% Rohs Part]]+Table1[[#This Row],[1% Rohs Part]],"",""))</f>
        <v/>
      </c>
      <c r="AG1891" t="str">
        <f>CONCATENATE(Table1[[#This Row],[Resistance (Ohms)]],Table1[[#This Row],[Tolerance]],Table1[[#This Row],[Stock]])</f>
        <v>9.53kÂ±1%</v>
      </c>
      <c r="AH1891" t="s">
        <v>11344</v>
      </c>
      <c r="AI1891" s="6" t="s">
        <v>11352</v>
      </c>
    </row>
    <row r="1892" spans="1:35" hidden="1">
      <c r="A1892" t="s">
        <v>55</v>
      </c>
      <c r="B1892" t="s">
        <v>56</v>
      </c>
      <c r="C1892" t="s">
        <v>5246</v>
      </c>
      <c r="D1892" t="s">
        <v>58</v>
      </c>
      <c r="E1892" t="s">
        <v>5247</v>
      </c>
      <c r="F1892" t="s">
        <v>60</v>
      </c>
      <c r="G1892" t="s">
        <v>1856</v>
      </c>
      <c r="H1892">
        <v>0</v>
      </c>
      <c r="I1892">
        <v>0</v>
      </c>
      <c r="J1892" t="s">
        <v>25</v>
      </c>
      <c r="K1892">
        <v>0</v>
      </c>
      <c r="L1892">
        <v>10</v>
      </c>
      <c r="M1892" t="s">
        <v>19</v>
      </c>
      <c r="N1892" t="s">
        <v>62</v>
      </c>
      <c r="O1892" t="s">
        <v>1857</v>
      </c>
      <c r="P1892" t="s">
        <v>24</v>
      </c>
      <c r="Q1892" t="s">
        <v>64</v>
      </c>
      <c r="R1892" t="s">
        <v>65</v>
      </c>
      <c r="S1892" t="s">
        <v>20</v>
      </c>
      <c r="T1892" t="s">
        <v>105</v>
      </c>
      <c r="U1892" t="s">
        <v>67</v>
      </c>
      <c r="V1892" t="s">
        <v>21</v>
      </c>
      <c r="W1892">
        <v>805</v>
      </c>
      <c r="X1892" t="s">
        <v>22</v>
      </c>
      <c r="Y1892" t="s">
        <v>39</v>
      </c>
      <c r="Z1892">
        <v>2</v>
      </c>
      <c r="AC1892" t="str">
        <f>IF(Table1[[#This Row],[In Adafruit Kit]]+Table1[[#This Row],[Common part]]&gt;0,1,"")</f>
        <v/>
      </c>
      <c r="AF1892" t="str">
        <f>IF(Table1[[#This Row],[Stock Part]]=1,"STOCK",IF(Table1[[#This Row],[5% Rohs Part]]+Table1[[#This Row],[1% Rohs Part]],"",""))</f>
        <v/>
      </c>
      <c r="AG1892" t="str">
        <f>CONCATENATE(Table1[[#This Row],[Resistance (Ohms)]],Table1[[#This Row],[Tolerance]],Table1[[#This Row],[Stock]])</f>
        <v>95.3kÂ±1%</v>
      </c>
      <c r="AH1892" t="s">
        <v>11344</v>
      </c>
      <c r="AI1892" s="6" t="s">
        <v>11352</v>
      </c>
    </row>
    <row r="1893" spans="1:35" hidden="1">
      <c r="A1893" t="s">
        <v>55</v>
      </c>
      <c r="B1893" t="s">
        <v>56</v>
      </c>
      <c r="C1893" t="s">
        <v>5248</v>
      </c>
      <c r="D1893" t="s">
        <v>58</v>
      </c>
      <c r="E1893" t="s">
        <v>5249</v>
      </c>
      <c r="F1893" t="s">
        <v>60</v>
      </c>
      <c r="G1893" t="s">
        <v>1966</v>
      </c>
      <c r="H1893">
        <v>0</v>
      </c>
      <c r="I1893">
        <v>0</v>
      </c>
      <c r="J1893" t="s">
        <v>25</v>
      </c>
      <c r="K1893">
        <v>0</v>
      </c>
      <c r="L1893">
        <v>10</v>
      </c>
      <c r="M1893" t="s">
        <v>19</v>
      </c>
      <c r="N1893" t="s">
        <v>62</v>
      </c>
      <c r="O1893" t="s">
        <v>1967</v>
      </c>
      <c r="P1893" t="s">
        <v>24</v>
      </c>
      <c r="Q1893" t="s">
        <v>64</v>
      </c>
      <c r="R1893" t="s">
        <v>65</v>
      </c>
      <c r="S1893" t="s">
        <v>20</v>
      </c>
      <c r="T1893" t="s">
        <v>105</v>
      </c>
      <c r="U1893" t="s">
        <v>67</v>
      </c>
      <c r="V1893" t="s">
        <v>21</v>
      </c>
      <c r="W1893">
        <v>805</v>
      </c>
      <c r="X1893" t="s">
        <v>22</v>
      </c>
      <c r="Y1893" t="s">
        <v>39</v>
      </c>
      <c r="Z1893">
        <v>2</v>
      </c>
      <c r="AC1893" t="str">
        <f>IF(Table1[[#This Row],[In Adafruit Kit]]+Table1[[#This Row],[Common part]]&gt;0,1,"")</f>
        <v/>
      </c>
      <c r="AF1893" t="str">
        <f>IF(Table1[[#This Row],[Stock Part]]=1,"STOCK",IF(Table1[[#This Row],[5% Rohs Part]]+Table1[[#This Row],[1% Rohs Part]],"",""))</f>
        <v/>
      </c>
      <c r="AG1893" t="str">
        <f>CONCATENATE(Table1[[#This Row],[Resistance (Ohms)]],Table1[[#This Row],[Tolerance]],Table1[[#This Row],[Stock]])</f>
        <v>953kÂ±1%</v>
      </c>
      <c r="AH1893" t="s">
        <v>11344</v>
      </c>
      <c r="AI1893" s="6" t="s">
        <v>11352</v>
      </c>
    </row>
    <row r="1894" spans="1:35" hidden="1">
      <c r="A1894" t="s">
        <v>55</v>
      </c>
      <c r="B1894" t="s">
        <v>56</v>
      </c>
      <c r="C1894" t="s">
        <v>5250</v>
      </c>
      <c r="D1894" t="s">
        <v>58</v>
      </c>
      <c r="E1894" t="s">
        <v>5251</v>
      </c>
      <c r="F1894" t="s">
        <v>60</v>
      </c>
      <c r="G1894" t="s">
        <v>3336</v>
      </c>
      <c r="H1894">
        <v>0</v>
      </c>
      <c r="I1894">
        <v>0</v>
      </c>
      <c r="J1894" t="s">
        <v>25</v>
      </c>
      <c r="K1894">
        <v>0</v>
      </c>
      <c r="L1894">
        <v>10</v>
      </c>
      <c r="M1894" t="s">
        <v>19</v>
      </c>
      <c r="N1894" t="s">
        <v>62</v>
      </c>
      <c r="O1894" t="s">
        <v>3337</v>
      </c>
      <c r="P1894" t="s">
        <v>24</v>
      </c>
      <c r="Q1894" t="s">
        <v>64</v>
      </c>
      <c r="R1894" t="s">
        <v>65</v>
      </c>
      <c r="S1894" t="s">
        <v>20</v>
      </c>
      <c r="T1894" t="s">
        <v>105</v>
      </c>
      <c r="U1894" t="s">
        <v>67</v>
      </c>
      <c r="V1894" t="s">
        <v>21</v>
      </c>
      <c r="W1894">
        <v>805</v>
      </c>
      <c r="X1894" t="s">
        <v>22</v>
      </c>
      <c r="Y1894" t="s">
        <v>39</v>
      </c>
      <c r="Z1894">
        <v>2</v>
      </c>
      <c r="AC1894" t="str">
        <f>IF(Table1[[#This Row],[In Adafruit Kit]]+Table1[[#This Row],[Common part]]&gt;0,1,"")</f>
        <v/>
      </c>
      <c r="AF1894" t="str">
        <f>IF(Table1[[#This Row],[Stock Part]]=1,"STOCK",IF(Table1[[#This Row],[5% Rohs Part]]+Table1[[#This Row],[1% Rohs Part]],"",""))</f>
        <v/>
      </c>
      <c r="AG1894" t="str">
        <f>CONCATENATE(Table1[[#This Row],[Resistance (Ohms)]],Table1[[#This Row],[Tolerance]],Table1[[#This Row],[Stock]])</f>
        <v>9.53MÂ±1%</v>
      </c>
      <c r="AH1894" t="s">
        <v>11344</v>
      </c>
      <c r="AI1894" s="6" t="s">
        <v>11352</v>
      </c>
    </row>
    <row r="1895" spans="1:35" hidden="1">
      <c r="A1895" t="s">
        <v>55</v>
      </c>
      <c r="B1895" t="s">
        <v>56</v>
      </c>
      <c r="C1895" t="s">
        <v>5252</v>
      </c>
      <c r="D1895" t="s">
        <v>58</v>
      </c>
      <c r="E1895" t="s">
        <v>5253</v>
      </c>
      <c r="F1895" t="s">
        <v>60</v>
      </c>
      <c r="G1895" t="s">
        <v>2545</v>
      </c>
      <c r="H1895">
        <v>0</v>
      </c>
      <c r="I1895">
        <v>0</v>
      </c>
      <c r="J1895" t="s">
        <v>25</v>
      </c>
      <c r="K1895">
        <v>0</v>
      </c>
      <c r="L1895">
        <v>10</v>
      </c>
      <c r="M1895" t="s">
        <v>19</v>
      </c>
      <c r="N1895" t="s">
        <v>62</v>
      </c>
      <c r="O1895">
        <v>95.3</v>
      </c>
      <c r="P1895" t="s">
        <v>24</v>
      </c>
      <c r="Q1895" t="s">
        <v>64</v>
      </c>
      <c r="R1895" t="s">
        <v>65</v>
      </c>
      <c r="S1895" t="s">
        <v>20</v>
      </c>
      <c r="T1895" t="s">
        <v>105</v>
      </c>
      <c r="U1895" t="s">
        <v>67</v>
      </c>
      <c r="V1895" t="s">
        <v>21</v>
      </c>
      <c r="W1895">
        <v>805</v>
      </c>
      <c r="X1895" t="s">
        <v>22</v>
      </c>
      <c r="Y1895" t="s">
        <v>39</v>
      </c>
      <c r="Z1895">
        <v>2</v>
      </c>
      <c r="AC1895" t="str">
        <f>IF(Table1[[#This Row],[In Adafruit Kit]]+Table1[[#This Row],[Common part]]&gt;0,1,"")</f>
        <v/>
      </c>
      <c r="AF1895" t="str">
        <f>IF(Table1[[#This Row],[Stock Part]]=1,"STOCK",IF(Table1[[#This Row],[5% Rohs Part]]+Table1[[#This Row],[1% Rohs Part]],"",""))</f>
        <v/>
      </c>
      <c r="AG1895" t="str">
        <f>CONCATENATE(Table1[[#This Row],[Resistance (Ohms)]],Table1[[#This Row],[Tolerance]],Table1[[#This Row],[Stock]])</f>
        <v>95.3Â±1%</v>
      </c>
      <c r="AH1895" t="s">
        <v>11344</v>
      </c>
      <c r="AI1895" s="6" t="s">
        <v>11352</v>
      </c>
    </row>
    <row r="1896" spans="1:35" hidden="1">
      <c r="A1896" t="s">
        <v>55</v>
      </c>
      <c r="B1896" t="s">
        <v>56</v>
      </c>
      <c r="C1896" t="s">
        <v>5254</v>
      </c>
      <c r="D1896" t="s">
        <v>58</v>
      </c>
      <c r="E1896" t="s">
        <v>5255</v>
      </c>
      <c r="F1896" t="s">
        <v>60</v>
      </c>
      <c r="G1896" t="s">
        <v>1860</v>
      </c>
      <c r="H1896">
        <v>0</v>
      </c>
      <c r="I1896">
        <v>0</v>
      </c>
      <c r="J1896" t="s">
        <v>25</v>
      </c>
      <c r="K1896">
        <v>0</v>
      </c>
      <c r="L1896">
        <v>10</v>
      </c>
      <c r="M1896" t="s">
        <v>19</v>
      </c>
      <c r="N1896" t="s">
        <v>62</v>
      </c>
      <c r="O1896">
        <v>976</v>
      </c>
      <c r="P1896" t="s">
        <v>24</v>
      </c>
      <c r="Q1896" t="s">
        <v>64</v>
      </c>
      <c r="R1896" t="s">
        <v>65</v>
      </c>
      <c r="S1896" t="s">
        <v>20</v>
      </c>
      <c r="T1896" t="s">
        <v>105</v>
      </c>
      <c r="U1896" t="s">
        <v>67</v>
      </c>
      <c r="V1896" t="s">
        <v>21</v>
      </c>
      <c r="W1896">
        <v>805</v>
      </c>
      <c r="X1896" t="s">
        <v>22</v>
      </c>
      <c r="Y1896" t="s">
        <v>39</v>
      </c>
      <c r="Z1896">
        <v>2</v>
      </c>
      <c r="AC1896" t="str">
        <f>IF(Table1[[#This Row],[In Adafruit Kit]]+Table1[[#This Row],[Common part]]&gt;0,1,"")</f>
        <v/>
      </c>
      <c r="AF1896" t="str">
        <f>IF(Table1[[#This Row],[Stock Part]]=1,"STOCK",IF(Table1[[#This Row],[5% Rohs Part]]+Table1[[#This Row],[1% Rohs Part]],"",""))</f>
        <v/>
      </c>
      <c r="AG1896" t="str">
        <f>CONCATENATE(Table1[[#This Row],[Resistance (Ohms)]],Table1[[#This Row],[Tolerance]],Table1[[#This Row],[Stock]])</f>
        <v>976Â±1%</v>
      </c>
      <c r="AH1896" t="s">
        <v>11344</v>
      </c>
      <c r="AI1896" s="6" t="s">
        <v>11352</v>
      </c>
    </row>
    <row r="1897" spans="1:35" hidden="1">
      <c r="A1897" t="s">
        <v>55</v>
      </c>
      <c r="B1897" t="s">
        <v>56</v>
      </c>
      <c r="C1897" t="s">
        <v>5256</v>
      </c>
      <c r="D1897" t="s">
        <v>58</v>
      </c>
      <c r="E1897" t="s">
        <v>5257</v>
      </c>
      <c r="F1897" t="s">
        <v>60</v>
      </c>
      <c r="G1897" t="s">
        <v>784</v>
      </c>
      <c r="H1897">
        <v>0</v>
      </c>
      <c r="I1897">
        <v>0</v>
      </c>
      <c r="J1897" t="s">
        <v>25</v>
      </c>
      <c r="K1897">
        <v>0</v>
      </c>
      <c r="L1897">
        <v>10</v>
      </c>
      <c r="M1897" t="s">
        <v>19</v>
      </c>
      <c r="N1897" t="s">
        <v>62</v>
      </c>
      <c r="O1897" t="s">
        <v>785</v>
      </c>
      <c r="P1897" t="s">
        <v>24</v>
      </c>
      <c r="Q1897" t="s">
        <v>64</v>
      </c>
      <c r="R1897" t="s">
        <v>65</v>
      </c>
      <c r="S1897" t="s">
        <v>20</v>
      </c>
      <c r="T1897" t="s">
        <v>105</v>
      </c>
      <c r="U1897" t="s">
        <v>67</v>
      </c>
      <c r="V1897" t="s">
        <v>21</v>
      </c>
      <c r="W1897">
        <v>805</v>
      </c>
      <c r="X1897" t="s">
        <v>22</v>
      </c>
      <c r="Y1897" t="s">
        <v>39</v>
      </c>
      <c r="Z1897">
        <v>2</v>
      </c>
      <c r="AC1897" t="str">
        <f>IF(Table1[[#This Row],[In Adafruit Kit]]+Table1[[#This Row],[Common part]]&gt;0,1,"")</f>
        <v/>
      </c>
      <c r="AF1897" t="str">
        <f>IF(Table1[[#This Row],[Stock Part]]=1,"STOCK",IF(Table1[[#This Row],[5% Rohs Part]]+Table1[[#This Row],[1% Rohs Part]],"",""))</f>
        <v/>
      </c>
      <c r="AG1897" t="str">
        <f>CONCATENATE(Table1[[#This Row],[Resistance (Ohms)]],Table1[[#This Row],[Tolerance]],Table1[[#This Row],[Stock]])</f>
        <v>9.76kÂ±1%</v>
      </c>
      <c r="AH1897" t="s">
        <v>11344</v>
      </c>
      <c r="AI1897" s="6" t="s">
        <v>11352</v>
      </c>
    </row>
    <row r="1898" spans="1:35" hidden="1">
      <c r="A1898" t="s">
        <v>55</v>
      </c>
      <c r="B1898" t="s">
        <v>56</v>
      </c>
      <c r="C1898" t="s">
        <v>5258</v>
      </c>
      <c r="D1898" t="s">
        <v>58</v>
      </c>
      <c r="E1898" t="s">
        <v>5259</v>
      </c>
      <c r="F1898" t="s">
        <v>60</v>
      </c>
      <c r="G1898" t="s">
        <v>1533</v>
      </c>
      <c r="H1898">
        <v>0</v>
      </c>
      <c r="I1898">
        <v>0</v>
      </c>
      <c r="J1898" t="s">
        <v>25</v>
      </c>
      <c r="K1898">
        <v>0</v>
      </c>
      <c r="L1898">
        <v>10</v>
      </c>
      <c r="M1898" t="s">
        <v>19</v>
      </c>
      <c r="N1898" t="s">
        <v>62</v>
      </c>
      <c r="O1898" t="s">
        <v>1534</v>
      </c>
      <c r="P1898" t="s">
        <v>24</v>
      </c>
      <c r="Q1898" t="s">
        <v>64</v>
      </c>
      <c r="R1898" t="s">
        <v>65</v>
      </c>
      <c r="S1898" t="s">
        <v>20</v>
      </c>
      <c r="T1898" t="s">
        <v>105</v>
      </c>
      <c r="U1898" t="s">
        <v>67</v>
      </c>
      <c r="V1898" t="s">
        <v>21</v>
      </c>
      <c r="W1898">
        <v>805</v>
      </c>
      <c r="X1898" t="s">
        <v>22</v>
      </c>
      <c r="Y1898" t="s">
        <v>39</v>
      </c>
      <c r="Z1898">
        <v>2</v>
      </c>
      <c r="AC1898" t="str">
        <f>IF(Table1[[#This Row],[In Adafruit Kit]]+Table1[[#This Row],[Common part]]&gt;0,1,"")</f>
        <v/>
      </c>
      <c r="AF1898" t="str">
        <f>IF(Table1[[#This Row],[Stock Part]]=1,"STOCK",IF(Table1[[#This Row],[5% Rohs Part]]+Table1[[#This Row],[1% Rohs Part]],"",""))</f>
        <v/>
      </c>
      <c r="AG1898" t="str">
        <f>CONCATENATE(Table1[[#This Row],[Resistance (Ohms)]],Table1[[#This Row],[Tolerance]],Table1[[#This Row],[Stock]])</f>
        <v>97.6kÂ±1%</v>
      </c>
      <c r="AH1898" t="s">
        <v>11344</v>
      </c>
      <c r="AI1898" s="6" t="s">
        <v>11352</v>
      </c>
    </row>
    <row r="1899" spans="1:35" hidden="1">
      <c r="A1899" t="s">
        <v>55</v>
      </c>
      <c r="B1899" t="s">
        <v>56</v>
      </c>
      <c r="C1899" t="s">
        <v>5260</v>
      </c>
      <c r="D1899" t="s">
        <v>58</v>
      </c>
      <c r="E1899" t="s">
        <v>5261</v>
      </c>
      <c r="F1899" t="s">
        <v>60</v>
      </c>
      <c r="G1899" t="s">
        <v>1253</v>
      </c>
      <c r="H1899">
        <v>0</v>
      </c>
      <c r="I1899">
        <v>0</v>
      </c>
      <c r="J1899" t="s">
        <v>25</v>
      </c>
      <c r="K1899">
        <v>0</v>
      </c>
      <c r="L1899">
        <v>10</v>
      </c>
      <c r="M1899" t="s">
        <v>19</v>
      </c>
      <c r="N1899" t="s">
        <v>62</v>
      </c>
      <c r="O1899" t="s">
        <v>1254</v>
      </c>
      <c r="P1899" t="s">
        <v>24</v>
      </c>
      <c r="Q1899" t="s">
        <v>64</v>
      </c>
      <c r="R1899" t="s">
        <v>65</v>
      </c>
      <c r="S1899" t="s">
        <v>20</v>
      </c>
      <c r="T1899" t="s">
        <v>105</v>
      </c>
      <c r="U1899" t="s">
        <v>67</v>
      </c>
      <c r="V1899" t="s">
        <v>21</v>
      </c>
      <c r="W1899">
        <v>805</v>
      </c>
      <c r="X1899" t="s">
        <v>22</v>
      </c>
      <c r="Y1899" t="s">
        <v>39</v>
      </c>
      <c r="Z1899">
        <v>2</v>
      </c>
      <c r="AC1899" t="str">
        <f>IF(Table1[[#This Row],[In Adafruit Kit]]+Table1[[#This Row],[Common part]]&gt;0,1,"")</f>
        <v/>
      </c>
      <c r="AF1899" t="str">
        <f>IF(Table1[[#This Row],[Stock Part]]=1,"STOCK",IF(Table1[[#This Row],[5% Rohs Part]]+Table1[[#This Row],[1% Rohs Part]],"",""))</f>
        <v/>
      </c>
      <c r="AG1899" t="str">
        <f>CONCATENATE(Table1[[#This Row],[Resistance (Ohms)]],Table1[[#This Row],[Tolerance]],Table1[[#This Row],[Stock]])</f>
        <v>976kÂ±1%</v>
      </c>
      <c r="AH1899" t="s">
        <v>11344</v>
      </c>
      <c r="AI1899" s="6" t="s">
        <v>11352</v>
      </c>
    </row>
    <row r="1900" spans="1:35" hidden="1">
      <c r="A1900" t="s">
        <v>55</v>
      </c>
      <c r="B1900" t="s">
        <v>56</v>
      </c>
      <c r="C1900" t="s">
        <v>5262</v>
      </c>
      <c r="D1900" t="s">
        <v>58</v>
      </c>
      <c r="E1900" t="s">
        <v>5263</v>
      </c>
      <c r="F1900" t="s">
        <v>60</v>
      </c>
      <c r="G1900" t="s">
        <v>3340</v>
      </c>
      <c r="H1900">
        <v>0</v>
      </c>
      <c r="I1900">
        <v>0</v>
      </c>
      <c r="J1900" t="s">
        <v>25</v>
      </c>
      <c r="K1900">
        <v>0</v>
      </c>
      <c r="L1900">
        <v>10</v>
      </c>
      <c r="M1900" t="s">
        <v>19</v>
      </c>
      <c r="N1900" t="s">
        <v>62</v>
      </c>
      <c r="O1900" t="s">
        <v>3341</v>
      </c>
      <c r="P1900" t="s">
        <v>24</v>
      </c>
      <c r="Q1900" t="s">
        <v>64</v>
      </c>
      <c r="R1900" t="s">
        <v>65</v>
      </c>
      <c r="S1900" t="s">
        <v>20</v>
      </c>
      <c r="T1900" t="s">
        <v>105</v>
      </c>
      <c r="U1900" t="s">
        <v>67</v>
      </c>
      <c r="V1900" t="s">
        <v>21</v>
      </c>
      <c r="W1900">
        <v>805</v>
      </c>
      <c r="X1900" t="s">
        <v>22</v>
      </c>
      <c r="Y1900" t="s">
        <v>39</v>
      </c>
      <c r="Z1900">
        <v>2</v>
      </c>
      <c r="AC1900" t="str">
        <f>IF(Table1[[#This Row],[In Adafruit Kit]]+Table1[[#This Row],[Common part]]&gt;0,1,"")</f>
        <v/>
      </c>
      <c r="AF1900" t="str">
        <f>IF(Table1[[#This Row],[Stock Part]]=1,"STOCK",IF(Table1[[#This Row],[5% Rohs Part]]+Table1[[#This Row],[1% Rohs Part]],"",""))</f>
        <v/>
      </c>
      <c r="AG1900" t="str">
        <f>CONCATENATE(Table1[[#This Row],[Resistance (Ohms)]],Table1[[#This Row],[Tolerance]],Table1[[#This Row],[Stock]])</f>
        <v>9.76MÂ±1%</v>
      </c>
      <c r="AH1900" t="s">
        <v>11344</v>
      </c>
      <c r="AI1900" s="6" t="s">
        <v>11352</v>
      </c>
    </row>
    <row r="1901" spans="1:35" hidden="1">
      <c r="A1901" t="s">
        <v>55</v>
      </c>
      <c r="B1901" t="s">
        <v>56</v>
      </c>
      <c r="C1901" t="s">
        <v>5264</v>
      </c>
      <c r="D1901" t="s">
        <v>58</v>
      </c>
      <c r="E1901" t="s">
        <v>5265</v>
      </c>
      <c r="F1901" t="s">
        <v>60</v>
      </c>
      <c r="G1901" t="s">
        <v>3245</v>
      </c>
      <c r="H1901">
        <v>0</v>
      </c>
      <c r="I1901">
        <v>0</v>
      </c>
      <c r="J1901" t="s">
        <v>25</v>
      </c>
      <c r="K1901">
        <v>0</v>
      </c>
      <c r="L1901">
        <v>10</v>
      </c>
      <c r="M1901" t="s">
        <v>19</v>
      </c>
      <c r="N1901" t="s">
        <v>62</v>
      </c>
      <c r="O1901">
        <v>97.6</v>
      </c>
      <c r="P1901" t="s">
        <v>24</v>
      </c>
      <c r="Q1901" t="s">
        <v>64</v>
      </c>
      <c r="R1901" t="s">
        <v>65</v>
      </c>
      <c r="S1901" t="s">
        <v>20</v>
      </c>
      <c r="T1901" t="s">
        <v>105</v>
      </c>
      <c r="U1901" t="s">
        <v>67</v>
      </c>
      <c r="V1901" t="s">
        <v>21</v>
      </c>
      <c r="W1901">
        <v>805</v>
      </c>
      <c r="X1901" t="s">
        <v>22</v>
      </c>
      <c r="Y1901" t="s">
        <v>39</v>
      </c>
      <c r="Z1901">
        <v>2</v>
      </c>
      <c r="AC1901" t="str">
        <f>IF(Table1[[#This Row],[In Adafruit Kit]]+Table1[[#This Row],[Common part]]&gt;0,1,"")</f>
        <v/>
      </c>
      <c r="AF1901" t="str">
        <f>IF(Table1[[#This Row],[Stock Part]]=1,"STOCK",IF(Table1[[#This Row],[5% Rohs Part]]+Table1[[#This Row],[1% Rohs Part]],"",""))</f>
        <v/>
      </c>
      <c r="AG1901" t="str">
        <f>CONCATENATE(Table1[[#This Row],[Resistance (Ohms)]],Table1[[#This Row],[Tolerance]],Table1[[#This Row],[Stock]])</f>
        <v>97.6Â±1%</v>
      </c>
      <c r="AH1901" t="s">
        <v>11344</v>
      </c>
      <c r="AI1901" s="6" t="s">
        <v>11352</v>
      </c>
    </row>
    <row r="1902" spans="1:35" hidden="1">
      <c r="A1902" t="s">
        <v>55</v>
      </c>
      <c r="B1902" t="s">
        <v>56</v>
      </c>
      <c r="C1902" t="s">
        <v>5266</v>
      </c>
      <c r="D1902" t="s">
        <v>58</v>
      </c>
      <c r="E1902" t="s">
        <v>5267</v>
      </c>
      <c r="F1902" t="s">
        <v>60</v>
      </c>
      <c r="G1902" t="s">
        <v>2416</v>
      </c>
      <c r="H1902">
        <v>0</v>
      </c>
      <c r="I1902">
        <v>0</v>
      </c>
      <c r="J1902" t="s">
        <v>25</v>
      </c>
      <c r="K1902">
        <v>0</v>
      </c>
      <c r="L1902">
        <v>10</v>
      </c>
      <c r="M1902" t="s">
        <v>19</v>
      </c>
      <c r="N1902" t="s">
        <v>62</v>
      </c>
      <c r="O1902">
        <v>9.09</v>
      </c>
      <c r="P1902" t="s">
        <v>24</v>
      </c>
      <c r="Q1902" t="s">
        <v>64</v>
      </c>
      <c r="R1902" t="s">
        <v>65</v>
      </c>
      <c r="S1902" t="s">
        <v>20</v>
      </c>
      <c r="T1902" t="s">
        <v>3477</v>
      </c>
      <c r="U1902" t="s">
        <v>67</v>
      </c>
      <c r="V1902" t="s">
        <v>21</v>
      </c>
      <c r="W1902">
        <v>805</v>
      </c>
      <c r="X1902" t="s">
        <v>22</v>
      </c>
      <c r="Y1902" t="s">
        <v>39</v>
      </c>
      <c r="Z1902">
        <v>2</v>
      </c>
      <c r="AC1902" t="str">
        <f>IF(Table1[[#This Row],[In Adafruit Kit]]+Table1[[#This Row],[Common part]]&gt;0,1,"")</f>
        <v/>
      </c>
      <c r="AF1902" t="str">
        <f>IF(Table1[[#This Row],[Stock Part]]=1,"STOCK",IF(Table1[[#This Row],[5% Rohs Part]]+Table1[[#This Row],[1% Rohs Part]],"",""))</f>
        <v/>
      </c>
      <c r="AG1902" t="str">
        <f>CONCATENATE(Table1[[#This Row],[Resistance (Ohms)]],Table1[[#This Row],[Tolerance]],Table1[[#This Row],[Stock]])</f>
        <v>9.09Â±1%</v>
      </c>
      <c r="AH1902" t="s">
        <v>11344</v>
      </c>
      <c r="AI1902" s="6" t="s">
        <v>11352</v>
      </c>
    </row>
    <row r="1903" spans="1:35" hidden="1">
      <c r="A1903" t="s">
        <v>55</v>
      </c>
      <c r="B1903" t="s">
        <v>56</v>
      </c>
      <c r="C1903" t="s">
        <v>5268</v>
      </c>
      <c r="D1903" t="s">
        <v>58</v>
      </c>
      <c r="E1903" t="s">
        <v>5269</v>
      </c>
      <c r="F1903" t="s">
        <v>60</v>
      </c>
      <c r="G1903" t="s">
        <v>3386</v>
      </c>
      <c r="H1903">
        <v>0</v>
      </c>
      <c r="I1903">
        <v>0</v>
      </c>
      <c r="J1903" t="s">
        <v>25</v>
      </c>
      <c r="K1903">
        <v>0</v>
      </c>
      <c r="L1903">
        <v>10</v>
      </c>
      <c r="M1903" t="s">
        <v>19</v>
      </c>
      <c r="N1903" t="s">
        <v>62</v>
      </c>
      <c r="O1903">
        <v>9.31</v>
      </c>
      <c r="P1903" t="s">
        <v>24</v>
      </c>
      <c r="Q1903" t="s">
        <v>64</v>
      </c>
      <c r="R1903" t="s">
        <v>65</v>
      </c>
      <c r="S1903" t="s">
        <v>20</v>
      </c>
      <c r="T1903" t="s">
        <v>3477</v>
      </c>
      <c r="U1903" t="s">
        <v>67</v>
      </c>
      <c r="V1903" t="s">
        <v>21</v>
      </c>
      <c r="W1903">
        <v>805</v>
      </c>
      <c r="X1903" t="s">
        <v>22</v>
      </c>
      <c r="Y1903" t="s">
        <v>39</v>
      </c>
      <c r="Z1903">
        <v>2</v>
      </c>
      <c r="AC1903" t="str">
        <f>IF(Table1[[#This Row],[In Adafruit Kit]]+Table1[[#This Row],[Common part]]&gt;0,1,"")</f>
        <v/>
      </c>
      <c r="AF1903" t="str">
        <f>IF(Table1[[#This Row],[Stock Part]]=1,"STOCK",IF(Table1[[#This Row],[5% Rohs Part]]+Table1[[#This Row],[1% Rohs Part]],"",""))</f>
        <v/>
      </c>
      <c r="AG1903" t="str">
        <f>CONCATENATE(Table1[[#This Row],[Resistance (Ohms)]],Table1[[#This Row],[Tolerance]],Table1[[#This Row],[Stock]])</f>
        <v>9.31Â±1%</v>
      </c>
      <c r="AH1903" t="s">
        <v>11344</v>
      </c>
      <c r="AI1903" s="6" t="s">
        <v>11352</v>
      </c>
    </row>
    <row r="1904" spans="1:35" hidden="1">
      <c r="A1904" t="s">
        <v>55</v>
      </c>
      <c r="B1904" t="s">
        <v>56</v>
      </c>
      <c r="C1904" t="s">
        <v>5270</v>
      </c>
      <c r="D1904" t="s">
        <v>58</v>
      </c>
      <c r="E1904" t="s">
        <v>5271</v>
      </c>
      <c r="F1904" t="s">
        <v>60</v>
      </c>
      <c r="G1904" t="s">
        <v>2603</v>
      </c>
      <c r="H1904">
        <v>0</v>
      </c>
      <c r="I1904">
        <v>0</v>
      </c>
      <c r="J1904" t="s">
        <v>25</v>
      </c>
      <c r="K1904">
        <v>0</v>
      </c>
      <c r="L1904">
        <v>10</v>
      </c>
      <c r="M1904" t="s">
        <v>19</v>
      </c>
      <c r="N1904" t="s">
        <v>62</v>
      </c>
      <c r="O1904">
        <v>9.5299999999999994</v>
      </c>
      <c r="P1904" t="s">
        <v>24</v>
      </c>
      <c r="Q1904" t="s">
        <v>64</v>
      </c>
      <c r="R1904" t="s">
        <v>65</v>
      </c>
      <c r="S1904" t="s">
        <v>20</v>
      </c>
      <c r="T1904" t="s">
        <v>3477</v>
      </c>
      <c r="U1904" t="s">
        <v>67</v>
      </c>
      <c r="V1904" t="s">
        <v>21</v>
      </c>
      <c r="W1904">
        <v>805</v>
      </c>
      <c r="X1904" t="s">
        <v>22</v>
      </c>
      <c r="Y1904" t="s">
        <v>39</v>
      </c>
      <c r="Z1904">
        <v>2</v>
      </c>
      <c r="AC1904" t="str">
        <f>IF(Table1[[#This Row],[In Adafruit Kit]]+Table1[[#This Row],[Common part]]&gt;0,1,"")</f>
        <v/>
      </c>
      <c r="AF1904" t="str">
        <f>IF(Table1[[#This Row],[Stock Part]]=1,"STOCK",IF(Table1[[#This Row],[5% Rohs Part]]+Table1[[#This Row],[1% Rohs Part]],"",""))</f>
        <v/>
      </c>
      <c r="AG1904" t="str">
        <f>CONCATENATE(Table1[[#This Row],[Resistance (Ohms)]],Table1[[#This Row],[Tolerance]],Table1[[#This Row],[Stock]])</f>
        <v>9.53Â±1%</v>
      </c>
      <c r="AH1904" t="s">
        <v>11344</v>
      </c>
      <c r="AI1904" s="6" t="s">
        <v>11352</v>
      </c>
    </row>
    <row r="1905" spans="1:35" hidden="1">
      <c r="A1905" t="s">
        <v>55</v>
      </c>
      <c r="B1905" t="s">
        <v>56</v>
      </c>
      <c r="C1905" t="s">
        <v>5272</v>
      </c>
      <c r="D1905" t="s">
        <v>58</v>
      </c>
      <c r="E1905" t="s">
        <v>5273</v>
      </c>
      <c r="F1905" t="s">
        <v>60</v>
      </c>
      <c r="G1905" t="s">
        <v>3074</v>
      </c>
      <c r="H1905">
        <v>0</v>
      </c>
      <c r="I1905">
        <v>0</v>
      </c>
      <c r="J1905" t="s">
        <v>25</v>
      </c>
      <c r="K1905">
        <v>0</v>
      </c>
      <c r="L1905">
        <v>10</v>
      </c>
      <c r="M1905" t="s">
        <v>19</v>
      </c>
      <c r="N1905" t="s">
        <v>62</v>
      </c>
      <c r="O1905">
        <v>9.76</v>
      </c>
      <c r="P1905" t="s">
        <v>24</v>
      </c>
      <c r="Q1905" t="s">
        <v>64</v>
      </c>
      <c r="R1905" t="s">
        <v>65</v>
      </c>
      <c r="S1905" t="s">
        <v>20</v>
      </c>
      <c r="T1905" t="s">
        <v>3477</v>
      </c>
      <c r="U1905" t="s">
        <v>67</v>
      </c>
      <c r="V1905" t="s">
        <v>21</v>
      </c>
      <c r="W1905">
        <v>805</v>
      </c>
      <c r="X1905" t="s">
        <v>22</v>
      </c>
      <c r="Y1905" t="s">
        <v>39</v>
      </c>
      <c r="Z1905">
        <v>2</v>
      </c>
      <c r="AC1905" t="str">
        <f>IF(Table1[[#This Row],[In Adafruit Kit]]+Table1[[#This Row],[Common part]]&gt;0,1,"")</f>
        <v/>
      </c>
      <c r="AF1905" t="str">
        <f>IF(Table1[[#This Row],[Stock Part]]=1,"STOCK",IF(Table1[[#This Row],[5% Rohs Part]]+Table1[[#This Row],[1% Rohs Part]],"",""))</f>
        <v/>
      </c>
      <c r="AG1905" t="str">
        <f>CONCATENATE(Table1[[#This Row],[Resistance (Ohms)]],Table1[[#This Row],[Tolerance]],Table1[[#This Row],[Stock]])</f>
        <v>9.76Â±1%</v>
      </c>
      <c r="AH1905" t="s">
        <v>11344</v>
      </c>
      <c r="AI1905" s="6" t="s">
        <v>11352</v>
      </c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69"/>
  <sheetViews>
    <sheetView topLeftCell="AF1527" workbookViewId="0">
      <selection activeCell="AK1571" sqref="AK1571"/>
    </sheetView>
  </sheetViews>
  <sheetFormatPr baseColWidth="10" defaultColWidth="11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33" bestFit="1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8.83203125" customWidth="1"/>
    <col min="15" max="15" width="11.83203125" customWidth="1"/>
    <col min="16" max="16" width="15.5" customWidth="1"/>
    <col min="17" max="17" width="14" customWidth="1"/>
    <col min="19" max="19" width="23.6640625" customWidth="1"/>
    <col min="20" max="20" width="23" customWidth="1"/>
    <col min="21" max="21" width="15.83203125" customWidth="1"/>
    <col min="22" max="22" width="23.5" customWidth="1"/>
    <col min="23" max="23" width="17.33203125" customWidth="1"/>
    <col min="25" max="25" width="23.6640625" customWidth="1"/>
    <col min="34" max="34" width="34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44</v>
      </c>
      <c r="O1" t="s">
        <v>13</v>
      </c>
      <c r="P1" t="s">
        <v>45</v>
      </c>
      <c r="Q1" t="s">
        <v>46</v>
      </c>
      <c r="R1" t="s">
        <v>18</v>
      </c>
      <c r="S1" t="s">
        <v>14</v>
      </c>
      <c r="T1" t="s">
        <v>15</v>
      </c>
      <c r="U1" t="s">
        <v>16</v>
      </c>
      <c r="V1" t="s">
        <v>47</v>
      </c>
      <c r="W1" t="s">
        <v>17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9189</v>
      </c>
      <c r="AF1" t="s">
        <v>29</v>
      </c>
      <c r="AG1" t="s">
        <v>34</v>
      </c>
      <c r="AH1" t="s">
        <v>28</v>
      </c>
      <c r="AI1" t="s">
        <v>11346</v>
      </c>
      <c r="AJ1" t="s">
        <v>30</v>
      </c>
      <c r="AK1" t="s">
        <v>40</v>
      </c>
      <c r="AL1" t="s">
        <v>26</v>
      </c>
    </row>
    <row r="2" spans="1:38">
      <c r="A2" t="s">
        <v>5274</v>
      </c>
      <c r="B2" t="s">
        <v>5275</v>
      </c>
      <c r="C2" t="s">
        <v>7048</v>
      </c>
      <c r="D2" t="s">
        <v>7049</v>
      </c>
      <c r="E2" t="s">
        <v>60</v>
      </c>
      <c r="F2" t="s">
        <v>7050</v>
      </c>
      <c r="G2">
        <v>39927</v>
      </c>
      <c r="H2">
        <v>0</v>
      </c>
      <c r="I2">
        <v>0.1</v>
      </c>
      <c r="J2">
        <v>0</v>
      </c>
      <c r="K2">
        <v>1</v>
      </c>
      <c r="L2" t="s">
        <v>19</v>
      </c>
      <c r="M2" t="s">
        <v>5279</v>
      </c>
      <c r="N2">
        <v>1</v>
      </c>
      <c r="O2" t="s">
        <v>24</v>
      </c>
      <c r="P2" t="s">
        <v>5280</v>
      </c>
      <c r="Q2" t="s">
        <v>65</v>
      </c>
      <c r="R2" t="s">
        <v>66</v>
      </c>
      <c r="S2" t="s">
        <v>71</v>
      </c>
      <c r="T2" t="s">
        <v>67</v>
      </c>
      <c r="U2" t="s">
        <v>35</v>
      </c>
      <c r="V2">
        <v>603</v>
      </c>
      <c r="W2" t="s">
        <v>36</v>
      </c>
      <c r="X2" t="s">
        <v>37</v>
      </c>
      <c r="Y2">
        <v>2</v>
      </c>
      <c r="AB2" t="str">
        <f>IF(Table111[[#This Row],[In Adafruit Kit]]+Table111[[#This Row],[Common part]]&gt;0,1,"")</f>
        <v/>
      </c>
      <c r="AD2">
        <v>1</v>
      </c>
      <c r="AE2" t="str">
        <f>VLOOKUP(Table111[[#This Row],[Resistance (Ohms)]],Values!$A$12:'Values'!D$88,3,0)</f>
        <v>STOCK</v>
      </c>
      <c r="AF2" t="s">
        <v>29</v>
      </c>
      <c r="AG2" t="str">
        <f>CONCATENATE(Table111[[#This Row],[Resistance (Ohms)]],Table111[[#This Row],[Tolerance]],Table111[[#This Row],[Stock]])</f>
        <v>1Â±1%Stock</v>
      </c>
      <c r="AH2" t="s">
        <v>11345</v>
      </c>
      <c r="AI2" s="6" t="s">
        <v>11350</v>
      </c>
    </row>
    <row r="3" spans="1:38">
      <c r="A3" t="s">
        <v>7192</v>
      </c>
      <c r="B3" t="s">
        <v>5275</v>
      </c>
      <c r="C3" t="s">
        <v>7223</v>
      </c>
      <c r="D3" t="s">
        <v>7224</v>
      </c>
      <c r="E3" t="s">
        <v>60</v>
      </c>
      <c r="F3" t="s">
        <v>7050</v>
      </c>
      <c r="G3">
        <v>100000</v>
      </c>
      <c r="H3">
        <v>0</v>
      </c>
      <c r="I3">
        <v>0.1</v>
      </c>
      <c r="J3">
        <v>0</v>
      </c>
      <c r="K3">
        <v>1</v>
      </c>
      <c r="L3" t="s">
        <v>19</v>
      </c>
      <c r="M3" t="s">
        <v>5279</v>
      </c>
      <c r="N3">
        <v>1</v>
      </c>
      <c r="O3" t="s">
        <v>24</v>
      </c>
      <c r="P3" t="s">
        <v>5280</v>
      </c>
      <c r="Q3" t="s">
        <v>65</v>
      </c>
      <c r="R3" t="s">
        <v>66</v>
      </c>
      <c r="S3" t="s">
        <v>71</v>
      </c>
      <c r="T3" t="s">
        <v>67</v>
      </c>
      <c r="U3" t="s">
        <v>35</v>
      </c>
      <c r="V3" t="s">
        <v>35</v>
      </c>
      <c r="W3" t="s">
        <v>36</v>
      </c>
      <c r="X3" t="s">
        <v>37</v>
      </c>
      <c r="Y3">
        <v>2</v>
      </c>
      <c r="AB3" t="str">
        <f>IF(Table111[[#This Row],[In Adafruit Kit]]+Table111[[#This Row],[Common part]]&gt;0,1,"")</f>
        <v/>
      </c>
      <c r="AD3">
        <v>1</v>
      </c>
      <c r="AE3" t="str">
        <f>VLOOKUP(Table111[[#This Row],[Resistance (Ohms)]],Values!$A$12:'Values'!D$88,3,0)</f>
        <v>STOCK</v>
      </c>
      <c r="AF3" t="s">
        <v>29</v>
      </c>
      <c r="AG3" t="str">
        <f>CONCATENATE(Table111[[#This Row],[Resistance (Ohms)]],Table111[[#This Row],[Tolerance]],Table111[[#This Row],[Stock]])</f>
        <v>1Â±1%Stock</v>
      </c>
      <c r="AH3" t="s">
        <v>11345</v>
      </c>
      <c r="AI3" s="6" t="s">
        <v>11350</v>
      </c>
    </row>
    <row r="4" spans="1:38">
      <c r="A4" t="s">
        <v>5274</v>
      </c>
      <c r="B4" t="s">
        <v>5275</v>
      </c>
      <c r="C4" t="s">
        <v>7555</v>
      </c>
      <c r="D4" t="s">
        <v>7556</v>
      </c>
      <c r="E4" t="s">
        <v>60</v>
      </c>
      <c r="F4" t="s">
        <v>7557</v>
      </c>
      <c r="G4">
        <v>285</v>
      </c>
      <c r="H4">
        <v>0</v>
      </c>
      <c r="I4">
        <v>0.1</v>
      </c>
      <c r="J4">
        <v>0</v>
      </c>
      <c r="K4">
        <v>1</v>
      </c>
      <c r="L4" t="s">
        <v>19</v>
      </c>
      <c r="M4" t="s">
        <v>5279</v>
      </c>
      <c r="N4">
        <v>1</v>
      </c>
      <c r="O4" t="s">
        <v>23</v>
      </c>
      <c r="P4" t="s">
        <v>5280</v>
      </c>
      <c r="Q4" t="s">
        <v>65</v>
      </c>
      <c r="R4" t="s">
        <v>66</v>
      </c>
      <c r="S4" t="s">
        <v>71</v>
      </c>
      <c r="T4" t="s">
        <v>67</v>
      </c>
      <c r="U4" t="s">
        <v>35</v>
      </c>
      <c r="V4">
        <v>603</v>
      </c>
      <c r="W4" t="s">
        <v>36</v>
      </c>
      <c r="X4" t="s">
        <v>37</v>
      </c>
      <c r="Y4">
        <v>2</v>
      </c>
      <c r="AB4" t="str">
        <f>IF(Table111[[#This Row],[In Adafruit Kit]]+Table111[[#This Row],[Common part]]&gt;0,1,"")</f>
        <v/>
      </c>
      <c r="AD4">
        <v>1</v>
      </c>
      <c r="AE4" t="str">
        <f>VLOOKUP(Table111[[#This Row],[Resistance (Ohms)]],Values!$A$12:'Values'!D$88,3,0)</f>
        <v>STOCK</v>
      </c>
      <c r="AF4" t="s">
        <v>29</v>
      </c>
      <c r="AG4" t="str">
        <f>CONCATENATE(Table111[[#This Row],[Resistance (Ohms)]],Table111[[#This Row],[Tolerance]],Table111[[#This Row],[Stock]])</f>
        <v>1Â±5%Stock</v>
      </c>
      <c r="AH4" t="s">
        <v>11345</v>
      </c>
      <c r="AI4" s="6" t="s">
        <v>11350</v>
      </c>
    </row>
    <row r="5" spans="1:38">
      <c r="A5" t="s">
        <v>7192</v>
      </c>
      <c r="B5" t="s">
        <v>5275</v>
      </c>
      <c r="C5" t="s">
        <v>7975</v>
      </c>
      <c r="D5" t="s">
        <v>7976</v>
      </c>
      <c r="E5" t="s">
        <v>60</v>
      </c>
      <c r="F5" t="s">
        <v>7050</v>
      </c>
      <c r="G5">
        <v>0</v>
      </c>
      <c r="H5">
        <v>0</v>
      </c>
      <c r="I5" t="s">
        <v>25</v>
      </c>
      <c r="J5">
        <v>0</v>
      </c>
      <c r="K5">
        <v>10</v>
      </c>
      <c r="L5" t="s">
        <v>19</v>
      </c>
      <c r="M5" t="s">
        <v>5279</v>
      </c>
      <c r="N5">
        <v>1</v>
      </c>
      <c r="O5" t="s">
        <v>24</v>
      </c>
      <c r="P5" t="s">
        <v>5280</v>
      </c>
      <c r="Q5" t="s">
        <v>65</v>
      </c>
      <c r="R5" t="s">
        <v>20</v>
      </c>
      <c r="S5" t="s">
        <v>3477</v>
      </c>
      <c r="T5" t="s">
        <v>67</v>
      </c>
      <c r="U5" t="s">
        <v>35</v>
      </c>
      <c r="V5">
        <v>603</v>
      </c>
      <c r="W5" t="s">
        <v>36</v>
      </c>
      <c r="X5" t="s">
        <v>37</v>
      </c>
      <c r="Y5">
        <v>2</v>
      </c>
      <c r="AB5" t="str">
        <f>IF(Table111[[#This Row],[In Adafruit Kit]]+Table111[[#This Row],[Common part]]&gt;0,1,"")</f>
        <v/>
      </c>
      <c r="AE5" t="str">
        <f>VLOOKUP(Table111[[#This Row],[Resistance (Ohms)]],Values!$A$12:'Values'!D$88,3,0)</f>
        <v>STOCK</v>
      </c>
      <c r="AG5" t="str">
        <f>CONCATENATE(Table111[[#This Row],[Resistance (Ohms)]],Table111[[#This Row],[Tolerance]],Table111[[#This Row],[Stock]])</f>
        <v>1Â±1%</v>
      </c>
      <c r="AH5" t="s">
        <v>11345</v>
      </c>
      <c r="AI5" s="6" t="s">
        <v>11350</v>
      </c>
    </row>
    <row r="6" spans="1:38">
      <c r="A6" t="s">
        <v>7192</v>
      </c>
      <c r="B6" t="s">
        <v>5275</v>
      </c>
      <c r="C6" t="s">
        <v>8942</v>
      </c>
      <c r="D6" t="s">
        <v>8943</v>
      </c>
      <c r="E6" t="s">
        <v>60</v>
      </c>
      <c r="F6" t="s">
        <v>7557</v>
      </c>
      <c r="G6">
        <v>0</v>
      </c>
      <c r="H6">
        <v>0</v>
      </c>
      <c r="I6" t="s">
        <v>25</v>
      </c>
      <c r="J6">
        <v>0</v>
      </c>
      <c r="K6">
        <v>10</v>
      </c>
      <c r="L6" t="s">
        <v>19</v>
      </c>
      <c r="M6" t="s">
        <v>5279</v>
      </c>
      <c r="N6">
        <v>1</v>
      </c>
      <c r="O6" t="s">
        <v>23</v>
      </c>
      <c r="P6" t="s">
        <v>5280</v>
      </c>
      <c r="Q6" t="s">
        <v>65</v>
      </c>
      <c r="R6" t="s">
        <v>20</v>
      </c>
      <c r="S6" t="s">
        <v>3477</v>
      </c>
      <c r="T6" t="s">
        <v>67</v>
      </c>
      <c r="U6" t="s">
        <v>35</v>
      </c>
      <c r="V6">
        <v>603</v>
      </c>
      <c r="W6" t="s">
        <v>36</v>
      </c>
      <c r="X6" t="s">
        <v>37</v>
      </c>
      <c r="Y6">
        <v>2</v>
      </c>
      <c r="AB6" t="str">
        <f>IF(Table111[[#This Row],[In Adafruit Kit]]+Table111[[#This Row],[Common part]]&gt;0,1,"")</f>
        <v/>
      </c>
      <c r="AE6" t="str">
        <f>VLOOKUP(Table111[[#This Row],[Resistance (Ohms)]],Values!$A$12:'Values'!D$88,3,0)</f>
        <v>STOCK</v>
      </c>
      <c r="AG6" t="str">
        <f>CONCATENATE(Table111[[#This Row],[Resistance (Ohms)]],Table111[[#This Row],[Tolerance]],Table111[[#This Row],[Stock]])</f>
        <v>1Â±5%</v>
      </c>
      <c r="AH6" t="s">
        <v>11345</v>
      </c>
      <c r="AI6" s="6" t="s">
        <v>11350</v>
      </c>
    </row>
    <row r="7" spans="1:38">
      <c r="A7" t="s">
        <v>5274</v>
      </c>
      <c r="B7" t="s">
        <v>5275</v>
      </c>
      <c r="C7" t="s">
        <v>7072</v>
      </c>
      <c r="D7" t="s">
        <v>7073</v>
      </c>
      <c r="E7" t="s">
        <v>60</v>
      </c>
      <c r="F7" t="s">
        <v>7074</v>
      </c>
      <c r="G7">
        <v>78150</v>
      </c>
      <c r="H7">
        <v>0</v>
      </c>
      <c r="I7">
        <v>0.1</v>
      </c>
      <c r="J7">
        <v>0</v>
      </c>
      <c r="K7">
        <v>1</v>
      </c>
      <c r="L7" t="s">
        <v>19</v>
      </c>
      <c r="M7" t="s">
        <v>5279</v>
      </c>
      <c r="N7">
        <v>1.1000000000000001</v>
      </c>
      <c r="O7" t="s">
        <v>23</v>
      </c>
      <c r="P7" t="s">
        <v>5280</v>
      </c>
      <c r="Q7" t="s">
        <v>65</v>
      </c>
      <c r="R7" t="s">
        <v>66</v>
      </c>
      <c r="S7" t="s">
        <v>71</v>
      </c>
      <c r="T7" t="s">
        <v>67</v>
      </c>
      <c r="U7" t="s">
        <v>35</v>
      </c>
      <c r="V7">
        <v>603</v>
      </c>
      <c r="W7" t="s">
        <v>36</v>
      </c>
      <c r="X7" t="s">
        <v>37</v>
      </c>
      <c r="Y7">
        <v>2</v>
      </c>
      <c r="AB7" t="str">
        <f>IF(Table111[[#This Row],[In Adafruit Kit]]+Table111[[#This Row],[Common part]]&gt;0,1,"")</f>
        <v/>
      </c>
      <c r="AD7">
        <v>1</v>
      </c>
      <c r="AE7" t="e">
        <f>VLOOKUP(Table111[[#This Row],[Resistance (Ohms)]],Values!$A$12:'Values'!D$88,3,0)</f>
        <v>#N/A</v>
      </c>
      <c r="AG7" t="str">
        <f>CONCATENATE(Table111[[#This Row],[Resistance (Ohms)]],Table111[[#This Row],[Tolerance]],Table111[[#This Row],[Stock]])</f>
        <v>1.1Â±5%</v>
      </c>
      <c r="AH7" t="s">
        <v>11345</v>
      </c>
      <c r="AI7" s="6" t="s">
        <v>11350</v>
      </c>
    </row>
    <row r="8" spans="1:38">
      <c r="A8" t="s">
        <v>7192</v>
      </c>
      <c r="B8" t="s">
        <v>5275</v>
      </c>
      <c r="C8" t="s">
        <v>8944</v>
      </c>
      <c r="D8" t="s">
        <v>8945</v>
      </c>
      <c r="E8" t="s">
        <v>60</v>
      </c>
      <c r="F8" t="s">
        <v>7074</v>
      </c>
      <c r="G8">
        <v>0</v>
      </c>
      <c r="H8">
        <v>0</v>
      </c>
      <c r="I8" t="s">
        <v>25</v>
      </c>
      <c r="J8">
        <v>0</v>
      </c>
      <c r="K8">
        <v>10</v>
      </c>
      <c r="L8" t="s">
        <v>19</v>
      </c>
      <c r="M8" t="s">
        <v>5279</v>
      </c>
      <c r="N8">
        <v>1.1000000000000001</v>
      </c>
      <c r="O8" t="s">
        <v>23</v>
      </c>
      <c r="P8" t="s">
        <v>5280</v>
      </c>
      <c r="Q8" t="s">
        <v>65</v>
      </c>
      <c r="R8" t="s">
        <v>20</v>
      </c>
      <c r="S8" t="s">
        <v>3477</v>
      </c>
      <c r="T8" t="s">
        <v>67</v>
      </c>
      <c r="U8" t="s">
        <v>35</v>
      </c>
      <c r="V8">
        <v>603</v>
      </c>
      <c r="W8" t="s">
        <v>36</v>
      </c>
      <c r="X8" t="s">
        <v>37</v>
      </c>
      <c r="Y8">
        <v>2</v>
      </c>
      <c r="AB8" t="str">
        <f>IF(Table111[[#This Row],[In Adafruit Kit]]+Table111[[#This Row],[Common part]]&gt;0,1,"")</f>
        <v/>
      </c>
      <c r="AE8" t="e">
        <f>VLOOKUP(Table111[[#This Row],[Resistance (Ohms)]],Values!$A$12:'Values'!D$88,3,0)</f>
        <v>#N/A</v>
      </c>
      <c r="AG8" t="str">
        <f>CONCATENATE(Table111[[#This Row],[Resistance (Ohms)]],Table111[[#This Row],[Tolerance]],Table111[[#This Row],[Stock]])</f>
        <v>1.1Â±5%</v>
      </c>
      <c r="AH8" t="s">
        <v>11345</v>
      </c>
      <c r="AI8" s="6" t="s">
        <v>11350</v>
      </c>
    </row>
    <row r="9" spans="1:38">
      <c r="A9" t="s">
        <v>5274</v>
      </c>
      <c r="B9" t="s">
        <v>5275</v>
      </c>
      <c r="C9" t="s">
        <v>5530</v>
      </c>
      <c r="D9" t="s">
        <v>5531</v>
      </c>
      <c r="E9" t="s">
        <v>60</v>
      </c>
      <c r="F9" t="s">
        <v>5532</v>
      </c>
      <c r="G9">
        <v>70781</v>
      </c>
      <c r="H9">
        <v>0</v>
      </c>
      <c r="I9">
        <v>0.1</v>
      </c>
      <c r="J9">
        <v>0</v>
      </c>
      <c r="K9">
        <v>1</v>
      </c>
      <c r="L9" t="s">
        <v>19</v>
      </c>
      <c r="M9" t="s">
        <v>5279</v>
      </c>
      <c r="N9">
        <v>1.2</v>
      </c>
      <c r="O9" t="s">
        <v>23</v>
      </c>
      <c r="P9" t="s">
        <v>5280</v>
      </c>
      <c r="Q9" t="s">
        <v>65</v>
      </c>
      <c r="R9" t="s">
        <v>66</v>
      </c>
      <c r="S9" t="s">
        <v>71</v>
      </c>
      <c r="T9" t="s">
        <v>67</v>
      </c>
      <c r="U9" t="s">
        <v>35</v>
      </c>
      <c r="V9">
        <v>603</v>
      </c>
      <c r="W9" t="s">
        <v>36</v>
      </c>
      <c r="X9" t="s">
        <v>37</v>
      </c>
      <c r="Y9">
        <v>2</v>
      </c>
      <c r="AB9" t="str">
        <f>IF(Table111[[#This Row],[In Adafruit Kit]]+Table111[[#This Row],[Common part]]&gt;0,1,"")</f>
        <v/>
      </c>
      <c r="AC9">
        <v>1</v>
      </c>
      <c r="AE9" t="str">
        <f>VLOOKUP(Table111[[#This Row],[Resistance (Ohms)]],Values!$A$12:'Values'!D$88,3,0)</f>
        <v>STOCK</v>
      </c>
      <c r="AF9" t="s">
        <v>29</v>
      </c>
      <c r="AG9" t="str">
        <f>CONCATENATE(Table111[[#This Row],[Resistance (Ohms)]],Table111[[#This Row],[Tolerance]],Table111[[#This Row],[Stock]])</f>
        <v>1.2Â±5%Stock</v>
      </c>
      <c r="AH9" t="s">
        <v>11345</v>
      </c>
      <c r="AI9" s="6" t="s">
        <v>11350</v>
      </c>
    </row>
    <row r="10" spans="1:38">
      <c r="A10" t="s">
        <v>7192</v>
      </c>
      <c r="B10" t="s">
        <v>5275</v>
      </c>
      <c r="C10" t="s">
        <v>8946</v>
      </c>
      <c r="D10" t="s">
        <v>8947</v>
      </c>
      <c r="E10" t="s">
        <v>60</v>
      </c>
      <c r="F10" t="s">
        <v>5532</v>
      </c>
      <c r="G10">
        <v>0</v>
      </c>
      <c r="H10">
        <v>0</v>
      </c>
      <c r="I10" t="s">
        <v>25</v>
      </c>
      <c r="J10">
        <v>0</v>
      </c>
      <c r="K10">
        <v>10</v>
      </c>
      <c r="L10" t="s">
        <v>19</v>
      </c>
      <c r="M10" t="s">
        <v>5279</v>
      </c>
      <c r="N10">
        <v>1.2</v>
      </c>
      <c r="O10" t="s">
        <v>23</v>
      </c>
      <c r="P10" t="s">
        <v>5280</v>
      </c>
      <c r="Q10" t="s">
        <v>65</v>
      </c>
      <c r="R10" t="s">
        <v>20</v>
      </c>
      <c r="S10" t="s">
        <v>3477</v>
      </c>
      <c r="T10" t="s">
        <v>67</v>
      </c>
      <c r="U10" t="s">
        <v>35</v>
      </c>
      <c r="V10">
        <v>603</v>
      </c>
      <c r="W10" t="s">
        <v>36</v>
      </c>
      <c r="X10" t="s">
        <v>37</v>
      </c>
      <c r="Y10">
        <v>2</v>
      </c>
      <c r="AB10" t="str">
        <f>IF(Table111[[#This Row],[In Adafruit Kit]]+Table111[[#This Row],[Common part]]&gt;0,1,"")</f>
        <v/>
      </c>
      <c r="AE10" t="str">
        <f>VLOOKUP(Table111[[#This Row],[Resistance (Ohms)]],Values!$A$12:'Values'!D$88,3,0)</f>
        <v>STOCK</v>
      </c>
      <c r="AG10" t="str">
        <f>CONCATENATE(Table111[[#This Row],[Resistance (Ohms)]],Table111[[#This Row],[Tolerance]],Table111[[#This Row],[Stock]])</f>
        <v>1.2Â±5%</v>
      </c>
      <c r="AH10" t="s">
        <v>11345</v>
      </c>
      <c r="AI10" s="6" t="s">
        <v>11350</v>
      </c>
    </row>
    <row r="11" spans="1:38">
      <c r="A11" t="s">
        <v>5274</v>
      </c>
      <c r="B11" t="s">
        <v>5275</v>
      </c>
      <c r="C11" t="s">
        <v>7078</v>
      </c>
      <c r="D11" t="s">
        <v>7079</v>
      </c>
      <c r="E11" t="s">
        <v>60</v>
      </c>
      <c r="F11" t="s">
        <v>7080</v>
      </c>
      <c r="G11">
        <v>79288</v>
      </c>
      <c r="H11">
        <v>0</v>
      </c>
      <c r="I11">
        <v>0.1</v>
      </c>
      <c r="J11">
        <v>0</v>
      </c>
      <c r="K11">
        <v>1</v>
      </c>
      <c r="L11" t="s">
        <v>19</v>
      </c>
      <c r="M11" t="s">
        <v>5279</v>
      </c>
      <c r="N11">
        <v>1.3</v>
      </c>
      <c r="O11" t="s">
        <v>23</v>
      </c>
      <c r="P11" t="s">
        <v>5280</v>
      </c>
      <c r="Q11" t="s">
        <v>65</v>
      </c>
      <c r="R11" t="s">
        <v>66</v>
      </c>
      <c r="S11" t="s">
        <v>71</v>
      </c>
      <c r="T11" t="s">
        <v>67</v>
      </c>
      <c r="U11" t="s">
        <v>35</v>
      </c>
      <c r="V11">
        <v>603</v>
      </c>
      <c r="W11" t="s">
        <v>36</v>
      </c>
      <c r="X11" t="s">
        <v>37</v>
      </c>
      <c r="Y11">
        <v>2</v>
      </c>
      <c r="AB11" t="str">
        <f>IF(Table111[[#This Row],[In Adafruit Kit]]+Table111[[#This Row],[Common part]]&gt;0,1,"")</f>
        <v/>
      </c>
      <c r="AD11">
        <v>1</v>
      </c>
      <c r="AE11" t="e">
        <f>VLOOKUP(Table111[[#This Row],[Resistance (Ohms)]],Values!$A$12:'Values'!D$88,3,0)</f>
        <v>#N/A</v>
      </c>
      <c r="AG11" t="str">
        <f>CONCATENATE(Table111[[#This Row],[Resistance (Ohms)]],Table111[[#This Row],[Tolerance]],Table111[[#This Row],[Stock]])</f>
        <v>1.3Â±5%</v>
      </c>
      <c r="AH11" t="s">
        <v>11345</v>
      </c>
      <c r="AI11" s="6" t="s">
        <v>11350</v>
      </c>
    </row>
    <row r="12" spans="1:38">
      <c r="A12" t="s">
        <v>7192</v>
      </c>
      <c r="B12" t="s">
        <v>5275</v>
      </c>
      <c r="C12" t="s">
        <v>8948</v>
      </c>
      <c r="D12" t="s">
        <v>8949</v>
      </c>
      <c r="E12" t="s">
        <v>60</v>
      </c>
      <c r="F12" t="s">
        <v>7080</v>
      </c>
      <c r="G12">
        <v>0</v>
      </c>
      <c r="H12">
        <v>0</v>
      </c>
      <c r="I12" t="s">
        <v>25</v>
      </c>
      <c r="J12">
        <v>0</v>
      </c>
      <c r="K12">
        <v>10</v>
      </c>
      <c r="L12" t="s">
        <v>19</v>
      </c>
      <c r="M12" t="s">
        <v>5279</v>
      </c>
      <c r="N12">
        <v>1.3</v>
      </c>
      <c r="O12" t="s">
        <v>23</v>
      </c>
      <c r="P12" t="s">
        <v>5280</v>
      </c>
      <c r="Q12" t="s">
        <v>65</v>
      </c>
      <c r="R12" t="s">
        <v>20</v>
      </c>
      <c r="S12" t="s">
        <v>3477</v>
      </c>
      <c r="T12" t="s">
        <v>67</v>
      </c>
      <c r="U12" t="s">
        <v>35</v>
      </c>
      <c r="V12">
        <v>603</v>
      </c>
      <c r="W12" t="s">
        <v>36</v>
      </c>
      <c r="X12" t="s">
        <v>37</v>
      </c>
      <c r="Y12">
        <v>2</v>
      </c>
      <c r="AB12" t="str">
        <f>IF(Table111[[#This Row],[In Adafruit Kit]]+Table111[[#This Row],[Common part]]&gt;0,1,"")</f>
        <v/>
      </c>
      <c r="AE12" t="e">
        <f>VLOOKUP(Table111[[#This Row],[Resistance (Ohms)]],Values!$A$12:'Values'!D$88,3,0)</f>
        <v>#N/A</v>
      </c>
      <c r="AG12" t="str">
        <f>CONCATENATE(Table111[[#This Row],[Resistance (Ohms)]],Table111[[#This Row],[Tolerance]],Table111[[#This Row],[Stock]])</f>
        <v>1.3Â±5%</v>
      </c>
      <c r="AH12" t="s">
        <v>11345</v>
      </c>
      <c r="AI12" s="6" t="s">
        <v>11350</v>
      </c>
    </row>
    <row r="13" spans="1:38">
      <c r="A13" t="s">
        <v>5274</v>
      </c>
      <c r="B13" t="s">
        <v>5275</v>
      </c>
      <c r="C13" t="s">
        <v>5617</v>
      </c>
      <c r="D13" t="s">
        <v>5618</v>
      </c>
      <c r="E13" t="s">
        <v>60</v>
      </c>
      <c r="F13" t="s">
        <v>5619</v>
      </c>
      <c r="G13">
        <v>39351</v>
      </c>
      <c r="H13">
        <v>0</v>
      </c>
      <c r="I13">
        <v>0.1</v>
      </c>
      <c r="J13">
        <v>0</v>
      </c>
      <c r="K13">
        <v>1</v>
      </c>
      <c r="L13" t="s">
        <v>19</v>
      </c>
      <c r="M13" t="s">
        <v>5279</v>
      </c>
      <c r="N13">
        <v>1.5</v>
      </c>
      <c r="O13" t="s">
        <v>23</v>
      </c>
      <c r="P13" t="s">
        <v>5280</v>
      </c>
      <c r="Q13" t="s">
        <v>65</v>
      </c>
      <c r="R13" t="s">
        <v>66</v>
      </c>
      <c r="S13" t="s">
        <v>71</v>
      </c>
      <c r="T13" t="s">
        <v>67</v>
      </c>
      <c r="U13" t="s">
        <v>35</v>
      </c>
      <c r="V13">
        <v>603</v>
      </c>
      <c r="W13" t="s">
        <v>36</v>
      </c>
      <c r="X13" t="s">
        <v>37</v>
      </c>
      <c r="Y13">
        <v>2</v>
      </c>
      <c r="AB13" t="str">
        <f>IF(Table111[[#This Row],[In Adafruit Kit]]+Table111[[#This Row],[Common part]]&gt;0,1,"")</f>
        <v/>
      </c>
      <c r="AC13">
        <v>1</v>
      </c>
      <c r="AE13" t="str">
        <f>VLOOKUP(Table111[[#This Row],[Resistance (Ohms)]],Values!$A$12:'Values'!D$88,3,0)</f>
        <v>STOCK</v>
      </c>
      <c r="AF13" t="s">
        <v>29</v>
      </c>
      <c r="AG13" t="str">
        <f>CONCATENATE(Table111[[#This Row],[Resistance (Ohms)]],Table111[[#This Row],[Tolerance]],Table111[[#This Row],[Stock]])</f>
        <v>1.5Â±5%Stock</v>
      </c>
      <c r="AH13" t="s">
        <v>11345</v>
      </c>
      <c r="AI13" s="6" t="s">
        <v>11350</v>
      </c>
    </row>
    <row r="14" spans="1:38">
      <c r="A14" t="s">
        <v>7192</v>
      </c>
      <c r="B14" t="s">
        <v>5275</v>
      </c>
      <c r="C14" t="s">
        <v>8950</v>
      </c>
      <c r="D14" t="s">
        <v>8951</v>
      </c>
      <c r="E14" t="s">
        <v>60</v>
      </c>
      <c r="F14" t="s">
        <v>5619</v>
      </c>
      <c r="G14">
        <v>0</v>
      </c>
      <c r="H14">
        <v>0</v>
      </c>
      <c r="I14" t="s">
        <v>25</v>
      </c>
      <c r="J14">
        <v>0</v>
      </c>
      <c r="K14">
        <v>10</v>
      </c>
      <c r="L14" t="s">
        <v>19</v>
      </c>
      <c r="M14" t="s">
        <v>5279</v>
      </c>
      <c r="N14">
        <v>1.5</v>
      </c>
      <c r="O14" t="s">
        <v>23</v>
      </c>
      <c r="P14" t="s">
        <v>5280</v>
      </c>
      <c r="Q14" t="s">
        <v>65</v>
      </c>
      <c r="R14" t="s">
        <v>20</v>
      </c>
      <c r="S14" t="s">
        <v>3477</v>
      </c>
      <c r="T14" t="s">
        <v>67</v>
      </c>
      <c r="U14" t="s">
        <v>35</v>
      </c>
      <c r="V14">
        <v>603</v>
      </c>
      <c r="W14" t="s">
        <v>36</v>
      </c>
      <c r="X14" t="s">
        <v>37</v>
      </c>
      <c r="Y14">
        <v>2</v>
      </c>
      <c r="AB14" t="str">
        <f>IF(Table111[[#This Row],[In Adafruit Kit]]+Table111[[#This Row],[Common part]]&gt;0,1,"")</f>
        <v/>
      </c>
      <c r="AE14" t="str">
        <f>VLOOKUP(Table111[[#This Row],[Resistance (Ohms)]],Values!$A$12:'Values'!D$88,3,0)</f>
        <v>STOCK</v>
      </c>
      <c r="AG14" t="str">
        <f>CONCATENATE(Table111[[#This Row],[Resistance (Ohms)]],Table111[[#This Row],[Tolerance]],Table111[[#This Row],[Stock]])</f>
        <v>1.5Â±5%</v>
      </c>
      <c r="AH14" t="s">
        <v>11345</v>
      </c>
      <c r="AI14" s="6" t="s">
        <v>11350</v>
      </c>
    </row>
    <row r="15" spans="1:38">
      <c r="A15" t="s">
        <v>5274</v>
      </c>
      <c r="B15" t="s">
        <v>5275</v>
      </c>
      <c r="C15" t="s">
        <v>7093</v>
      </c>
      <c r="D15" t="s">
        <v>7094</v>
      </c>
      <c r="E15" t="s">
        <v>60</v>
      </c>
      <c r="F15" t="s">
        <v>7095</v>
      </c>
      <c r="G15">
        <v>52120</v>
      </c>
      <c r="H15">
        <v>0</v>
      </c>
      <c r="I15">
        <v>0.1</v>
      </c>
      <c r="J15">
        <v>0</v>
      </c>
      <c r="K15">
        <v>1</v>
      </c>
      <c r="L15" t="s">
        <v>19</v>
      </c>
      <c r="M15" t="s">
        <v>5279</v>
      </c>
      <c r="N15">
        <v>1.6</v>
      </c>
      <c r="O15" t="s">
        <v>23</v>
      </c>
      <c r="P15" t="s">
        <v>5280</v>
      </c>
      <c r="Q15" t="s">
        <v>65</v>
      </c>
      <c r="R15" t="s">
        <v>66</v>
      </c>
      <c r="S15" t="s">
        <v>71</v>
      </c>
      <c r="T15" t="s">
        <v>67</v>
      </c>
      <c r="U15" t="s">
        <v>35</v>
      </c>
      <c r="V15">
        <v>603</v>
      </c>
      <c r="W15" t="s">
        <v>36</v>
      </c>
      <c r="X15" t="s">
        <v>37</v>
      </c>
      <c r="Y15">
        <v>2</v>
      </c>
      <c r="AB15" t="str">
        <f>IF(Table111[[#This Row],[In Adafruit Kit]]+Table111[[#This Row],[Common part]]&gt;0,1,"")</f>
        <v/>
      </c>
      <c r="AD15">
        <v>1</v>
      </c>
      <c r="AE15" t="e">
        <f>VLOOKUP(Table111[[#This Row],[Resistance (Ohms)]],Values!$A$12:'Values'!D$88,3,0)</f>
        <v>#N/A</v>
      </c>
      <c r="AG15" t="str">
        <f>CONCATENATE(Table111[[#This Row],[Resistance (Ohms)]],Table111[[#This Row],[Tolerance]],Table111[[#This Row],[Stock]])</f>
        <v>1.6Â±5%</v>
      </c>
      <c r="AH15" t="s">
        <v>11345</v>
      </c>
      <c r="AI15" s="6" t="s">
        <v>11350</v>
      </c>
    </row>
    <row r="16" spans="1:38">
      <c r="A16" t="s">
        <v>7192</v>
      </c>
      <c r="B16" t="s">
        <v>5275</v>
      </c>
      <c r="C16" t="s">
        <v>8952</v>
      </c>
      <c r="D16" t="s">
        <v>8953</v>
      </c>
      <c r="E16" t="s">
        <v>60</v>
      </c>
      <c r="F16" t="s">
        <v>7095</v>
      </c>
      <c r="G16">
        <v>0</v>
      </c>
      <c r="H16">
        <v>0</v>
      </c>
      <c r="I16" t="s">
        <v>25</v>
      </c>
      <c r="J16">
        <v>0</v>
      </c>
      <c r="K16">
        <v>10</v>
      </c>
      <c r="L16" t="s">
        <v>19</v>
      </c>
      <c r="M16" t="s">
        <v>5279</v>
      </c>
      <c r="N16">
        <v>1.6</v>
      </c>
      <c r="O16" t="s">
        <v>23</v>
      </c>
      <c r="P16" t="s">
        <v>5280</v>
      </c>
      <c r="Q16" t="s">
        <v>65</v>
      </c>
      <c r="R16" t="s">
        <v>20</v>
      </c>
      <c r="S16" t="s">
        <v>3477</v>
      </c>
      <c r="T16" t="s">
        <v>67</v>
      </c>
      <c r="U16" t="s">
        <v>35</v>
      </c>
      <c r="V16">
        <v>603</v>
      </c>
      <c r="W16" t="s">
        <v>36</v>
      </c>
      <c r="X16" t="s">
        <v>37</v>
      </c>
      <c r="Y16">
        <v>2</v>
      </c>
      <c r="AB16" t="str">
        <f>IF(Table111[[#This Row],[In Adafruit Kit]]+Table111[[#This Row],[Common part]]&gt;0,1,"")</f>
        <v/>
      </c>
      <c r="AE16" t="e">
        <f>VLOOKUP(Table111[[#This Row],[Resistance (Ohms)]],Values!$A$12:'Values'!D$88,3,0)</f>
        <v>#N/A</v>
      </c>
      <c r="AG16" t="str">
        <f>CONCATENATE(Table111[[#This Row],[Resistance (Ohms)]],Table111[[#This Row],[Tolerance]],Table111[[#This Row],[Stock]])</f>
        <v>1.6Â±5%</v>
      </c>
      <c r="AH16" t="s">
        <v>11345</v>
      </c>
      <c r="AI16" s="6" t="s">
        <v>11350</v>
      </c>
    </row>
    <row r="17" spans="1:35">
      <c r="A17" t="s">
        <v>5274</v>
      </c>
      <c r="B17" t="s">
        <v>5275</v>
      </c>
      <c r="C17" t="s">
        <v>7084</v>
      </c>
      <c r="D17" t="s">
        <v>7085</v>
      </c>
      <c r="E17" t="s">
        <v>60</v>
      </c>
      <c r="F17" t="s">
        <v>7086</v>
      </c>
      <c r="G17">
        <v>70106</v>
      </c>
      <c r="H17">
        <v>0</v>
      </c>
      <c r="I17">
        <v>0.1</v>
      </c>
      <c r="J17">
        <v>0</v>
      </c>
      <c r="K17">
        <v>1</v>
      </c>
      <c r="L17" t="s">
        <v>19</v>
      </c>
      <c r="M17" t="s">
        <v>5279</v>
      </c>
      <c r="N17">
        <v>1.8</v>
      </c>
      <c r="O17" t="s">
        <v>23</v>
      </c>
      <c r="P17" t="s">
        <v>5280</v>
      </c>
      <c r="Q17" t="s">
        <v>65</v>
      </c>
      <c r="R17" t="s">
        <v>66</v>
      </c>
      <c r="S17" t="s">
        <v>71</v>
      </c>
      <c r="T17" t="s">
        <v>67</v>
      </c>
      <c r="U17" t="s">
        <v>35</v>
      </c>
      <c r="V17">
        <v>603</v>
      </c>
      <c r="W17" t="s">
        <v>36</v>
      </c>
      <c r="X17" t="s">
        <v>37</v>
      </c>
      <c r="Y17">
        <v>2</v>
      </c>
      <c r="AB17" t="str">
        <f>IF(Table111[[#This Row],[In Adafruit Kit]]+Table111[[#This Row],[Common part]]&gt;0,1,"")</f>
        <v/>
      </c>
      <c r="AD17">
        <v>1</v>
      </c>
      <c r="AE17" t="e">
        <f>VLOOKUP(Table111[[#This Row],[Resistance (Ohms)]],Values!$A$12:'Values'!D$88,3,0)</f>
        <v>#N/A</v>
      </c>
      <c r="AG17" t="str">
        <f>CONCATENATE(Table111[[#This Row],[Resistance (Ohms)]],Table111[[#This Row],[Tolerance]],Table111[[#This Row],[Stock]])</f>
        <v>1.8Â±5%</v>
      </c>
      <c r="AH17" t="s">
        <v>11345</v>
      </c>
      <c r="AI17" s="6" t="s">
        <v>11350</v>
      </c>
    </row>
    <row r="18" spans="1:35">
      <c r="A18" t="s">
        <v>7192</v>
      </c>
      <c r="B18" t="s">
        <v>5275</v>
      </c>
      <c r="C18" t="s">
        <v>8954</v>
      </c>
      <c r="D18" t="s">
        <v>8955</v>
      </c>
      <c r="E18" t="s">
        <v>60</v>
      </c>
      <c r="F18" t="s">
        <v>7086</v>
      </c>
      <c r="G18">
        <v>0</v>
      </c>
      <c r="H18">
        <v>0</v>
      </c>
      <c r="I18" t="s">
        <v>25</v>
      </c>
      <c r="J18">
        <v>0</v>
      </c>
      <c r="K18">
        <v>10</v>
      </c>
      <c r="L18" t="s">
        <v>19</v>
      </c>
      <c r="M18" t="s">
        <v>5279</v>
      </c>
      <c r="N18">
        <v>1.8</v>
      </c>
      <c r="O18" t="s">
        <v>23</v>
      </c>
      <c r="P18" t="s">
        <v>5280</v>
      </c>
      <c r="Q18" t="s">
        <v>65</v>
      </c>
      <c r="R18" t="s">
        <v>20</v>
      </c>
      <c r="S18" t="s">
        <v>3477</v>
      </c>
      <c r="T18" t="s">
        <v>67</v>
      </c>
      <c r="U18" t="s">
        <v>35</v>
      </c>
      <c r="V18">
        <v>603</v>
      </c>
      <c r="W18" t="s">
        <v>36</v>
      </c>
      <c r="X18" t="s">
        <v>37</v>
      </c>
      <c r="Y18">
        <v>2</v>
      </c>
      <c r="AB18" t="str">
        <f>IF(Table111[[#This Row],[In Adafruit Kit]]+Table111[[#This Row],[Common part]]&gt;0,1,"")</f>
        <v/>
      </c>
      <c r="AE18" t="e">
        <f>VLOOKUP(Table111[[#This Row],[Resistance (Ohms)]],Values!$A$12:'Values'!D$88,3,0)</f>
        <v>#N/A</v>
      </c>
      <c r="AG18" t="str">
        <f>CONCATENATE(Table111[[#This Row],[Resistance (Ohms)]],Table111[[#This Row],[Tolerance]],Table111[[#This Row],[Stock]])</f>
        <v>1.8Â±5%</v>
      </c>
      <c r="AH18" t="s">
        <v>11345</v>
      </c>
      <c r="AI18" s="6" t="s">
        <v>11350</v>
      </c>
    </row>
    <row r="19" spans="1:35">
      <c r="A19" t="s">
        <v>5274</v>
      </c>
      <c r="B19" t="s">
        <v>5275</v>
      </c>
      <c r="C19" t="s">
        <v>7465</v>
      </c>
      <c r="D19" t="s">
        <v>7466</v>
      </c>
      <c r="E19" t="s">
        <v>60</v>
      </c>
      <c r="F19" t="s">
        <v>7467</v>
      </c>
      <c r="G19">
        <v>2391</v>
      </c>
      <c r="H19">
        <v>0</v>
      </c>
      <c r="I19">
        <v>0.1</v>
      </c>
      <c r="J19">
        <v>0</v>
      </c>
      <c r="K19">
        <v>1</v>
      </c>
      <c r="L19" t="s">
        <v>19</v>
      </c>
      <c r="M19" t="s">
        <v>5279</v>
      </c>
      <c r="N19">
        <v>2</v>
      </c>
      <c r="O19" t="s">
        <v>24</v>
      </c>
      <c r="P19" t="s">
        <v>5280</v>
      </c>
      <c r="Q19" t="s">
        <v>65</v>
      </c>
      <c r="R19" t="s">
        <v>66</v>
      </c>
      <c r="S19" t="s">
        <v>71</v>
      </c>
      <c r="T19" t="s">
        <v>67</v>
      </c>
      <c r="U19" t="s">
        <v>35</v>
      </c>
      <c r="V19">
        <v>603</v>
      </c>
      <c r="W19" t="s">
        <v>36</v>
      </c>
      <c r="X19" t="s">
        <v>37</v>
      </c>
      <c r="Y19">
        <v>2</v>
      </c>
      <c r="AB19" t="str">
        <f>IF(Table111[[#This Row],[In Adafruit Kit]]+Table111[[#This Row],[Common part]]&gt;0,1,"")</f>
        <v/>
      </c>
      <c r="AC19">
        <v>1</v>
      </c>
      <c r="AE19" t="str">
        <f>VLOOKUP(Table111[[#This Row],[Resistance (Ohms)]],Values!$A$12:'Values'!D$88,3,0)</f>
        <v>STOCK</v>
      </c>
      <c r="AF19" t="s">
        <v>29</v>
      </c>
      <c r="AG19" t="str">
        <f>CONCATENATE(Table111[[#This Row],[Resistance (Ohms)]],Table111[[#This Row],[Tolerance]],Table111[[#This Row],[Stock]])</f>
        <v>2Â±1%Stock</v>
      </c>
      <c r="AH19" t="s">
        <v>11345</v>
      </c>
      <c r="AI19" s="6" t="s">
        <v>11350</v>
      </c>
    </row>
    <row r="20" spans="1:35">
      <c r="A20" t="s">
        <v>7192</v>
      </c>
      <c r="B20" t="s">
        <v>5275</v>
      </c>
      <c r="C20" t="s">
        <v>8185</v>
      </c>
      <c r="D20" t="s">
        <v>8186</v>
      </c>
      <c r="E20" t="s">
        <v>60</v>
      </c>
      <c r="F20" t="s">
        <v>7467</v>
      </c>
      <c r="G20">
        <v>0</v>
      </c>
      <c r="H20">
        <v>0</v>
      </c>
      <c r="I20" t="s">
        <v>25</v>
      </c>
      <c r="J20">
        <v>0</v>
      </c>
      <c r="K20">
        <v>10</v>
      </c>
      <c r="L20" t="s">
        <v>19</v>
      </c>
      <c r="M20" t="s">
        <v>5279</v>
      </c>
      <c r="N20">
        <v>2</v>
      </c>
      <c r="O20" t="s">
        <v>24</v>
      </c>
      <c r="P20" t="s">
        <v>5280</v>
      </c>
      <c r="Q20" t="s">
        <v>65</v>
      </c>
      <c r="R20" t="s">
        <v>20</v>
      </c>
      <c r="S20" t="s">
        <v>3477</v>
      </c>
      <c r="T20" t="s">
        <v>67</v>
      </c>
      <c r="U20" t="s">
        <v>35</v>
      </c>
      <c r="V20">
        <v>603</v>
      </c>
      <c r="W20" t="s">
        <v>36</v>
      </c>
      <c r="X20" t="s">
        <v>37</v>
      </c>
      <c r="Y20">
        <v>2</v>
      </c>
      <c r="AB20" t="str">
        <f>IF(Table111[[#This Row],[In Adafruit Kit]]+Table111[[#This Row],[Common part]]&gt;0,1,"")</f>
        <v/>
      </c>
      <c r="AE20" t="str">
        <f>VLOOKUP(Table111[[#This Row],[Resistance (Ohms)]],Values!$A$12:'Values'!D$88,3,0)</f>
        <v>STOCK</v>
      </c>
      <c r="AG20" t="str">
        <f>CONCATENATE(Table111[[#This Row],[Resistance (Ohms)]],Table111[[#This Row],[Tolerance]],Table111[[#This Row],[Stock]])</f>
        <v>2Â±1%</v>
      </c>
      <c r="AH20" t="s">
        <v>11345</v>
      </c>
      <c r="AI20" s="6" t="s">
        <v>11350</v>
      </c>
    </row>
    <row r="21" spans="1:35">
      <c r="A21" t="s">
        <v>5274</v>
      </c>
      <c r="B21" t="s">
        <v>5275</v>
      </c>
      <c r="C21" t="s">
        <v>7396</v>
      </c>
      <c r="D21" t="s">
        <v>7397</v>
      </c>
      <c r="E21" t="s">
        <v>60</v>
      </c>
      <c r="F21" t="s">
        <v>7398</v>
      </c>
      <c r="G21">
        <v>7782</v>
      </c>
      <c r="H21">
        <v>0</v>
      </c>
      <c r="I21">
        <v>0.1</v>
      </c>
      <c r="J21">
        <v>0</v>
      </c>
      <c r="K21">
        <v>1</v>
      </c>
      <c r="L21" t="s">
        <v>19</v>
      </c>
      <c r="M21" t="s">
        <v>5279</v>
      </c>
      <c r="N21">
        <v>2.1</v>
      </c>
      <c r="O21" t="s">
        <v>24</v>
      </c>
      <c r="P21" t="s">
        <v>5280</v>
      </c>
      <c r="Q21" t="s">
        <v>65</v>
      </c>
      <c r="R21" t="s">
        <v>66</v>
      </c>
      <c r="S21" t="s">
        <v>71</v>
      </c>
      <c r="T21" t="s">
        <v>67</v>
      </c>
      <c r="U21" t="s">
        <v>35</v>
      </c>
      <c r="V21">
        <v>603</v>
      </c>
      <c r="W21" t="s">
        <v>36</v>
      </c>
      <c r="X21" t="s">
        <v>37</v>
      </c>
      <c r="Y21">
        <v>2</v>
      </c>
      <c r="AB21" t="str">
        <f>IF(Table111[[#This Row],[In Adafruit Kit]]+Table111[[#This Row],[Common part]]&gt;0,1,"")</f>
        <v/>
      </c>
      <c r="AD21">
        <v>1</v>
      </c>
      <c r="AE21" t="e">
        <f>VLOOKUP(Table111[[#This Row],[Resistance (Ohms)]],Values!$A$12:'Values'!D$88,3,0)</f>
        <v>#N/A</v>
      </c>
      <c r="AG21" t="str">
        <f>CONCATENATE(Table111[[#This Row],[Resistance (Ohms)]],Table111[[#This Row],[Tolerance]],Table111[[#This Row],[Stock]])</f>
        <v>2.1Â±1%</v>
      </c>
      <c r="AH21" t="s">
        <v>11345</v>
      </c>
      <c r="AI21" s="6" t="s">
        <v>11350</v>
      </c>
    </row>
    <row r="22" spans="1:35">
      <c r="A22" t="s">
        <v>7192</v>
      </c>
      <c r="B22" t="s">
        <v>5275</v>
      </c>
      <c r="C22" t="s">
        <v>8187</v>
      </c>
      <c r="D22" t="s">
        <v>8188</v>
      </c>
      <c r="E22" t="s">
        <v>60</v>
      </c>
      <c r="F22" t="s">
        <v>7398</v>
      </c>
      <c r="G22">
        <v>0</v>
      </c>
      <c r="H22">
        <v>0</v>
      </c>
      <c r="I22" t="s">
        <v>25</v>
      </c>
      <c r="J22">
        <v>0</v>
      </c>
      <c r="K22">
        <v>10</v>
      </c>
      <c r="L22" t="s">
        <v>19</v>
      </c>
      <c r="M22" t="s">
        <v>5279</v>
      </c>
      <c r="N22">
        <v>2.1</v>
      </c>
      <c r="O22" t="s">
        <v>24</v>
      </c>
      <c r="P22" t="s">
        <v>5280</v>
      </c>
      <c r="Q22" t="s">
        <v>65</v>
      </c>
      <c r="R22" t="s">
        <v>20</v>
      </c>
      <c r="S22" t="s">
        <v>3477</v>
      </c>
      <c r="T22" t="s">
        <v>67</v>
      </c>
      <c r="U22" t="s">
        <v>35</v>
      </c>
      <c r="V22">
        <v>603</v>
      </c>
      <c r="W22" t="s">
        <v>36</v>
      </c>
      <c r="X22" t="s">
        <v>37</v>
      </c>
      <c r="Y22">
        <v>2</v>
      </c>
      <c r="AB22" t="str">
        <f>IF(Table111[[#This Row],[In Adafruit Kit]]+Table111[[#This Row],[Common part]]&gt;0,1,"")</f>
        <v/>
      </c>
      <c r="AE22" t="e">
        <f>VLOOKUP(Table111[[#This Row],[Resistance (Ohms)]],Values!$A$12:'Values'!D$88,3,0)</f>
        <v>#N/A</v>
      </c>
      <c r="AG22" t="str">
        <f>CONCATENATE(Table111[[#This Row],[Resistance (Ohms)]],Table111[[#This Row],[Tolerance]],Table111[[#This Row],[Stock]])</f>
        <v>2.1Â±1%</v>
      </c>
      <c r="AH22" t="s">
        <v>11345</v>
      </c>
      <c r="AI22" s="6" t="s">
        <v>11350</v>
      </c>
    </row>
    <row r="23" spans="1:35">
      <c r="A23" t="s">
        <v>5274</v>
      </c>
      <c r="B23" t="s">
        <v>5275</v>
      </c>
      <c r="C23" t="s">
        <v>7186</v>
      </c>
      <c r="D23" t="s">
        <v>7187</v>
      </c>
      <c r="E23" t="s">
        <v>60</v>
      </c>
      <c r="F23" t="s">
        <v>7188</v>
      </c>
      <c r="G23">
        <v>53193</v>
      </c>
      <c r="H23">
        <v>0</v>
      </c>
      <c r="I23">
        <v>0.1</v>
      </c>
      <c r="J23">
        <v>0</v>
      </c>
      <c r="K23">
        <v>1</v>
      </c>
      <c r="L23" t="s">
        <v>19</v>
      </c>
      <c r="M23" t="s">
        <v>5279</v>
      </c>
      <c r="N23">
        <v>2.15</v>
      </c>
      <c r="O23" t="s">
        <v>24</v>
      </c>
      <c r="P23" t="s">
        <v>5280</v>
      </c>
      <c r="Q23" t="s">
        <v>65</v>
      </c>
      <c r="R23" t="s">
        <v>66</v>
      </c>
      <c r="S23" t="s">
        <v>71</v>
      </c>
      <c r="T23" t="s">
        <v>67</v>
      </c>
      <c r="U23" t="s">
        <v>35</v>
      </c>
      <c r="V23">
        <v>603</v>
      </c>
      <c r="W23" t="s">
        <v>36</v>
      </c>
      <c r="X23" t="s">
        <v>37</v>
      </c>
      <c r="Y23">
        <v>2</v>
      </c>
      <c r="AB23" t="str">
        <f>IF(Table111[[#This Row],[In Adafruit Kit]]+Table111[[#This Row],[Common part]]&gt;0,1,"")</f>
        <v/>
      </c>
      <c r="AD23">
        <v>1</v>
      </c>
      <c r="AE23" t="e">
        <f>VLOOKUP(Table111[[#This Row],[Resistance (Ohms)]],Values!$A$12:'Values'!D$88,3,0)</f>
        <v>#N/A</v>
      </c>
      <c r="AG23" t="str">
        <f>CONCATENATE(Table111[[#This Row],[Resistance (Ohms)]],Table111[[#This Row],[Tolerance]],Table111[[#This Row],[Stock]])</f>
        <v>2.15Â±1%</v>
      </c>
      <c r="AH23" t="s">
        <v>11345</v>
      </c>
      <c r="AI23" s="6" t="s">
        <v>11350</v>
      </c>
    </row>
    <row r="24" spans="1:35">
      <c r="A24" t="s">
        <v>7192</v>
      </c>
      <c r="B24" t="s">
        <v>5275</v>
      </c>
      <c r="C24" t="s">
        <v>8189</v>
      </c>
      <c r="D24" t="s">
        <v>8190</v>
      </c>
      <c r="E24" t="s">
        <v>60</v>
      </c>
      <c r="F24" t="s">
        <v>7188</v>
      </c>
      <c r="G24">
        <v>0</v>
      </c>
      <c r="H24">
        <v>0</v>
      </c>
      <c r="I24" t="s">
        <v>25</v>
      </c>
      <c r="J24">
        <v>0</v>
      </c>
      <c r="K24">
        <v>10</v>
      </c>
      <c r="L24" t="s">
        <v>19</v>
      </c>
      <c r="M24" t="s">
        <v>5279</v>
      </c>
      <c r="N24">
        <v>2.15</v>
      </c>
      <c r="O24" t="s">
        <v>24</v>
      </c>
      <c r="P24" t="s">
        <v>5280</v>
      </c>
      <c r="Q24" t="s">
        <v>65</v>
      </c>
      <c r="R24" t="s">
        <v>20</v>
      </c>
      <c r="S24" t="s">
        <v>3477</v>
      </c>
      <c r="T24" t="s">
        <v>67</v>
      </c>
      <c r="U24" t="s">
        <v>35</v>
      </c>
      <c r="V24">
        <v>603</v>
      </c>
      <c r="W24" t="s">
        <v>36</v>
      </c>
      <c r="X24" t="s">
        <v>37</v>
      </c>
      <c r="Y24">
        <v>2</v>
      </c>
      <c r="AB24" t="str">
        <f>IF(Table111[[#This Row],[In Adafruit Kit]]+Table111[[#This Row],[Common part]]&gt;0,1,"")</f>
        <v/>
      </c>
      <c r="AE24" t="e">
        <f>VLOOKUP(Table111[[#This Row],[Resistance (Ohms)]],Values!$A$12:'Values'!D$88,3,0)</f>
        <v>#N/A</v>
      </c>
      <c r="AG24" t="str">
        <f>CONCATENATE(Table111[[#This Row],[Resistance (Ohms)]],Table111[[#This Row],[Tolerance]],Table111[[#This Row],[Stock]])</f>
        <v>2.15Â±1%</v>
      </c>
      <c r="AH24" t="s">
        <v>11345</v>
      </c>
      <c r="AI24" s="6" t="s">
        <v>11350</v>
      </c>
    </row>
    <row r="25" spans="1:35">
      <c r="A25" t="s">
        <v>5274</v>
      </c>
      <c r="B25" t="s">
        <v>5275</v>
      </c>
      <c r="C25" t="s">
        <v>5533</v>
      </c>
      <c r="D25" t="s">
        <v>5534</v>
      </c>
      <c r="E25" t="s">
        <v>60</v>
      </c>
      <c r="F25" t="s">
        <v>5535</v>
      </c>
      <c r="G25">
        <v>76083</v>
      </c>
      <c r="H25">
        <v>0</v>
      </c>
      <c r="I25">
        <v>0.1</v>
      </c>
      <c r="J25">
        <v>0</v>
      </c>
      <c r="K25">
        <v>1</v>
      </c>
      <c r="L25" t="s">
        <v>19</v>
      </c>
      <c r="M25" t="s">
        <v>5279</v>
      </c>
      <c r="N25">
        <v>2.2000000000000002</v>
      </c>
      <c r="O25" t="s">
        <v>23</v>
      </c>
      <c r="P25" t="s">
        <v>5280</v>
      </c>
      <c r="Q25" t="s">
        <v>65</v>
      </c>
      <c r="R25" t="s">
        <v>66</v>
      </c>
      <c r="S25" t="s">
        <v>71</v>
      </c>
      <c r="T25" t="s">
        <v>67</v>
      </c>
      <c r="U25" t="s">
        <v>35</v>
      </c>
      <c r="V25">
        <v>603</v>
      </c>
      <c r="W25" t="s">
        <v>36</v>
      </c>
      <c r="X25" t="s">
        <v>37</v>
      </c>
      <c r="Y25">
        <v>2</v>
      </c>
      <c r="Z25">
        <v>1</v>
      </c>
      <c r="AA25">
        <v>1</v>
      </c>
      <c r="AB25">
        <f>IF(Table111[[#This Row],[In Adafruit Kit]]+Table111[[#This Row],[Common part]]&gt;0,1,"")</f>
        <v>1</v>
      </c>
      <c r="AC25">
        <v>1</v>
      </c>
      <c r="AE25" t="e">
        <f>VLOOKUP(Table111[[#This Row],[Resistance (Ohms)]],Values!$A$12:'Values'!D$88,3,0)</f>
        <v>#N/A</v>
      </c>
      <c r="AG25" t="str">
        <f>CONCATENATE(Table111[[#This Row],[Resistance (Ohms)]],Table111[[#This Row],[Tolerance]],Table111[[#This Row],[Stock]])</f>
        <v>2.2Â±5%</v>
      </c>
      <c r="AH25" t="s">
        <v>11345</v>
      </c>
      <c r="AI25" s="6" t="s">
        <v>11350</v>
      </c>
    </row>
    <row r="26" spans="1:35">
      <c r="A26" t="s">
        <v>5274</v>
      </c>
      <c r="B26" t="s">
        <v>5275</v>
      </c>
      <c r="C26" t="s">
        <v>7054</v>
      </c>
      <c r="D26" t="s">
        <v>7055</v>
      </c>
      <c r="E26" t="s">
        <v>60</v>
      </c>
      <c r="F26" t="s">
        <v>7056</v>
      </c>
      <c r="G26">
        <v>34477</v>
      </c>
      <c r="H26">
        <v>0</v>
      </c>
      <c r="I26">
        <v>0.1</v>
      </c>
      <c r="J26">
        <v>0</v>
      </c>
      <c r="K26">
        <v>1</v>
      </c>
      <c r="L26" t="s">
        <v>19</v>
      </c>
      <c r="M26" t="s">
        <v>5279</v>
      </c>
      <c r="N26">
        <v>2.2000000000000002</v>
      </c>
      <c r="O26" t="s">
        <v>24</v>
      </c>
      <c r="P26" t="s">
        <v>5280</v>
      </c>
      <c r="Q26" t="s">
        <v>65</v>
      </c>
      <c r="R26" t="s">
        <v>66</v>
      </c>
      <c r="S26" t="s">
        <v>71</v>
      </c>
      <c r="T26" t="s">
        <v>67</v>
      </c>
      <c r="U26" t="s">
        <v>35</v>
      </c>
      <c r="V26">
        <v>603</v>
      </c>
      <c r="W26" t="s">
        <v>36</v>
      </c>
      <c r="X26" t="s">
        <v>37</v>
      </c>
      <c r="Y26">
        <v>2</v>
      </c>
      <c r="AB26" t="str">
        <f>IF(Table111[[#This Row],[In Adafruit Kit]]+Table111[[#This Row],[Common part]]&gt;0,1,"")</f>
        <v/>
      </c>
      <c r="AD26">
        <v>1</v>
      </c>
      <c r="AE26" t="e">
        <f>VLOOKUP(Table111[[#This Row],[Resistance (Ohms)]],Values!$A$12:'Values'!D$88,3,0)</f>
        <v>#N/A</v>
      </c>
      <c r="AG26" t="str">
        <f>CONCATENATE(Table111[[#This Row],[Resistance (Ohms)]],Table111[[#This Row],[Tolerance]],Table111[[#This Row],[Stock]])</f>
        <v>2.2Â±1%</v>
      </c>
      <c r="AH26" t="s">
        <v>11345</v>
      </c>
      <c r="AI26" s="6" t="s">
        <v>11350</v>
      </c>
    </row>
    <row r="27" spans="1:35">
      <c r="A27" t="s">
        <v>7192</v>
      </c>
      <c r="B27" t="s">
        <v>5275</v>
      </c>
      <c r="C27" t="s">
        <v>9004</v>
      </c>
      <c r="D27" t="s">
        <v>9005</v>
      </c>
      <c r="E27" t="s">
        <v>60</v>
      </c>
      <c r="F27" t="s">
        <v>5535</v>
      </c>
      <c r="G27">
        <v>0</v>
      </c>
      <c r="H27">
        <v>0</v>
      </c>
      <c r="I27" t="s">
        <v>25</v>
      </c>
      <c r="J27">
        <v>0</v>
      </c>
      <c r="K27">
        <v>10</v>
      </c>
      <c r="L27" t="s">
        <v>19</v>
      </c>
      <c r="M27" t="s">
        <v>5279</v>
      </c>
      <c r="N27">
        <v>2.2000000000000002</v>
      </c>
      <c r="O27" t="s">
        <v>23</v>
      </c>
      <c r="P27" t="s">
        <v>5280</v>
      </c>
      <c r="Q27" t="s">
        <v>65</v>
      </c>
      <c r="R27" t="s">
        <v>20</v>
      </c>
      <c r="S27" t="s">
        <v>3477</v>
      </c>
      <c r="T27" t="s">
        <v>67</v>
      </c>
      <c r="U27" t="s">
        <v>35</v>
      </c>
      <c r="V27">
        <v>603</v>
      </c>
      <c r="W27" t="s">
        <v>36</v>
      </c>
      <c r="X27" t="s">
        <v>37</v>
      </c>
      <c r="Y27">
        <v>2</v>
      </c>
      <c r="AB27" t="str">
        <f>IF(Table111[[#This Row],[In Adafruit Kit]]+Table111[[#This Row],[Common part]]&gt;0,1,"")</f>
        <v/>
      </c>
      <c r="AE27" t="e">
        <f>VLOOKUP(Table111[[#This Row],[Resistance (Ohms)]],Values!$A$12:'Values'!D$88,3,0)</f>
        <v>#N/A</v>
      </c>
      <c r="AG27" t="str">
        <f>CONCATENATE(Table111[[#This Row],[Resistance (Ohms)]],Table111[[#This Row],[Tolerance]],Table111[[#This Row],[Stock]])</f>
        <v>2.2Â±5%</v>
      </c>
      <c r="AH27" t="s">
        <v>11345</v>
      </c>
      <c r="AI27" s="6" t="s">
        <v>11350</v>
      </c>
    </row>
    <row r="28" spans="1:35">
      <c r="A28" t="s">
        <v>5274</v>
      </c>
      <c r="B28" t="s">
        <v>5275</v>
      </c>
      <c r="C28" t="s">
        <v>7018</v>
      </c>
      <c r="D28" t="s">
        <v>7019</v>
      </c>
      <c r="E28" t="s">
        <v>60</v>
      </c>
      <c r="F28" t="s">
        <v>7020</v>
      </c>
      <c r="G28">
        <v>96781</v>
      </c>
      <c r="H28">
        <v>0</v>
      </c>
      <c r="I28">
        <v>0.1</v>
      </c>
      <c r="J28">
        <v>0</v>
      </c>
      <c r="K28">
        <v>1</v>
      </c>
      <c r="L28" t="s">
        <v>19</v>
      </c>
      <c r="M28" t="s">
        <v>5279</v>
      </c>
      <c r="N28">
        <v>2.21</v>
      </c>
      <c r="O28" t="s">
        <v>24</v>
      </c>
      <c r="P28" t="s">
        <v>5280</v>
      </c>
      <c r="Q28" t="s">
        <v>65</v>
      </c>
      <c r="R28" t="s">
        <v>66</v>
      </c>
      <c r="S28" t="s">
        <v>71</v>
      </c>
      <c r="T28" t="s">
        <v>67</v>
      </c>
      <c r="U28" t="s">
        <v>35</v>
      </c>
      <c r="V28">
        <v>603</v>
      </c>
      <c r="W28" t="s">
        <v>36</v>
      </c>
      <c r="X28" t="s">
        <v>37</v>
      </c>
      <c r="Y28">
        <v>2</v>
      </c>
      <c r="AB28" t="str">
        <f>IF(Table111[[#This Row],[In Adafruit Kit]]+Table111[[#This Row],[Common part]]&gt;0,1,"")</f>
        <v/>
      </c>
      <c r="AD28">
        <v>1</v>
      </c>
      <c r="AE28" t="e">
        <f>VLOOKUP(Table111[[#This Row],[Resistance (Ohms)]],Values!$A$12:'Values'!D$88,3,0)</f>
        <v>#N/A</v>
      </c>
      <c r="AG28" t="str">
        <f>CONCATENATE(Table111[[#This Row],[Resistance (Ohms)]],Table111[[#This Row],[Tolerance]],Table111[[#This Row],[Stock]])</f>
        <v>2.21Â±1%</v>
      </c>
      <c r="AH28" t="s">
        <v>11345</v>
      </c>
      <c r="AI28" s="6" t="s">
        <v>11350</v>
      </c>
    </row>
    <row r="29" spans="1:35">
      <c r="A29" t="s">
        <v>7192</v>
      </c>
      <c r="B29" t="s">
        <v>5275</v>
      </c>
      <c r="C29" t="s">
        <v>8191</v>
      </c>
      <c r="D29" t="s">
        <v>8192</v>
      </c>
      <c r="E29" t="s">
        <v>60</v>
      </c>
      <c r="F29" t="s">
        <v>7020</v>
      </c>
      <c r="G29">
        <v>0</v>
      </c>
      <c r="H29">
        <v>0</v>
      </c>
      <c r="I29" t="s">
        <v>25</v>
      </c>
      <c r="J29">
        <v>0</v>
      </c>
      <c r="K29">
        <v>10</v>
      </c>
      <c r="L29" t="s">
        <v>19</v>
      </c>
      <c r="M29" t="s">
        <v>5279</v>
      </c>
      <c r="N29">
        <v>2.21</v>
      </c>
      <c r="O29" t="s">
        <v>24</v>
      </c>
      <c r="P29" t="s">
        <v>5280</v>
      </c>
      <c r="Q29" t="s">
        <v>65</v>
      </c>
      <c r="R29" t="s">
        <v>20</v>
      </c>
      <c r="S29" t="s">
        <v>3477</v>
      </c>
      <c r="T29" t="s">
        <v>67</v>
      </c>
      <c r="U29" t="s">
        <v>35</v>
      </c>
      <c r="V29">
        <v>603</v>
      </c>
      <c r="W29" t="s">
        <v>36</v>
      </c>
      <c r="X29" t="s">
        <v>37</v>
      </c>
      <c r="Y29">
        <v>2</v>
      </c>
      <c r="AB29" t="str">
        <f>IF(Table111[[#This Row],[In Adafruit Kit]]+Table111[[#This Row],[Common part]]&gt;0,1,"")</f>
        <v/>
      </c>
      <c r="AE29" t="e">
        <f>VLOOKUP(Table111[[#This Row],[Resistance (Ohms)]],Values!$A$12:'Values'!D$88,3,0)</f>
        <v>#N/A</v>
      </c>
      <c r="AG29" t="str">
        <f>CONCATENATE(Table111[[#This Row],[Resistance (Ohms)]],Table111[[#This Row],[Tolerance]],Table111[[#This Row],[Stock]])</f>
        <v>2.21Â±1%</v>
      </c>
      <c r="AH29" t="s">
        <v>11345</v>
      </c>
      <c r="AI29" s="6" t="s">
        <v>11350</v>
      </c>
    </row>
    <row r="30" spans="1:35">
      <c r="A30" t="s">
        <v>5274</v>
      </c>
      <c r="B30" t="s">
        <v>5275</v>
      </c>
      <c r="C30" t="s">
        <v>7090</v>
      </c>
      <c r="D30" t="s">
        <v>7091</v>
      </c>
      <c r="E30" t="s">
        <v>60</v>
      </c>
      <c r="F30" t="s">
        <v>7092</v>
      </c>
      <c r="G30">
        <v>57975</v>
      </c>
      <c r="H30">
        <v>0</v>
      </c>
      <c r="I30">
        <v>0.1</v>
      </c>
      <c r="J30">
        <v>0</v>
      </c>
      <c r="K30">
        <v>1</v>
      </c>
      <c r="L30" t="s">
        <v>19</v>
      </c>
      <c r="M30" t="s">
        <v>5279</v>
      </c>
      <c r="N30">
        <v>2.4</v>
      </c>
      <c r="O30" t="s">
        <v>23</v>
      </c>
      <c r="P30" t="s">
        <v>5280</v>
      </c>
      <c r="Q30" t="s">
        <v>65</v>
      </c>
      <c r="R30" t="s">
        <v>66</v>
      </c>
      <c r="S30" t="s">
        <v>71</v>
      </c>
      <c r="T30" t="s">
        <v>67</v>
      </c>
      <c r="U30" t="s">
        <v>35</v>
      </c>
      <c r="V30">
        <v>603</v>
      </c>
      <c r="W30" t="s">
        <v>36</v>
      </c>
      <c r="X30" t="s">
        <v>37</v>
      </c>
      <c r="Y30">
        <v>2</v>
      </c>
      <c r="AB30" t="str">
        <f>IF(Table111[[#This Row],[In Adafruit Kit]]+Table111[[#This Row],[Common part]]&gt;0,1,"")</f>
        <v/>
      </c>
      <c r="AD30">
        <v>1</v>
      </c>
      <c r="AE30" t="e">
        <f>VLOOKUP(Table111[[#This Row],[Resistance (Ohms)]],Values!$A$12:'Values'!D$88,3,0)</f>
        <v>#N/A</v>
      </c>
      <c r="AG30" t="str">
        <f>CONCATENATE(Table111[[#This Row],[Resistance (Ohms)]],Table111[[#This Row],[Tolerance]],Table111[[#This Row],[Stock]])</f>
        <v>2.4Â±5%</v>
      </c>
      <c r="AH30" t="s">
        <v>11345</v>
      </c>
      <c r="AI30" s="6" t="s">
        <v>11350</v>
      </c>
    </row>
    <row r="31" spans="1:35">
      <c r="A31" t="s">
        <v>7192</v>
      </c>
      <c r="B31" t="s">
        <v>5275</v>
      </c>
      <c r="C31" t="s">
        <v>9006</v>
      </c>
      <c r="D31" t="s">
        <v>9007</v>
      </c>
      <c r="E31" t="s">
        <v>60</v>
      </c>
      <c r="F31" t="s">
        <v>7092</v>
      </c>
      <c r="G31">
        <v>0</v>
      </c>
      <c r="H31">
        <v>0</v>
      </c>
      <c r="I31" t="s">
        <v>25</v>
      </c>
      <c r="J31">
        <v>0</v>
      </c>
      <c r="K31">
        <v>10</v>
      </c>
      <c r="L31" t="s">
        <v>19</v>
      </c>
      <c r="M31" t="s">
        <v>5279</v>
      </c>
      <c r="N31">
        <v>2.4</v>
      </c>
      <c r="O31" t="s">
        <v>23</v>
      </c>
      <c r="P31" t="s">
        <v>5280</v>
      </c>
      <c r="Q31" t="s">
        <v>65</v>
      </c>
      <c r="R31" t="s">
        <v>20</v>
      </c>
      <c r="S31" t="s">
        <v>3477</v>
      </c>
      <c r="T31" t="s">
        <v>67</v>
      </c>
      <c r="U31" t="s">
        <v>35</v>
      </c>
      <c r="V31">
        <v>603</v>
      </c>
      <c r="W31" t="s">
        <v>36</v>
      </c>
      <c r="X31" t="s">
        <v>37</v>
      </c>
      <c r="Y31">
        <v>2</v>
      </c>
      <c r="AB31" t="str">
        <f>IF(Table111[[#This Row],[In Adafruit Kit]]+Table111[[#This Row],[Common part]]&gt;0,1,"")</f>
        <v/>
      </c>
      <c r="AE31" t="e">
        <f>VLOOKUP(Table111[[#This Row],[Resistance (Ohms)]],Values!$A$12:'Values'!D$88,3,0)</f>
        <v>#N/A</v>
      </c>
      <c r="AG31" t="str">
        <f>CONCATENATE(Table111[[#This Row],[Resistance (Ohms)]],Table111[[#This Row],[Tolerance]],Table111[[#This Row],[Stock]])</f>
        <v>2.4Â±5%</v>
      </c>
      <c r="AH31" t="s">
        <v>11345</v>
      </c>
      <c r="AI31" s="6" t="s">
        <v>11350</v>
      </c>
    </row>
    <row r="32" spans="1:35">
      <c r="A32" t="s">
        <v>5274</v>
      </c>
      <c r="B32" t="s">
        <v>5275</v>
      </c>
      <c r="C32" t="s">
        <v>7189</v>
      </c>
      <c r="D32" t="s">
        <v>7190</v>
      </c>
      <c r="E32" t="s">
        <v>60</v>
      </c>
      <c r="F32" t="s">
        <v>7191</v>
      </c>
      <c r="G32">
        <v>41648</v>
      </c>
      <c r="H32">
        <v>0</v>
      </c>
      <c r="I32">
        <v>0.1</v>
      </c>
      <c r="J32">
        <v>0</v>
      </c>
      <c r="K32">
        <v>1</v>
      </c>
      <c r="L32" t="s">
        <v>19</v>
      </c>
      <c r="M32" t="s">
        <v>5279</v>
      </c>
      <c r="N32">
        <v>2.4300000000000002</v>
      </c>
      <c r="O32" t="s">
        <v>24</v>
      </c>
      <c r="P32" t="s">
        <v>5280</v>
      </c>
      <c r="Q32" t="s">
        <v>65</v>
      </c>
      <c r="R32" t="s">
        <v>66</v>
      </c>
      <c r="S32" t="s">
        <v>71</v>
      </c>
      <c r="T32" t="s">
        <v>67</v>
      </c>
      <c r="U32" t="s">
        <v>35</v>
      </c>
      <c r="V32">
        <v>603</v>
      </c>
      <c r="W32" t="s">
        <v>36</v>
      </c>
      <c r="X32" t="s">
        <v>37</v>
      </c>
      <c r="Y32">
        <v>2</v>
      </c>
      <c r="AB32" t="str">
        <f>IF(Table111[[#This Row],[In Adafruit Kit]]+Table111[[#This Row],[Common part]]&gt;0,1,"")</f>
        <v/>
      </c>
      <c r="AD32">
        <v>1</v>
      </c>
      <c r="AE32" t="e">
        <f>VLOOKUP(Table111[[#This Row],[Resistance (Ohms)]],Values!$A$12:'Values'!D$88,3,0)</f>
        <v>#N/A</v>
      </c>
      <c r="AG32" t="str">
        <f>CONCATENATE(Table111[[#This Row],[Resistance (Ohms)]],Table111[[#This Row],[Tolerance]],Table111[[#This Row],[Stock]])</f>
        <v>2.43Â±1%</v>
      </c>
      <c r="AH32" t="s">
        <v>11345</v>
      </c>
      <c r="AI32" s="6" t="s">
        <v>11350</v>
      </c>
    </row>
    <row r="33" spans="1:35">
      <c r="A33" t="s">
        <v>7192</v>
      </c>
      <c r="B33" t="s">
        <v>5275</v>
      </c>
      <c r="C33" t="s">
        <v>8193</v>
      </c>
      <c r="D33" t="s">
        <v>8194</v>
      </c>
      <c r="E33" t="s">
        <v>60</v>
      </c>
      <c r="F33" t="s">
        <v>7191</v>
      </c>
      <c r="G33">
        <v>0</v>
      </c>
      <c r="H33">
        <v>0</v>
      </c>
      <c r="I33" t="s">
        <v>25</v>
      </c>
      <c r="J33">
        <v>0</v>
      </c>
      <c r="K33">
        <v>10</v>
      </c>
      <c r="L33" t="s">
        <v>19</v>
      </c>
      <c r="M33" t="s">
        <v>5279</v>
      </c>
      <c r="N33">
        <v>2.4300000000000002</v>
      </c>
      <c r="O33" t="s">
        <v>24</v>
      </c>
      <c r="P33" t="s">
        <v>5280</v>
      </c>
      <c r="Q33" t="s">
        <v>65</v>
      </c>
      <c r="R33" t="s">
        <v>20</v>
      </c>
      <c r="S33" t="s">
        <v>3477</v>
      </c>
      <c r="T33" t="s">
        <v>67</v>
      </c>
      <c r="U33" t="s">
        <v>35</v>
      </c>
      <c r="V33">
        <v>603</v>
      </c>
      <c r="W33" t="s">
        <v>36</v>
      </c>
      <c r="X33" t="s">
        <v>37</v>
      </c>
      <c r="Y33">
        <v>2</v>
      </c>
      <c r="AB33" t="str">
        <f>IF(Table111[[#This Row],[In Adafruit Kit]]+Table111[[#This Row],[Common part]]&gt;0,1,"")</f>
        <v/>
      </c>
      <c r="AE33" t="e">
        <f>VLOOKUP(Table111[[#This Row],[Resistance (Ohms)]],Values!$A$12:'Values'!D$88,3,0)</f>
        <v>#N/A</v>
      </c>
      <c r="AG33" t="str">
        <f>CONCATENATE(Table111[[#This Row],[Resistance (Ohms)]],Table111[[#This Row],[Tolerance]],Table111[[#This Row],[Stock]])</f>
        <v>2.43Â±1%</v>
      </c>
      <c r="AH33" t="s">
        <v>11345</v>
      </c>
      <c r="AI33" s="6" t="s">
        <v>11350</v>
      </c>
    </row>
    <row r="34" spans="1:35">
      <c r="A34" t="s">
        <v>5274</v>
      </c>
      <c r="B34" t="s">
        <v>5275</v>
      </c>
      <c r="C34" t="s">
        <v>7033</v>
      </c>
      <c r="D34" t="s">
        <v>7034</v>
      </c>
      <c r="E34" t="s">
        <v>60</v>
      </c>
      <c r="F34" t="s">
        <v>7035</v>
      </c>
      <c r="G34">
        <v>42283</v>
      </c>
      <c r="H34">
        <v>0</v>
      </c>
      <c r="I34">
        <v>0.1</v>
      </c>
      <c r="J34">
        <v>0</v>
      </c>
      <c r="K34">
        <v>1</v>
      </c>
      <c r="L34" t="s">
        <v>19</v>
      </c>
      <c r="M34" t="s">
        <v>5279</v>
      </c>
      <c r="N34">
        <v>2.4900000000000002</v>
      </c>
      <c r="O34" t="s">
        <v>24</v>
      </c>
      <c r="P34" t="s">
        <v>5280</v>
      </c>
      <c r="Q34" t="s">
        <v>65</v>
      </c>
      <c r="R34" t="s">
        <v>66</v>
      </c>
      <c r="S34" t="s">
        <v>71</v>
      </c>
      <c r="T34" t="s">
        <v>67</v>
      </c>
      <c r="U34" t="s">
        <v>35</v>
      </c>
      <c r="V34">
        <v>603</v>
      </c>
      <c r="W34" t="s">
        <v>36</v>
      </c>
      <c r="X34" t="s">
        <v>37</v>
      </c>
      <c r="Y34">
        <v>2</v>
      </c>
      <c r="AB34" t="str">
        <f>IF(Table111[[#This Row],[In Adafruit Kit]]+Table111[[#This Row],[Common part]]&gt;0,1,"")</f>
        <v/>
      </c>
      <c r="AD34">
        <v>1</v>
      </c>
      <c r="AE34" t="e">
        <f>VLOOKUP(Table111[[#This Row],[Resistance (Ohms)]],Values!$A$12:'Values'!D$88,3,0)</f>
        <v>#N/A</v>
      </c>
      <c r="AG34" t="str">
        <f>CONCATENATE(Table111[[#This Row],[Resistance (Ohms)]],Table111[[#This Row],[Tolerance]],Table111[[#This Row],[Stock]])</f>
        <v>2.49Â±1%</v>
      </c>
      <c r="AH34" t="s">
        <v>11345</v>
      </c>
      <c r="AI34" s="6" t="s">
        <v>11350</v>
      </c>
    </row>
    <row r="35" spans="1:35">
      <c r="A35" t="s">
        <v>7192</v>
      </c>
      <c r="B35" t="s">
        <v>5275</v>
      </c>
      <c r="C35" t="s">
        <v>8195</v>
      </c>
      <c r="D35" t="s">
        <v>8196</v>
      </c>
      <c r="E35" t="s">
        <v>60</v>
      </c>
      <c r="F35" t="s">
        <v>7035</v>
      </c>
      <c r="G35">
        <v>0</v>
      </c>
      <c r="H35">
        <v>0</v>
      </c>
      <c r="I35" t="s">
        <v>25</v>
      </c>
      <c r="J35">
        <v>0</v>
      </c>
      <c r="K35">
        <v>10</v>
      </c>
      <c r="L35" t="s">
        <v>19</v>
      </c>
      <c r="M35" t="s">
        <v>5279</v>
      </c>
      <c r="N35">
        <v>2.4900000000000002</v>
      </c>
      <c r="O35" t="s">
        <v>24</v>
      </c>
      <c r="P35" t="s">
        <v>5280</v>
      </c>
      <c r="Q35" t="s">
        <v>65</v>
      </c>
      <c r="R35" t="s">
        <v>20</v>
      </c>
      <c r="S35" t="s">
        <v>3477</v>
      </c>
      <c r="T35" t="s">
        <v>67</v>
      </c>
      <c r="U35" t="s">
        <v>35</v>
      </c>
      <c r="V35">
        <v>603</v>
      </c>
      <c r="W35" t="s">
        <v>36</v>
      </c>
      <c r="X35" t="s">
        <v>37</v>
      </c>
      <c r="Y35">
        <v>2</v>
      </c>
      <c r="AB35" t="str">
        <f>IF(Table111[[#This Row],[In Adafruit Kit]]+Table111[[#This Row],[Common part]]&gt;0,1,"")</f>
        <v/>
      </c>
      <c r="AE35" t="e">
        <f>VLOOKUP(Table111[[#This Row],[Resistance (Ohms)]],Values!$A$12:'Values'!D$88,3,0)</f>
        <v>#N/A</v>
      </c>
      <c r="AG35" t="str">
        <f>CONCATENATE(Table111[[#This Row],[Resistance (Ohms)]],Table111[[#This Row],[Tolerance]],Table111[[#This Row],[Stock]])</f>
        <v>2.49Â±1%</v>
      </c>
      <c r="AH35" t="s">
        <v>11345</v>
      </c>
      <c r="AI35" s="6" t="s">
        <v>11350</v>
      </c>
    </row>
    <row r="36" spans="1:35">
      <c r="A36" t="s">
        <v>5274</v>
      </c>
      <c r="B36" t="s">
        <v>5275</v>
      </c>
      <c r="C36" t="s">
        <v>5620</v>
      </c>
      <c r="D36" t="s">
        <v>5621</v>
      </c>
      <c r="E36" t="s">
        <v>60</v>
      </c>
      <c r="F36" t="s">
        <v>5622</v>
      </c>
      <c r="G36">
        <v>33655</v>
      </c>
      <c r="H36">
        <v>0</v>
      </c>
      <c r="I36">
        <v>0.1</v>
      </c>
      <c r="J36">
        <v>0</v>
      </c>
      <c r="K36">
        <v>1</v>
      </c>
      <c r="L36" t="s">
        <v>19</v>
      </c>
      <c r="M36" t="s">
        <v>5279</v>
      </c>
      <c r="N36">
        <v>2.7</v>
      </c>
      <c r="O36" t="s">
        <v>23</v>
      </c>
      <c r="P36" t="s">
        <v>5280</v>
      </c>
      <c r="Q36" t="s">
        <v>65</v>
      </c>
      <c r="R36" t="s">
        <v>66</v>
      </c>
      <c r="S36" t="s">
        <v>71</v>
      </c>
      <c r="T36" t="s">
        <v>67</v>
      </c>
      <c r="U36" t="s">
        <v>35</v>
      </c>
      <c r="V36">
        <v>603</v>
      </c>
      <c r="W36" t="s">
        <v>36</v>
      </c>
      <c r="X36" t="s">
        <v>37</v>
      </c>
      <c r="Y36">
        <v>2</v>
      </c>
      <c r="AB36" t="str">
        <f>IF(Table111[[#This Row],[In Adafruit Kit]]+Table111[[#This Row],[Common part]]&gt;0,1,"")</f>
        <v/>
      </c>
      <c r="AC36">
        <v>1</v>
      </c>
      <c r="AE36" t="str">
        <f>VLOOKUP(Table111[[#This Row],[Resistance (Ohms)]],Values!$A$12:'Values'!D$88,3,0)</f>
        <v>STOCK</v>
      </c>
      <c r="AF36" t="s">
        <v>29</v>
      </c>
      <c r="AG36" t="str">
        <f>CONCATENATE(Table111[[#This Row],[Resistance (Ohms)]],Table111[[#This Row],[Tolerance]],Table111[[#This Row],[Stock]])</f>
        <v>2.7Â±5%Stock</v>
      </c>
      <c r="AH36" t="s">
        <v>11345</v>
      </c>
      <c r="AI36" s="6" t="s">
        <v>11350</v>
      </c>
    </row>
    <row r="37" spans="1:35">
      <c r="A37" t="s">
        <v>7192</v>
      </c>
      <c r="B37" t="s">
        <v>5275</v>
      </c>
      <c r="C37" t="s">
        <v>9008</v>
      </c>
      <c r="D37" t="s">
        <v>9009</v>
      </c>
      <c r="E37" t="s">
        <v>60</v>
      </c>
      <c r="F37" t="s">
        <v>5622</v>
      </c>
      <c r="G37">
        <v>0</v>
      </c>
      <c r="H37">
        <v>0</v>
      </c>
      <c r="I37" t="s">
        <v>25</v>
      </c>
      <c r="J37">
        <v>0</v>
      </c>
      <c r="K37">
        <v>10</v>
      </c>
      <c r="L37" t="s">
        <v>19</v>
      </c>
      <c r="M37" t="s">
        <v>5279</v>
      </c>
      <c r="N37">
        <v>2.7</v>
      </c>
      <c r="O37" t="s">
        <v>23</v>
      </c>
      <c r="P37" t="s">
        <v>5280</v>
      </c>
      <c r="Q37" t="s">
        <v>65</v>
      </c>
      <c r="R37" t="s">
        <v>20</v>
      </c>
      <c r="S37" t="s">
        <v>3477</v>
      </c>
      <c r="T37" t="s">
        <v>67</v>
      </c>
      <c r="U37" t="s">
        <v>35</v>
      </c>
      <c r="V37">
        <v>603</v>
      </c>
      <c r="W37" t="s">
        <v>36</v>
      </c>
      <c r="X37" t="s">
        <v>37</v>
      </c>
      <c r="Y37">
        <v>2</v>
      </c>
      <c r="AB37" t="str">
        <f>IF(Table111[[#This Row],[In Adafruit Kit]]+Table111[[#This Row],[Common part]]&gt;0,1,"")</f>
        <v/>
      </c>
      <c r="AE37" t="str">
        <f>VLOOKUP(Table111[[#This Row],[Resistance (Ohms)]],Values!$A$12:'Values'!D$88,3,0)</f>
        <v>STOCK</v>
      </c>
      <c r="AG37" t="str">
        <f>CONCATENATE(Table111[[#This Row],[Resistance (Ohms)]],Table111[[#This Row],[Tolerance]],Table111[[#This Row],[Stock]])</f>
        <v>2.7Â±5%</v>
      </c>
      <c r="AH37" t="s">
        <v>11345</v>
      </c>
      <c r="AI37" s="6" t="s">
        <v>11350</v>
      </c>
    </row>
    <row r="38" spans="1:35">
      <c r="A38" t="s">
        <v>5274</v>
      </c>
      <c r="B38" t="s">
        <v>5275</v>
      </c>
      <c r="C38" t="s">
        <v>7250</v>
      </c>
      <c r="D38" t="s">
        <v>7251</v>
      </c>
      <c r="E38" t="s">
        <v>60</v>
      </c>
      <c r="F38" t="s">
        <v>7252</v>
      </c>
      <c r="G38">
        <v>19280</v>
      </c>
      <c r="H38">
        <v>0</v>
      </c>
      <c r="I38">
        <v>0.1</v>
      </c>
      <c r="J38">
        <v>0</v>
      </c>
      <c r="K38">
        <v>1</v>
      </c>
      <c r="L38" t="s">
        <v>19</v>
      </c>
      <c r="M38" t="s">
        <v>5279</v>
      </c>
      <c r="N38">
        <v>2.74</v>
      </c>
      <c r="O38" t="s">
        <v>24</v>
      </c>
      <c r="P38" t="s">
        <v>5280</v>
      </c>
      <c r="Q38" t="s">
        <v>65</v>
      </c>
      <c r="R38" t="s">
        <v>66</v>
      </c>
      <c r="S38" t="s">
        <v>71</v>
      </c>
      <c r="T38" t="s">
        <v>67</v>
      </c>
      <c r="U38" t="s">
        <v>35</v>
      </c>
      <c r="V38">
        <v>603</v>
      </c>
      <c r="W38" t="s">
        <v>36</v>
      </c>
      <c r="X38" t="s">
        <v>37</v>
      </c>
      <c r="Y38">
        <v>2</v>
      </c>
      <c r="AB38" t="str">
        <f>IF(Table111[[#This Row],[In Adafruit Kit]]+Table111[[#This Row],[Common part]]&gt;0,1,"")</f>
        <v/>
      </c>
      <c r="AD38">
        <v>1</v>
      </c>
      <c r="AE38" t="e">
        <f>VLOOKUP(Table111[[#This Row],[Resistance (Ohms)]],Values!$A$12:'Values'!D$88,3,0)</f>
        <v>#N/A</v>
      </c>
      <c r="AG38" t="str">
        <f>CONCATENATE(Table111[[#This Row],[Resistance (Ohms)]],Table111[[#This Row],[Tolerance]],Table111[[#This Row],[Stock]])</f>
        <v>2.74Â±1%</v>
      </c>
      <c r="AH38" t="s">
        <v>11345</v>
      </c>
      <c r="AI38" s="6" t="s">
        <v>11350</v>
      </c>
    </row>
    <row r="39" spans="1:35">
      <c r="A39" t="s">
        <v>7192</v>
      </c>
      <c r="B39" t="s">
        <v>5275</v>
      </c>
      <c r="C39" t="s">
        <v>8197</v>
      </c>
      <c r="D39" t="s">
        <v>8198</v>
      </c>
      <c r="E39" t="s">
        <v>60</v>
      </c>
      <c r="F39" t="s">
        <v>7252</v>
      </c>
      <c r="G39">
        <v>0</v>
      </c>
      <c r="H39">
        <v>0</v>
      </c>
      <c r="I39" t="s">
        <v>25</v>
      </c>
      <c r="J39">
        <v>0</v>
      </c>
      <c r="K39">
        <v>10</v>
      </c>
      <c r="L39" t="s">
        <v>19</v>
      </c>
      <c r="M39" t="s">
        <v>5279</v>
      </c>
      <c r="N39">
        <v>2.74</v>
      </c>
      <c r="O39" t="s">
        <v>24</v>
      </c>
      <c r="P39" t="s">
        <v>5280</v>
      </c>
      <c r="Q39" t="s">
        <v>65</v>
      </c>
      <c r="R39" t="s">
        <v>20</v>
      </c>
      <c r="S39" t="s">
        <v>3477</v>
      </c>
      <c r="T39" t="s">
        <v>67</v>
      </c>
      <c r="U39" t="s">
        <v>35</v>
      </c>
      <c r="V39">
        <v>603</v>
      </c>
      <c r="W39" t="s">
        <v>36</v>
      </c>
      <c r="X39" t="s">
        <v>37</v>
      </c>
      <c r="Y39">
        <v>2</v>
      </c>
      <c r="AB39" t="str">
        <f>IF(Table111[[#This Row],[In Adafruit Kit]]+Table111[[#This Row],[Common part]]&gt;0,1,"")</f>
        <v/>
      </c>
      <c r="AE39" t="e">
        <f>VLOOKUP(Table111[[#This Row],[Resistance (Ohms)]],Values!$A$12:'Values'!D$88,3,0)</f>
        <v>#N/A</v>
      </c>
      <c r="AG39" t="str">
        <f>CONCATENATE(Table111[[#This Row],[Resistance (Ohms)]],Table111[[#This Row],[Tolerance]],Table111[[#This Row],[Stock]])</f>
        <v>2.74Â±1%</v>
      </c>
      <c r="AH39" t="s">
        <v>11345</v>
      </c>
      <c r="AI39" s="6" t="s">
        <v>11350</v>
      </c>
    </row>
    <row r="40" spans="1:35">
      <c r="A40" t="s">
        <v>5274</v>
      </c>
      <c r="B40" t="s">
        <v>5275</v>
      </c>
      <c r="C40" t="s">
        <v>7360</v>
      </c>
      <c r="D40" t="s">
        <v>7361</v>
      </c>
      <c r="E40" t="s">
        <v>60</v>
      </c>
      <c r="F40" t="s">
        <v>7362</v>
      </c>
      <c r="G40">
        <v>10167</v>
      </c>
      <c r="H40">
        <v>0</v>
      </c>
      <c r="I40">
        <v>0.1</v>
      </c>
      <c r="J40">
        <v>0</v>
      </c>
      <c r="K40">
        <v>1</v>
      </c>
      <c r="L40" t="s">
        <v>19</v>
      </c>
      <c r="M40" t="s">
        <v>5279</v>
      </c>
      <c r="N40">
        <v>3</v>
      </c>
      <c r="O40" t="s">
        <v>23</v>
      </c>
      <c r="P40" t="s">
        <v>5280</v>
      </c>
      <c r="Q40" t="s">
        <v>65</v>
      </c>
      <c r="R40" t="s">
        <v>66</v>
      </c>
      <c r="S40" t="s">
        <v>71</v>
      </c>
      <c r="T40" t="s">
        <v>67</v>
      </c>
      <c r="U40" t="s">
        <v>35</v>
      </c>
      <c r="V40">
        <v>603</v>
      </c>
      <c r="W40" t="s">
        <v>36</v>
      </c>
      <c r="X40" t="s">
        <v>37</v>
      </c>
      <c r="Y40">
        <v>2</v>
      </c>
      <c r="AB40" t="str">
        <f>IF(Table111[[#This Row],[In Adafruit Kit]]+Table111[[#This Row],[Common part]]&gt;0,1,"")</f>
        <v/>
      </c>
      <c r="AD40">
        <v>1</v>
      </c>
      <c r="AE40" t="e">
        <f>VLOOKUP(Table111[[#This Row],[Resistance (Ohms)]],Values!$A$12:'Values'!D$88,3,0)</f>
        <v>#N/A</v>
      </c>
      <c r="AG40" t="str">
        <f>CONCATENATE(Table111[[#This Row],[Resistance (Ohms)]],Table111[[#This Row],[Tolerance]],Table111[[#This Row],[Stock]])</f>
        <v>3Â±5%</v>
      </c>
      <c r="AH40" t="s">
        <v>11345</v>
      </c>
      <c r="AI40" s="6" t="s">
        <v>11350</v>
      </c>
    </row>
    <row r="41" spans="1:35">
      <c r="A41" t="s">
        <v>7192</v>
      </c>
      <c r="B41" t="s">
        <v>5275</v>
      </c>
      <c r="C41" t="s">
        <v>9058</v>
      </c>
      <c r="D41" t="s">
        <v>9059</v>
      </c>
      <c r="E41" t="s">
        <v>60</v>
      </c>
      <c r="F41" t="s">
        <v>7362</v>
      </c>
      <c r="G41">
        <v>0</v>
      </c>
      <c r="H41">
        <v>0</v>
      </c>
      <c r="I41" t="s">
        <v>25</v>
      </c>
      <c r="J41">
        <v>0</v>
      </c>
      <c r="K41">
        <v>10</v>
      </c>
      <c r="L41" t="s">
        <v>19</v>
      </c>
      <c r="M41" t="s">
        <v>5279</v>
      </c>
      <c r="N41">
        <v>3</v>
      </c>
      <c r="O41" t="s">
        <v>23</v>
      </c>
      <c r="P41" t="s">
        <v>5280</v>
      </c>
      <c r="Q41" t="s">
        <v>65</v>
      </c>
      <c r="R41" t="s">
        <v>20</v>
      </c>
      <c r="S41" t="s">
        <v>3477</v>
      </c>
      <c r="T41" t="s">
        <v>67</v>
      </c>
      <c r="U41" t="s">
        <v>35</v>
      </c>
      <c r="V41">
        <v>603</v>
      </c>
      <c r="W41" t="s">
        <v>36</v>
      </c>
      <c r="X41" t="s">
        <v>37</v>
      </c>
      <c r="Y41">
        <v>2</v>
      </c>
      <c r="AB41" t="str">
        <f>IF(Table111[[#This Row],[In Adafruit Kit]]+Table111[[#This Row],[Common part]]&gt;0,1,"")</f>
        <v/>
      </c>
      <c r="AE41" t="e">
        <f>VLOOKUP(Table111[[#This Row],[Resistance (Ohms)]],Values!$A$12:'Values'!D$88,3,0)</f>
        <v>#N/A</v>
      </c>
      <c r="AG41" t="str">
        <f>CONCATENATE(Table111[[#This Row],[Resistance (Ohms)]],Table111[[#This Row],[Tolerance]],Table111[[#This Row],[Stock]])</f>
        <v>3Â±5%</v>
      </c>
      <c r="AH41" t="s">
        <v>11345</v>
      </c>
      <c r="AI41" s="6" t="s">
        <v>11350</v>
      </c>
    </row>
    <row r="42" spans="1:35">
      <c r="A42" t="s">
        <v>5274</v>
      </c>
      <c r="B42" t="s">
        <v>5275</v>
      </c>
      <c r="C42" t="s">
        <v>7036</v>
      </c>
      <c r="D42" t="s">
        <v>7037</v>
      </c>
      <c r="E42" t="s">
        <v>60</v>
      </c>
      <c r="F42" t="s">
        <v>7038</v>
      </c>
      <c r="G42">
        <v>44857</v>
      </c>
      <c r="H42">
        <v>0</v>
      </c>
      <c r="I42">
        <v>0.1</v>
      </c>
      <c r="J42">
        <v>0</v>
      </c>
      <c r="K42">
        <v>1</v>
      </c>
      <c r="L42" t="s">
        <v>19</v>
      </c>
      <c r="M42" t="s">
        <v>5279</v>
      </c>
      <c r="N42">
        <v>3.01</v>
      </c>
      <c r="O42" t="s">
        <v>24</v>
      </c>
      <c r="P42" t="s">
        <v>5280</v>
      </c>
      <c r="Q42" t="s">
        <v>65</v>
      </c>
      <c r="R42" t="s">
        <v>66</v>
      </c>
      <c r="S42" t="s">
        <v>71</v>
      </c>
      <c r="T42" t="s">
        <v>67</v>
      </c>
      <c r="U42" t="s">
        <v>35</v>
      </c>
      <c r="V42">
        <v>603</v>
      </c>
      <c r="W42" t="s">
        <v>36</v>
      </c>
      <c r="X42" t="s">
        <v>37</v>
      </c>
      <c r="Y42">
        <v>2</v>
      </c>
      <c r="AB42" t="str">
        <f>IF(Table111[[#This Row],[In Adafruit Kit]]+Table111[[#This Row],[Common part]]&gt;0,1,"")</f>
        <v/>
      </c>
      <c r="AD42">
        <v>1</v>
      </c>
      <c r="AE42" t="e">
        <f>VLOOKUP(Table111[[#This Row],[Resistance (Ohms)]],Values!$A$12:'Values'!D$88,3,0)</f>
        <v>#N/A</v>
      </c>
      <c r="AG42" t="str">
        <f>CONCATENATE(Table111[[#This Row],[Resistance (Ohms)]],Table111[[#This Row],[Tolerance]],Table111[[#This Row],[Stock]])</f>
        <v>3.01Â±1%</v>
      </c>
      <c r="AH42" t="s">
        <v>11345</v>
      </c>
      <c r="AI42" s="6" t="s">
        <v>11350</v>
      </c>
    </row>
    <row r="43" spans="1:35">
      <c r="A43" t="s">
        <v>7192</v>
      </c>
      <c r="B43" t="s">
        <v>5275</v>
      </c>
      <c r="C43" t="s">
        <v>8361</v>
      </c>
      <c r="D43" t="s">
        <v>8362</v>
      </c>
      <c r="E43" t="s">
        <v>60</v>
      </c>
      <c r="F43" t="s">
        <v>7038</v>
      </c>
      <c r="G43">
        <v>0</v>
      </c>
      <c r="H43">
        <v>0</v>
      </c>
      <c r="I43" t="s">
        <v>25</v>
      </c>
      <c r="J43">
        <v>0</v>
      </c>
      <c r="K43">
        <v>10</v>
      </c>
      <c r="L43" t="s">
        <v>19</v>
      </c>
      <c r="M43" t="s">
        <v>5279</v>
      </c>
      <c r="N43">
        <v>3.01</v>
      </c>
      <c r="O43" t="s">
        <v>24</v>
      </c>
      <c r="P43" t="s">
        <v>5280</v>
      </c>
      <c r="Q43" t="s">
        <v>65</v>
      </c>
      <c r="R43" t="s">
        <v>20</v>
      </c>
      <c r="S43" t="s">
        <v>3477</v>
      </c>
      <c r="T43" t="s">
        <v>67</v>
      </c>
      <c r="U43" t="s">
        <v>35</v>
      </c>
      <c r="V43">
        <v>603</v>
      </c>
      <c r="W43" t="s">
        <v>36</v>
      </c>
      <c r="X43" t="s">
        <v>37</v>
      </c>
      <c r="Y43">
        <v>2</v>
      </c>
      <c r="AB43" t="str">
        <f>IF(Table111[[#This Row],[In Adafruit Kit]]+Table111[[#This Row],[Common part]]&gt;0,1,"")</f>
        <v/>
      </c>
      <c r="AE43" t="e">
        <f>VLOOKUP(Table111[[#This Row],[Resistance (Ohms)]],Values!$A$12:'Values'!D$88,3,0)</f>
        <v>#N/A</v>
      </c>
      <c r="AG43" t="str">
        <f>CONCATENATE(Table111[[#This Row],[Resistance (Ohms)]],Table111[[#This Row],[Tolerance]],Table111[[#This Row],[Stock]])</f>
        <v>3.01Â±1%</v>
      </c>
      <c r="AH43" t="s">
        <v>11345</v>
      </c>
      <c r="AI43" s="6" t="s">
        <v>11350</v>
      </c>
    </row>
    <row r="44" spans="1:35">
      <c r="A44" t="s">
        <v>5274</v>
      </c>
      <c r="B44" t="s">
        <v>5275</v>
      </c>
      <c r="C44" t="s">
        <v>5650</v>
      </c>
      <c r="D44" t="s">
        <v>5651</v>
      </c>
      <c r="E44" t="s">
        <v>60</v>
      </c>
      <c r="F44" t="s">
        <v>5652</v>
      </c>
      <c r="G44">
        <v>31947</v>
      </c>
      <c r="H44">
        <v>0</v>
      </c>
      <c r="I44">
        <v>0.1</v>
      </c>
      <c r="J44">
        <v>0</v>
      </c>
      <c r="K44">
        <v>1</v>
      </c>
      <c r="L44" t="s">
        <v>19</v>
      </c>
      <c r="M44" t="s">
        <v>5279</v>
      </c>
      <c r="N44">
        <v>3.3</v>
      </c>
      <c r="O44" t="s">
        <v>23</v>
      </c>
      <c r="P44" t="s">
        <v>5280</v>
      </c>
      <c r="Q44" t="s">
        <v>65</v>
      </c>
      <c r="R44" t="s">
        <v>66</v>
      </c>
      <c r="S44" t="s">
        <v>71</v>
      </c>
      <c r="T44" t="s">
        <v>67</v>
      </c>
      <c r="U44" t="s">
        <v>35</v>
      </c>
      <c r="V44">
        <v>603</v>
      </c>
      <c r="W44" t="s">
        <v>36</v>
      </c>
      <c r="X44" t="s">
        <v>37</v>
      </c>
      <c r="Y44">
        <v>2</v>
      </c>
      <c r="AB44" t="str">
        <f>IF(Table111[[#This Row],[In Adafruit Kit]]+Table111[[#This Row],[Common part]]&gt;0,1,"")</f>
        <v/>
      </c>
      <c r="AD44">
        <v>1</v>
      </c>
      <c r="AE44" t="str">
        <f>VLOOKUP(Table111[[#This Row],[Resistance (Ohms)]],Values!$A$12:'Values'!D$88,3,0)</f>
        <v>STOCK</v>
      </c>
      <c r="AF44" t="s">
        <v>29</v>
      </c>
      <c r="AG44" t="str">
        <f>CONCATENATE(Table111[[#This Row],[Resistance (Ohms)]],Table111[[#This Row],[Tolerance]],Table111[[#This Row],[Stock]])</f>
        <v>3.3Â±5%Stock</v>
      </c>
      <c r="AH44" t="s">
        <v>11345</v>
      </c>
      <c r="AI44" s="6" t="s">
        <v>11350</v>
      </c>
    </row>
    <row r="45" spans="1:35">
      <c r="A45" t="s">
        <v>7192</v>
      </c>
      <c r="B45" t="s">
        <v>5275</v>
      </c>
      <c r="C45" t="s">
        <v>9060</v>
      </c>
      <c r="D45" t="s">
        <v>9061</v>
      </c>
      <c r="E45" t="s">
        <v>60</v>
      </c>
      <c r="F45" t="s">
        <v>5652</v>
      </c>
      <c r="G45">
        <v>0</v>
      </c>
      <c r="H45">
        <v>0</v>
      </c>
      <c r="I45" t="s">
        <v>25</v>
      </c>
      <c r="J45">
        <v>0</v>
      </c>
      <c r="K45">
        <v>10</v>
      </c>
      <c r="L45" t="s">
        <v>19</v>
      </c>
      <c r="M45" t="s">
        <v>5279</v>
      </c>
      <c r="N45">
        <v>3.3</v>
      </c>
      <c r="O45" t="s">
        <v>23</v>
      </c>
      <c r="P45" t="s">
        <v>5280</v>
      </c>
      <c r="Q45" t="s">
        <v>65</v>
      </c>
      <c r="R45" t="s">
        <v>20</v>
      </c>
      <c r="S45" t="s">
        <v>3477</v>
      </c>
      <c r="T45" t="s">
        <v>67</v>
      </c>
      <c r="U45" t="s">
        <v>35</v>
      </c>
      <c r="V45">
        <v>603</v>
      </c>
      <c r="W45" t="s">
        <v>36</v>
      </c>
      <c r="X45" t="s">
        <v>37</v>
      </c>
      <c r="Y45">
        <v>2</v>
      </c>
      <c r="AB45" t="str">
        <f>IF(Table111[[#This Row],[In Adafruit Kit]]+Table111[[#This Row],[Common part]]&gt;0,1,"")</f>
        <v/>
      </c>
      <c r="AE45" t="str">
        <f>VLOOKUP(Table111[[#This Row],[Resistance (Ohms)]],Values!$A$12:'Values'!D$88,3,0)</f>
        <v>STOCK</v>
      </c>
      <c r="AG45" t="str">
        <f>CONCATENATE(Table111[[#This Row],[Resistance (Ohms)]],Table111[[#This Row],[Tolerance]],Table111[[#This Row],[Stock]])</f>
        <v>3.3Â±5%</v>
      </c>
      <c r="AH45" t="s">
        <v>11345</v>
      </c>
      <c r="AI45" s="6" t="s">
        <v>11350</v>
      </c>
    </row>
    <row r="46" spans="1:35">
      <c r="A46" t="s">
        <v>5274</v>
      </c>
      <c r="B46" t="s">
        <v>5275</v>
      </c>
      <c r="C46" t="s">
        <v>7039</v>
      </c>
      <c r="D46" t="s">
        <v>7040</v>
      </c>
      <c r="E46" t="s">
        <v>60</v>
      </c>
      <c r="F46" t="s">
        <v>7041</v>
      </c>
      <c r="G46">
        <v>39922</v>
      </c>
      <c r="H46">
        <v>0</v>
      </c>
      <c r="I46">
        <v>0.1</v>
      </c>
      <c r="J46">
        <v>0</v>
      </c>
      <c r="K46">
        <v>1</v>
      </c>
      <c r="L46" t="s">
        <v>19</v>
      </c>
      <c r="M46" t="s">
        <v>5279</v>
      </c>
      <c r="N46">
        <v>3.32</v>
      </c>
      <c r="O46" t="s">
        <v>24</v>
      </c>
      <c r="P46" t="s">
        <v>5280</v>
      </c>
      <c r="Q46" t="s">
        <v>65</v>
      </c>
      <c r="R46" t="s">
        <v>66</v>
      </c>
      <c r="S46" t="s">
        <v>71</v>
      </c>
      <c r="T46" t="s">
        <v>67</v>
      </c>
      <c r="U46" t="s">
        <v>35</v>
      </c>
      <c r="V46">
        <v>603</v>
      </c>
      <c r="W46" t="s">
        <v>36</v>
      </c>
      <c r="X46" t="s">
        <v>37</v>
      </c>
      <c r="Y46">
        <v>2</v>
      </c>
      <c r="AB46" t="str">
        <f>IF(Table111[[#This Row],[In Adafruit Kit]]+Table111[[#This Row],[Common part]]&gt;0,1,"")</f>
        <v/>
      </c>
      <c r="AD46">
        <v>1</v>
      </c>
      <c r="AE46" t="e">
        <f>VLOOKUP(Table111[[#This Row],[Resistance (Ohms)]],Values!$A$12:'Values'!D$88,3,0)</f>
        <v>#N/A</v>
      </c>
      <c r="AG46" t="str">
        <f>CONCATENATE(Table111[[#This Row],[Resistance (Ohms)]],Table111[[#This Row],[Tolerance]],Table111[[#This Row],[Stock]])</f>
        <v>3.32Â±1%</v>
      </c>
      <c r="AH46" t="s">
        <v>11345</v>
      </c>
      <c r="AI46" s="6" t="s">
        <v>11350</v>
      </c>
    </row>
    <row r="47" spans="1:35">
      <c r="A47" t="s">
        <v>7192</v>
      </c>
      <c r="B47" t="s">
        <v>5275</v>
      </c>
      <c r="C47" t="s">
        <v>8363</v>
      </c>
      <c r="D47" t="s">
        <v>8364</v>
      </c>
      <c r="E47" t="s">
        <v>60</v>
      </c>
      <c r="F47" t="s">
        <v>7041</v>
      </c>
      <c r="G47">
        <v>0</v>
      </c>
      <c r="H47">
        <v>0</v>
      </c>
      <c r="I47" t="s">
        <v>25</v>
      </c>
      <c r="J47">
        <v>0</v>
      </c>
      <c r="K47">
        <v>10</v>
      </c>
      <c r="L47" t="s">
        <v>19</v>
      </c>
      <c r="M47" t="s">
        <v>5279</v>
      </c>
      <c r="N47">
        <v>3.32</v>
      </c>
      <c r="O47" t="s">
        <v>24</v>
      </c>
      <c r="P47" t="s">
        <v>5280</v>
      </c>
      <c r="Q47" t="s">
        <v>65</v>
      </c>
      <c r="R47" t="s">
        <v>20</v>
      </c>
      <c r="S47" t="s">
        <v>3477</v>
      </c>
      <c r="T47" t="s">
        <v>67</v>
      </c>
      <c r="U47" t="s">
        <v>35</v>
      </c>
      <c r="V47">
        <v>603</v>
      </c>
      <c r="W47" t="s">
        <v>36</v>
      </c>
      <c r="X47" t="s">
        <v>37</v>
      </c>
      <c r="Y47">
        <v>2</v>
      </c>
      <c r="AB47" t="str">
        <f>IF(Table111[[#This Row],[In Adafruit Kit]]+Table111[[#This Row],[Common part]]&gt;0,1,"")</f>
        <v/>
      </c>
      <c r="AE47" t="e">
        <f>VLOOKUP(Table111[[#This Row],[Resistance (Ohms)]],Values!$A$12:'Values'!D$88,3,0)</f>
        <v>#N/A</v>
      </c>
      <c r="AG47" t="str">
        <f>CONCATENATE(Table111[[#This Row],[Resistance (Ohms)]],Table111[[#This Row],[Tolerance]],Table111[[#This Row],[Stock]])</f>
        <v>3.32Â±1%</v>
      </c>
      <c r="AH47" t="s">
        <v>11345</v>
      </c>
      <c r="AI47" s="6" t="s">
        <v>11350</v>
      </c>
    </row>
    <row r="48" spans="1:35">
      <c r="A48" t="s">
        <v>5274</v>
      </c>
      <c r="B48" t="s">
        <v>5275</v>
      </c>
      <c r="C48" t="s">
        <v>7087</v>
      </c>
      <c r="D48" t="s">
        <v>7088</v>
      </c>
      <c r="E48" t="s">
        <v>60</v>
      </c>
      <c r="F48" t="s">
        <v>7089</v>
      </c>
      <c r="G48">
        <v>73980</v>
      </c>
      <c r="H48">
        <v>0</v>
      </c>
      <c r="I48">
        <v>0.1</v>
      </c>
      <c r="J48">
        <v>0</v>
      </c>
      <c r="K48">
        <v>1</v>
      </c>
      <c r="L48" t="s">
        <v>19</v>
      </c>
      <c r="M48" t="s">
        <v>5279</v>
      </c>
      <c r="N48">
        <v>3.6</v>
      </c>
      <c r="O48" t="s">
        <v>23</v>
      </c>
      <c r="P48" t="s">
        <v>5280</v>
      </c>
      <c r="Q48" t="s">
        <v>65</v>
      </c>
      <c r="R48" t="s">
        <v>66</v>
      </c>
      <c r="S48" t="s">
        <v>71</v>
      </c>
      <c r="T48" t="s">
        <v>67</v>
      </c>
      <c r="U48" t="s">
        <v>35</v>
      </c>
      <c r="V48">
        <v>603</v>
      </c>
      <c r="W48" t="s">
        <v>36</v>
      </c>
      <c r="X48" t="s">
        <v>37</v>
      </c>
      <c r="Y48">
        <v>2</v>
      </c>
      <c r="AB48" t="str">
        <f>IF(Table111[[#This Row],[In Adafruit Kit]]+Table111[[#This Row],[Common part]]&gt;0,1,"")</f>
        <v/>
      </c>
      <c r="AD48">
        <v>1</v>
      </c>
      <c r="AE48" t="e">
        <f>VLOOKUP(Table111[[#This Row],[Resistance (Ohms)]],Values!$A$12:'Values'!D$88,3,0)</f>
        <v>#N/A</v>
      </c>
      <c r="AG48" t="str">
        <f>CONCATENATE(Table111[[#This Row],[Resistance (Ohms)]],Table111[[#This Row],[Tolerance]],Table111[[#This Row],[Stock]])</f>
        <v>3.6Â±5%</v>
      </c>
      <c r="AH48" t="s">
        <v>11345</v>
      </c>
      <c r="AI48" s="6" t="s">
        <v>11350</v>
      </c>
    </row>
    <row r="49" spans="1:35">
      <c r="A49" t="s">
        <v>7192</v>
      </c>
      <c r="B49" t="s">
        <v>5275</v>
      </c>
      <c r="C49" t="s">
        <v>9062</v>
      </c>
      <c r="D49" t="s">
        <v>9063</v>
      </c>
      <c r="E49" t="s">
        <v>60</v>
      </c>
      <c r="F49" t="s">
        <v>7089</v>
      </c>
      <c r="G49">
        <v>0</v>
      </c>
      <c r="H49">
        <v>0</v>
      </c>
      <c r="I49" t="s">
        <v>25</v>
      </c>
      <c r="J49">
        <v>0</v>
      </c>
      <c r="K49">
        <v>10</v>
      </c>
      <c r="L49" t="s">
        <v>19</v>
      </c>
      <c r="M49" t="s">
        <v>5279</v>
      </c>
      <c r="N49">
        <v>3.6</v>
      </c>
      <c r="O49" t="s">
        <v>23</v>
      </c>
      <c r="P49" t="s">
        <v>5280</v>
      </c>
      <c r="Q49" t="s">
        <v>65</v>
      </c>
      <c r="R49" t="s">
        <v>20</v>
      </c>
      <c r="S49" t="s">
        <v>3477</v>
      </c>
      <c r="T49" t="s">
        <v>67</v>
      </c>
      <c r="U49" t="s">
        <v>35</v>
      </c>
      <c r="V49">
        <v>603</v>
      </c>
      <c r="W49" t="s">
        <v>36</v>
      </c>
      <c r="X49" t="s">
        <v>37</v>
      </c>
      <c r="Y49">
        <v>2</v>
      </c>
      <c r="AB49" t="str">
        <f>IF(Table111[[#This Row],[In Adafruit Kit]]+Table111[[#This Row],[Common part]]&gt;0,1,"")</f>
        <v/>
      </c>
      <c r="AE49" t="e">
        <f>VLOOKUP(Table111[[#This Row],[Resistance (Ohms)]],Values!$A$12:'Values'!D$88,3,0)</f>
        <v>#N/A</v>
      </c>
      <c r="AG49" t="str">
        <f>CONCATENATE(Table111[[#This Row],[Resistance (Ohms)]],Table111[[#This Row],[Tolerance]],Table111[[#This Row],[Stock]])</f>
        <v>3.6Â±5%</v>
      </c>
      <c r="AH49" t="s">
        <v>11345</v>
      </c>
      <c r="AI49" s="6" t="s">
        <v>11350</v>
      </c>
    </row>
    <row r="50" spans="1:35">
      <c r="A50" t="s">
        <v>5274</v>
      </c>
      <c r="B50" t="s">
        <v>5275</v>
      </c>
      <c r="C50" t="s">
        <v>5653</v>
      </c>
      <c r="D50" t="s">
        <v>5654</v>
      </c>
      <c r="E50" t="s">
        <v>60</v>
      </c>
      <c r="F50" t="s">
        <v>5655</v>
      </c>
      <c r="G50">
        <v>29528</v>
      </c>
      <c r="H50">
        <v>0</v>
      </c>
      <c r="I50">
        <v>0.1</v>
      </c>
      <c r="J50">
        <v>0</v>
      </c>
      <c r="K50">
        <v>1</v>
      </c>
      <c r="L50" t="s">
        <v>19</v>
      </c>
      <c r="M50" t="s">
        <v>5279</v>
      </c>
      <c r="N50">
        <v>3.9</v>
      </c>
      <c r="O50" t="s">
        <v>23</v>
      </c>
      <c r="P50" t="s">
        <v>5280</v>
      </c>
      <c r="Q50" t="s">
        <v>65</v>
      </c>
      <c r="R50" t="s">
        <v>66</v>
      </c>
      <c r="S50" t="s">
        <v>71</v>
      </c>
      <c r="T50" t="s">
        <v>67</v>
      </c>
      <c r="U50" t="s">
        <v>35</v>
      </c>
      <c r="V50">
        <v>603</v>
      </c>
      <c r="W50" t="s">
        <v>36</v>
      </c>
      <c r="X50" t="s">
        <v>37</v>
      </c>
      <c r="Y50">
        <v>2</v>
      </c>
      <c r="AB50" t="str">
        <f>IF(Table111[[#This Row],[In Adafruit Kit]]+Table111[[#This Row],[Common part]]&gt;0,1,"")</f>
        <v/>
      </c>
      <c r="AD50">
        <v>1</v>
      </c>
      <c r="AE50" t="e">
        <f>VLOOKUP(Table111[[#This Row],[Resistance (Ohms)]],Values!$A$12:'Values'!D$88,3,0)</f>
        <v>#N/A</v>
      </c>
      <c r="AG50" t="str">
        <f>CONCATENATE(Table111[[#This Row],[Resistance (Ohms)]],Table111[[#This Row],[Tolerance]],Table111[[#This Row],[Stock]])</f>
        <v>3.9Â±5%</v>
      </c>
      <c r="AH50" t="s">
        <v>11345</v>
      </c>
      <c r="AI50" s="6" t="s">
        <v>11350</v>
      </c>
    </row>
    <row r="51" spans="1:35">
      <c r="A51" t="s">
        <v>7192</v>
      </c>
      <c r="B51" t="s">
        <v>5275</v>
      </c>
      <c r="C51" t="s">
        <v>9064</v>
      </c>
      <c r="D51" t="s">
        <v>9065</v>
      </c>
      <c r="E51" t="s">
        <v>60</v>
      </c>
      <c r="F51" t="s">
        <v>5655</v>
      </c>
      <c r="G51">
        <v>0</v>
      </c>
      <c r="H51">
        <v>0</v>
      </c>
      <c r="I51" t="s">
        <v>25</v>
      </c>
      <c r="J51">
        <v>0</v>
      </c>
      <c r="K51">
        <v>10</v>
      </c>
      <c r="L51" t="s">
        <v>19</v>
      </c>
      <c r="M51" t="s">
        <v>5279</v>
      </c>
      <c r="N51">
        <v>3.9</v>
      </c>
      <c r="O51" t="s">
        <v>23</v>
      </c>
      <c r="P51" t="s">
        <v>5280</v>
      </c>
      <c r="Q51" t="s">
        <v>65</v>
      </c>
      <c r="R51" t="s">
        <v>20</v>
      </c>
      <c r="S51" t="s">
        <v>3477</v>
      </c>
      <c r="T51" t="s">
        <v>67</v>
      </c>
      <c r="U51" t="s">
        <v>35</v>
      </c>
      <c r="V51">
        <v>603</v>
      </c>
      <c r="W51" t="s">
        <v>36</v>
      </c>
      <c r="X51" t="s">
        <v>37</v>
      </c>
      <c r="Y51">
        <v>2</v>
      </c>
      <c r="AB51" t="str">
        <f>IF(Table111[[#This Row],[In Adafruit Kit]]+Table111[[#This Row],[Common part]]&gt;0,1,"")</f>
        <v/>
      </c>
      <c r="AE51" t="e">
        <f>VLOOKUP(Table111[[#This Row],[Resistance (Ohms)]],Values!$A$12:'Values'!D$88,3,0)</f>
        <v>#N/A</v>
      </c>
      <c r="AG51" t="str">
        <f>CONCATENATE(Table111[[#This Row],[Resistance (Ohms)]],Table111[[#This Row],[Tolerance]],Table111[[#This Row],[Stock]])</f>
        <v>3.9Â±5%</v>
      </c>
      <c r="AH51" t="s">
        <v>11345</v>
      </c>
      <c r="AI51" s="6" t="s">
        <v>11350</v>
      </c>
    </row>
    <row r="52" spans="1:35">
      <c r="A52" t="s">
        <v>5274</v>
      </c>
      <c r="B52" t="s">
        <v>5275</v>
      </c>
      <c r="C52" t="s">
        <v>7042</v>
      </c>
      <c r="D52" t="s">
        <v>7043</v>
      </c>
      <c r="E52" t="s">
        <v>60</v>
      </c>
      <c r="F52" t="s">
        <v>7044</v>
      </c>
      <c r="G52">
        <v>40490</v>
      </c>
      <c r="H52">
        <v>0</v>
      </c>
      <c r="I52">
        <v>0.1</v>
      </c>
      <c r="J52">
        <v>0</v>
      </c>
      <c r="K52">
        <v>1</v>
      </c>
      <c r="L52" t="s">
        <v>19</v>
      </c>
      <c r="M52" t="s">
        <v>5279</v>
      </c>
      <c r="N52">
        <v>3.92</v>
      </c>
      <c r="O52" t="s">
        <v>24</v>
      </c>
      <c r="P52" t="s">
        <v>5280</v>
      </c>
      <c r="Q52" t="s">
        <v>65</v>
      </c>
      <c r="R52" t="s">
        <v>66</v>
      </c>
      <c r="S52" t="s">
        <v>71</v>
      </c>
      <c r="T52" t="s">
        <v>67</v>
      </c>
      <c r="U52" t="s">
        <v>35</v>
      </c>
      <c r="V52">
        <v>603</v>
      </c>
      <c r="W52" t="s">
        <v>36</v>
      </c>
      <c r="X52" t="s">
        <v>37</v>
      </c>
      <c r="Y52">
        <v>2</v>
      </c>
      <c r="AB52" t="str">
        <f>IF(Table111[[#This Row],[In Adafruit Kit]]+Table111[[#This Row],[Common part]]&gt;0,1,"")</f>
        <v/>
      </c>
      <c r="AD52">
        <v>1</v>
      </c>
      <c r="AE52" t="e">
        <f>VLOOKUP(Table111[[#This Row],[Resistance (Ohms)]],Values!$A$12:'Values'!D$88,3,0)</f>
        <v>#N/A</v>
      </c>
      <c r="AG52" t="str">
        <f>CONCATENATE(Table111[[#This Row],[Resistance (Ohms)]],Table111[[#This Row],[Tolerance]],Table111[[#This Row],[Stock]])</f>
        <v>3.92Â±1%</v>
      </c>
      <c r="AH52" t="s">
        <v>11345</v>
      </c>
      <c r="AI52" s="6" t="s">
        <v>11350</v>
      </c>
    </row>
    <row r="53" spans="1:35">
      <c r="A53" t="s">
        <v>7192</v>
      </c>
      <c r="B53" t="s">
        <v>5275</v>
      </c>
      <c r="C53" t="s">
        <v>8365</v>
      </c>
      <c r="D53" t="s">
        <v>8366</v>
      </c>
      <c r="E53" t="s">
        <v>60</v>
      </c>
      <c r="F53" t="s">
        <v>7044</v>
      </c>
      <c r="G53">
        <v>0</v>
      </c>
      <c r="H53">
        <v>0</v>
      </c>
      <c r="I53" t="s">
        <v>25</v>
      </c>
      <c r="J53">
        <v>0</v>
      </c>
      <c r="K53">
        <v>10</v>
      </c>
      <c r="L53" t="s">
        <v>19</v>
      </c>
      <c r="M53" t="s">
        <v>5279</v>
      </c>
      <c r="N53">
        <v>3.92</v>
      </c>
      <c r="O53" t="s">
        <v>24</v>
      </c>
      <c r="P53" t="s">
        <v>5280</v>
      </c>
      <c r="Q53" t="s">
        <v>65</v>
      </c>
      <c r="R53" t="s">
        <v>20</v>
      </c>
      <c r="S53" t="s">
        <v>3477</v>
      </c>
      <c r="T53" t="s">
        <v>67</v>
      </c>
      <c r="U53" t="s">
        <v>35</v>
      </c>
      <c r="V53">
        <v>603</v>
      </c>
      <c r="W53" t="s">
        <v>36</v>
      </c>
      <c r="X53" t="s">
        <v>37</v>
      </c>
      <c r="Y53">
        <v>2</v>
      </c>
      <c r="AB53" t="str">
        <f>IF(Table111[[#This Row],[In Adafruit Kit]]+Table111[[#This Row],[Common part]]&gt;0,1,"")</f>
        <v/>
      </c>
      <c r="AE53" t="e">
        <f>VLOOKUP(Table111[[#This Row],[Resistance (Ohms)]],Values!$A$12:'Values'!D$88,3,0)</f>
        <v>#N/A</v>
      </c>
      <c r="AG53" t="str">
        <f>CONCATENATE(Table111[[#This Row],[Resistance (Ohms)]],Table111[[#This Row],[Tolerance]],Table111[[#This Row],[Stock]])</f>
        <v>3.92Â±1%</v>
      </c>
      <c r="AH53" t="s">
        <v>11345</v>
      </c>
      <c r="AI53" s="6" t="s">
        <v>11350</v>
      </c>
    </row>
    <row r="54" spans="1:35">
      <c r="A54" t="s">
        <v>5274</v>
      </c>
      <c r="B54" t="s">
        <v>5275</v>
      </c>
      <c r="C54" t="s">
        <v>7450</v>
      </c>
      <c r="D54" t="s">
        <v>7451</v>
      </c>
      <c r="E54" t="s">
        <v>60</v>
      </c>
      <c r="F54" t="s">
        <v>7452</v>
      </c>
      <c r="G54">
        <v>2940</v>
      </c>
      <c r="H54">
        <v>0</v>
      </c>
      <c r="I54">
        <v>0.1</v>
      </c>
      <c r="J54">
        <v>0</v>
      </c>
      <c r="K54">
        <v>1</v>
      </c>
      <c r="L54" t="s">
        <v>19</v>
      </c>
      <c r="M54" t="s">
        <v>5279</v>
      </c>
      <c r="N54">
        <v>4.0199999999999996</v>
      </c>
      <c r="O54" t="s">
        <v>24</v>
      </c>
      <c r="P54" t="s">
        <v>5280</v>
      </c>
      <c r="Q54" t="s">
        <v>65</v>
      </c>
      <c r="R54" t="s">
        <v>66</v>
      </c>
      <c r="S54" t="s">
        <v>71</v>
      </c>
      <c r="T54" t="s">
        <v>67</v>
      </c>
      <c r="U54" t="s">
        <v>35</v>
      </c>
      <c r="V54">
        <v>603</v>
      </c>
      <c r="W54" t="s">
        <v>36</v>
      </c>
      <c r="X54" t="s">
        <v>37</v>
      </c>
      <c r="Y54">
        <v>2</v>
      </c>
      <c r="AB54" t="str">
        <f>IF(Table111[[#This Row],[In Adafruit Kit]]+Table111[[#This Row],[Common part]]&gt;0,1,"")</f>
        <v/>
      </c>
      <c r="AD54">
        <v>1</v>
      </c>
      <c r="AE54" t="e">
        <f>VLOOKUP(Table111[[#This Row],[Resistance (Ohms)]],Values!$A$12:'Values'!D$88,3,0)</f>
        <v>#N/A</v>
      </c>
      <c r="AG54" t="str">
        <f>CONCATENATE(Table111[[#This Row],[Resistance (Ohms)]],Table111[[#This Row],[Tolerance]],Table111[[#This Row],[Stock]])</f>
        <v>4.02Â±1%</v>
      </c>
      <c r="AH54" t="s">
        <v>11345</v>
      </c>
      <c r="AI54" s="6" t="s">
        <v>11350</v>
      </c>
    </row>
    <row r="55" spans="1:35">
      <c r="A55" t="s">
        <v>7192</v>
      </c>
      <c r="B55" t="s">
        <v>5275</v>
      </c>
      <c r="C55" t="s">
        <v>8495</v>
      </c>
      <c r="D55" t="s">
        <v>8496</v>
      </c>
      <c r="E55" t="s">
        <v>60</v>
      </c>
      <c r="F55" t="s">
        <v>7452</v>
      </c>
      <c r="G55">
        <v>0</v>
      </c>
      <c r="H55">
        <v>0</v>
      </c>
      <c r="I55" t="s">
        <v>25</v>
      </c>
      <c r="J55">
        <v>0</v>
      </c>
      <c r="K55">
        <v>10</v>
      </c>
      <c r="L55" t="s">
        <v>19</v>
      </c>
      <c r="M55" t="s">
        <v>5279</v>
      </c>
      <c r="N55">
        <v>4.0199999999999996</v>
      </c>
      <c r="O55" t="s">
        <v>24</v>
      </c>
      <c r="P55" t="s">
        <v>5280</v>
      </c>
      <c r="Q55" t="s">
        <v>65</v>
      </c>
      <c r="R55" t="s">
        <v>20</v>
      </c>
      <c r="S55" t="s">
        <v>3477</v>
      </c>
      <c r="T55" t="s">
        <v>67</v>
      </c>
      <c r="U55" t="s">
        <v>35</v>
      </c>
      <c r="V55">
        <v>603</v>
      </c>
      <c r="W55" t="s">
        <v>36</v>
      </c>
      <c r="X55" t="s">
        <v>37</v>
      </c>
      <c r="Y55">
        <v>2</v>
      </c>
      <c r="AB55" t="str">
        <f>IF(Table111[[#This Row],[In Adafruit Kit]]+Table111[[#This Row],[Common part]]&gt;0,1,"")</f>
        <v/>
      </c>
      <c r="AE55" t="e">
        <f>VLOOKUP(Table111[[#This Row],[Resistance (Ohms)]],Values!$A$12:'Values'!D$88,3,0)</f>
        <v>#N/A</v>
      </c>
      <c r="AG55" t="str">
        <f>CONCATENATE(Table111[[#This Row],[Resistance (Ohms)]],Table111[[#This Row],[Tolerance]],Table111[[#This Row],[Stock]])</f>
        <v>4.02Â±1%</v>
      </c>
      <c r="AH55" t="s">
        <v>11345</v>
      </c>
      <c r="AI55" s="6" t="s">
        <v>11350</v>
      </c>
    </row>
    <row r="56" spans="1:35">
      <c r="A56" t="s">
        <v>5274</v>
      </c>
      <c r="B56" t="s">
        <v>5275</v>
      </c>
      <c r="C56" t="s">
        <v>7096</v>
      </c>
      <c r="D56" t="s">
        <v>7097</v>
      </c>
      <c r="E56" t="s">
        <v>60</v>
      </c>
      <c r="F56" t="s">
        <v>7098</v>
      </c>
      <c r="G56">
        <v>56440</v>
      </c>
      <c r="H56">
        <v>0</v>
      </c>
      <c r="I56">
        <v>0.1</v>
      </c>
      <c r="J56">
        <v>0</v>
      </c>
      <c r="K56">
        <v>1</v>
      </c>
      <c r="L56" t="s">
        <v>19</v>
      </c>
      <c r="M56" t="s">
        <v>5279</v>
      </c>
      <c r="N56">
        <v>4.3</v>
      </c>
      <c r="O56" t="s">
        <v>23</v>
      </c>
      <c r="P56" t="s">
        <v>5280</v>
      </c>
      <c r="Q56" t="s">
        <v>65</v>
      </c>
      <c r="R56" t="s">
        <v>66</v>
      </c>
      <c r="S56" t="s">
        <v>71</v>
      </c>
      <c r="T56" t="s">
        <v>67</v>
      </c>
      <c r="U56" t="s">
        <v>35</v>
      </c>
      <c r="V56">
        <v>603</v>
      </c>
      <c r="W56" t="s">
        <v>36</v>
      </c>
      <c r="X56" t="s">
        <v>37</v>
      </c>
      <c r="Y56">
        <v>2</v>
      </c>
      <c r="AB56" t="str">
        <f>IF(Table111[[#This Row],[In Adafruit Kit]]+Table111[[#This Row],[Common part]]&gt;0,1,"")</f>
        <v/>
      </c>
      <c r="AD56">
        <v>1</v>
      </c>
      <c r="AE56" t="str">
        <f>VLOOKUP(Table111[[#This Row],[Resistance (Ohms)]],Values!$A$12:'Values'!D$88,3,0)</f>
        <v>STOCK</v>
      </c>
      <c r="AF56" t="s">
        <v>29</v>
      </c>
      <c r="AG56" t="str">
        <f>CONCATENATE(Table111[[#This Row],[Resistance (Ohms)]],Table111[[#This Row],[Tolerance]],Table111[[#This Row],[Stock]])</f>
        <v>4.3Â±5%Stock</v>
      </c>
      <c r="AH56" t="s">
        <v>11345</v>
      </c>
      <c r="AI56" s="6" t="s">
        <v>11350</v>
      </c>
    </row>
    <row r="57" spans="1:35">
      <c r="A57" t="s">
        <v>7192</v>
      </c>
      <c r="B57" t="s">
        <v>5275</v>
      </c>
      <c r="C57" t="s">
        <v>9090</v>
      </c>
      <c r="D57" t="s">
        <v>9091</v>
      </c>
      <c r="E57" t="s">
        <v>60</v>
      </c>
      <c r="F57" t="s">
        <v>7098</v>
      </c>
      <c r="G57">
        <v>0</v>
      </c>
      <c r="H57">
        <v>0</v>
      </c>
      <c r="I57" t="s">
        <v>25</v>
      </c>
      <c r="J57">
        <v>0</v>
      </c>
      <c r="K57">
        <v>10</v>
      </c>
      <c r="L57" t="s">
        <v>19</v>
      </c>
      <c r="M57" t="s">
        <v>5279</v>
      </c>
      <c r="N57">
        <v>4.3</v>
      </c>
      <c r="O57" t="s">
        <v>23</v>
      </c>
      <c r="P57" t="s">
        <v>5280</v>
      </c>
      <c r="Q57" t="s">
        <v>65</v>
      </c>
      <c r="R57" t="s">
        <v>20</v>
      </c>
      <c r="S57" t="s">
        <v>3477</v>
      </c>
      <c r="T57" t="s">
        <v>67</v>
      </c>
      <c r="U57" t="s">
        <v>35</v>
      </c>
      <c r="V57">
        <v>603</v>
      </c>
      <c r="W57" t="s">
        <v>36</v>
      </c>
      <c r="X57" t="s">
        <v>37</v>
      </c>
      <c r="Y57">
        <v>2</v>
      </c>
      <c r="AB57" t="str">
        <f>IF(Table111[[#This Row],[In Adafruit Kit]]+Table111[[#This Row],[Common part]]&gt;0,1,"")</f>
        <v/>
      </c>
      <c r="AE57" t="str">
        <f>VLOOKUP(Table111[[#This Row],[Resistance (Ohms)]],Values!$A$12:'Values'!D$88,3,0)</f>
        <v>STOCK</v>
      </c>
      <c r="AG57" t="str">
        <f>CONCATENATE(Table111[[#This Row],[Resistance (Ohms)]],Table111[[#This Row],[Tolerance]],Table111[[#This Row],[Stock]])</f>
        <v>4.3Â±5%</v>
      </c>
      <c r="AH57" t="s">
        <v>11345</v>
      </c>
      <c r="AI57" s="6" t="s">
        <v>11350</v>
      </c>
    </row>
    <row r="58" spans="1:35">
      <c r="A58" t="s">
        <v>5274</v>
      </c>
      <c r="B58" t="s">
        <v>5275</v>
      </c>
      <c r="C58" t="s">
        <v>7051</v>
      </c>
      <c r="D58" t="s">
        <v>7052</v>
      </c>
      <c r="E58" t="s">
        <v>60</v>
      </c>
      <c r="F58" t="s">
        <v>7053</v>
      </c>
      <c r="G58">
        <v>27018</v>
      </c>
      <c r="H58">
        <v>0</v>
      </c>
      <c r="I58">
        <v>0.1</v>
      </c>
      <c r="J58">
        <v>0</v>
      </c>
      <c r="K58">
        <v>1</v>
      </c>
      <c r="L58" t="s">
        <v>19</v>
      </c>
      <c r="M58" t="s">
        <v>5279</v>
      </c>
      <c r="N58">
        <v>4.42</v>
      </c>
      <c r="O58" t="s">
        <v>24</v>
      </c>
      <c r="P58" t="s">
        <v>5280</v>
      </c>
      <c r="Q58" t="s">
        <v>65</v>
      </c>
      <c r="R58" t="s">
        <v>66</v>
      </c>
      <c r="S58" t="s">
        <v>71</v>
      </c>
      <c r="T58" t="s">
        <v>67</v>
      </c>
      <c r="U58" t="s">
        <v>35</v>
      </c>
      <c r="V58">
        <v>603</v>
      </c>
      <c r="W58" t="s">
        <v>36</v>
      </c>
      <c r="X58" t="s">
        <v>37</v>
      </c>
      <c r="Y58">
        <v>2</v>
      </c>
      <c r="AB58" t="str">
        <f>IF(Table111[[#This Row],[In Adafruit Kit]]+Table111[[#This Row],[Common part]]&gt;0,1,"")</f>
        <v/>
      </c>
      <c r="AD58">
        <v>1</v>
      </c>
      <c r="AE58" t="e">
        <f>VLOOKUP(Table111[[#This Row],[Resistance (Ohms)]],Values!$A$12:'Values'!D$88,3,0)</f>
        <v>#N/A</v>
      </c>
      <c r="AG58" t="str">
        <f>CONCATENATE(Table111[[#This Row],[Resistance (Ohms)]],Table111[[#This Row],[Tolerance]],Table111[[#This Row],[Stock]])</f>
        <v>4.42Â±1%</v>
      </c>
      <c r="AH58" t="s">
        <v>11345</v>
      </c>
      <c r="AI58" s="6" t="s">
        <v>11350</v>
      </c>
    </row>
    <row r="59" spans="1:35">
      <c r="A59" t="s">
        <v>7192</v>
      </c>
      <c r="B59" t="s">
        <v>5275</v>
      </c>
      <c r="C59" t="s">
        <v>8497</v>
      </c>
      <c r="D59" t="s">
        <v>8498</v>
      </c>
      <c r="E59" t="s">
        <v>60</v>
      </c>
      <c r="F59" t="s">
        <v>7053</v>
      </c>
      <c r="G59">
        <v>0</v>
      </c>
      <c r="H59">
        <v>0</v>
      </c>
      <c r="I59" t="s">
        <v>25</v>
      </c>
      <c r="J59">
        <v>0</v>
      </c>
      <c r="K59">
        <v>10</v>
      </c>
      <c r="L59" t="s">
        <v>19</v>
      </c>
      <c r="M59" t="s">
        <v>5279</v>
      </c>
      <c r="N59">
        <v>4.42</v>
      </c>
      <c r="O59" t="s">
        <v>24</v>
      </c>
      <c r="P59" t="s">
        <v>5280</v>
      </c>
      <c r="Q59" t="s">
        <v>65</v>
      </c>
      <c r="R59" t="s">
        <v>20</v>
      </c>
      <c r="S59" t="s">
        <v>3477</v>
      </c>
      <c r="T59" t="s">
        <v>67</v>
      </c>
      <c r="U59" t="s">
        <v>35</v>
      </c>
      <c r="V59">
        <v>603</v>
      </c>
      <c r="W59" t="s">
        <v>36</v>
      </c>
      <c r="X59" t="s">
        <v>37</v>
      </c>
      <c r="Y59">
        <v>2</v>
      </c>
      <c r="AB59" t="str">
        <f>IF(Table111[[#This Row],[In Adafruit Kit]]+Table111[[#This Row],[Common part]]&gt;0,1,"")</f>
        <v/>
      </c>
      <c r="AE59" t="e">
        <f>VLOOKUP(Table111[[#This Row],[Resistance (Ohms)]],Values!$A$12:'Values'!D$88,3,0)</f>
        <v>#N/A</v>
      </c>
      <c r="AG59" t="str">
        <f>CONCATENATE(Table111[[#This Row],[Resistance (Ohms)]],Table111[[#This Row],[Tolerance]],Table111[[#This Row],[Stock]])</f>
        <v>4.42Â±1%</v>
      </c>
      <c r="AH59" t="s">
        <v>11345</v>
      </c>
      <c r="AI59" s="6" t="s">
        <v>11350</v>
      </c>
    </row>
    <row r="60" spans="1:35">
      <c r="A60" t="s">
        <v>5274</v>
      </c>
      <c r="B60" t="s">
        <v>5275</v>
      </c>
      <c r="C60" t="s">
        <v>7366</v>
      </c>
      <c r="D60" t="s">
        <v>7367</v>
      </c>
      <c r="E60" t="s">
        <v>60</v>
      </c>
      <c r="F60" t="s">
        <v>7368</v>
      </c>
      <c r="G60">
        <v>5607</v>
      </c>
      <c r="H60">
        <v>0</v>
      </c>
      <c r="I60">
        <v>0.1</v>
      </c>
      <c r="J60">
        <v>0</v>
      </c>
      <c r="K60">
        <v>1</v>
      </c>
      <c r="L60" t="s">
        <v>19</v>
      </c>
      <c r="M60" t="s">
        <v>5279</v>
      </c>
      <c r="N60">
        <v>4.7</v>
      </c>
      <c r="O60" t="s">
        <v>23</v>
      </c>
      <c r="P60" t="s">
        <v>5280</v>
      </c>
      <c r="Q60" t="s">
        <v>65</v>
      </c>
      <c r="R60" t="s">
        <v>66</v>
      </c>
      <c r="S60" t="s">
        <v>71</v>
      </c>
      <c r="T60" t="s">
        <v>67</v>
      </c>
      <c r="U60" t="s">
        <v>35</v>
      </c>
      <c r="V60">
        <v>603</v>
      </c>
      <c r="W60" t="s">
        <v>36</v>
      </c>
      <c r="X60" t="s">
        <v>37</v>
      </c>
      <c r="Y60">
        <v>2</v>
      </c>
      <c r="AB60" t="str">
        <f>IF(Table111[[#This Row],[In Adafruit Kit]]+Table111[[#This Row],[Common part]]&gt;0,1,"")</f>
        <v/>
      </c>
      <c r="AD60">
        <v>1</v>
      </c>
      <c r="AE60" t="e">
        <f>VLOOKUP(Table111[[#This Row],[Resistance (Ohms)]],Values!$A$12:'Values'!D$88,3,0)</f>
        <v>#N/A</v>
      </c>
      <c r="AG60" t="str">
        <f>CONCATENATE(Table111[[#This Row],[Resistance (Ohms)]],Table111[[#This Row],[Tolerance]],Table111[[#This Row],[Stock]])</f>
        <v>4.7Â±5%</v>
      </c>
      <c r="AH60" t="s">
        <v>11345</v>
      </c>
      <c r="AI60" s="6" t="s">
        <v>11350</v>
      </c>
    </row>
    <row r="61" spans="1:35">
      <c r="A61" t="s">
        <v>7192</v>
      </c>
      <c r="B61" t="s">
        <v>5275</v>
      </c>
      <c r="C61" t="s">
        <v>9092</v>
      </c>
      <c r="D61" t="s">
        <v>9093</v>
      </c>
      <c r="E61" t="s">
        <v>60</v>
      </c>
      <c r="F61" t="s">
        <v>7368</v>
      </c>
      <c r="G61">
        <v>0</v>
      </c>
      <c r="H61">
        <v>0</v>
      </c>
      <c r="I61" t="s">
        <v>25</v>
      </c>
      <c r="J61">
        <v>0</v>
      </c>
      <c r="K61">
        <v>10</v>
      </c>
      <c r="L61" t="s">
        <v>19</v>
      </c>
      <c r="M61" t="s">
        <v>5279</v>
      </c>
      <c r="N61">
        <v>4.7</v>
      </c>
      <c r="O61" t="s">
        <v>23</v>
      </c>
      <c r="P61" t="s">
        <v>5280</v>
      </c>
      <c r="Q61" t="s">
        <v>65</v>
      </c>
      <c r="R61" t="s">
        <v>20</v>
      </c>
      <c r="S61" t="s">
        <v>3477</v>
      </c>
      <c r="T61" t="s">
        <v>67</v>
      </c>
      <c r="U61" t="s">
        <v>35</v>
      </c>
      <c r="V61">
        <v>603</v>
      </c>
      <c r="W61" t="s">
        <v>36</v>
      </c>
      <c r="X61" t="s">
        <v>37</v>
      </c>
      <c r="Y61">
        <v>2</v>
      </c>
      <c r="AB61" t="str">
        <f>IF(Table111[[#This Row],[In Adafruit Kit]]+Table111[[#This Row],[Common part]]&gt;0,1,"")</f>
        <v/>
      </c>
      <c r="AE61" t="e">
        <f>VLOOKUP(Table111[[#This Row],[Resistance (Ohms)]],Values!$A$12:'Values'!D$88,3,0)</f>
        <v>#N/A</v>
      </c>
      <c r="AG61" t="str">
        <f>CONCATENATE(Table111[[#This Row],[Resistance (Ohms)]],Table111[[#This Row],[Tolerance]],Table111[[#This Row],[Stock]])</f>
        <v>4.7Â±5%</v>
      </c>
      <c r="AH61" t="s">
        <v>11345</v>
      </c>
      <c r="AI61" s="6" t="s">
        <v>11350</v>
      </c>
    </row>
    <row r="62" spans="1:35">
      <c r="A62" t="s">
        <v>5274</v>
      </c>
      <c r="B62" t="s">
        <v>5275</v>
      </c>
      <c r="C62" t="s">
        <v>7024</v>
      </c>
      <c r="D62" t="s">
        <v>7025</v>
      </c>
      <c r="E62" t="s">
        <v>60</v>
      </c>
      <c r="F62" t="s">
        <v>7026</v>
      </c>
      <c r="G62">
        <v>79400</v>
      </c>
      <c r="H62">
        <v>0</v>
      </c>
      <c r="I62">
        <v>0.1</v>
      </c>
      <c r="J62">
        <v>0</v>
      </c>
      <c r="K62">
        <v>1</v>
      </c>
      <c r="L62" t="s">
        <v>19</v>
      </c>
      <c r="M62" t="s">
        <v>5279</v>
      </c>
      <c r="N62">
        <v>4.75</v>
      </c>
      <c r="O62" t="s">
        <v>24</v>
      </c>
      <c r="P62" t="s">
        <v>5280</v>
      </c>
      <c r="Q62" t="s">
        <v>65</v>
      </c>
      <c r="R62" t="s">
        <v>66</v>
      </c>
      <c r="S62" t="s">
        <v>71</v>
      </c>
      <c r="T62" t="s">
        <v>67</v>
      </c>
      <c r="U62" t="s">
        <v>35</v>
      </c>
      <c r="V62">
        <v>603</v>
      </c>
      <c r="W62" t="s">
        <v>36</v>
      </c>
      <c r="X62" t="s">
        <v>37</v>
      </c>
      <c r="Y62">
        <v>2</v>
      </c>
      <c r="AB62" t="str">
        <f>IF(Table111[[#This Row],[In Adafruit Kit]]+Table111[[#This Row],[Common part]]&gt;0,1,"")</f>
        <v/>
      </c>
      <c r="AD62">
        <v>1</v>
      </c>
      <c r="AE62" t="e">
        <f>VLOOKUP(Table111[[#This Row],[Resistance (Ohms)]],Values!$A$12:'Values'!D$88,3,0)</f>
        <v>#N/A</v>
      </c>
      <c r="AG62" t="str">
        <f>CONCATENATE(Table111[[#This Row],[Resistance (Ohms)]],Table111[[#This Row],[Tolerance]],Table111[[#This Row],[Stock]])</f>
        <v>4.75Â±1%</v>
      </c>
      <c r="AH62" t="s">
        <v>11345</v>
      </c>
      <c r="AI62" s="6" t="s">
        <v>11350</v>
      </c>
    </row>
    <row r="63" spans="1:35">
      <c r="A63" t="s">
        <v>7192</v>
      </c>
      <c r="B63" t="s">
        <v>5275</v>
      </c>
      <c r="C63" t="s">
        <v>8499</v>
      </c>
      <c r="D63" t="s">
        <v>8500</v>
      </c>
      <c r="E63" t="s">
        <v>60</v>
      </c>
      <c r="F63" t="s">
        <v>7026</v>
      </c>
      <c r="G63">
        <v>0</v>
      </c>
      <c r="H63">
        <v>0</v>
      </c>
      <c r="I63" t="s">
        <v>25</v>
      </c>
      <c r="J63">
        <v>0</v>
      </c>
      <c r="K63">
        <v>10</v>
      </c>
      <c r="L63" t="s">
        <v>19</v>
      </c>
      <c r="M63" t="s">
        <v>5279</v>
      </c>
      <c r="N63">
        <v>4.75</v>
      </c>
      <c r="O63" t="s">
        <v>24</v>
      </c>
      <c r="P63" t="s">
        <v>5280</v>
      </c>
      <c r="Q63" t="s">
        <v>65</v>
      </c>
      <c r="R63" t="s">
        <v>20</v>
      </c>
      <c r="S63" t="s">
        <v>3477</v>
      </c>
      <c r="T63" t="s">
        <v>67</v>
      </c>
      <c r="U63" t="s">
        <v>35</v>
      </c>
      <c r="V63">
        <v>603</v>
      </c>
      <c r="W63" t="s">
        <v>36</v>
      </c>
      <c r="X63" t="s">
        <v>37</v>
      </c>
      <c r="Y63">
        <v>2</v>
      </c>
      <c r="AB63" t="str">
        <f>IF(Table111[[#This Row],[In Adafruit Kit]]+Table111[[#This Row],[Common part]]&gt;0,1,"")</f>
        <v/>
      </c>
      <c r="AE63" t="e">
        <f>VLOOKUP(Table111[[#This Row],[Resistance (Ohms)]],Values!$A$12:'Values'!D$88,3,0)</f>
        <v>#N/A</v>
      </c>
      <c r="AG63" t="str">
        <f>CONCATENATE(Table111[[#This Row],[Resistance (Ohms)]],Table111[[#This Row],[Tolerance]],Table111[[#This Row],[Stock]])</f>
        <v>4.75Â±1%</v>
      </c>
      <c r="AH63" t="s">
        <v>11345</v>
      </c>
      <c r="AI63" s="6" t="s">
        <v>11350</v>
      </c>
    </row>
    <row r="64" spans="1:35">
      <c r="A64" t="s">
        <v>5274</v>
      </c>
      <c r="B64" t="s">
        <v>5275</v>
      </c>
      <c r="C64" t="s">
        <v>7387</v>
      </c>
      <c r="D64" t="s">
        <v>7388</v>
      </c>
      <c r="E64" t="s">
        <v>60</v>
      </c>
      <c r="F64" t="s">
        <v>7389</v>
      </c>
      <c r="G64">
        <v>2234</v>
      </c>
      <c r="H64">
        <v>0</v>
      </c>
      <c r="I64">
        <v>0.1</v>
      </c>
      <c r="J64">
        <v>0</v>
      </c>
      <c r="K64">
        <v>1</v>
      </c>
      <c r="L64" t="s">
        <v>19</v>
      </c>
      <c r="M64" t="s">
        <v>5279</v>
      </c>
      <c r="N64">
        <v>4.99</v>
      </c>
      <c r="O64" t="s">
        <v>24</v>
      </c>
      <c r="P64" t="s">
        <v>5280</v>
      </c>
      <c r="Q64" t="s">
        <v>65</v>
      </c>
      <c r="R64" t="s">
        <v>66</v>
      </c>
      <c r="S64" t="s">
        <v>71</v>
      </c>
      <c r="T64" t="s">
        <v>67</v>
      </c>
      <c r="U64" t="s">
        <v>35</v>
      </c>
      <c r="V64">
        <v>603</v>
      </c>
      <c r="W64" t="s">
        <v>36</v>
      </c>
      <c r="X64" t="s">
        <v>37</v>
      </c>
      <c r="Y64">
        <v>2</v>
      </c>
      <c r="AB64" t="str">
        <f>IF(Table111[[#This Row],[In Adafruit Kit]]+Table111[[#This Row],[Common part]]&gt;0,1,"")</f>
        <v/>
      </c>
      <c r="AD64">
        <v>1</v>
      </c>
      <c r="AE64" t="e">
        <f>VLOOKUP(Table111[[#This Row],[Resistance (Ohms)]],Values!$A$12:'Values'!D$88,3,0)</f>
        <v>#N/A</v>
      </c>
      <c r="AG64" t="str">
        <f>CONCATENATE(Table111[[#This Row],[Resistance (Ohms)]],Table111[[#This Row],[Tolerance]],Table111[[#This Row],[Stock]])</f>
        <v>4.99Â±1%</v>
      </c>
      <c r="AH64" t="s">
        <v>11345</v>
      </c>
      <c r="AI64" s="6" t="s">
        <v>11350</v>
      </c>
    </row>
    <row r="65" spans="1:35">
      <c r="A65" t="s">
        <v>7192</v>
      </c>
      <c r="B65" t="s">
        <v>5275</v>
      </c>
      <c r="C65" t="s">
        <v>8501</v>
      </c>
      <c r="D65" t="s">
        <v>8502</v>
      </c>
      <c r="E65" t="s">
        <v>60</v>
      </c>
      <c r="F65" t="s">
        <v>7389</v>
      </c>
      <c r="G65">
        <v>0</v>
      </c>
      <c r="H65">
        <v>0</v>
      </c>
      <c r="I65" t="s">
        <v>25</v>
      </c>
      <c r="J65">
        <v>0</v>
      </c>
      <c r="K65">
        <v>10</v>
      </c>
      <c r="L65" t="s">
        <v>19</v>
      </c>
      <c r="M65" t="s">
        <v>5279</v>
      </c>
      <c r="N65">
        <v>4.99</v>
      </c>
      <c r="O65" t="s">
        <v>24</v>
      </c>
      <c r="P65" t="s">
        <v>5280</v>
      </c>
      <c r="Q65" t="s">
        <v>65</v>
      </c>
      <c r="R65" t="s">
        <v>20</v>
      </c>
      <c r="S65" t="s">
        <v>3477</v>
      </c>
      <c r="T65" t="s">
        <v>67</v>
      </c>
      <c r="U65" t="s">
        <v>35</v>
      </c>
      <c r="V65">
        <v>603</v>
      </c>
      <c r="W65" t="s">
        <v>36</v>
      </c>
      <c r="X65" t="s">
        <v>37</v>
      </c>
      <c r="Y65">
        <v>2</v>
      </c>
      <c r="AB65" t="str">
        <f>IF(Table111[[#This Row],[In Adafruit Kit]]+Table111[[#This Row],[Common part]]&gt;0,1,"")</f>
        <v/>
      </c>
      <c r="AE65" t="e">
        <f>VLOOKUP(Table111[[#This Row],[Resistance (Ohms)]],Values!$A$12:'Values'!D$88,3,0)</f>
        <v>#N/A</v>
      </c>
      <c r="AG65" t="str">
        <f>CONCATENATE(Table111[[#This Row],[Resistance (Ohms)]],Table111[[#This Row],[Tolerance]],Table111[[#This Row],[Stock]])</f>
        <v>4.99Â±1%</v>
      </c>
      <c r="AH65" t="s">
        <v>11345</v>
      </c>
      <c r="AI65" s="6" t="s">
        <v>11350</v>
      </c>
    </row>
    <row r="66" spans="1:35">
      <c r="A66" t="s">
        <v>5274</v>
      </c>
      <c r="B66" t="s">
        <v>5275</v>
      </c>
      <c r="C66" t="s">
        <v>7534</v>
      </c>
      <c r="D66" t="s">
        <v>7535</v>
      </c>
      <c r="E66" t="s">
        <v>60</v>
      </c>
      <c r="F66" t="s">
        <v>7536</v>
      </c>
      <c r="G66">
        <v>786</v>
      </c>
      <c r="H66">
        <v>0</v>
      </c>
      <c r="I66">
        <v>0.1</v>
      </c>
      <c r="J66">
        <v>0</v>
      </c>
      <c r="K66">
        <v>1</v>
      </c>
      <c r="L66" t="s">
        <v>19</v>
      </c>
      <c r="M66" t="s">
        <v>5279</v>
      </c>
      <c r="N66">
        <v>5.0999999999999996</v>
      </c>
      <c r="O66" t="s">
        <v>23</v>
      </c>
      <c r="P66" t="s">
        <v>5280</v>
      </c>
      <c r="Q66" t="s">
        <v>65</v>
      </c>
      <c r="R66" t="s">
        <v>66</v>
      </c>
      <c r="S66" t="s">
        <v>71</v>
      </c>
      <c r="T66" t="s">
        <v>67</v>
      </c>
      <c r="U66" t="s">
        <v>35</v>
      </c>
      <c r="V66">
        <v>603</v>
      </c>
      <c r="W66" t="s">
        <v>36</v>
      </c>
      <c r="X66" t="s">
        <v>37</v>
      </c>
      <c r="Y66">
        <v>2</v>
      </c>
      <c r="AB66" t="str">
        <f>IF(Table111[[#This Row],[In Adafruit Kit]]+Table111[[#This Row],[Common part]]&gt;0,1,"")</f>
        <v/>
      </c>
      <c r="AD66">
        <v>1</v>
      </c>
      <c r="AE66" t="str">
        <f>VLOOKUP(Table111[[#This Row],[Resistance (Ohms)]],Values!$A$12:'Values'!D$88,3,0)</f>
        <v>STOCK</v>
      </c>
      <c r="AF66" t="s">
        <v>29</v>
      </c>
      <c r="AG66" t="str">
        <f>CONCATENATE(Table111[[#This Row],[Resistance (Ohms)]],Table111[[#This Row],[Tolerance]],Table111[[#This Row],[Stock]])</f>
        <v>5.1Â±5%Stock</v>
      </c>
      <c r="AH66" t="s">
        <v>11345</v>
      </c>
      <c r="AI66" s="6" t="s">
        <v>11350</v>
      </c>
    </row>
    <row r="67" spans="1:35">
      <c r="A67" t="s">
        <v>7192</v>
      </c>
      <c r="B67" t="s">
        <v>5275</v>
      </c>
      <c r="C67" t="s">
        <v>9118</v>
      </c>
      <c r="D67" t="s">
        <v>9119</v>
      </c>
      <c r="E67" t="s">
        <v>60</v>
      </c>
      <c r="F67" t="s">
        <v>7536</v>
      </c>
      <c r="G67">
        <v>0</v>
      </c>
      <c r="H67">
        <v>0</v>
      </c>
      <c r="I67" t="s">
        <v>25</v>
      </c>
      <c r="J67">
        <v>0</v>
      </c>
      <c r="K67">
        <v>10</v>
      </c>
      <c r="L67" t="s">
        <v>19</v>
      </c>
      <c r="M67" t="s">
        <v>5279</v>
      </c>
      <c r="N67">
        <v>5.0999999999999996</v>
      </c>
      <c r="O67" t="s">
        <v>23</v>
      </c>
      <c r="P67" t="s">
        <v>5280</v>
      </c>
      <c r="Q67" t="s">
        <v>65</v>
      </c>
      <c r="R67" t="s">
        <v>20</v>
      </c>
      <c r="S67" t="s">
        <v>3477</v>
      </c>
      <c r="T67" t="s">
        <v>67</v>
      </c>
      <c r="U67" t="s">
        <v>35</v>
      </c>
      <c r="V67">
        <v>603</v>
      </c>
      <c r="W67" t="s">
        <v>36</v>
      </c>
      <c r="X67" t="s">
        <v>37</v>
      </c>
      <c r="Y67">
        <v>2</v>
      </c>
      <c r="AB67" t="str">
        <f>IF(Table111[[#This Row],[In Adafruit Kit]]+Table111[[#This Row],[Common part]]&gt;0,1,"")</f>
        <v/>
      </c>
      <c r="AE67" t="str">
        <f>VLOOKUP(Table111[[#This Row],[Resistance (Ohms)]],Values!$A$12:'Values'!D$88,3,0)</f>
        <v>STOCK</v>
      </c>
      <c r="AG67" t="str">
        <f>CONCATENATE(Table111[[#This Row],[Resistance (Ohms)]],Table111[[#This Row],[Tolerance]],Table111[[#This Row],[Stock]])</f>
        <v>5.1Â±5%</v>
      </c>
      <c r="AH67" t="s">
        <v>11345</v>
      </c>
      <c r="AI67" s="6" t="s">
        <v>11350</v>
      </c>
    </row>
    <row r="68" spans="1:35">
      <c r="A68" t="s">
        <v>5274</v>
      </c>
      <c r="B68" t="s">
        <v>5275</v>
      </c>
      <c r="C68" t="s">
        <v>7045</v>
      </c>
      <c r="D68" t="s">
        <v>7046</v>
      </c>
      <c r="E68" t="s">
        <v>60</v>
      </c>
      <c r="F68" t="s">
        <v>7047</v>
      </c>
      <c r="G68">
        <v>36748</v>
      </c>
      <c r="H68">
        <v>0</v>
      </c>
      <c r="I68">
        <v>0.1</v>
      </c>
      <c r="J68">
        <v>0</v>
      </c>
      <c r="K68">
        <v>1</v>
      </c>
      <c r="L68" t="s">
        <v>19</v>
      </c>
      <c r="M68" t="s">
        <v>5279</v>
      </c>
      <c r="N68">
        <v>5.1100000000000003</v>
      </c>
      <c r="O68" t="s">
        <v>24</v>
      </c>
      <c r="P68" t="s">
        <v>5280</v>
      </c>
      <c r="Q68" t="s">
        <v>65</v>
      </c>
      <c r="R68" t="s">
        <v>66</v>
      </c>
      <c r="S68" t="s">
        <v>71</v>
      </c>
      <c r="T68" t="s">
        <v>67</v>
      </c>
      <c r="U68" t="s">
        <v>35</v>
      </c>
      <c r="V68">
        <v>603</v>
      </c>
      <c r="W68" t="s">
        <v>36</v>
      </c>
      <c r="X68" t="s">
        <v>37</v>
      </c>
      <c r="Y68">
        <v>2</v>
      </c>
      <c r="AB68" t="str">
        <f>IF(Table111[[#This Row],[In Adafruit Kit]]+Table111[[#This Row],[Common part]]&gt;0,1,"")</f>
        <v/>
      </c>
      <c r="AD68">
        <v>1</v>
      </c>
      <c r="AE68" t="e">
        <f>VLOOKUP(Table111[[#This Row],[Resistance (Ohms)]],Values!$A$12:'Values'!D$88,3,0)</f>
        <v>#N/A</v>
      </c>
      <c r="AG68" t="str">
        <f>CONCATENATE(Table111[[#This Row],[Resistance (Ohms)]],Table111[[#This Row],[Tolerance]],Table111[[#This Row],[Stock]])</f>
        <v>5.11Â±1%</v>
      </c>
      <c r="AH68" t="s">
        <v>11345</v>
      </c>
      <c r="AI68" s="6" t="s">
        <v>11350</v>
      </c>
    </row>
    <row r="69" spans="1:35">
      <c r="A69" t="s">
        <v>7192</v>
      </c>
      <c r="B69" t="s">
        <v>5275</v>
      </c>
      <c r="C69" t="s">
        <v>8591</v>
      </c>
      <c r="D69" t="s">
        <v>8592</v>
      </c>
      <c r="E69" t="s">
        <v>60</v>
      </c>
      <c r="F69" t="s">
        <v>7047</v>
      </c>
      <c r="G69">
        <v>0</v>
      </c>
      <c r="H69">
        <v>0</v>
      </c>
      <c r="I69" t="s">
        <v>25</v>
      </c>
      <c r="J69">
        <v>0</v>
      </c>
      <c r="K69">
        <v>10</v>
      </c>
      <c r="L69" t="s">
        <v>19</v>
      </c>
      <c r="M69" t="s">
        <v>5279</v>
      </c>
      <c r="N69">
        <v>5.1100000000000003</v>
      </c>
      <c r="O69" t="s">
        <v>24</v>
      </c>
      <c r="P69" t="s">
        <v>5280</v>
      </c>
      <c r="Q69" t="s">
        <v>65</v>
      </c>
      <c r="R69" t="s">
        <v>20</v>
      </c>
      <c r="S69" t="s">
        <v>3477</v>
      </c>
      <c r="T69" t="s">
        <v>67</v>
      </c>
      <c r="U69" t="s">
        <v>35</v>
      </c>
      <c r="V69">
        <v>603</v>
      </c>
      <c r="W69" t="s">
        <v>36</v>
      </c>
      <c r="X69" t="s">
        <v>37</v>
      </c>
      <c r="Y69">
        <v>2</v>
      </c>
      <c r="AB69" t="str">
        <f>IF(Table111[[#This Row],[In Adafruit Kit]]+Table111[[#This Row],[Common part]]&gt;0,1,"")</f>
        <v/>
      </c>
      <c r="AE69" t="e">
        <f>VLOOKUP(Table111[[#This Row],[Resistance (Ohms)]],Values!$A$12:'Values'!D$88,3,0)</f>
        <v>#N/A</v>
      </c>
      <c r="AG69" t="str">
        <f>CONCATENATE(Table111[[#This Row],[Resistance (Ohms)]],Table111[[#This Row],[Tolerance]],Table111[[#This Row],[Stock]])</f>
        <v>5.11Â±1%</v>
      </c>
      <c r="AH69" t="s">
        <v>11345</v>
      </c>
      <c r="AI69" s="6" t="s">
        <v>11350</v>
      </c>
    </row>
    <row r="70" spans="1:35">
      <c r="A70" t="s">
        <v>5274</v>
      </c>
      <c r="B70" t="s">
        <v>5275</v>
      </c>
      <c r="C70" t="s">
        <v>7309</v>
      </c>
      <c r="D70" t="s">
        <v>7310</v>
      </c>
      <c r="E70" t="s">
        <v>60</v>
      </c>
      <c r="F70" t="s">
        <v>7311</v>
      </c>
      <c r="G70">
        <v>12589</v>
      </c>
      <c r="H70">
        <v>0</v>
      </c>
      <c r="I70">
        <v>0.1</v>
      </c>
      <c r="J70">
        <v>0</v>
      </c>
      <c r="K70">
        <v>1</v>
      </c>
      <c r="L70" t="s">
        <v>19</v>
      </c>
      <c r="M70" t="s">
        <v>5279</v>
      </c>
      <c r="N70">
        <v>5.23</v>
      </c>
      <c r="O70" t="s">
        <v>24</v>
      </c>
      <c r="P70" t="s">
        <v>5280</v>
      </c>
      <c r="Q70" t="s">
        <v>65</v>
      </c>
      <c r="R70" t="s">
        <v>66</v>
      </c>
      <c r="S70" t="s">
        <v>71</v>
      </c>
      <c r="T70" t="s">
        <v>67</v>
      </c>
      <c r="U70" t="s">
        <v>35</v>
      </c>
      <c r="V70">
        <v>603</v>
      </c>
      <c r="W70" t="s">
        <v>36</v>
      </c>
      <c r="X70" t="s">
        <v>37</v>
      </c>
      <c r="Y70">
        <v>2</v>
      </c>
      <c r="AB70" t="str">
        <f>IF(Table111[[#This Row],[In Adafruit Kit]]+Table111[[#This Row],[Common part]]&gt;0,1,"")</f>
        <v/>
      </c>
      <c r="AD70">
        <v>1</v>
      </c>
      <c r="AE70" t="e">
        <f>VLOOKUP(Table111[[#This Row],[Resistance (Ohms)]],Values!$A$12:'Values'!D$88,3,0)</f>
        <v>#N/A</v>
      </c>
      <c r="AG70" t="str">
        <f>CONCATENATE(Table111[[#This Row],[Resistance (Ohms)]],Table111[[#This Row],[Tolerance]],Table111[[#This Row],[Stock]])</f>
        <v>5.23Â±1%</v>
      </c>
      <c r="AH70" t="s">
        <v>11345</v>
      </c>
      <c r="AI70" s="6" t="s">
        <v>11350</v>
      </c>
    </row>
    <row r="71" spans="1:35">
      <c r="A71" t="s">
        <v>7192</v>
      </c>
      <c r="B71" t="s">
        <v>5275</v>
      </c>
      <c r="C71" t="s">
        <v>8593</v>
      </c>
      <c r="D71" t="s">
        <v>8594</v>
      </c>
      <c r="E71" t="s">
        <v>60</v>
      </c>
      <c r="F71" t="s">
        <v>7311</v>
      </c>
      <c r="G71">
        <v>0</v>
      </c>
      <c r="H71">
        <v>0</v>
      </c>
      <c r="I71" t="s">
        <v>25</v>
      </c>
      <c r="J71">
        <v>0</v>
      </c>
      <c r="K71">
        <v>10</v>
      </c>
      <c r="L71" t="s">
        <v>19</v>
      </c>
      <c r="M71" t="s">
        <v>5279</v>
      </c>
      <c r="N71">
        <v>5.23</v>
      </c>
      <c r="O71" t="s">
        <v>24</v>
      </c>
      <c r="P71" t="s">
        <v>5280</v>
      </c>
      <c r="Q71" t="s">
        <v>65</v>
      </c>
      <c r="R71" t="s">
        <v>20</v>
      </c>
      <c r="S71" t="s">
        <v>3477</v>
      </c>
      <c r="T71" t="s">
        <v>67</v>
      </c>
      <c r="U71" t="s">
        <v>35</v>
      </c>
      <c r="V71">
        <v>603</v>
      </c>
      <c r="W71" t="s">
        <v>36</v>
      </c>
      <c r="X71" t="s">
        <v>37</v>
      </c>
      <c r="Y71">
        <v>2</v>
      </c>
      <c r="AB71" t="str">
        <f>IF(Table111[[#This Row],[In Adafruit Kit]]+Table111[[#This Row],[Common part]]&gt;0,1,"")</f>
        <v/>
      </c>
      <c r="AE71" t="e">
        <f>VLOOKUP(Table111[[#This Row],[Resistance (Ohms)]],Values!$A$12:'Values'!D$88,3,0)</f>
        <v>#N/A</v>
      </c>
      <c r="AG71" t="str">
        <f>CONCATENATE(Table111[[#This Row],[Resistance (Ohms)]],Table111[[#This Row],[Tolerance]],Table111[[#This Row],[Stock]])</f>
        <v>5.23Â±1%</v>
      </c>
      <c r="AH71" t="s">
        <v>11345</v>
      </c>
      <c r="AI71" s="6" t="s">
        <v>11350</v>
      </c>
    </row>
    <row r="72" spans="1:35">
      <c r="A72" t="s">
        <v>5274</v>
      </c>
      <c r="B72" t="s">
        <v>5275</v>
      </c>
      <c r="C72" t="s">
        <v>5611</v>
      </c>
      <c r="D72" t="s">
        <v>5612</v>
      </c>
      <c r="E72" t="s">
        <v>60</v>
      </c>
      <c r="F72" t="s">
        <v>5613</v>
      </c>
      <c r="G72">
        <v>41560</v>
      </c>
      <c r="H72">
        <v>0</v>
      </c>
      <c r="I72">
        <v>0.1</v>
      </c>
      <c r="J72">
        <v>0</v>
      </c>
      <c r="K72">
        <v>1</v>
      </c>
      <c r="L72" t="s">
        <v>19</v>
      </c>
      <c r="M72" t="s">
        <v>5279</v>
      </c>
      <c r="N72">
        <v>5.6</v>
      </c>
      <c r="O72" t="s">
        <v>23</v>
      </c>
      <c r="P72" t="s">
        <v>5280</v>
      </c>
      <c r="Q72" t="s">
        <v>65</v>
      </c>
      <c r="R72" t="s">
        <v>66</v>
      </c>
      <c r="S72" t="s">
        <v>71</v>
      </c>
      <c r="T72" t="s">
        <v>67</v>
      </c>
      <c r="U72" t="s">
        <v>35</v>
      </c>
      <c r="V72">
        <v>603</v>
      </c>
      <c r="W72" t="s">
        <v>36</v>
      </c>
      <c r="X72" t="s">
        <v>37</v>
      </c>
      <c r="Y72">
        <v>2</v>
      </c>
      <c r="AB72" t="str">
        <f>IF(Table111[[#This Row],[In Adafruit Kit]]+Table111[[#This Row],[Common part]]&gt;0,1,"")</f>
        <v/>
      </c>
      <c r="AE72" t="e">
        <f>VLOOKUP(Table111[[#This Row],[Resistance (Ohms)]],Values!$A$12:'Values'!D$88,3,0)</f>
        <v>#N/A</v>
      </c>
      <c r="AG72" t="str">
        <f>CONCATENATE(Table111[[#This Row],[Resistance (Ohms)]],Table111[[#This Row],[Tolerance]],Table111[[#This Row],[Stock]])</f>
        <v>5.6Â±5%</v>
      </c>
      <c r="AH72" t="s">
        <v>11345</v>
      </c>
      <c r="AI72" s="6" t="s">
        <v>11350</v>
      </c>
    </row>
    <row r="73" spans="1:35">
      <c r="A73" t="s">
        <v>7192</v>
      </c>
      <c r="B73" t="s">
        <v>5275</v>
      </c>
      <c r="C73" t="s">
        <v>9120</v>
      </c>
      <c r="D73" t="s">
        <v>9121</v>
      </c>
      <c r="E73" t="s">
        <v>60</v>
      </c>
      <c r="F73" t="s">
        <v>5613</v>
      </c>
      <c r="G73">
        <v>0</v>
      </c>
      <c r="H73">
        <v>0</v>
      </c>
      <c r="I73" t="s">
        <v>25</v>
      </c>
      <c r="J73">
        <v>0</v>
      </c>
      <c r="K73">
        <v>10</v>
      </c>
      <c r="L73" t="s">
        <v>19</v>
      </c>
      <c r="M73" t="s">
        <v>5279</v>
      </c>
      <c r="N73">
        <v>5.6</v>
      </c>
      <c r="O73" t="s">
        <v>23</v>
      </c>
      <c r="P73" t="s">
        <v>5280</v>
      </c>
      <c r="Q73" t="s">
        <v>65</v>
      </c>
      <c r="R73" t="s">
        <v>20</v>
      </c>
      <c r="S73" t="s">
        <v>3477</v>
      </c>
      <c r="T73" t="s">
        <v>67</v>
      </c>
      <c r="U73" t="s">
        <v>35</v>
      </c>
      <c r="V73">
        <v>603</v>
      </c>
      <c r="W73" t="s">
        <v>36</v>
      </c>
      <c r="X73" t="s">
        <v>37</v>
      </c>
      <c r="Y73">
        <v>2</v>
      </c>
      <c r="AB73" t="str">
        <f>IF(Table111[[#This Row],[In Adafruit Kit]]+Table111[[#This Row],[Common part]]&gt;0,1,"")</f>
        <v/>
      </c>
      <c r="AE73" t="e">
        <f>VLOOKUP(Table111[[#This Row],[Resistance (Ohms)]],Values!$A$12:'Values'!D$88,3,0)</f>
        <v>#N/A</v>
      </c>
      <c r="AG73" t="str">
        <f>CONCATENATE(Table111[[#This Row],[Resistance (Ohms)]],Table111[[#This Row],[Tolerance]],Table111[[#This Row],[Stock]])</f>
        <v>5.6Â±5%</v>
      </c>
      <c r="AH73" t="s">
        <v>11345</v>
      </c>
      <c r="AI73" s="6" t="s">
        <v>11350</v>
      </c>
    </row>
    <row r="74" spans="1:35">
      <c r="A74" t="s">
        <v>5274</v>
      </c>
      <c r="B74" t="s">
        <v>5275</v>
      </c>
      <c r="C74" t="s">
        <v>7057</v>
      </c>
      <c r="D74" t="s">
        <v>7058</v>
      </c>
      <c r="E74" t="s">
        <v>60</v>
      </c>
      <c r="F74" t="s">
        <v>7059</v>
      </c>
      <c r="G74">
        <v>26605</v>
      </c>
      <c r="H74">
        <v>0</v>
      </c>
      <c r="I74">
        <v>0.1</v>
      </c>
      <c r="J74">
        <v>0</v>
      </c>
      <c r="K74">
        <v>1</v>
      </c>
      <c r="L74" t="s">
        <v>19</v>
      </c>
      <c r="M74" t="s">
        <v>5279</v>
      </c>
      <c r="N74">
        <v>5.62</v>
      </c>
      <c r="O74" t="s">
        <v>24</v>
      </c>
      <c r="P74" t="s">
        <v>5280</v>
      </c>
      <c r="Q74" t="s">
        <v>65</v>
      </c>
      <c r="R74" t="s">
        <v>66</v>
      </c>
      <c r="S74" t="s">
        <v>71</v>
      </c>
      <c r="T74" t="s">
        <v>67</v>
      </c>
      <c r="U74" t="s">
        <v>35</v>
      </c>
      <c r="V74">
        <v>603</v>
      </c>
      <c r="W74" t="s">
        <v>36</v>
      </c>
      <c r="X74" t="s">
        <v>37</v>
      </c>
      <c r="Y74">
        <v>2</v>
      </c>
      <c r="AB74" t="str">
        <f>IF(Table111[[#This Row],[In Adafruit Kit]]+Table111[[#This Row],[Common part]]&gt;0,1,"")</f>
        <v/>
      </c>
      <c r="AD74">
        <v>1</v>
      </c>
      <c r="AE74" t="e">
        <f>VLOOKUP(Table111[[#This Row],[Resistance (Ohms)]],Values!$A$12:'Values'!D$88,3,0)</f>
        <v>#N/A</v>
      </c>
      <c r="AG74" t="str">
        <f>CONCATENATE(Table111[[#This Row],[Resistance (Ohms)]],Table111[[#This Row],[Tolerance]],Table111[[#This Row],[Stock]])</f>
        <v>5.62Â±1%</v>
      </c>
      <c r="AH74" t="s">
        <v>11345</v>
      </c>
      <c r="AI74" s="6" t="s">
        <v>11350</v>
      </c>
    </row>
    <row r="75" spans="1:35">
      <c r="A75" t="s">
        <v>7192</v>
      </c>
      <c r="B75" t="s">
        <v>5275</v>
      </c>
      <c r="C75" t="s">
        <v>8595</v>
      </c>
      <c r="D75" t="s">
        <v>8596</v>
      </c>
      <c r="E75" t="s">
        <v>60</v>
      </c>
      <c r="F75" t="s">
        <v>7059</v>
      </c>
      <c r="G75">
        <v>0</v>
      </c>
      <c r="H75">
        <v>0</v>
      </c>
      <c r="I75" t="s">
        <v>25</v>
      </c>
      <c r="J75">
        <v>0</v>
      </c>
      <c r="K75">
        <v>10</v>
      </c>
      <c r="L75" t="s">
        <v>19</v>
      </c>
      <c r="M75" t="s">
        <v>5279</v>
      </c>
      <c r="N75">
        <v>5.62</v>
      </c>
      <c r="O75" t="s">
        <v>24</v>
      </c>
      <c r="P75" t="s">
        <v>5280</v>
      </c>
      <c r="Q75" t="s">
        <v>65</v>
      </c>
      <c r="R75" t="s">
        <v>20</v>
      </c>
      <c r="S75" t="s">
        <v>3477</v>
      </c>
      <c r="T75" t="s">
        <v>67</v>
      </c>
      <c r="U75" t="s">
        <v>35</v>
      </c>
      <c r="V75">
        <v>603</v>
      </c>
      <c r="W75" t="s">
        <v>36</v>
      </c>
      <c r="X75" t="s">
        <v>37</v>
      </c>
      <c r="Y75">
        <v>2</v>
      </c>
      <c r="AB75" t="str">
        <f>IF(Table111[[#This Row],[In Adafruit Kit]]+Table111[[#This Row],[Common part]]&gt;0,1,"")</f>
        <v/>
      </c>
      <c r="AE75" t="e">
        <f>VLOOKUP(Table111[[#This Row],[Resistance (Ohms)]],Values!$A$12:'Values'!D$88,3,0)</f>
        <v>#N/A</v>
      </c>
      <c r="AG75" t="str">
        <f>CONCATENATE(Table111[[#This Row],[Resistance (Ohms)]],Table111[[#This Row],[Tolerance]],Table111[[#This Row],[Stock]])</f>
        <v>5.62Â±1%</v>
      </c>
      <c r="AH75" t="s">
        <v>11345</v>
      </c>
      <c r="AI75" s="6" t="s">
        <v>11350</v>
      </c>
    </row>
    <row r="76" spans="1:35">
      <c r="A76" t="s">
        <v>5274</v>
      </c>
      <c r="B76" t="s">
        <v>5275</v>
      </c>
      <c r="C76" t="s">
        <v>7060</v>
      </c>
      <c r="D76" t="s">
        <v>7061</v>
      </c>
      <c r="E76" t="s">
        <v>60</v>
      </c>
      <c r="F76" t="s">
        <v>7062</v>
      </c>
      <c r="G76">
        <v>29413</v>
      </c>
      <c r="H76">
        <v>0</v>
      </c>
      <c r="I76">
        <v>0.1</v>
      </c>
      <c r="J76">
        <v>0</v>
      </c>
      <c r="K76">
        <v>1</v>
      </c>
      <c r="L76" t="s">
        <v>19</v>
      </c>
      <c r="M76" t="s">
        <v>5279</v>
      </c>
      <c r="N76">
        <v>5.76</v>
      </c>
      <c r="O76" t="s">
        <v>24</v>
      </c>
      <c r="P76" t="s">
        <v>5280</v>
      </c>
      <c r="Q76" t="s">
        <v>65</v>
      </c>
      <c r="R76" t="s">
        <v>66</v>
      </c>
      <c r="S76" t="s">
        <v>71</v>
      </c>
      <c r="T76" t="s">
        <v>67</v>
      </c>
      <c r="U76" t="s">
        <v>35</v>
      </c>
      <c r="V76">
        <v>603</v>
      </c>
      <c r="W76" t="s">
        <v>36</v>
      </c>
      <c r="X76" t="s">
        <v>37</v>
      </c>
      <c r="Y76">
        <v>2</v>
      </c>
      <c r="AB76" t="str">
        <f>IF(Table111[[#This Row],[In Adafruit Kit]]+Table111[[#This Row],[Common part]]&gt;0,1,"")</f>
        <v/>
      </c>
      <c r="AD76">
        <v>1</v>
      </c>
      <c r="AE76" t="e">
        <f>VLOOKUP(Table111[[#This Row],[Resistance (Ohms)]],Values!$A$12:'Values'!D$88,3,0)</f>
        <v>#N/A</v>
      </c>
      <c r="AG76" t="str">
        <f>CONCATENATE(Table111[[#This Row],[Resistance (Ohms)]],Table111[[#This Row],[Tolerance]],Table111[[#This Row],[Stock]])</f>
        <v>5.76Â±1%</v>
      </c>
      <c r="AH76" t="s">
        <v>11345</v>
      </c>
      <c r="AI76" s="6" t="s">
        <v>11350</v>
      </c>
    </row>
    <row r="77" spans="1:35">
      <c r="A77" t="s">
        <v>7192</v>
      </c>
      <c r="B77" t="s">
        <v>5275</v>
      </c>
      <c r="C77" t="s">
        <v>8597</v>
      </c>
      <c r="D77" t="s">
        <v>8598</v>
      </c>
      <c r="E77" t="s">
        <v>60</v>
      </c>
      <c r="F77" t="s">
        <v>7062</v>
      </c>
      <c r="G77">
        <v>0</v>
      </c>
      <c r="H77">
        <v>0</v>
      </c>
      <c r="I77" t="s">
        <v>25</v>
      </c>
      <c r="J77">
        <v>0</v>
      </c>
      <c r="K77">
        <v>10</v>
      </c>
      <c r="L77" t="s">
        <v>19</v>
      </c>
      <c r="M77" t="s">
        <v>5279</v>
      </c>
      <c r="N77">
        <v>5.76</v>
      </c>
      <c r="O77" t="s">
        <v>24</v>
      </c>
      <c r="P77" t="s">
        <v>5280</v>
      </c>
      <c r="Q77" t="s">
        <v>65</v>
      </c>
      <c r="R77" t="s">
        <v>20</v>
      </c>
      <c r="S77" t="s">
        <v>3477</v>
      </c>
      <c r="T77" t="s">
        <v>67</v>
      </c>
      <c r="U77" t="s">
        <v>35</v>
      </c>
      <c r="V77">
        <v>603</v>
      </c>
      <c r="W77" t="s">
        <v>36</v>
      </c>
      <c r="X77" t="s">
        <v>37</v>
      </c>
      <c r="Y77">
        <v>2</v>
      </c>
      <c r="AB77" t="str">
        <f>IF(Table111[[#This Row],[In Adafruit Kit]]+Table111[[#This Row],[Common part]]&gt;0,1,"")</f>
        <v/>
      </c>
      <c r="AE77" t="e">
        <f>VLOOKUP(Table111[[#This Row],[Resistance (Ohms)]],Values!$A$12:'Values'!D$88,3,0)</f>
        <v>#N/A</v>
      </c>
      <c r="AG77" t="str">
        <f>CONCATENATE(Table111[[#This Row],[Resistance (Ohms)]],Table111[[#This Row],[Tolerance]],Table111[[#This Row],[Stock]])</f>
        <v>5.76Â±1%</v>
      </c>
      <c r="AH77" t="s">
        <v>11345</v>
      </c>
      <c r="AI77" s="6" t="s">
        <v>11350</v>
      </c>
    </row>
    <row r="78" spans="1:35">
      <c r="A78" t="s">
        <v>5274</v>
      </c>
      <c r="B78" t="s">
        <v>5275</v>
      </c>
      <c r="C78" t="s">
        <v>7021</v>
      </c>
      <c r="D78" t="s">
        <v>7022</v>
      </c>
      <c r="E78" t="s">
        <v>60</v>
      </c>
      <c r="F78" t="s">
        <v>7023</v>
      </c>
      <c r="G78">
        <v>94242</v>
      </c>
      <c r="H78">
        <v>0</v>
      </c>
      <c r="I78">
        <v>0.1</v>
      </c>
      <c r="J78">
        <v>0</v>
      </c>
      <c r="K78">
        <v>1</v>
      </c>
      <c r="L78" t="s">
        <v>19</v>
      </c>
      <c r="M78" t="s">
        <v>5279</v>
      </c>
      <c r="N78">
        <v>6.04</v>
      </c>
      <c r="O78" t="s">
        <v>24</v>
      </c>
      <c r="P78" t="s">
        <v>5280</v>
      </c>
      <c r="Q78" t="s">
        <v>65</v>
      </c>
      <c r="R78" t="s">
        <v>66</v>
      </c>
      <c r="S78" t="s">
        <v>71</v>
      </c>
      <c r="T78" t="s">
        <v>67</v>
      </c>
      <c r="U78" t="s">
        <v>35</v>
      </c>
      <c r="V78">
        <v>603</v>
      </c>
      <c r="W78" t="s">
        <v>36</v>
      </c>
      <c r="X78" t="s">
        <v>37</v>
      </c>
      <c r="Y78">
        <v>2</v>
      </c>
      <c r="AB78" t="str">
        <f>IF(Table111[[#This Row],[In Adafruit Kit]]+Table111[[#This Row],[Common part]]&gt;0,1,"")</f>
        <v/>
      </c>
      <c r="AD78">
        <v>1</v>
      </c>
      <c r="AE78" t="e">
        <f>VLOOKUP(Table111[[#This Row],[Resistance (Ohms)]],Values!$A$12:'Values'!D$88,3,0)</f>
        <v>#N/A</v>
      </c>
      <c r="AG78" t="str">
        <f>CONCATENATE(Table111[[#This Row],[Resistance (Ohms)]],Table111[[#This Row],[Tolerance]],Table111[[#This Row],[Stock]])</f>
        <v>6.04Â±1%</v>
      </c>
      <c r="AH78" t="s">
        <v>11345</v>
      </c>
      <c r="AI78" s="6" t="s">
        <v>11350</v>
      </c>
    </row>
    <row r="79" spans="1:35">
      <c r="A79" t="s">
        <v>7192</v>
      </c>
      <c r="B79" t="s">
        <v>5275</v>
      </c>
      <c r="C79" t="s">
        <v>8692</v>
      </c>
      <c r="D79" t="s">
        <v>8693</v>
      </c>
      <c r="E79" t="s">
        <v>60</v>
      </c>
      <c r="F79" t="s">
        <v>7023</v>
      </c>
      <c r="G79">
        <v>0</v>
      </c>
      <c r="H79">
        <v>0</v>
      </c>
      <c r="I79" t="s">
        <v>25</v>
      </c>
      <c r="J79">
        <v>0</v>
      </c>
      <c r="K79">
        <v>10</v>
      </c>
      <c r="L79" t="s">
        <v>19</v>
      </c>
      <c r="M79" t="s">
        <v>5279</v>
      </c>
      <c r="N79">
        <v>6.04</v>
      </c>
      <c r="O79" t="s">
        <v>24</v>
      </c>
      <c r="P79" t="s">
        <v>5280</v>
      </c>
      <c r="Q79" t="s">
        <v>65</v>
      </c>
      <c r="R79" t="s">
        <v>20</v>
      </c>
      <c r="S79" t="s">
        <v>3477</v>
      </c>
      <c r="T79" t="s">
        <v>67</v>
      </c>
      <c r="U79" t="s">
        <v>35</v>
      </c>
      <c r="V79">
        <v>603</v>
      </c>
      <c r="W79" t="s">
        <v>36</v>
      </c>
      <c r="X79" t="s">
        <v>37</v>
      </c>
      <c r="Y79">
        <v>2</v>
      </c>
      <c r="AB79" t="str">
        <f>IF(Table111[[#This Row],[In Adafruit Kit]]+Table111[[#This Row],[Common part]]&gt;0,1,"")</f>
        <v/>
      </c>
      <c r="AE79" t="e">
        <f>VLOOKUP(Table111[[#This Row],[Resistance (Ohms)]],Values!$A$12:'Values'!D$88,3,0)</f>
        <v>#N/A</v>
      </c>
      <c r="AG79" t="str">
        <f>CONCATENATE(Table111[[#This Row],[Resistance (Ohms)]],Table111[[#This Row],[Tolerance]],Table111[[#This Row],[Stock]])</f>
        <v>6.04Â±1%</v>
      </c>
      <c r="AH79" t="s">
        <v>11345</v>
      </c>
      <c r="AI79" s="6" t="s">
        <v>11350</v>
      </c>
    </row>
    <row r="80" spans="1:35">
      <c r="A80" t="s">
        <v>5274</v>
      </c>
      <c r="B80" t="s">
        <v>5275</v>
      </c>
      <c r="C80" t="s">
        <v>7063</v>
      </c>
      <c r="D80" t="s">
        <v>7064</v>
      </c>
      <c r="E80" t="s">
        <v>60</v>
      </c>
      <c r="F80" t="s">
        <v>7065</v>
      </c>
      <c r="G80">
        <v>150135</v>
      </c>
      <c r="H80">
        <v>0</v>
      </c>
      <c r="I80">
        <v>0.1</v>
      </c>
      <c r="J80">
        <v>0</v>
      </c>
      <c r="K80">
        <v>1</v>
      </c>
      <c r="L80" t="s">
        <v>19</v>
      </c>
      <c r="M80" t="s">
        <v>5279</v>
      </c>
      <c r="N80">
        <v>6.2</v>
      </c>
      <c r="O80" t="s">
        <v>23</v>
      </c>
      <c r="P80" t="s">
        <v>5280</v>
      </c>
      <c r="Q80" t="s">
        <v>65</v>
      </c>
      <c r="R80" t="s">
        <v>66</v>
      </c>
      <c r="S80" t="s">
        <v>71</v>
      </c>
      <c r="T80" t="s">
        <v>67</v>
      </c>
      <c r="U80" t="s">
        <v>35</v>
      </c>
      <c r="V80">
        <v>603</v>
      </c>
      <c r="W80" t="s">
        <v>36</v>
      </c>
      <c r="X80" t="s">
        <v>37</v>
      </c>
      <c r="Y80">
        <v>2</v>
      </c>
      <c r="AB80" t="str">
        <f>IF(Table111[[#This Row],[In Adafruit Kit]]+Table111[[#This Row],[Common part]]&gt;0,1,"")</f>
        <v/>
      </c>
      <c r="AD80">
        <v>1</v>
      </c>
      <c r="AE80" t="e">
        <f>VLOOKUP(Table111[[#This Row],[Resistance (Ohms)]],Values!$A$12:'Values'!D$88,3,0)</f>
        <v>#N/A</v>
      </c>
      <c r="AG80" t="str">
        <f>CONCATENATE(Table111[[#This Row],[Resistance (Ohms)]],Table111[[#This Row],[Tolerance]],Table111[[#This Row],[Stock]])</f>
        <v>6.2Â±5%</v>
      </c>
      <c r="AH80" t="s">
        <v>11345</v>
      </c>
      <c r="AI80" s="6" t="s">
        <v>11350</v>
      </c>
    </row>
    <row r="81" spans="1:35">
      <c r="A81" t="s">
        <v>7192</v>
      </c>
      <c r="B81" t="s">
        <v>5275</v>
      </c>
      <c r="C81" t="s">
        <v>9146</v>
      </c>
      <c r="D81" t="s">
        <v>9147</v>
      </c>
      <c r="E81" t="s">
        <v>60</v>
      </c>
      <c r="F81" t="s">
        <v>7065</v>
      </c>
      <c r="G81">
        <v>0</v>
      </c>
      <c r="H81">
        <v>0</v>
      </c>
      <c r="I81" t="s">
        <v>25</v>
      </c>
      <c r="J81">
        <v>0</v>
      </c>
      <c r="K81">
        <v>10</v>
      </c>
      <c r="L81" t="s">
        <v>19</v>
      </c>
      <c r="M81" t="s">
        <v>5279</v>
      </c>
      <c r="N81">
        <v>6.2</v>
      </c>
      <c r="O81" t="s">
        <v>23</v>
      </c>
      <c r="P81" t="s">
        <v>5280</v>
      </c>
      <c r="Q81" t="s">
        <v>65</v>
      </c>
      <c r="R81" t="s">
        <v>20</v>
      </c>
      <c r="S81" t="s">
        <v>3477</v>
      </c>
      <c r="T81" t="s">
        <v>67</v>
      </c>
      <c r="U81" t="s">
        <v>35</v>
      </c>
      <c r="V81">
        <v>603</v>
      </c>
      <c r="W81" t="s">
        <v>36</v>
      </c>
      <c r="X81" t="s">
        <v>37</v>
      </c>
      <c r="Y81">
        <v>2</v>
      </c>
      <c r="AB81" t="str">
        <f>IF(Table111[[#This Row],[In Adafruit Kit]]+Table111[[#This Row],[Common part]]&gt;0,1,"")</f>
        <v/>
      </c>
      <c r="AE81" t="e">
        <f>VLOOKUP(Table111[[#This Row],[Resistance (Ohms)]],Values!$A$12:'Values'!D$88,3,0)</f>
        <v>#N/A</v>
      </c>
      <c r="AG81" t="str">
        <f>CONCATENATE(Table111[[#This Row],[Resistance (Ohms)]],Table111[[#This Row],[Tolerance]],Table111[[#This Row],[Stock]])</f>
        <v>6.2Â±5%</v>
      </c>
      <c r="AH81" t="s">
        <v>11345</v>
      </c>
      <c r="AI81" s="6" t="s">
        <v>11350</v>
      </c>
    </row>
    <row r="82" spans="1:35">
      <c r="A82" t="s">
        <v>5274</v>
      </c>
      <c r="B82" t="s">
        <v>5275</v>
      </c>
      <c r="C82" t="s">
        <v>7573</v>
      </c>
      <c r="D82" t="s">
        <v>7574</v>
      </c>
      <c r="E82" t="s">
        <v>60</v>
      </c>
      <c r="F82" t="s">
        <v>7575</v>
      </c>
      <c r="G82">
        <v>0</v>
      </c>
      <c r="H82">
        <v>0</v>
      </c>
      <c r="I82">
        <v>0.1</v>
      </c>
      <c r="J82">
        <v>0</v>
      </c>
      <c r="K82">
        <v>1</v>
      </c>
      <c r="L82" t="s">
        <v>19</v>
      </c>
      <c r="M82" t="s">
        <v>5279</v>
      </c>
      <c r="N82">
        <v>6.8</v>
      </c>
      <c r="O82" t="s">
        <v>23</v>
      </c>
      <c r="P82" t="s">
        <v>5280</v>
      </c>
      <c r="Q82" t="s">
        <v>65</v>
      </c>
      <c r="R82" t="s">
        <v>66</v>
      </c>
      <c r="S82" t="s">
        <v>71</v>
      </c>
      <c r="T82" t="s">
        <v>67</v>
      </c>
      <c r="U82" t="s">
        <v>35</v>
      </c>
      <c r="V82">
        <v>603</v>
      </c>
      <c r="W82" t="s">
        <v>36</v>
      </c>
      <c r="X82" t="s">
        <v>37</v>
      </c>
      <c r="Y82">
        <v>2</v>
      </c>
      <c r="AB82" t="str">
        <f>IF(Table111[[#This Row],[In Adafruit Kit]]+Table111[[#This Row],[Common part]]&gt;0,1,"")</f>
        <v/>
      </c>
      <c r="AD82">
        <v>1</v>
      </c>
      <c r="AE82" t="str">
        <f>VLOOKUP(Table111[[#This Row],[Resistance (Ohms)]],Values!$A$12:'Values'!D$88,3,0)</f>
        <v>STOCK</v>
      </c>
      <c r="AF82" t="s">
        <v>29</v>
      </c>
      <c r="AG82" t="str">
        <f>CONCATENATE(Table111[[#This Row],[Resistance (Ohms)]],Table111[[#This Row],[Tolerance]],Table111[[#This Row],[Stock]])</f>
        <v>6.8Â±5%Stock</v>
      </c>
      <c r="AH82" t="s">
        <v>11345</v>
      </c>
      <c r="AI82" s="6" t="s">
        <v>11350</v>
      </c>
    </row>
    <row r="83" spans="1:35">
      <c r="A83" t="s">
        <v>7192</v>
      </c>
      <c r="B83" t="s">
        <v>5275</v>
      </c>
      <c r="C83" t="s">
        <v>9148</v>
      </c>
      <c r="D83" t="s">
        <v>9149</v>
      </c>
      <c r="E83" t="s">
        <v>60</v>
      </c>
      <c r="F83" t="s">
        <v>7575</v>
      </c>
      <c r="G83">
        <v>0</v>
      </c>
      <c r="H83">
        <v>0</v>
      </c>
      <c r="I83" t="s">
        <v>25</v>
      </c>
      <c r="J83">
        <v>0</v>
      </c>
      <c r="K83">
        <v>10</v>
      </c>
      <c r="L83" t="s">
        <v>19</v>
      </c>
      <c r="M83" t="s">
        <v>5279</v>
      </c>
      <c r="N83">
        <v>6.8</v>
      </c>
      <c r="O83" t="s">
        <v>23</v>
      </c>
      <c r="P83" t="s">
        <v>5280</v>
      </c>
      <c r="Q83" t="s">
        <v>65</v>
      </c>
      <c r="R83" t="s">
        <v>20</v>
      </c>
      <c r="S83" t="s">
        <v>3477</v>
      </c>
      <c r="T83" t="s">
        <v>67</v>
      </c>
      <c r="U83" t="s">
        <v>35</v>
      </c>
      <c r="V83">
        <v>603</v>
      </c>
      <c r="W83" t="s">
        <v>36</v>
      </c>
      <c r="X83" t="s">
        <v>37</v>
      </c>
      <c r="Y83">
        <v>2</v>
      </c>
      <c r="AB83" t="str">
        <f>IF(Table111[[#This Row],[In Adafruit Kit]]+Table111[[#This Row],[Common part]]&gt;0,1,"")</f>
        <v/>
      </c>
      <c r="AE83" t="str">
        <f>VLOOKUP(Table111[[#This Row],[Resistance (Ohms)]],Values!$A$12:'Values'!D$88,3,0)</f>
        <v>STOCK</v>
      </c>
      <c r="AG83" t="str">
        <f>CONCATENATE(Table111[[#This Row],[Resistance (Ohms)]],Table111[[#This Row],[Tolerance]],Table111[[#This Row],[Stock]])</f>
        <v>6.8Â±5%</v>
      </c>
      <c r="AH83" t="s">
        <v>11345</v>
      </c>
      <c r="AI83" s="6" t="s">
        <v>11350</v>
      </c>
    </row>
    <row r="84" spans="1:35">
      <c r="A84" t="s">
        <v>5274</v>
      </c>
      <c r="B84" t="s">
        <v>5275</v>
      </c>
      <c r="C84" t="s">
        <v>7027</v>
      </c>
      <c r="D84" t="s">
        <v>7028</v>
      </c>
      <c r="E84" t="s">
        <v>60</v>
      </c>
      <c r="F84" t="s">
        <v>7029</v>
      </c>
      <c r="G84">
        <v>69775</v>
      </c>
      <c r="H84">
        <v>0</v>
      </c>
      <c r="I84">
        <v>0.1</v>
      </c>
      <c r="J84">
        <v>0</v>
      </c>
      <c r="K84">
        <v>1</v>
      </c>
      <c r="L84" t="s">
        <v>19</v>
      </c>
      <c r="M84" t="s">
        <v>5279</v>
      </c>
      <c r="N84">
        <v>6.81</v>
      </c>
      <c r="O84" t="s">
        <v>24</v>
      </c>
      <c r="P84" t="s">
        <v>5280</v>
      </c>
      <c r="Q84" t="s">
        <v>65</v>
      </c>
      <c r="R84" t="s">
        <v>66</v>
      </c>
      <c r="S84" t="s">
        <v>71</v>
      </c>
      <c r="T84" t="s">
        <v>67</v>
      </c>
      <c r="U84" t="s">
        <v>35</v>
      </c>
      <c r="V84">
        <v>603</v>
      </c>
      <c r="W84" t="s">
        <v>36</v>
      </c>
      <c r="X84" t="s">
        <v>37</v>
      </c>
      <c r="Y84">
        <v>2</v>
      </c>
      <c r="AB84" t="str">
        <f>IF(Table111[[#This Row],[In Adafruit Kit]]+Table111[[#This Row],[Common part]]&gt;0,1,"")</f>
        <v/>
      </c>
      <c r="AD84">
        <v>1</v>
      </c>
      <c r="AE84" t="e">
        <f>VLOOKUP(Table111[[#This Row],[Resistance (Ohms)]],Values!$A$12:'Values'!D$88,3,0)</f>
        <v>#N/A</v>
      </c>
      <c r="AG84" t="str">
        <f>CONCATENATE(Table111[[#This Row],[Resistance (Ohms)]],Table111[[#This Row],[Tolerance]],Table111[[#This Row],[Stock]])</f>
        <v>6.81Â±1%</v>
      </c>
      <c r="AH84" t="s">
        <v>11345</v>
      </c>
      <c r="AI84" s="6" t="s">
        <v>11350</v>
      </c>
    </row>
    <row r="85" spans="1:35">
      <c r="A85" t="s">
        <v>7192</v>
      </c>
      <c r="B85" t="s">
        <v>5275</v>
      </c>
      <c r="C85" t="s">
        <v>8694</v>
      </c>
      <c r="D85" t="s">
        <v>8695</v>
      </c>
      <c r="E85" t="s">
        <v>60</v>
      </c>
      <c r="F85" t="s">
        <v>7029</v>
      </c>
      <c r="G85">
        <v>0</v>
      </c>
      <c r="H85">
        <v>0</v>
      </c>
      <c r="I85" t="s">
        <v>25</v>
      </c>
      <c r="J85">
        <v>0</v>
      </c>
      <c r="K85">
        <v>10</v>
      </c>
      <c r="L85" t="s">
        <v>19</v>
      </c>
      <c r="M85" t="s">
        <v>5279</v>
      </c>
      <c r="N85">
        <v>6.81</v>
      </c>
      <c r="O85" t="s">
        <v>24</v>
      </c>
      <c r="P85" t="s">
        <v>5280</v>
      </c>
      <c r="Q85" t="s">
        <v>65</v>
      </c>
      <c r="R85" t="s">
        <v>20</v>
      </c>
      <c r="S85" t="s">
        <v>3477</v>
      </c>
      <c r="T85" t="s">
        <v>67</v>
      </c>
      <c r="U85" t="s">
        <v>35</v>
      </c>
      <c r="V85">
        <v>603</v>
      </c>
      <c r="W85" t="s">
        <v>36</v>
      </c>
      <c r="X85" t="s">
        <v>37</v>
      </c>
      <c r="Y85">
        <v>2</v>
      </c>
      <c r="AB85" t="str">
        <f>IF(Table111[[#This Row],[In Adafruit Kit]]+Table111[[#This Row],[Common part]]&gt;0,1,"")</f>
        <v/>
      </c>
      <c r="AE85" t="e">
        <f>VLOOKUP(Table111[[#This Row],[Resistance (Ohms)]],Values!$A$12:'Values'!D$88,3,0)</f>
        <v>#N/A</v>
      </c>
      <c r="AG85" t="str">
        <f>CONCATENATE(Table111[[#This Row],[Resistance (Ohms)]],Table111[[#This Row],[Tolerance]],Table111[[#This Row],[Stock]])</f>
        <v>6.81Â±1%</v>
      </c>
      <c r="AH85" t="s">
        <v>11345</v>
      </c>
      <c r="AI85" s="6" t="s">
        <v>11350</v>
      </c>
    </row>
    <row r="86" spans="1:35">
      <c r="A86" t="s">
        <v>5274</v>
      </c>
      <c r="B86" t="s">
        <v>5275</v>
      </c>
      <c r="C86" t="s">
        <v>7030</v>
      </c>
      <c r="D86" t="s">
        <v>7031</v>
      </c>
      <c r="E86" t="s">
        <v>60</v>
      </c>
      <c r="F86" t="s">
        <v>7032</v>
      </c>
      <c r="G86">
        <v>58371</v>
      </c>
      <c r="H86">
        <v>0</v>
      </c>
      <c r="I86">
        <v>0.1</v>
      </c>
      <c r="J86">
        <v>0</v>
      </c>
      <c r="K86">
        <v>1</v>
      </c>
      <c r="L86" t="s">
        <v>19</v>
      </c>
      <c r="M86" t="s">
        <v>5279</v>
      </c>
      <c r="N86">
        <v>7.5</v>
      </c>
      <c r="O86" t="s">
        <v>24</v>
      </c>
      <c r="P86" t="s">
        <v>5280</v>
      </c>
      <c r="Q86" t="s">
        <v>65</v>
      </c>
      <c r="R86" t="s">
        <v>66</v>
      </c>
      <c r="S86" t="s">
        <v>71</v>
      </c>
      <c r="T86" t="s">
        <v>67</v>
      </c>
      <c r="U86" t="s">
        <v>35</v>
      </c>
      <c r="V86">
        <v>603</v>
      </c>
      <c r="W86" t="s">
        <v>36</v>
      </c>
      <c r="X86" t="s">
        <v>37</v>
      </c>
      <c r="Y86">
        <v>2</v>
      </c>
      <c r="AB86" t="str">
        <f>IF(Table111[[#This Row],[In Adafruit Kit]]+Table111[[#This Row],[Common part]]&gt;0,1,"")</f>
        <v/>
      </c>
      <c r="AD86">
        <v>1</v>
      </c>
      <c r="AE86" t="e">
        <f>VLOOKUP(Table111[[#This Row],[Resistance (Ohms)]],Values!$A$12:'Values'!D$88,3,0)</f>
        <v>#N/A</v>
      </c>
      <c r="AG86" t="str">
        <f>CONCATENATE(Table111[[#This Row],[Resistance (Ohms)]],Table111[[#This Row],[Tolerance]],Table111[[#This Row],[Stock]])</f>
        <v>7.5Â±1%</v>
      </c>
      <c r="AH86" t="s">
        <v>11345</v>
      </c>
      <c r="AI86" s="6" t="s">
        <v>11350</v>
      </c>
    </row>
    <row r="87" spans="1:35">
      <c r="A87" t="s">
        <v>5274</v>
      </c>
      <c r="B87" t="s">
        <v>5275</v>
      </c>
      <c r="C87" t="s">
        <v>7114</v>
      </c>
      <c r="D87" t="s">
        <v>7115</v>
      </c>
      <c r="E87" t="s">
        <v>60</v>
      </c>
      <c r="F87" t="s">
        <v>7116</v>
      </c>
      <c r="G87">
        <v>35944</v>
      </c>
      <c r="H87">
        <v>0</v>
      </c>
      <c r="I87">
        <v>0.1</v>
      </c>
      <c r="J87">
        <v>0</v>
      </c>
      <c r="K87">
        <v>1</v>
      </c>
      <c r="L87" t="s">
        <v>19</v>
      </c>
      <c r="M87" t="s">
        <v>5279</v>
      </c>
      <c r="N87">
        <v>7.5</v>
      </c>
      <c r="O87" t="s">
        <v>23</v>
      </c>
      <c r="P87" t="s">
        <v>5280</v>
      </c>
      <c r="Q87" t="s">
        <v>65</v>
      </c>
      <c r="R87" t="s">
        <v>66</v>
      </c>
      <c r="S87" t="s">
        <v>71</v>
      </c>
      <c r="T87" t="s">
        <v>67</v>
      </c>
      <c r="U87" t="s">
        <v>35</v>
      </c>
      <c r="V87">
        <v>603</v>
      </c>
      <c r="W87" t="s">
        <v>36</v>
      </c>
      <c r="X87" t="s">
        <v>37</v>
      </c>
      <c r="Y87">
        <v>2</v>
      </c>
      <c r="AB87" t="str">
        <f>IF(Table111[[#This Row],[In Adafruit Kit]]+Table111[[#This Row],[Common part]]&gt;0,1,"")</f>
        <v/>
      </c>
      <c r="AD87">
        <v>1</v>
      </c>
      <c r="AE87" t="e">
        <f>VLOOKUP(Table111[[#This Row],[Resistance (Ohms)]],Values!$A$12:'Values'!D$88,3,0)</f>
        <v>#N/A</v>
      </c>
      <c r="AG87" t="str">
        <f>CONCATENATE(Table111[[#This Row],[Resistance (Ohms)]],Table111[[#This Row],[Tolerance]],Table111[[#This Row],[Stock]])</f>
        <v>7.5Â±5%</v>
      </c>
      <c r="AH87" t="s">
        <v>11345</v>
      </c>
      <c r="AI87" s="6" t="s">
        <v>11350</v>
      </c>
    </row>
    <row r="88" spans="1:35">
      <c r="A88" t="s">
        <v>7192</v>
      </c>
      <c r="B88" t="s">
        <v>5275</v>
      </c>
      <c r="C88" t="s">
        <v>8746</v>
      </c>
      <c r="D88" t="s">
        <v>8747</v>
      </c>
      <c r="E88" t="s">
        <v>60</v>
      </c>
      <c r="F88" t="s">
        <v>7032</v>
      </c>
      <c r="G88">
        <v>0</v>
      </c>
      <c r="H88">
        <v>0</v>
      </c>
      <c r="I88" t="s">
        <v>25</v>
      </c>
      <c r="J88">
        <v>0</v>
      </c>
      <c r="K88">
        <v>10</v>
      </c>
      <c r="L88" t="s">
        <v>19</v>
      </c>
      <c r="M88" t="s">
        <v>5279</v>
      </c>
      <c r="N88">
        <v>7.5</v>
      </c>
      <c r="O88" t="s">
        <v>24</v>
      </c>
      <c r="P88" t="s">
        <v>5280</v>
      </c>
      <c r="Q88" t="s">
        <v>65</v>
      </c>
      <c r="R88" t="s">
        <v>20</v>
      </c>
      <c r="S88" t="s">
        <v>3477</v>
      </c>
      <c r="T88" t="s">
        <v>67</v>
      </c>
      <c r="U88" t="s">
        <v>35</v>
      </c>
      <c r="V88">
        <v>603</v>
      </c>
      <c r="W88" t="s">
        <v>36</v>
      </c>
      <c r="X88" t="s">
        <v>37</v>
      </c>
      <c r="Y88">
        <v>2</v>
      </c>
      <c r="AB88" t="str">
        <f>IF(Table111[[#This Row],[In Adafruit Kit]]+Table111[[#This Row],[Common part]]&gt;0,1,"")</f>
        <v/>
      </c>
      <c r="AE88" t="e">
        <f>VLOOKUP(Table111[[#This Row],[Resistance (Ohms)]],Values!$A$12:'Values'!D$88,3,0)</f>
        <v>#N/A</v>
      </c>
      <c r="AG88" t="str">
        <f>CONCATENATE(Table111[[#This Row],[Resistance (Ohms)]],Table111[[#This Row],[Tolerance]],Table111[[#This Row],[Stock]])</f>
        <v>7.5Â±1%</v>
      </c>
      <c r="AH88" t="s">
        <v>11345</v>
      </c>
      <c r="AI88" s="6" t="s">
        <v>11350</v>
      </c>
    </row>
    <row r="89" spans="1:35">
      <c r="A89" t="s">
        <v>7192</v>
      </c>
      <c r="B89" t="s">
        <v>5275</v>
      </c>
      <c r="C89" t="s">
        <v>9160</v>
      </c>
      <c r="D89" t="s">
        <v>9161</v>
      </c>
      <c r="E89" t="s">
        <v>60</v>
      </c>
      <c r="F89" t="s">
        <v>7116</v>
      </c>
      <c r="G89">
        <v>0</v>
      </c>
      <c r="H89">
        <v>0</v>
      </c>
      <c r="I89" t="s">
        <v>25</v>
      </c>
      <c r="J89">
        <v>0</v>
      </c>
      <c r="K89">
        <v>10</v>
      </c>
      <c r="L89" t="s">
        <v>19</v>
      </c>
      <c r="M89" t="s">
        <v>5279</v>
      </c>
      <c r="N89">
        <v>7.5</v>
      </c>
      <c r="O89" t="s">
        <v>23</v>
      </c>
      <c r="P89" t="s">
        <v>5280</v>
      </c>
      <c r="Q89" t="s">
        <v>65</v>
      </c>
      <c r="R89" t="s">
        <v>20</v>
      </c>
      <c r="S89" t="s">
        <v>3477</v>
      </c>
      <c r="T89" t="s">
        <v>67</v>
      </c>
      <c r="U89" t="s">
        <v>35</v>
      </c>
      <c r="V89">
        <v>603</v>
      </c>
      <c r="W89" t="s">
        <v>36</v>
      </c>
      <c r="X89" t="s">
        <v>37</v>
      </c>
      <c r="Y89">
        <v>2</v>
      </c>
      <c r="AB89" t="str">
        <f>IF(Table111[[#This Row],[In Adafruit Kit]]+Table111[[#This Row],[Common part]]&gt;0,1,"")</f>
        <v/>
      </c>
      <c r="AE89" t="e">
        <f>VLOOKUP(Table111[[#This Row],[Resistance (Ohms)]],Values!$A$12:'Values'!D$88,3,0)</f>
        <v>#N/A</v>
      </c>
      <c r="AG89" t="str">
        <f>CONCATENATE(Table111[[#This Row],[Resistance (Ohms)]],Table111[[#This Row],[Tolerance]],Table111[[#This Row],[Stock]])</f>
        <v>7.5Â±5%</v>
      </c>
      <c r="AH89" t="s">
        <v>11345</v>
      </c>
      <c r="AI89" s="6" t="s">
        <v>11350</v>
      </c>
    </row>
    <row r="90" spans="1:35">
      <c r="A90" t="s">
        <v>5274</v>
      </c>
      <c r="B90" t="s">
        <v>5275</v>
      </c>
      <c r="C90" t="s">
        <v>5590</v>
      </c>
      <c r="D90" t="s">
        <v>5591</v>
      </c>
      <c r="E90" t="s">
        <v>60</v>
      </c>
      <c r="F90" t="s">
        <v>5592</v>
      </c>
      <c r="G90">
        <v>55700</v>
      </c>
      <c r="H90">
        <v>0</v>
      </c>
      <c r="I90">
        <v>0.1</v>
      </c>
      <c r="J90">
        <v>0</v>
      </c>
      <c r="K90">
        <v>1</v>
      </c>
      <c r="L90" t="s">
        <v>19</v>
      </c>
      <c r="M90" t="s">
        <v>5279</v>
      </c>
      <c r="N90">
        <v>8.1999999999999993</v>
      </c>
      <c r="O90" t="s">
        <v>23</v>
      </c>
      <c r="P90" t="s">
        <v>5280</v>
      </c>
      <c r="Q90" t="s">
        <v>65</v>
      </c>
      <c r="R90" t="s">
        <v>66</v>
      </c>
      <c r="S90" t="s">
        <v>71</v>
      </c>
      <c r="T90" t="s">
        <v>67</v>
      </c>
      <c r="U90" t="s">
        <v>35</v>
      </c>
      <c r="V90">
        <v>603</v>
      </c>
      <c r="W90" t="s">
        <v>36</v>
      </c>
      <c r="X90" t="s">
        <v>37</v>
      </c>
      <c r="Y90">
        <v>2</v>
      </c>
      <c r="AB90" t="str">
        <f>IF(Table111[[#This Row],[In Adafruit Kit]]+Table111[[#This Row],[Common part]]&gt;0,1,"")</f>
        <v/>
      </c>
      <c r="AC90">
        <v>1</v>
      </c>
      <c r="AE90" t="str">
        <f>VLOOKUP(Table111[[#This Row],[Resistance (Ohms)]],Values!$A$12:'Values'!D$88,3,0)</f>
        <v>STOCK</v>
      </c>
      <c r="AF90" t="s">
        <v>29</v>
      </c>
      <c r="AG90" t="str">
        <f>CONCATENATE(Table111[[#This Row],[Resistance (Ohms)]],Table111[[#This Row],[Tolerance]],Table111[[#This Row],[Stock]])</f>
        <v>8.2Â±5%Stock</v>
      </c>
      <c r="AH90" t="s">
        <v>11345</v>
      </c>
      <c r="AI90" s="6" t="s">
        <v>11350</v>
      </c>
    </row>
    <row r="91" spans="1:35">
      <c r="A91" t="s">
        <v>7192</v>
      </c>
      <c r="B91" t="s">
        <v>5275</v>
      </c>
      <c r="C91" t="s">
        <v>9174</v>
      </c>
      <c r="D91" t="s">
        <v>9175</v>
      </c>
      <c r="E91" t="s">
        <v>60</v>
      </c>
      <c r="F91" t="s">
        <v>5592</v>
      </c>
      <c r="G91">
        <v>0</v>
      </c>
      <c r="H91">
        <v>0</v>
      </c>
      <c r="I91" t="s">
        <v>25</v>
      </c>
      <c r="J91">
        <v>0</v>
      </c>
      <c r="K91">
        <v>10</v>
      </c>
      <c r="L91" t="s">
        <v>19</v>
      </c>
      <c r="M91" t="s">
        <v>5279</v>
      </c>
      <c r="N91">
        <v>8.1999999999999993</v>
      </c>
      <c r="O91" t="s">
        <v>23</v>
      </c>
      <c r="P91" t="s">
        <v>5280</v>
      </c>
      <c r="Q91" t="s">
        <v>65</v>
      </c>
      <c r="R91" t="s">
        <v>20</v>
      </c>
      <c r="S91" t="s">
        <v>3477</v>
      </c>
      <c r="T91" t="s">
        <v>67</v>
      </c>
      <c r="U91" t="s">
        <v>35</v>
      </c>
      <c r="V91">
        <v>603</v>
      </c>
      <c r="W91" t="s">
        <v>36</v>
      </c>
      <c r="X91" t="s">
        <v>37</v>
      </c>
      <c r="Y91">
        <v>2</v>
      </c>
      <c r="AB91" t="str">
        <f>IF(Table111[[#This Row],[In Adafruit Kit]]+Table111[[#This Row],[Common part]]&gt;0,1,"")</f>
        <v/>
      </c>
      <c r="AE91" t="str">
        <f>VLOOKUP(Table111[[#This Row],[Resistance (Ohms)]],Values!$A$12:'Values'!D$88,3,0)</f>
        <v>STOCK</v>
      </c>
      <c r="AG91" t="str">
        <f>CONCATENATE(Table111[[#This Row],[Resistance (Ohms)]],Table111[[#This Row],[Tolerance]],Table111[[#This Row],[Stock]])</f>
        <v>8.2Â±5%</v>
      </c>
      <c r="AH91" t="s">
        <v>11345</v>
      </c>
      <c r="AI91" s="6" t="s">
        <v>11350</v>
      </c>
    </row>
    <row r="92" spans="1:35">
      <c r="A92" t="s">
        <v>5274</v>
      </c>
      <c r="B92" t="s">
        <v>5275</v>
      </c>
      <c r="C92" t="s">
        <v>5542</v>
      </c>
      <c r="D92" t="s">
        <v>5543</v>
      </c>
      <c r="E92" t="s">
        <v>60</v>
      </c>
      <c r="F92" t="s">
        <v>5544</v>
      </c>
      <c r="G92">
        <v>83763</v>
      </c>
      <c r="H92">
        <v>0</v>
      </c>
      <c r="I92">
        <v>0.1</v>
      </c>
      <c r="J92">
        <v>0</v>
      </c>
      <c r="K92">
        <v>1</v>
      </c>
      <c r="L92" t="s">
        <v>19</v>
      </c>
      <c r="M92" t="s">
        <v>5279</v>
      </c>
      <c r="N92">
        <v>9.1</v>
      </c>
      <c r="O92" t="s">
        <v>23</v>
      </c>
      <c r="P92" t="s">
        <v>5280</v>
      </c>
      <c r="Q92" t="s">
        <v>65</v>
      </c>
      <c r="R92" t="s">
        <v>66</v>
      </c>
      <c r="S92" t="s">
        <v>71</v>
      </c>
      <c r="T92" t="s">
        <v>67</v>
      </c>
      <c r="U92" t="s">
        <v>35</v>
      </c>
      <c r="V92">
        <v>603</v>
      </c>
      <c r="W92" t="s">
        <v>36</v>
      </c>
      <c r="X92" t="s">
        <v>37</v>
      </c>
      <c r="Y92">
        <v>2</v>
      </c>
      <c r="AB92" t="str">
        <f>IF(Table111[[#This Row],[In Adafruit Kit]]+Table111[[#This Row],[Common part]]&gt;0,1,"")</f>
        <v/>
      </c>
      <c r="AC92">
        <v>1</v>
      </c>
      <c r="AE92" t="e">
        <f>VLOOKUP(Table111[[#This Row],[Resistance (Ohms)]],Values!$A$12:'Values'!D$88,3,0)</f>
        <v>#N/A</v>
      </c>
      <c r="AG92" t="str">
        <f>CONCATENATE(Table111[[#This Row],[Resistance (Ohms)]],Table111[[#This Row],[Tolerance]],Table111[[#This Row],[Stock]])</f>
        <v>9.1Â±5%</v>
      </c>
      <c r="AH92" t="s">
        <v>11345</v>
      </c>
      <c r="AI92" s="6" t="s">
        <v>11350</v>
      </c>
    </row>
    <row r="93" spans="1:35">
      <c r="A93" t="s">
        <v>7192</v>
      </c>
      <c r="B93" t="s">
        <v>5275</v>
      </c>
      <c r="C93" t="s">
        <v>9186</v>
      </c>
      <c r="D93" t="s">
        <v>9187</v>
      </c>
      <c r="E93" t="s">
        <v>60</v>
      </c>
      <c r="F93" t="s">
        <v>5544</v>
      </c>
      <c r="G93">
        <v>0</v>
      </c>
      <c r="H93">
        <v>0</v>
      </c>
      <c r="I93" t="s">
        <v>25</v>
      </c>
      <c r="J93">
        <v>0</v>
      </c>
      <c r="K93">
        <v>10</v>
      </c>
      <c r="L93" t="s">
        <v>19</v>
      </c>
      <c r="M93" t="s">
        <v>5279</v>
      </c>
      <c r="N93">
        <v>9.1</v>
      </c>
      <c r="O93" t="s">
        <v>23</v>
      </c>
      <c r="P93" t="s">
        <v>5280</v>
      </c>
      <c r="Q93" t="s">
        <v>65</v>
      </c>
      <c r="R93" t="s">
        <v>20</v>
      </c>
      <c r="S93" t="s">
        <v>3477</v>
      </c>
      <c r="T93" t="s">
        <v>67</v>
      </c>
      <c r="U93" t="s">
        <v>35</v>
      </c>
      <c r="V93">
        <v>603</v>
      </c>
      <c r="W93" t="s">
        <v>36</v>
      </c>
      <c r="X93" t="s">
        <v>37</v>
      </c>
      <c r="Y93">
        <v>2</v>
      </c>
      <c r="AB93" t="str">
        <f>IF(Table111[[#This Row],[In Adafruit Kit]]+Table111[[#This Row],[Common part]]&gt;0,1,"")</f>
        <v/>
      </c>
      <c r="AE93" t="e">
        <f>VLOOKUP(Table111[[#This Row],[Resistance (Ohms)]],Values!$A$12:'Values'!D$88,3,0)</f>
        <v>#N/A</v>
      </c>
      <c r="AG93" t="str">
        <f>CONCATENATE(Table111[[#This Row],[Resistance (Ohms)]],Table111[[#This Row],[Tolerance]],Table111[[#This Row],[Stock]])</f>
        <v>9.1Â±5%</v>
      </c>
      <c r="AH93" t="s">
        <v>11345</v>
      </c>
      <c r="AI93" s="6" t="s">
        <v>11350</v>
      </c>
    </row>
    <row r="94" spans="1:35">
      <c r="A94" t="s">
        <v>5274</v>
      </c>
      <c r="B94" t="s">
        <v>5275</v>
      </c>
      <c r="C94" t="s">
        <v>5305</v>
      </c>
      <c r="D94" t="s">
        <v>5306</v>
      </c>
      <c r="E94" t="s">
        <v>60</v>
      </c>
      <c r="F94" t="s">
        <v>5307</v>
      </c>
      <c r="G94">
        <v>1285621</v>
      </c>
      <c r="H94">
        <v>0</v>
      </c>
      <c r="I94">
        <v>0.1</v>
      </c>
      <c r="J94">
        <v>0</v>
      </c>
      <c r="K94">
        <v>1</v>
      </c>
      <c r="L94" t="s">
        <v>19</v>
      </c>
      <c r="M94" t="s">
        <v>5279</v>
      </c>
      <c r="N94">
        <v>10</v>
      </c>
      <c r="O94" t="s">
        <v>24</v>
      </c>
      <c r="P94" t="s">
        <v>5280</v>
      </c>
      <c r="Q94" t="s">
        <v>65</v>
      </c>
      <c r="R94" t="s">
        <v>66</v>
      </c>
      <c r="S94" t="s">
        <v>71</v>
      </c>
      <c r="T94" t="s">
        <v>67</v>
      </c>
      <c r="U94" t="s">
        <v>35</v>
      </c>
      <c r="V94">
        <v>603</v>
      </c>
      <c r="W94" t="s">
        <v>36</v>
      </c>
      <c r="X94" t="s">
        <v>37</v>
      </c>
      <c r="Y94">
        <v>2</v>
      </c>
      <c r="AB94" t="str">
        <f>IF(Table111[[#This Row],[In Adafruit Kit]]+Table111[[#This Row],[Common part]]&gt;0,1,"")</f>
        <v/>
      </c>
      <c r="AD94">
        <v>1</v>
      </c>
      <c r="AE94" t="str">
        <f>VLOOKUP(Table111[[#This Row],[Resistance (Ohms)]],Values!$A$12:'Values'!D$88,3,0)</f>
        <v>STOCK</v>
      </c>
      <c r="AF94" t="s">
        <v>29</v>
      </c>
      <c r="AG94" t="str">
        <f>CONCATENATE(Table111[[#This Row],[Resistance (Ohms)]],Table111[[#This Row],[Tolerance]],Table111[[#This Row],[Stock]])</f>
        <v>10Â±1%Stock</v>
      </c>
      <c r="AH94" t="s">
        <v>11345</v>
      </c>
      <c r="AI94" s="6" t="s">
        <v>11350</v>
      </c>
    </row>
    <row r="95" spans="1:35">
      <c r="A95" t="s">
        <v>5274</v>
      </c>
      <c r="B95" t="s">
        <v>5275</v>
      </c>
      <c r="C95" t="s">
        <v>5506</v>
      </c>
      <c r="D95" t="s">
        <v>5507</v>
      </c>
      <c r="E95" t="s">
        <v>60</v>
      </c>
      <c r="F95" t="s">
        <v>5508</v>
      </c>
      <c r="G95">
        <v>79258</v>
      </c>
      <c r="H95">
        <v>0</v>
      </c>
      <c r="I95">
        <v>0.1</v>
      </c>
      <c r="J95">
        <v>0</v>
      </c>
      <c r="K95">
        <v>1</v>
      </c>
      <c r="L95" t="s">
        <v>19</v>
      </c>
      <c r="M95" t="s">
        <v>5279</v>
      </c>
      <c r="N95">
        <v>10</v>
      </c>
      <c r="O95" t="s">
        <v>23</v>
      </c>
      <c r="P95" t="s">
        <v>5280</v>
      </c>
      <c r="Q95" t="s">
        <v>65</v>
      </c>
      <c r="R95" t="s">
        <v>66</v>
      </c>
      <c r="S95" t="s">
        <v>71</v>
      </c>
      <c r="T95" t="s">
        <v>67</v>
      </c>
      <c r="U95" t="s">
        <v>35</v>
      </c>
      <c r="V95">
        <v>603</v>
      </c>
      <c r="W95" t="s">
        <v>36</v>
      </c>
      <c r="X95" t="s">
        <v>37</v>
      </c>
      <c r="Y95">
        <v>2</v>
      </c>
      <c r="AB95" t="str">
        <f>IF(Table111[[#This Row],[In Adafruit Kit]]+Table111[[#This Row],[Common part]]&gt;0,1,"")</f>
        <v/>
      </c>
      <c r="AC95">
        <v>1</v>
      </c>
      <c r="AE95" t="str">
        <f>VLOOKUP(Table111[[#This Row],[Resistance (Ohms)]],Values!$A$12:'Values'!D$88,3,0)</f>
        <v>STOCK</v>
      </c>
      <c r="AF95" t="s">
        <v>29</v>
      </c>
      <c r="AG95" t="str">
        <f>CONCATENATE(Table111[[#This Row],[Resistance (Ohms)]],Table111[[#This Row],[Tolerance]],Table111[[#This Row],[Stock]])</f>
        <v>10Â±5%Stock</v>
      </c>
      <c r="AH95" t="s">
        <v>11345</v>
      </c>
      <c r="AI95" s="6" t="s">
        <v>11350</v>
      </c>
    </row>
    <row r="96" spans="1:35">
      <c r="A96" t="s">
        <v>7192</v>
      </c>
      <c r="B96" t="s">
        <v>5275</v>
      </c>
      <c r="C96" t="s">
        <v>7197</v>
      </c>
      <c r="D96" t="s">
        <v>7198</v>
      </c>
      <c r="E96" t="s">
        <v>60</v>
      </c>
      <c r="F96" t="s">
        <v>5508</v>
      </c>
      <c r="G96">
        <v>100000</v>
      </c>
      <c r="H96">
        <v>0</v>
      </c>
      <c r="I96">
        <v>0.1</v>
      </c>
      <c r="J96">
        <v>0</v>
      </c>
      <c r="K96">
        <v>1</v>
      </c>
      <c r="L96" t="s">
        <v>19</v>
      </c>
      <c r="M96" t="s">
        <v>5279</v>
      </c>
      <c r="N96">
        <v>10</v>
      </c>
      <c r="O96" t="s">
        <v>23</v>
      </c>
      <c r="P96" t="s">
        <v>5280</v>
      </c>
      <c r="Q96" t="s">
        <v>65</v>
      </c>
      <c r="R96" t="s">
        <v>66</v>
      </c>
      <c r="S96" t="s">
        <v>71</v>
      </c>
      <c r="T96" t="s">
        <v>67</v>
      </c>
      <c r="U96" t="s">
        <v>35</v>
      </c>
      <c r="V96" t="s">
        <v>35</v>
      </c>
      <c r="W96" t="s">
        <v>36</v>
      </c>
      <c r="X96" t="s">
        <v>37</v>
      </c>
      <c r="Y96">
        <v>2</v>
      </c>
      <c r="AB96" t="str">
        <f>IF(Table111[[#This Row],[In Adafruit Kit]]+Table111[[#This Row],[Common part]]&gt;0,1,"")</f>
        <v/>
      </c>
      <c r="AD96">
        <v>1</v>
      </c>
      <c r="AE96" t="str">
        <f>VLOOKUP(Table111[[#This Row],[Resistance (Ohms)]],Values!$A$12:'Values'!D$88,3,0)</f>
        <v>STOCK</v>
      </c>
      <c r="AF96" t="s">
        <v>29</v>
      </c>
      <c r="AG96" t="str">
        <f>CONCATENATE(Table111[[#This Row],[Resistance (Ohms)]],Table111[[#This Row],[Tolerance]],Table111[[#This Row],[Stock]])</f>
        <v>10Â±5%Stock</v>
      </c>
      <c r="AH96" t="s">
        <v>11345</v>
      </c>
      <c r="AI96" s="6" t="s">
        <v>11350</v>
      </c>
    </row>
    <row r="97" spans="1:35">
      <c r="A97" t="s">
        <v>7192</v>
      </c>
      <c r="B97" t="s">
        <v>5275</v>
      </c>
      <c r="C97" t="s">
        <v>7219</v>
      </c>
      <c r="D97" t="s">
        <v>7220</v>
      </c>
      <c r="E97" t="s">
        <v>60</v>
      </c>
      <c r="F97" t="s">
        <v>5307</v>
      </c>
      <c r="G97">
        <v>99990</v>
      </c>
      <c r="H97">
        <v>0</v>
      </c>
      <c r="I97">
        <v>0.1</v>
      </c>
      <c r="J97">
        <v>0</v>
      </c>
      <c r="K97">
        <v>1</v>
      </c>
      <c r="L97" t="s">
        <v>19</v>
      </c>
      <c r="M97" t="s">
        <v>5279</v>
      </c>
      <c r="N97">
        <v>10</v>
      </c>
      <c r="O97" t="s">
        <v>24</v>
      </c>
      <c r="P97" t="s">
        <v>5280</v>
      </c>
      <c r="Q97" t="s">
        <v>65</v>
      </c>
      <c r="R97" t="s">
        <v>66</v>
      </c>
      <c r="S97" t="s">
        <v>71</v>
      </c>
      <c r="T97" t="s">
        <v>67</v>
      </c>
      <c r="U97" t="s">
        <v>35</v>
      </c>
      <c r="V97" t="s">
        <v>35</v>
      </c>
      <c r="W97" t="s">
        <v>36</v>
      </c>
      <c r="X97" t="s">
        <v>37</v>
      </c>
      <c r="Y97">
        <v>2</v>
      </c>
      <c r="AB97" t="str">
        <f>IF(Table111[[#This Row],[In Adafruit Kit]]+Table111[[#This Row],[Common part]]&gt;0,1,"")</f>
        <v/>
      </c>
      <c r="AD97">
        <v>1</v>
      </c>
      <c r="AE97" t="str">
        <f>VLOOKUP(Table111[[#This Row],[Resistance (Ohms)]],Values!$A$12:'Values'!D$88,3,0)</f>
        <v>STOCK</v>
      </c>
      <c r="AF97" t="s">
        <v>29</v>
      </c>
      <c r="AG97" t="str">
        <f>CONCATENATE(Table111[[#This Row],[Resistance (Ohms)]],Table111[[#This Row],[Tolerance]],Table111[[#This Row],[Stock]])</f>
        <v>10Â±1%Stock</v>
      </c>
      <c r="AH97" t="s">
        <v>11345</v>
      </c>
      <c r="AI97" s="6" t="s">
        <v>11350</v>
      </c>
    </row>
    <row r="98" spans="1:35">
      <c r="A98" t="s">
        <v>7192</v>
      </c>
      <c r="B98" t="s">
        <v>5275</v>
      </c>
      <c r="C98" t="s">
        <v>7681</v>
      </c>
      <c r="D98" t="s">
        <v>7682</v>
      </c>
      <c r="E98" t="s">
        <v>60</v>
      </c>
      <c r="F98" t="s">
        <v>5307</v>
      </c>
      <c r="G98">
        <v>0</v>
      </c>
      <c r="H98">
        <v>0</v>
      </c>
      <c r="I98" t="s">
        <v>25</v>
      </c>
      <c r="J98">
        <v>0</v>
      </c>
      <c r="K98">
        <v>10</v>
      </c>
      <c r="L98" t="s">
        <v>19</v>
      </c>
      <c r="M98" t="s">
        <v>5279</v>
      </c>
      <c r="N98">
        <v>10</v>
      </c>
      <c r="O98" t="s">
        <v>24</v>
      </c>
      <c r="P98" t="s">
        <v>5280</v>
      </c>
      <c r="Q98" t="s">
        <v>65</v>
      </c>
      <c r="R98" t="s">
        <v>20</v>
      </c>
      <c r="S98" t="s">
        <v>71</v>
      </c>
      <c r="T98" t="s">
        <v>67</v>
      </c>
      <c r="U98" t="s">
        <v>35</v>
      </c>
      <c r="V98">
        <v>603</v>
      </c>
      <c r="W98" t="s">
        <v>36</v>
      </c>
      <c r="X98" t="s">
        <v>37</v>
      </c>
      <c r="Y98">
        <v>2</v>
      </c>
      <c r="AB98" t="str">
        <f>IF(Table111[[#This Row],[In Adafruit Kit]]+Table111[[#This Row],[Common part]]&gt;0,1,"")</f>
        <v/>
      </c>
      <c r="AD98">
        <v>1</v>
      </c>
      <c r="AE98" t="str">
        <f>VLOOKUP(Table111[[#This Row],[Resistance (Ohms)]],Values!$A$12:'Values'!D$88,3,0)</f>
        <v>STOCK</v>
      </c>
      <c r="AG98" t="str">
        <f>CONCATENATE(Table111[[#This Row],[Resistance (Ohms)]],Table111[[#This Row],[Tolerance]],Table111[[#This Row],[Stock]])</f>
        <v>10Â±1%</v>
      </c>
      <c r="AH98" t="s">
        <v>11345</v>
      </c>
      <c r="AI98" s="6" t="s">
        <v>11350</v>
      </c>
    </row>
    <row r="99" spans="1:35">
      <c r="A99" t="s">
        <v>7192</v>
      </c>
      <c r="B99" t="s">
        <v>5275</v>
      </c>
      <c r="C99" t="s">
        <v>8868</v>
      </c>
      <c r="D99" t="s">
        <v>8869</v>
      </c>
      <c r="E99" t="s">
        <v>60</v>
      </c>
      <c r="F99" t="s">
        <v>5508</v>
      </c>
      <c r="G99">
        <v>0</v>
      </c>
      <c r="H99">
        <v>0</v>
      </c>
      <c r="I99" t="s">
        <v>25</v>
      </c>
      <c r="J99">
        <v>0</v>
      </c>
      <c r="K99">
        <v>10</v>
      </c>
      <c r="L99" t="s">
        <v>19</v>
      </c>
      <c r="M99" t="s">
        <v>5279</v>
      </c>
      <c r="N99">
        <v>10</v>
      </c>
      <c r="O99" t="s">
        <v>23</v>
      </c>
      <c r="P99" t="s">
        <v>5280</v>
      </c>
      <c r="Q99" t="s">
        <v>65</v>
      </c>
      <c r="R99" t="s">
        <v>20</v>
      </c>
      <c r="S99" t="s">
        <v>71</v>
      </c>
      <c r="T99" t="s">
        <v>67</v>
      </c>
      <c r="U99" t="s">
        <v>35</v>
      </c>
      <c r="V99">
        <v>603</v>
      </c>
      <c r="W99" t="s">
        <v>36</v>
      </c>
      <c r="X99" t="s">
        <v>37</v>
      </c>
      <c r="Y99">
        <v>2</v>
      </c>
      <c r="AB99" t="str">
        <f>IF(Table111[[#This Row],[In Adafruit Kit]]+Table111[[#This Row],[Common part]]&gt;0,1,"")</f>
        <v/>
      </c>
      <c r="AE99" t="str">
        <f>VLOOKUP(Table111[[#This Row],[Resistance (Ohms)]],Values!$A$12:'Values'!D$88,3,0)</f>
        <v>STOCK</v>
      </c>
      <c r="AG99" t="str">
        <f>CONCATENATE(Table111[[#This Row],[Resistance (Ohms)]],Table111[[#This Row],[Tolerance]],Table111[[#This Row],[Stock]])</f>
        <v>10Â±5%</v>
      </c>
      <c r="AH99" t="s">
        <v>11345</v>
      </c>
      <c r="AI99" s="6" t="s">
        <v>11350</v>
      </c>
    </row>
    <row r="100" spans="1:35">
      <c r="A100" t="s">
        <v>5274</v>
      </c>
      <c r="B100" t="s">
        <v>5275</v>
      </c>
      <c r="C100" t="s">
        <v>6802</v>
      </c>
      <c r="D100" t="s">
        <v>6803</v>
      </c>
      <c r="E100" t="s">
        <v>60</v>
      </c>
      <c r="F100" t="s">
        <v>6804</v>
      </c>
      <c r="G100">
        <v>31950</v>
      </c>
      <c r="H100">
        <v>0</v>
      </c>
      <c r="I100">
        <v>0.1</v>
      </c>
      <c r="J100">
        <v>0</v>
      </c>
      <c r="K100">
        <v>1</v>
      </c>
      <c r="L100" t="s">
        <v>19</v>
      </c>
      <c r="M100" t="s">
        <v>5279</v>
      </c>
      <c r="N100">
        <v>10.199999999999999</v>
      </c>
      <c r="O100" t="s">
        <v>24</v>
      </c>
      <c r="P100" t="s">
        <v>5280</v>
      </c>
      <c r="Q100" t="s">
        <v>65</v>
      </c>
      <c r="R100" t="s">
        <v>66</v>
      </c>
      <c r="S100" t="s">
        <v>105</v>
      </c>
      <c r="T100" t="s">
        <v>67</v>
      </c>
      <c r="U100" t="s">
        <v>35</v>
      </c>
      <c r="V100">
        <v>603</v>
      </c>
      <c r="W100" t="s">
        <v>36</v>
      </c>
      <c r="X100" t="s">
        <v>37</v>
      </c>
      <c r="Y100">
        <v>2</v>
      </c>
      <c r="AB100" t="str">
        <f>IF(Table111[[#This Row],[In Adafruit Kit]]+Table111[[#This Row],[Common part]]&gt;0,1,"")</f>
        <v/>
      </c>
      <c r="AD100">
        <v>1</v>
      </c>
      <c r="AE100" t="e">
        <f>VLOOKUP(Table111[[#This Row],[Resistance (Ohms)]],Values!$A$12:'Values'!D$88,3,0)</f>
        <v>#N/A</v>
      </c>
      <c r="AG100" t="str">
        <f>CONCATENATE(Table111[[#This Row],[Resistance (Ohms)]],Table111[[#This Row],[Tolerance]],Table111[[#This Row],[Stock]])</f>
        <v>10.2Â±1%</v>
      </c>
      <c r="AH100" t="s">
        <v>11345</v>
      </c>
      <c r="AI100" s="6" t="s">
        <v>11350</v>
      </c>
    </row>
    <row r="101" spans="1:35">
      <c r="A101" t="s">
        <v>7192</v>
      </c>
      <c r="B101" t="s">
        <v>5275</v>
      </c>
      <c r="C101" t="s">
        <v>7683</v>
      </c>
      <c r="D101" t="s">
        <v>7684</v>
      </c>
      <c r="E101" t="s">
        <v>60</v>
      </c>
      <c r="F101" t="s">
        <v>6804</v>
      </c>
      <c r="G101">
        <v>0</v>
      </c>
      <c r="H101">
        <v>0</v>
      </c>
      <c r="I101" t="s">
        <v>25</v>
      </c>
      <c r="J101">
        <v>0</v>
      </c>
      <c r="K101">
        <v>10</v>
      </c>
      <c r="L101" t="s">
        <v>19</v>
      </c>
      <c r="M101" t="s">
        <v>5279</v>
      </c>
      <c r="N101">
        <v>10.199999999999999</v>
      </c>
      <c r="O101" t="s">
        <v>24</v>
      </c>
      <c r="P101" t="s">
        <v>5280</v>
      </c>
      <c r="Q101" t="s">
        <v>65</v>
      </c>
      <c r="R101" t="s">
        <v>20</v>
      </c>
      <c r="S101" t="s">
        <v>105</v>
      </c>
      <c r="T101" t="s">
        <v>67</v>
      </c>
      <c r="U101" t="s">
        <v>35</v>
      </c>
      <c r="V101">
        <v>603</v>
      </c>
      <c r="W101" t="s">
        <v>36</v>
      </c>
      <c r="X101" t="s">
        <v>37</v>
      </c>
      <c r="Y101">
        <v>2</v>
      </c>
      <c r="AB101" t="str">
        <f>IF(Table111[[#This Row],[In Adafruit Kit]]+Table111[[#This Row],[Common part]]&gt;0,1,"")</f>
        <v/>
      </c>
      <c r="AD101">
        <v>1</v>
      </c>
      <c r="AE101" t="e">
        <f>VLOOKUP(Table111[[#This Row],[Resistance (Ohms)]],Values!$A$12:'Values'!D$88,3,0)</f>
        <v>#N/A</v>
      </c>
      <c r="AG101" t="str">
        <f>CONCATENATE(Table111[[#This Row],[Resistance (Ohms)]],Table111[[#This Row],[Tolerance]],Table111[[#This Row],[Stock]])</f>
        <v>10.2Â±1%</v>
      </c>
      <c r="AH101" t="s">
        <v>11345</v>
      </c>
      <c r="AI101" s="6" t="s">
        <v>11350</v>
      </c>
    </row>
    <row r="102" spans="1:35">
      <c r="A102" t="s">
        <v>5274</v>
      </c>
      <c r="B102" t="s">
        <v>5275</v>
      </c>
      <c r="C102" t="s">
        <v>7129</v>
      </c>
      <c r="D102" t="s">
        <v>7130</v>
      </c>
      <c r="E102" t="s">
        <v>60</v>
      </c>
      <c r="F102" t="s">
        <v>7131</v>
      </c>
      <c r="G102">
        <v>66523</v>
      </c>
      <c r="H102">
        <v>0</v>
      </c>
      <c r="I102">
        <v>0.1</v>
      </c>
      <c r="J102">
        <v>0</v>
      </c>
      <c r="K102">
        <v>1</v>
      </c>
      <c r="L102" t="s">
        <v>19</v>
      </c>
      <c r="M102" t="s">
        <v>5279</v>
      </c>
      <c r="N102">
        <v>10.5</v>
      </c>
      <c r="O102" t="s">
        <v>24</v>
      </c>
      <c r="P102" t="s">
        <v>5280</v>
      </c>
      <c r="Q102" t="s">
        <v>65</v>
      </c>
      <c r="R102" t="s">
        <v>66</v>
      </c>
      <c r="S102" t="s">
        <v>105</v>
      </c>
      <c r="T102" t="s">
        <v>67</v>
      </c>
      <c r="U102" t="s">
        <v>35</v>
      </c>
      <c r="V102">
        <v>603</v>
      </c>
      <c r="W102" t="s">
        <v>36</v>
      </c>
      <c r="X102" t="s">
        <v>37</v>
      </c>
      <c r="Y102">
        <v>2</v>
      </c>
      <c r="AB102" t="str">
        <f>IF(Table111[[#This Row],[In Adafruit Kit]]+Table111[[#This Row],[Common part]]&gt;0,1,"")</f>
        <v/>
      </c>
      <c r="AD102">
        <v>1</v>
      </c>
      <c r="AE102" t="e">
        <f>VLOOKUP(Table111[[#This Row],[Resistance (Ohms)]],Values!$A$12:'Values'!D$88,3,0)</f>
        <v>#N/A</v>
      </c>
      <c r="AG102" t="str">
        <f>CONCATENATE(Table111[[#This Row],[Resistance (Ohms)]],Table111[[#This Row],[Tolerance]],Table111[[#This Row],[Stock]])</f>
        <v>10.5Â±1%</v>
      </c>
      <c r="AH102" t="s">
        <v>11345</v>
      </c>
      <c r="AI102" s="6" t="s">
        <v>11350</v>
      </c>
    </row>
    <row r="103" spans="1:35">
      <c r="A103" t="s">
        <v>7192</v>
      </c>
      <c r="B103" t="s">
        <v>5275</v>
      </c>
      <c r="C103" t="s">
        <v>7685</v>
      </c>
      <c r="D103" t="s">
        <v>7686</v>
      </c>
      <c r="E103" t="s">
        <v>60</v>
      </c>
      <c r="F103" t="s">
        <v>7131</v>
      </c>
      <c r="G103">
        <v>0</v>
      </c>
      <c r="H103">
        <v>0</v>
      </c>
      <c r="I103" t="s">
        <v>25</v>
      </c>
      <c r="J103">
        <v>0</v>
      </c>
      <c r="K103">
        <v>10</v>
      </c>
      <c r="L103" t="s">
        <v>19</v>
      </c>
      <c r="M103" t="s">
        <v>5279</v>
      </c>
      <c r="N103">
        <v>10.5</v>
      </c>
      <c r="O103" t="s">
        <v>24</v>
      </c>
      <c r="P103" t="s">
        <v>5280</v>
      </c>
      <c r="Q103" t="s">
        <v>65</v>
      </c>
      <c r="R103" t="s">
        <v>20</v>
      </c>
      <c r="S103" t="s">
        <v>105</v>
      </c>
      <c r="T103" t="s">
        <v>67</v>
      </c>
      <c r="U103" t="s">
        <v>35</v>
      </c>
      <c r="V103">
        <v>603</v>
      </c>
      <c r="W103" t="s">
        <v>36</v>
      </c>
      <c r="X103" t="s">
        <v>37</v>
      </c>
      <c r="Y103">
        <v>2</v>
      </c>
      <c r="AB103" t="str">
        <f>IF(Table111[[#This Row],[In Adafruit Kit]]+Table111[[#This Row],[Common part]]&gt;0,1,"")</f>
        <v/>
      </c>
      <c r="AD103">
        <v>1</v>
      </c>
      <c r="AE103" t="e">
        <f>VLOOKUP(Table111[[#This Row],[Resistance (Ohms)]],Values!$A$12:'Values'!D$88,3,0)</f>
        <v>#N/A</v>
      </c>
      <c r="AG103" t="str">
        <f>CONCATENATE(Table111[[#This Row],[Resistance (Ohms)]],Table111[[#This Row],[Tolerance]],Table111[[#This Row],[Stock]])</f>
        <v>10.5Â±1%</v>
      </c>
      <c r="AH103" t="s">
        <v>11345</v>
      </c>
      <c r="AI103" s="6" t="s">
        <v>11350</v>
      </c>
    </row>
    <row r="104" spans="1:35">
      <c r="A104" t="s">
        <v>5274</v>
      </c>
      <c r="B104" t="s">
        <v>5275</v>
      </c>
      <c r="C104" t="s">
        <v>7180</v>
      </c>
      <c r="D104" t="s">
        <v>7181</v>
      </c>
      <c r="E104" t="s">
        <v>60</v>
      </c>
      <c r="F104" t="s">
        <v>7182</v>
      </c>
      <c r="G104">
        <v>15980</v>
      </c>
      <c r="H104">
        <v>0</v>
      </c>
      <c r="I104">
        <v>0.1</v>
      </c>
      <c r="J104">
        <v>0</v>
      </c>
      <c r="K104">
        <v>1</v>
      </c>
      <c r="L104" t="s">
        <v>19</v>
      </c>
      <c r="M104" t="s">
        <v>5279</v>
      </c>
      <c r="N104">
        <v>10.7</v>
      </c>
      <c r="O104" t="s">
        <v>24</v>
      </c>
      <c r="P104" t="s">
        <v>5280</v>
      </c>
      <c r="Q104" t="s">
        <v>65</v>
      </c>
      <c r="R104" t="s">
        <v>66</v>
      </c>
      <c r="S104" t="s">
        <v>105</v>
      </c>
      <c r="T104" t="s">
        <v>67</v>
      </c>
      <c r="U104" t="s">
        <v>35</v>
      </c>
      <c r="V104">
        <v>603</v>
      </c>
      <c r="W104" t="s">
        <v>36</v>
      </c>
      <c r="X104" t="s">
        <v>37</v>
      </c>
      <c r="Y104">
        <v>2</v>
      </c>
      <c r="AB104" t="str">
        <f>IF(Table111[[#This Row],[In Adafruit Kit]]+Table111[[#This Row],[Common part]]&gt;0,1,"")</f>
        <v/>
      </c>
      <c r="AD104">
        <v>1</v>
      </c>
      <c r="AE104" t="e">
        <f>VLOOKUP(Table111[[#This Row],[Resistance (Ohms)]],Values!$A$12:'Values'!D$88,3,0)</f>
        <v>#N/A</v>
      </c>
      <c r="AG104" t="str">
        <f>CONCATENATE(Table111[[#This Row],[Resistance (Ohms)]],Table111[[#This Row],[Tolerance]],Table111[[#This Row],[Stock]])</f>
        <v>10.7Â±1%</v>
      </c>
      <c r="AH104" t="s">
        <v>11345</v>
      </c>
      <c r="AI104" s="6" t="s">
        <v>11350</v>
      </c>
    </row>
    <row r="105" spans="1:35">
      <c r="A105" t="s">
        <v>7192</v>
      </c>
      <c r="B105" t="s">
        <v>5275</v>
      </c>
      <c r="C105" t="s">
        <v>7687</v>
      </c>
      <c r="D105" t="s">
        <v>7688</v>
      </c>
      <c r="E105" t="s">
        <v>60</v>
      </c>
      <c r="F105" t="s">
        <v>7182</v>
      </c>
      <c r="G105">
        <v>0</v>
      </c>
      <c r="H105">
        <v>0</v>
      </c>
      <c r="I105" t="s">
        <v>25</v>
      </c>
      <c r="J105">
        <v>0</v>
      </c>
      <c r="K105">
        <v>10</v>
      </c>
      <c r="L105" t="s">
        <v>19</v>
      </c>
      <c r="M105" t="s">
        <v>5279</v>
      </c>
      <c r="N105">
        <v>10.7</v>
      </c>
      <c r="O105" t="s">
        <v>24</v>
      </c>
      <c r="P105" t="s">
        <v>5280</v>
      </c>
      <c r="Q105" t="s">
        <v>65</v>
      </c>
      <c r="R105" t="s">
        <v>20</v>
      </c>
      <c r="S105" t="s">
        <v>105</v>
      </c>
      <c r="T105" t="s">
        <v>67</v>
      </c>
      <c r="U105" t="s">
        <v>35</v>
      </c>
      <c r="V105">
        <v>603</v>
      </c>
      <c r="W105" t="s">
        <v>36</v>
      </c>
      <c r="X105" t="s">
        <v>37</v>
      </c>
      <c r="Y105">
        <v>2</v>
      </c>
      <c r="AB105" t="str">
        <f>IF(Table111[[#This Row],[In Adafruit Kit]]+Table111[[#This Row],[Common part]]&gt;0,1,"")</f>
        <v/>
      </c>
      <c r="AD105">
        <v>1</v>
      </c>
      <c r="AE105" t="e">
        <f>VLOOKUP(Table111[[#This Row],[Resistance (Ohms)]],Values!$A$12:'Values'!D$88,3,0)</f>
        <v>#N/A</v>
      </c>
      <c r="AG105" t="str">
        <f>CONCATENATE(Table111[[#This Row],[Resistance (Ohms)]],Table111[[#This Row],[Tolerance]],Table111[[#This Row],[Stock]])</f>
        <v>10.7Â±1%</v>
      </c>
      <c r="AH105" t="s">
        <v>11345</v>
      </c>
      <c r="AI105" s="6" t="s">
        <v>11350</v>
      </c>
    </row>
    <row r="106" spans="1:35">
      <c r="A106" t="s">
        <v>5274</v>
      </c>
      <c r="B106" t="s">
        <v>5275</v>
      </c>
      <c r="C106" t="s">
        <v>6688</v>
      </c>
      <c r="D106" t="s">
        <v>6689</v>
      </c>
      <c r="E106" t="s">
        <v>60</v>
      </c>
      <c r="F106" t="s">
        <v>6690</v>
      </c>
      <c r="G106">
        <v>44823</v>
      </c>
      <c r="H106">
        <v>0</v>
      </c>
      <c r="I106">
        <v>0.1</v>
      </c>
      <c r="J106">
        <v>0</v>
      </c>
      <c r="K106">
        <v>1</v>
      </c>
      <c r="L106" t="s">
        <v>19</v>
      </c>
      <c r="M106" t="s">
        <v>5279</v>
      </c>
      <c r="N106">
        <v>11</v>
      </c>
      <c r="O106" t="s">
        <v>24</v>
      </c>
      <c r="P106" t="s">
        <v>5280</v>
      </c>
      <c r="Q106" t="s">
        <v>65</v>
      </c>
      <c r="R106" t="s">
        <v>66</v>
      </c>
      <c r="S106" t="s">
        <v>105</v>
      </c>
      <c r="T106" t="s">
        <v>67</v>
      </c>
      <c r="U106" t="s">
        <v>35</v>
      </c>
      <c r="V106">
        <v>603</v>
      </c>
      <c r="W106" t="s">
        <v>36</v>
      </c>
      <c r="X106" t="s">
        <v>37</v>
      </c>
      <c r="Y106">
        <v>2</v>
      </c>
      <c r="AB106" t="str">
        <f>IF(Table111[[#This Row],[In Adafruit Kit]]+Table111[[#This Row],[Common part]]&gt;0,1,"")</f>
        <v/>
      </c>
      <c r="AD106">
        <v>1</v>
      </c>
      <c r="AE106" t="e">
        <f>VLOOKUP(Table111[[#This Row],[Resistance (Ohms)]],Values!$A$12:'Values'!D$88,3,0)</f>
        <v>#N/A</v>
      </c>
      <c r="AG106" t="str">
        <f>CONCATENATE(Table111[[#This Row],[Resistance (Ohms)]],Table111[[#This Row],[Tolerance]],Table111[[#This Row],[Stock]])</f>
        <v>11Â±1%</v>
      </c>
      <c r="AH106" t="s">
        <v>11345</v>
      </c>
      <c r="AI106" s="6" t="s">
        <v>11350</v>
      </c>
    </row>
    <row r="107" spans="1:35">
      <c r="A107" t="s">
        <v>5274</v>
      </c>
      <c r="B107" t="s">
        <v>5275</v>
      </c>
      <c r="C107" t="s">
        <v>7102</v>
      </c>
      <c r="D107" t="s">
        <v>7103</v>
      </c>
      <c r="E107" t="s">
        <v>60</v>
      </c>
      <c r="F107" t="s">
        <v>7104</v>
      </c>
      <c r="G107">
        <v>51243</v>
      </c>
      <c r="H107">
        <v>0</v>
      </c>
      <c r="I107">
        <v>0.1</v>
      </c>
      <c r="J107">
        <v>0</v>
      </c>
      <c r="K107">
        <v>1</v>
      </c>
      <c r="L107" t="s">
        <v>19</v>
      </c>
      <c r="M107" t="s">
        <v>5279</v>
      </c>
      <c r="N107">
        <v>11</v>
      </c>
      <c r="O107" t="s">
        <v>23</v>
      </c>
      <c r="P107" t="s">
        <v>5280</v>
      </c>
      <c r="Q107" t="s">
        <v>65</v>
      </c>
      <c r="R107" t="s">
        <v>66</v>
      </c>
      <c r="S107" t="s">
        <v>105</v>
      </c>
      <c r="T107" t="s">
        <v>67</v>
      </c>
      <c r="U107" t="s">
        <v>35</v>
      </c>
      <c r="V107">
        <v>603</v>
      </c>
      <c r="W107" t="s">
        <v>36</v>
      </c>
      <c r="X107" t="s">
        <v>37</v>
      </c>
      <c r="Y107">
        <v>2</v>
      </c>
      <c r="AB107" t="str">
        <f>IF(Table111[[#This Row],[In Adafruit Kit]]+Table111[[#This Row],[Common part]]&gt;0,1,"")</f>
        <v/>
      </c>
      <c r="AD107">
        <v>1</v>
      </c>
      <c r="AE107" t="e">
        <f>VLOOKUP(Table111[[#This Row],[Resistance (Ohms)]],Values!$A$12:'Values'!D$88,3,0)</f>
        <v>#N/A</v>
      </c>
      <c r="AG107" t="str">
        <f>CONCATENATE(Table111[[#This Row],[Resistance (Ohms)]],Table111[[#This Row],[Tolerance]],Table111[[#This Row],[Stock]])</f>
        <v>11Â±5%</v>
      </c>
      <c r="AH107" t="s">
        <v>11345</v>
      </c>
      <c r="AI107" s="6" t="s">
        <v>11350</v>
      </c>
    </row>
    <row r="108" spans="1:35">
      <c r="A108" t="s">
        <v>7192</v>
      </c>
      <c r="B108" t="s">
        <v>5275</v>
      </c>
      <c r="C108" t="s">
        <v>7721</v>
      </c>
      <c r="D108" t="s">
        <v>7722</v>
      </c>
      <c r="E108" t="s">
        <v>60</v>
      </c>
      <c r="F108" t="s">
        <v>6690</v>
      </c>
      <c r="G108">
        <v>0</v>
      </c>
      <c r="H108">
        <v>0</v>
      </c>
      <c r="I108" t="s">
        <v>25</v>
      </c>
      <c r="J108">
        <v>0</v>
      </c>
      <c r="K108">
        <v>10</v>
      </c>
      <c r="L108" t="s">
        <v>19</v>
      </c>
      <c r="M108" t="s">
        <v>5279</v>
      </c>
      <c r="N108">
        <v>11</v>
      </c>
      <c r="O108" t="s">
        <v>24</v>
      </c>
      <c r="P108" t="s">
        <v>5280</v>
      </c>
      <c r="Q108" t="s">
        <v>65</v>
      </c>
      <c r="R108" t="s">
        <v>20</v>
      </c>
      <c r="S108" t="s">
        <v>105</v>
      </c>
      <c r="T108" t="s">
        <v>67</v>
      </c>
      <c r="U108" t="s">
        <v>35</v>
      </c>
      <c r="V108">
        <v>603</v>
      </c>
      <c r="W108" t="s">
        <v>36</v>
      </c>
      <c r="X108" t="s">
        <v>37</v>
      </c>
      <c r="Y108">
        <v>2</v>
      </c>
      <c r="AB108" t="str">
        <f>IF(Table111[[#This Row],[In Adafruit Kit]]+Table111[[#This Row],[Common part]]&gt;0,1,"")</f>
        <v/>
      </c>
      <c r="AD108">
        <v>1</v>
      </c>
      <c r="AE108" t="e">
        <f>VLOOKUP(Table111[[#This Row],[Resistance (Ohms)]],Values!$A$12:'Values'!D$88,3,0)</f>
        <v>#N/A</v>
      </c>
      <c r="AG108" t="str">
        <f>CONCATENATE(Table111[[#This Row],[Resistance (Ohms)]],Table111[[#This Row],[Tolerance]],Table111[[#This Row],[Stock]])</f>
        <v>11Â±1%</v>
      </c>
      <c r="AH108" t="s">
        <v>11345</v>
      </c>
      <c r="AI108" s="6" t="s">
        <v>11350</v>
      </c>
    </row>
    <row r="109" spans="1:35">
      <c r="A109" t="s">
        <v>7192</v>
      </c>
      <c r="B109" t="s">
        <v>5275</v>
      </c>
      <c r="C109" t="s">
        <v>8880</v>
      </c>
      <c r="D109" t="s">
        <v>8881</v>
      </c>
      <c r="E109" t="s">
        <v>60</v>
      </c>
      <c r="F109" t="s">
        <v>7104</v>
      </c>
      <c r="G109">
        <v>0</v>
      </c>
      <c r="H109">
        <v>0</v>
      </c>
      <c r="I109" t="s">
        <v>25</v>
      </c>
      <c r="J109">
        <v>0</v>
      </c>
      <c r="K109">
        <v>10</v>
      </c>
      <c r="L109" t="s">
        <v>19</v>
      </c>
      <c r="M109" t="s">
        <v>5279</v>
      </c>
      <c r="N109">
        <v>11</v>
      </c>
      <c r="O109" t="s">
        <v>23</v>
      </c>
      <c r="P109" t="s">
        <v>5280</v>
      </c>
      <c r="Q109" t="s">
        <v>65</v>
      </c>
      <c r="R109" t="s">
        <v>20</v>
      </c>
      <c r="S109" t="s">
        <v>71</v>
      </c>
      <c r="T109" t="s">
        <v>67</v>
      </c>
      <c r="U109" t="s">
        <v>35</v>
      </c>
      <c r="V109">
        <v>603</v>
      </c>
      <c r="W109" t="s">
        <v>36</v>
      </c>
      <c r="X109" t="s">
        <v>37</v>
      </c>
      <c r="Y109">
        <v>2</v>
      </c>
      <c r="AB109" t="str">
        <f>IF(Table111[[#This Row],[In Adafruit Kit]]+Table111[[#This Row],[Common part]]&gt;0,1,"")</f>
        <v/>
      </c>
      <c r="AE109" t="e">
        <f>VLOOKUP(Table111[[#This Row],[Resistance (Ohms)]],Values!$A$12:'Values'!D$88,3,0)</f>
        <v>#N/A</v>
      </c>
      <c r="AG109" t="str">
        <f>CONCATENATE(Table111[[#This Row],[Resistance (Ohms)]],Table111[[#This Row],[Tolerance]],Table111[[#This Row],[Stock]])</f>
        <v>11Â±5%</v>
      </c>
      <c r="AH109" t="s">
        <v>11345</v>
      </c>
      <c r="AI109" s="6" t="s">
        <v>11350</v>
      </c>
    </row>
    <row r="110" spans="1:35">
      <c r="A110" t="s">
        <v>5274</v>
      </c>
      <c r="B110" t="s">
        <v>5275</v>
      </c>
      <c r="C110" t="s">
        <v>7150</v>
      </c>
      <c r="D110" t="s">
        <v>7151</v>
      </c>
      <c r="E110" t="s">
        <v>60</v>
      </c>
      <c r="F110" t="s">
        <v>7152</v>
      </c>
      <c r="G110">
        <v>41310</v>
      </c>
      <c r="H110">
        <v>0</v>
      </c>
      <c r="I110">
        <v>0.1</v>
      </c>
      <c r="J110">
        <v>0</v>
      </c>
      <c r="K110">
        <v>1</v>
      </c>
      <c r="L110" t="s">
        <v>19</v>
      </c>
      <c r="M110" t="s">
        <v>5279</v>
      </c>
      <c r="N110">
        <v>11.3</v>
      </c>
      <c r="O110" t="s">
        <v>24</v>
      </c>
      <c r="P110" t="s">
        <v>5280</v>
      </c>
      <c r="Q110" t="s">
        <v>65</v>
      </c>
      <c r="R110" t="s">
        <v>66</v>
      </c>
      <c r="S110" t="s">
        <v>105</v>
      </c>
      <c r="T110" t="s">
        <v>67</v>
      </c>
      <c r="U110" t="s">
        <v>35</v>
      </c>
      <c r="V110">
        <v>603</v>
      </c>
      <c r="W110" t="s">
        <v>36</v>
      </c>
      <c r="X110" t="s">
        <v>37</v>
      </c>
      <c r="Y110">
        <v>2</v>
      </c>
      <c r="AB110" t="str">
        <f>IF(Table111[[#This Row],[In Adafruit Kit]]+Table111[[#This Row],[Common part]]&gt;0,1,"")</f>
        <v/>
      </c>
      <c r="AD110">
        <v>1</v>
      </c>
      <c r="AE110" t="e">
        <f>VLOOKUP(Table111[[#This Row],[Resistance (Ohms)]],Values!$A$12:'Values'!D$88,3,0)</f>
        <v>#N/A</v>
      </c>
      <c r="AG110" t="str">
        <f>CONCATENATE(Table111[[#This Row],[Resistance (Ohms)]],Table111[[#This Row],[Tolerance]],Table111[[#This Row],[Stock]])</f>
        <v>11.3Â±1%</v>
      </c>
      <c r="AH110" t="s">
        <v>11345</v>
      </c>
      <c r="AI110" s="6" t="s">
        <v>11350</v>
      </c>
    </row>
    <row r="111" spans="1:35">
      <c r="A111" t="s">
        <v>7192</v>
      </c>
      <c r="B111" t="s">
        <v>5275</v>
      </c>
      <c r="C111" t="s">
        <v>7723</v>
      </c>
      <c r="D111" t="s">
        <v>7724</v>
      </c>
      <c r="E111" t="s">
        <v>60</v>
      </c>
      <c r="F111" t="s">
        <v>7152</v>
      </c>
      <c r="G111">
        <v>0</v>
      </c>
      <c r="H111">
        <v>0</v>
      </c>
      <c r="I111" t="s">
        <v>25</v>
      </c>
      <c r="J111">
        <v>0</v>
      </c>
      <c r="K111">
        <v>10</v>
      </c>
      <c r="L111" t="s">
        <v>19</v>
      </c>
      <c r="M111" t="s">
        <v>5279</v>
      </c>
      <c r="N111">
        <v>11.3</v>
      </c>
      <c r="O111" t="s">
        <v>24</v>
      </c>
      <c r="P111" t="s">
        <v>5280</v>
      </c>
      <c r="Q111" t="s">
        <v>65</v>
      </c>
      <c r="R111" t="s">
        <v>20</v>
      </c>
      <c r="S111" t="s">
        <v>105</v>
      </c>
      <c r="T111" t="s">
        <v>67</v>
      </c>
      <c r="U111" t="s">
        <v>35</v>
      </c>
      <c r="V111">
        <v>603</v>
      </c>
      <c r="W111" t="s">
        <v>36</v>
      </c>
      <c r="X111" t="s">
        <v>37</v>
      </c>
      <c r="Y111">
        <v>2</v>
      </c>
      <c r="AB111" t="str">
        <f>IF(Table111[[#This Row],[In Adafruit Kit]]+Table111[[#This Row],[Common part]]&gt;0,1,"")</f>
        <v/>
      </c>
      <c r="AD111">
        <v>1</v>
      </c>
      <c r="AE111" t="e">
        <f>VLOOKUP(Table111[[#This Row],[Resistance (Ohms)]],Values!$A$12:'Values'!D$88,3,0)</f>
        <v>#N/A</v>
      </c>
      <c r="AG111" t="str">
        <f>CONCATENATE(Table111[[#This Row],[Resistance (Ohms)]],Table111[[#This Row],[Tolerance]],Table111[[#This Row],[Stock]])</f>
        <v>11.3Â±1%</v>
      </c>
      <c r="AH111" t="s">
        <v>11345</v>
      </c>
      <c r="AI111" s="6" t="s">
        <v>11350</v>
      </c>
    </row>
    <row r="112" spans="1:35">
      <c r="A112" t="s">
        <v>5274</v>
      </c>
      <c r="B112" t="s">
        <v>5275</v>
      </c>
      <c r="C112" t="s">
        <v>6619</v>
      </c>
      <c r="D112" t="s">
        <v>6620</v>
      </c>
      <c r="E112" t="s">
        <v>60</v>
      </c>
      <c r="F112" t="s">
        <v>6621</v>
      </c>
      <c r="G112">
        <v>48743</v>
      </c>
      <c r="H112">
        <v>0</v>
      </c>
      <c r="I112">
        <v>0.1</v>
      </c>
      <c r="J112">
        <v>0</v>
      </c>
      <c r="K112">
        <v>1</v>
      </c>
      <c r="L112" t="s">
        <v>19</v>
      </c>
      <c r="M112" t="s">
        <v>5279</v>
      </c>
      <c r="N112">
        <v>11.5</v>
      </c>
      <c r="O112" t="s">
        <v>24</v>
      </c>
      <c r="P112" t="s">
        <v>5280</v>
      </c>
      <c r="Q112" t="s">
        <v>65</v>
      </c>
      <c r="R112" t="s">
        <v>66</v>
      </c>
      <c r="S112" t="s">
        <v>105</v>
      </c>
      <c r="T112" t="s">
        <v>67</v>
      </c>
      <c r="U112" t="s">
        <v>35</v>
      </c>
      <c r="V112">
        <v>603</v>
      </c>
      <c r="W112" t="s">
        <v>36</v>
      </c>
      <c r="X112" t="s">
        <v>37</v>
      </c>
      <c r="Y112">
        <v>2</v>
      </c>
      <c r="AB112" t="str">
        <f>IF(Table111[[#This Row],[In Adafruit Kit]]+Table111[[#This Row],[Common part]]&gt;0,1,"")</f>
        <v/>
      </c>
      <c r="AD112">
        <v>1</v>
      </c>
      <c r="AE112" t="e">
        <f>VLOOKUP(Table111[[#This Row],[Resistance (Ohms)]],Values!$A$12:'Values'!D$88,3,0)</f>
        <v>#N/A</v>
      </c>
      <c r="AG112" t="str">
        <f>CONCATENATE(Table111[[#This Row],[Resistance (Ohms)]],Table111[[#This Row],[Tolerance]],Table111[[#This Row],[Stock]])</f>
        <v>11.5Â±1%</v>
      </c>
      <c r="AH112" t="s">
        <v>11345</v>
      </c>
      <c r="AI112" s="6" t="s">
        <v>11350</v>
      </c>
    </row>
    <row r="113" spans="1:35">
      <c r="A113" t="s">
        <v>7192</v>
      </c>
      <c r="B113" t="s">
        <v>5275</v>
      </c>
      <c r="C113" t="s">
        <v>7725</v>
      </c>
      <c r="D113" t="s">
        <v>7726</v>
      </c>
      <c r="E113" t="s">
        <v>60</v>
      </c>
      <c r="F113" t="s">
        <v>6621</v>
      </c>
      <c r="G113">
        <v>0</v>
      </c>
      <c r="H113">
        <v>0</v>
      </c>
      <c r="I113" t="s">
        <v>25</v>
      </c>
      <c r="J113">
        <v>0</v>
      </c>
      <c r="K113">
        <v>10</v>
      </c>
      <c r="L113" t="s">
        <v>19</v>
      </c>
      <c r="M113" t="s">
        <v>5279</v>
      </c>
      <c r="N113">
        <v>11.5</v>
      </c>
      <c r="O113" t="s">
        <v>24</v>
      </c>
      <c r="P113" t="s">
        <v>5280</v>
      </c>
      <c r="Q113" t="s">
        <v>65</v>
      </c>
      <c r="R113" t="s">
        <v>20</v>
      </c>
      <c r="S113" t="s">
        <v>105</v>
      </c>
      <c r="T113" t="s">
        <v>67</v>
      </c>
      <c r="U113" t="s">
        <v>35</v>
      </c>
      <c r="V113">
        <v>603</v>
      </c>
      <c r="W113" t="s">
        <v>36</v>
      </c>
      <c r="X113" t="s">
        <v>37</v>
      </c>
      <c r="Y113">
        <v>2</v>
      </c>
      <c r="AB113" t="str">
        <f>IF(Table111[[#This Row],[In Adafruit Kit]]+Table111[[#This Row],[Common part]]&gt;0,1,"")</f>
        <v/>
      </c>
      <c r="AD113">
        <v>1</v>
      </c>
      <c r="AE113" t="e">
        <f>VLOOKUP(Table111[[#This Row],[Resistance (Ohms)]],Values!$A$12:'Values'!D$88,3,0)</f>
        <v>#N/A</v>
      </c>
      <c r="AG113" t="str">
        <f>CONCATENATE(Table111[[#This Row],[Resistance (Ohms)]],Table111[[#This Row],[Tolerance]],Table111[[#This Row],[Stock]])</f>
        <v>11.5Â±1%</v>
      </c>
      <c r="AH113" t="s">
        <v>11345</v>
      </c>
      <c r="AI113" s="6" t="s">
        <v>11350</v>
      </c>
    </row>
    <row r="114" spans="1:35">
      <c r="A114" t="s">
        <v>5274</v>
      </c>
      <c r="B114" t="s">
        <v>5275</v>
      </c>
      <c r="C114" t="s">
        <v>7264</v>
      </c>
      <c r="D114" t="s">
        <v>7265</v>
      </c>
      <c r="E114" t="s">
        <v>60</v>
      </c>
      <c r="F114" t="s">
        <v>7266</v>
      </c>
      <c r="G114">
        <v>14705</v>
      </c>
      <c r="H114">
        <v>0</v>
      </c>
      <c r="I114">
        <v>0.1</v>
      </c>
      <c r="J114">
        <v>0</v>
      </c>
      <c r="K114">
        <v>1</v>
      </c>
      <c r="L114" t="s">
        <v>19</v>
      </c>
      <c r="M114" t="s">
        <v>5279</v>
      </c>
      <c r="N114">
        <v>11.8</v>
      </c>
      <c r="O114" t="s">
        <v>24</v>
      </c>
      <c r="P114" t="s">
        <v>5280</v>
      </c>
      <c r="Q114" t="s">
        <v>65</v>
      </c>
      <c r="R114" t="s">
        <v>66</v>
      </c>
      <c r="S114" t="s">
        <v>105</v>
      </c>
      <c r="T114" t="s">
        <v>67</v>
      </c>
      <c r="U114" t="s">
        <v>35</v>
      </c>
      <c r="V114">
        <v>603</v>
      </c>
      <c r="W114" t="s">
        <v>36</v>
      </c>
      <c r="X114" t="s">
        <v>37</v>
      </c>
      <c r="Y114">
        <v>2</v>
      </c>
      <c r="AB114" t="str">
        <f>IF(Table111[[#This Row],[In Adafruit Kit]]+Table111[[#This Row],[Common part]]&gt;0,1,"")</f>
        <v/>
      </c>
      <c r="AC114">
        <v>1</v>
      </c>
      <c r="AE114" t="e">
        <f>VLOOKUP(Table111[[#This Row],[Resistance (Ohms)]],Values!$A$12:'Values'!D$88,3,0)</f>
        <v>#N/A</v>
      </c>
      <c r="AG114" t="str">
        <f>CONCATENATE(Table111[[#This Row],[Resistance (Ohms)]],Table111[[#This Row],[Tolerance]],Table111[[#This Row],[Stock]])</f>
        <v>11.8Â±1%</v>
      </c>
      <c r="AH114" t="s">
        <v>11345</v>
      </c>
      <c r="AI114" s="6" t="s">
        <v>11350</v>
      </c>
    </row>
    <row r="115" spans="1:35">
      <c r="A115" t="s">
        <v>7192</v>
      </c>
      <c r="B115" t="s">
        <v>5275</v>
      </c>
      <c r="C115" t="s">
        <v>7727</v>
      </c>
      <c r="D115" t="s">
        <v>7728</v>
      </c>
      <c r="E115" t="s">
        <v>60</v>
      </c>
      <c r="F115" t="s">
        <v>7266</v>
      </c>
      <c r="G115">
        <v>0</v>
      </c>
      <c r="H115">
        <v>0</v>
      </c>
      <c r="I115" t="s">
        <v>25</v>
      </c>
      <c r="J115">
        <v>0</v>
      </c>
      <c r="K115">
        <v>10</v>
      </c>
      <c r="L115" t="s">
        <v>19</v>
      </c>
      <c r="M115" t="s">
        <v>5279</v>
      </c>
      <c r="N115">
        <v>11.8</v>
      </c>
      <c r="O115" t="s">
        <v>24</v>
      </c>
      <c r="P115" t="s">
        <v>5280</v>
      </c>
      <c r="Q115" t="s">
        <v>65</v>
      </c>
      <c r="R115" t="s">
        <v>20</v>
      </c>
      <c r="S115" t="s">
        <v>105</v>
      </c>
      <c r="T115" t="s">
        <v>67</v>
      </c>
      <c r="U115" t="s">
        <v>35</v>
      </c>
      <c r="V115">
        <v>603</v>
      </c>
      <c r="W115" t="s">
        <v>36</v>
      </c>
      <c r="X115" t="s">
        <v>37</v>
      </c>
      <c r="Y115">
        <v>2</v>
      </c>
      <c r="AB115" t="str">
        <f>IF(Table111[[#This Row],[In Adafruit Kit]]+Table111[[#This Row],[Common part]]&gt;0,1,"")</f>
        <v/>
      </c>
      <c r="AD115">
        <v>1</v>
      </c>
      <c r="AE115" t="e">
        <f>VLOOKUP(Table111[[#This Row],[Resistance (Ohms)]],Values!$A$12:'Values'!D$88,3,0)</f>
        <v>#N/A</v>
      </c>
      <c r="AG115" t="str">
        <f>CONCATENATE(Table111[[#This Row],[Resistance (Ohms)]],Table111[[#This Row],[Tolerance]],Table111[[#This Row],[Stock]])</f>
        <v>11.8Â±1%</v>
      </c>
      <c r="AH115" t="s">
        <v>11345</v>
      </c>
      <c r="AI115" s="6" t="s">
        <v>11350</v>
      </c>
    </row>
    <row r="116" spans="1:35">
      <c r="A116" t="s">
        <v>5274</v>
      </c>
      <c r="B116" t="s">
        <v>5275</v>
      </c>
      <c r="C116" t="s">
        <v>5479</v>
      </c>
      <c r="D116" t="s">
        <v>5480</v>
      </c>
      <c r="E116" t="s">
        <v>60</v>
      </c>
      <c r="F116" t="s">
        <v>5481</v>
      </c>
      <c r="G116">
        <v>99688</v>
      </c>
      <c r="H116">
        <v>0</v>
      </c>
      <c r="I116">
        <v>0.1</v>
      </c>
      <c r="J116">
        <v>0</v>
      </c>
      <c r="K116">
        <v>1</v>
      </c>
      <c r="L116" t="s">
        <v>19</v>
      </c>
      <c r="M116" t="s">
        <v>5279</v>
      </c>
      <c r="N116">
        <v>12</v>
      </c>
      <c r="O116" t="s">
        <v>23</v>
      </c>
      <c r="P116" t="s">
        <v>5280</v>
      </c>
      <c r="Q116" t="s">
        <v>65</v>
      </c>
      <c r="R116" t="s">
        <v>66</v>
      </c>
      <c r="S116" t="s">
        <v>105</v>
      </c>
      <c r="T116" t="s">
        <v>67</v>
      </c>
      <c r="U116" t="s">
        <v>35</v>
      </c>
      <c r="V116">
        <v>603</v>
      </c>
      <c r="W116" t="s">
        <v>36</v>
      </c>
      <c r="X116" t="s">
        <v>37</v>
      </c>
      <c r="Y116">
        <v>2</v>
      </c>
      <c r="AA116">
        <v>1</v>
      </c>
      <c r="AB116">
        <f>IF(Table111[[#This Row],[In Adafruit Kit]]+Table111[[#This Row],[Common part]]&gt;0,1,"")</f>
        <v>1</v>
      </c>
      <c r="AC116">
        <v>1</v>
      </c>
      <c r="AE116" t="str">
        <f>VLOOKUP(Table111[[#This Row],[Resistance (Ohms)]],Values!$A$12:'Values'!D$88,3,0)</f>
        <v>STOCK</v>
      </c>
      <c r="AF116" t="s">
        <v>29</v>
      </c>
      <c r="AG116" t="str">
        <f>CONCATENATE(Table111[[#This Row],[Resistance (Ohms)]],Table111[[#This Row],[Tolerance]],Table111[[#This Row],[Stock]])</f>
        <v>12Â±5%Stock</v>
      </c>
      <c r="AH116" t="s">
        <v>11345</v>
      </c>
      <c r="AI116" s="6" t="s">
        <v>11350</v>
      </c>
    </row>
    <row r="117" spans="1:35">
      <c r="A117" t="s">
        <v>5274</v>
      </c>
      <c r="B117" t="s">
        <v>5275</v>
      </c>
      <c r="C117" t="s">
        <v>6430</v>
      </c>
      <c r="D117" t="s">
        <v>6431</v>
      </c>
      <c r="E117" t="s">
        <v>60</v>
      </c>
      <c r="F117" t="s">
        <v>6432</v>
      </c>
      <c r="G117">
        <v>65334</v>
      </c>
      <c r="H117">
        <v>0</v>
      </c>
      <c r="I117">
        <v>0.1</v>
      </c>
      <c r="J117">
        <v>0</v>
      </c>
      <c r="K117">
        <v>1</v>
      </c>
      <c r="L117" t="s">
        <v>19</v>
      </c>
      <c r="M117" t="s">
        <v>5279</v>
      </c>
      <c r="N117">
        <v>12</v>
      </c>
      <c r="O117" t="s">
        <v>24</v>
      </c>
      <c r="P117" t="s">
        <v>5280</v>
      </c>
      <c r="Q117" t="s">
        <v>65</v>
      </c>
      <c r="R117" t="s">
        <v>66</v>
      </c>
      <c r="S117" t="s">
        <v>105</v>
      </c>
      <c r="T117" t="s">
        <v>67</v>
      </c>
      <c r="U117" t="s">
        <v>35</v>
      </c>
      <c r="V117">
        <v>603</v>
      </c>
      <c r="W117" t="s">
        <v>36</v>
      </c>
      <c r="X117" t="s">
        <v>37</v>
      </c>
      <c r="Y117">
        <v>2</v>
      </c>
      <c r="AB117" t="str">
        <f>IF(Table111[[#This Row],[In Adafruit Kit]]+Table111[[#This Row],[Common part]]&gt;0,1,"")</f>
        <v/>
      </c>
      <c r="AD117">
        <v>1</v>
      </c>
      <c r="AE117" t="str">
        <f>VLOOKUP(Table111[[#This Row],[Resistance (Ohms)]],Values!$A$12:'Values'!D$88,3,0)</f>
        <v>STOCK</v>
      </c>
      <c r="AF117" t="s">
        <v>29</v>
      </c>
      <c r="AG117" t="str">
        <f>CONCATENATE(Table111[[#This Row],[Resistance (Ohms)]],Table111[[#This Row],[Tolerance]],Table111[[#This Row],[Stock]])</f>
        <v>12Â±1%Stock</v>
      </c>
      <c r="AH117" t="s">
        <v>11345</v>
      </c>
      <c r="AI117" s="6" t="s">
        <v>11350</v>
      </c>
    </row>
    <row r="118" spans="1:35">
      <c r="A118" t="s">
        <v>7192</v>
      </c>
      <c r="B118" t="s">
        <v>5275</v>
      </c>
      <c r="C118" t="s">
        <v>7765</v>
      </c>
      <c r="D118" t="s">
        <v>7766</v>
      </c>
      <c r="E118" t="s">
        <v>60</v>
      </c>
      <c r="F118" t="s">
        <v>6432</v>
      </c>
      <c r="G118">
        <v>0</v>
      </c>
      <c r="H118">
        <v>0</v>
      </c>
      <c r="I118" t="s">
        <v>25</v>
      </c>
      <c r="J118">
        <v>0</v>
      </c>
      <c r="K118">
        <v>10</v>
      </c>
      <c r="L118" t="s">
        <v>19</v>
      </c>
      <c r="M118" t="s">
        <v>5279</v>
      </c>
      <c r="N118">
        <v>12</v>
      </c>
      <c r="O118" t="s">
        <v>24</v>
      </c>
      <c r="P118" t="s">
        <v>5280</v>
      </c>
      <c r="Q118" t="s">
        <v>65</v>
      </c>
      <c r="R118" t="s">
        <v>20</v>
      </c>
      <c r="S118" t="s">
        <v>105</v>
      </c>
      <c r="T118" t="s">
        <v>67</v>
      </c>
      <c r="U118" t="s">
        <v>35</v>
      </c>
      <c r="V118">
        <v>603</v>
      </c>
      <c r="W118" t="s">
        <v>36</v>
      </c>
      <c r="X118" t="s">
        <v>37</v>
      </c>
      <c r="Y118">
        <v>2</v>
      </c>
      <c r="AB118" t="str">
        <f>IF(Table111[[#This Row],[In Adafruit Kit]]+Table111[[#This Row],[Common part]]&gt;0,1,"")</f>
        <v/>
      </c>
      <c r="AD118">
        <v>1</v>
      </c>
      <c r="AE118" t="str">
        <f>VLOOKUP(Table111[[#This Row],[Resistance (Ohms)]],Values!$A$12:'Values'!D$88,3,0)</f>
        <v>STOCK</v>
      </c>
      <c r="AG118" t="str">
        <f>CONCATENATE(Table111[[#This Row],[Resistance (Ohms)]],Table111[[#This Row],[Tolerance]],Table111[[#This Row],[Stock]])</f>
        <v>12Â±1%</v>
      </c>
      <c r="AH118" t="s">
        <v>11345</v>
      </c>
      <c r="AI118" s="6" t="s">
        <v>11350</v>
      </c>
    </row>
    <row r="119" spans="1:35">
      <c r="A119" t="s">
        <v>7192</v>
      </c>
      <c r="B119" t="s">
        <v>5275</v>
      </c>
      <c r="C119" t="s">
        <v>8892</v>
      </c>
      <c r="D119" t="s">
        <v>8893</v>
      </c>
      <c r="E119" t="s">
        <v>60</v>
      </c>
      <c r="F119" t="s">
        <v>5481</v>
      </c>
      <c r="G119">
        <v>0</v>
      </c>
      <c r="H119">
        <v>0</v>
      </c>
      <c r="I119" t="s">
        <v>25</v>
      </c>
      <c r="J119">
        <v>0</v>
      </c>
      <c r="K119">
        <v>10</v>
      </c>
      <c r="L119" t="s">
        <v>19</v>
      </c>
      <c r="M119" t="s">
        <v>5279</v>
      </c>
      <c r="N119">
        <v>12</v>
      </c>
      <c r="O119" t="s">
        <v>23</v>
      </c>
      <c r="P119" t="s">
        <v>5280</v>
      </c>
      <c r="Q119" t="s">
        <v>65</v>
      </c>
      <c r="R119" t="s">
        <v>20</v>
      </c>
      <c r="S119" t="s">
        <v>71</v>
      </c>
      <c r="T119" t="s">
        <v>67</v>
      </c>
      <c r="U119" t="s">
        <v>35</v>
      </c>
      <c r="V119">
        <v>603</v>
      </c>
      <c r="W119" t="s">
        <v>36</v>
      </c>
      <c r="X119" t="s">
        <v>37</v>
      </c>
      <c r="Y119">
        <v>2</v>
      </c>
      <c r="AB119" t="str">
        <f>IF(Table111[[#This Row],[In Adafruit Kit]]+Table111[[#This Row],[Common part]]&gt;0,1,"")</f>
        <v/>
      </c>
      <c r="AE119" t="str">
        <f>VLOOKUP(Table111[[#This Row],[Resistance (Ohms)]],Values!$A$12:'Values'!D$88,3,0)</f>
        <v>STOCK</v>
      </c>
      <c r="AG119" t="str">
        <f>CONCATENATE(Table111[[#This Row],[Resistance (Ohms)]],Table111[[#This Row],[Tolerance]],Table111[[#This Row],[Stock]])</f>
        <v>12Â±5%</v>
      </c>
      <c r="AH119" t="s">
        <v>11345</v>
      </c>
      <c r="AI119" s="6" t="s">
        <v>11350</v>
      </c>
    </row>
    <row r="120" spans="1:35">
      <c r="A120" t="s">
        <v>5274</v>
      </c>
      <c r="B120" t="s">
        <v>5275</v>
      </c>
      <c r="C120" t="s">
        <v>6805</v>
      </c>
      <c r="D120" t="s">
        <v>6806</v>
      </c>
      <c r="E120" t="s">
        <v>60</v>
      </c>
      <c r="F120" t="s">
        <v>6807</v>
      </c>
      <c r="G120">
        <v>30892</v>
      </c>
      <c r="H120">
        <v>0</v>
      </c>
      <c r="I120">
        <v>0.1</v>
      </c>
      <c r="J120">
        <v>0</v>
      </c>
      <c r="K120">
        <v>1</v>
      </c>
      <c r="L120" t="s">
        <v>19</v>
      </c>
      <c r="M120" t="s">
        <v>5279</v>
      </c>
      <c r="N120">
        <v>12.1</v>
      </c>
      <c r="O120" t="s">
        <v>24</v>
      </c>
      <c r="P120" t="s">
        <v>5280</v>
      </c>
      <c r="Q120" t="s">
        <v>65</v>
      </c>
      <c r="R120" t="s">
        <v>66</v>
      </c>
      <c r="S120" t="s">
        <v>105</v>
      </c>
      <c r="T120" t="s">
        <v>67</v>
      </c>
      <c r="U120" t="s">
        <v>35</v>
      </c>
      <c r="V120">
        <v>603</v>
      </c>
      <c r="W120" t="s">
        <v>36</v>
      </c>
      <c r="X120" t="s">
        <v>37</v>
      </c>
      <c r="Y120">
        <v>2</v>
      </c>
      <c r="AB120" t="str">
        <f>IF(Table111[[#This Row],[In Adafruit Kit]]+Table111[[#This Row],[Common part]]&gt;0,1,"")</f>
        <v/>
      </c>
      <c r="AD120">
        <v>1</v>
      </c>
      <c r="AE120" t="e">
        <f>VLOOKUP(Table111[[#This Row],[Resistance (Ohms)]],Values!$A$12:'Values'!D$88,3,0)</f>
        <v>#N/A</v>
      </c>
      <c r="AG120" t="str">
        <f>CONCATENATE(Table111[[#This Row],[Resistance (Ohms)]],Table111[[#This Row],[Tolerance]],Table111[[#This Row],[Stock]])</f>
        <v>12.1Â±1%</v>
      </c>
      <c r="AH120" t="s">
        <v>11345</v>
      </c>
      <c r="AI120" s="6" t="s">
        <v>11350</v>
      </c>
    </row>
    <row r="121" spans="1:35">
      <c r="A121" t="s">
        <v>7192</v>
      </c>
      <c r="B121" t="s">
        <v>5275</v>
      </c>
      <c r="C121" t="s">
        <v>7767</v>
      </c>
      <c r="D121" t="s">
        <v>7768</v>
      </c>
      <c r="E121" t="s">
        <v>60</v>
      </c>
      <c r="F121" t="s">
        <v>6807</v>
      </c>
      <c r="G121">
        <v>0</v>
      </c>
      <c r="H121">
        <v>0</v>
      </c>
      <c r="I121" t="s">
        <v>25</v>
      </c>
      <c r="J121">
        <v>0</v>
      </c>
      <c r="K121">
        <v>10</v>
      </c>
      <c r="L121" t="s">
        <v>19</v>
      </c>
      <c r="M121" t="s">
        <v>5279</v>
      </c>
      <c r="N121">
        <v>12.1</v>
      </c>
      <c r="O121" t="s">
        <v>24</v>
      </c>
      <c r="P121" t="s">
        <v>5280</v>
      </c>
      <c r="Q121" t="s">
        <v>65</v>
      </c>
      <c r="R121" t="s">
        <v>20</v>
      </c>
      <c r="S121" t="s">
        <v>105</v>
      </c>
      <c r="T121" t="s">
        <v>67</v>
      </c>
      <c r="U121" t="s">
        <v>35</v>
      </c>
      <c r="V121">
        <v>603</v>
      </c>
      <c r="W121" t="s">
        <v>36</v>
      </c>
      <c r="X121" t="s">
        <v>37</v>
      </c>
      <c r="Y121">
        <v>2</v>
      </c>
      <c r="AB121" t="str">
        <f>IF(Table111[[#This Row],[In Adafruit Kit]]+Table111[[#This Row],[Common part]]&gt;0,1,"")</f>
        <v/>
      </c>
      <c r="AD121">
        <v>1</v>
      </c>
      <c r="AE121" t="e">
        <f>VLOOKUP(Table111[[#This Row],[Resistance (Ohms)]],Values!$A$12:'Values'!D$88,3,0)</f>
        <v>#N/A</v>
      </c>
      <c r="AG121" t="str">
        <f>CONCATENATE(Table111[[#This Row],[Resistance (Ohms)]],Table111[[#This Row],[Tolerance]],Table111[[#This Row],[Stock]])</f>
        <v>12.1Â±1%</v>
      </c>
      <c r="AH121" t="s">
        <v>11345</v>
      </c>
      <c r="AI121" s="6" t="s">
        <v>11350</v>
      </c>
    </row>
    <row r="122" spans="1:35">
      <c r="A122" t="s">
        <v>5274</v>
      </c>
      <c r="B122" t="s">
        <v>5275</v>
      </c>
      <c r="C122" t="s">
        <v>6877</v>
      </c>
      <c r="D122" t="s">
        <v>6878</v>
      </c>
      <c r="E122" t="s">
        <v>60</v>
      </c>
      <c r="F122" t="s">
        <v>6879</v>
      </c>
      <c r="G122">
        <v>27227</v>
      </c>
      <c r="H122">
        <v>0</v>
      </c>
      <c r="I122">
        <v>0.1</v>
      </c>
      <c r="J122">
        <v>0</v>
      </c>
      <c r="K122">
        <v>1</v>
      </c>
      <c r="L122" t="s">
        <v>19</v>
      </c>
      <c r="M122" t="s">
        <v>5279</v>
      </c>
      <c r="N122">
        <v>12.4</v>
      </c>
      <c r="O122" t="s">
        <v>24</v>
      </c>
      <c r="P122" t="s">
        <v>5280</v>
      </c>
      <c r="Q122" t="s">
        <v>65</v>
      </c>
      <c r="R122" t="s">
        <v>66</v>
      </c>
      <c r="S122" t="s">
        <v>105</v>
      </c>
      <c r="T122" t="s">
        <v>67</v>
      </c>
      <c r="U122" t="s">
        <v>35</v>
      </c>
      <c r="V122">
        <v>603</v>
      </c>
      <c r="W122" t="s">
        <v>36</v>
      </c>
      <c r="X122" t="s">
        <v>37</v>
      </c>
      <c r="Y122">
        <v>2</v>
      </c>
      <c r="AB122" t="str">
        <f>IF(Table111[[#This Row],[In Adafruit Kit]]+Table111[[#This Row],[Common part]]&gt;0,1,"")</f>
        <v/>
      </c>
      <c r="AD122">
        <v>1</v>
      </c>
      <c r="AE122" t="e">
        <f>VLOOKUP(Table111[[#This Row],[Resistance (Ohms)]],Values!$A$12:'Values'!D$88,3,0)</f>
        <v>#N/A</v>
      </c>
      <c r="AG122" t="str">
        <f>CONCATENATE(Table111[[#This Row],[Resistance (Ohms)]],Table111[[#This Row],[Tolerance]],Table111[[#This Row],[Stock]])</f>
        <v>12.4Â±1%</v>
      </c>
      <c r="AH122" t="s">
        <v>11345</v>
      </c>
      <c r="AI122" s="6" t="s">
        <v>11350</v>
      </c>
    </row>
    <row r="123" spans="1:35">
      <c r="A123" t="s">
        <v>7192</v>
      </c>
      <c r="B123" t="s">
        <v>5275</v>
      </c>
      <c r="C123" t="s">
        <v>7769</v>
      </c>
      <c r="D123" t="s">
        <v>7770</v>
      </c>
      <c r="E123" t="s">
        <v>60</v>
      </c>
      <c r="F123" t="s">
        <v>6879</v>
      </c>
      <c r="G123">
        <v>0</v>
      </c>
      <c r="H123">
        <v>0</v>
      </c>
      <c r="I123" t="s">
        <v>25</v>
      </c>
      <c r="J123">
        <v>0</v>
      </c>
      <c r="K123">
        <v>10</v>
      </c>
      <c r="L123" t="s">
        <v>19</v>
      </c>
      <c r="M123" t="s">
        <v>5279</v>
      </c>
      <c r="N123">
        <v>12.4</v>
      </c>
      <c r="O123" t="s">
        <v>24</v>
      </c>
      <c r="P123" t="s">
        <v>5280</v>
      </c>
      <c r="Q123" t="s">
        <v>65</v>
      </c>
      <c r="R123" t="s">
        <v>20</v>
      </c>
      <c r="S123" t="s">
        <v>105</v>
      </c>
      <c r="T123" t="s">
        <v>67</v>
      </c>
      <c r="U123" t="s">
        <v>35</v>
      </c>
      <c r="V123">
        <v>603</v>
      </c>
      <c r="W123" t="s">
        <v>36</v>
      </c>
      <c r="X123" t="s">
        <v>37</v>
      </c>
      <c r="Y123">
        <v>2</v>
      </c>
      <c r="AA123">
        <v>1</v>
      </c>
      <c r="AB123">
        <f>IF(Table111[[#This Row],[In Adafruit Kit]]+Table111[[#This Row],[Common part]]&gt;0,1,"")</f>
        <v>1</v>
      </c>
      <c r="AC123">
        <v>1</v>
      </c>
      <c r="AE123" t="e">
        <f>VLOOKUP(Table111[[#This Row],[Resistance (Ohms)]],Values!$A$12:'Values'!D$88,3,0)</f>
        <v>#N/A</v>
      </c>
      <c r="AG123" t="str">
        <f>CONCATENATE(Table111[[#This Row],[Resistance (Ohms)]],Table111[[#This Row],[Tolerance]],Table111[[#This Row],[Stock]])</f>
        <v>12.4Â±1%</v>
      </c>
      <c r="AH123" t="s">
        <v>11345</v>
      </c>
      <c r="AI123" s="6" t="s">
        <v>11350</v>
      </c>
    </row>
    <row r="124" spans="1:35">
      <c r="A124" t="s">
        <v>5274</v>
      </c>
      <c r="B124" t="s">
        <v>5275</v>
      </c>
      <c r="C124" t="s">
        <v>7300</v>
      </c>
      <c r="D124" t="s">
        <v>7301</v>
      </c>
      <c r="E124" t="s">
        <v>60</v>
      </c>
      <c r="F124" t="s">
        <v>7302</v>
      </c>
      <c r="G124">
        <v>13260</v>
      </c>
      <c r="H124">
        <v>0</v>
      </c>
      <c r="I124">
        <v>0.1</v>
      </c>
      <c r="J124">
        <v>0</v>
      </c>
      <c r="K124">
        <v>1</v>
      </c>
      <c r="L124" t="s">
        <v>19</v>
      </c>
      <c r="M124" t="s">
        <v>5279</v>
      </c>
      <c r="N124">
        <v>12.7</v>
      </c>
      <c r="O124" t="s">
        <v>24</v>
      </c>
      <c r="P124" t="s">
        <v>5280</v>
      </c>
      <c r="Q124" t="s">
        <v>65</v>
      </c>
      <c r="R124" t="s">
        <v>66</v>
      </c>
      <c r="S124" t="s">
        <v>105</v>
      </c>
      <c r="T124" t="s">
        <v>67</v>
      </c>
      <c r="U124" t="s">
        <v>35</v>
      </c>
      <c r="V124">
        <v>603</v>
      </c>
      <c r="W124" t="s">
        <v>36</v>
      </c>
      <c r="X124" t="s">
        <v>37</v>
      </c>
      <c r="Y124">
        <v>2</v>
      </c>
      <c r="AB124" t="str">
        <f>IF(Table111[[#This Row],[In Adafruit Kit]]+Table111[[#This Row],[Common part]]&gt;0,1,"")</f>
        <v/>
      </c>
      <c r="AD124">
        <v>1</v>
      </c>
      <c r="AE124" t="e">
        <f>VLOOKUP(Table111[[#This Row],[Resistance (Ohms)]],Values!$A$12:'Values'!D$88,3,0)</f>
        <v>#N/A</v>
      </c>
      <c r="AG124" t="str">
        <f>CONCATENATE(Table111[[#This Row],[Resistance (Ohms)]],Table111[[#This Row],[Tolerance]],Table111[[#This Row],[Stock]])</f>
        <v>12.7Â±1%</v>
      </c>
      <c r="AH124" t="s">
        <v>11345</v>
      </c>
      <c r="AI124" s="6" t="s">
        <v>11350</v>
      </c>
    </row>
    <row r="125" spans="1:35">
      <c r="A125" t="s">
        <v>7192</v>
      </c>
      <c r="B125" t="s">
        <v>5275</v>
      </c>
      <c r="C125" t="s">
        <v>7771</v>
      </c>
      <c r="D125" t="s">
        <v>7772</v>
      </c>
      <c r="E125" t="s">
        <v>60</v>
      </c>
      <c r="F125" t="s">
        <v>7302</v>
      </c>
      <c r="G125">
        <v>0</v>
      </c>
      <c r="H125">
        <v>0</v>
      </c>
      <c r="I125" t="s">
        <v>25</v>
      </c>
      <c r="J125">
        <v>0</v>
      </c>
      <c r="K125">
        <v>10</v>
      </c>
      <c r="L125" t="s">
        <v>19</v>
      </c>
      <c r="M125" t="s">
        <v>5279</v>
      </c>
      <c r="N125">
        <v>12.7</v>
      </c>
      <c r="O125" t="s">
        <v>24</v>
      </c>
      <c r="P125" t="s">
        <v>5280</v>
      </c>
      <c r="Q125" t="s">
        <v>65</v>
      </c>
      <c r="R125" t="s">
        <v>20</v>
      </c>
      <c r="S125" t="s">
        <v>105</v>
      </c>
      <c r="T125" t="s">
        <v>67</v>
      </c>
      <c r="U125" t="s">
        <v>35</v>
      </c>
      <c r="V125">
        <v>603</v>
      </c>
      <c r="W125" t="s">
        <v>36</v>
      </c>
      <c r="X125" t="s">
        <v>37</v>
      </c>
      <c r="Y125">
        <v>2</v>
      </c>
      <c r="AB125" t="str">
        <f>IF(Table111[[#This Row],[In Adafruit Kit]]+Table111[[#This Row],[Common part]]&gt;0,1,"")</f>
        <v/>
      </c>
      <c r="AD125">
        <v>1</v>
      </c>
      <c r="AE125" t="e">
        <f>VLOOKUP(Table111[[#This Row],[Resistance (Ohms)]],Values!$A$12:'Values'!D$88,3,0)</f>
        <v>#N/A</v>
      </c>
      <c r="AG125" t="str">
        <f>CONCATENATE(Table111[[#This Row],[Resistance (Ohms)]],Table111[[#This Row],[Tolerance]],Table111[[#This Row],[Stock]])</f>
        <v>12.7Â±1%</v>
      </c>
      <c r="AH125" t="s">
        <v>11345</v>
      </c>
      <c r="AI125" s="6" t="s">
        <v>11350</v>
      </c>
    </row>
    <row r="126" spans="1:35">
      <c r="A126" t="s">
        <v>5274</v>
      </c>
      <c r="B126" t="s">
        <v>5275</v>
      </c>
      <c r="C126" t="s">
        <v>7117</v>
      </c>
      <c r="D126" t="s">
        <v>7118</v>
      </c>
      <c r="E126" t="s">
        <v>60</v>
      </c>
      <c r="F126" t="s">
        <v>7119</v>
      </c>
      <c r="G126">
        <v>20462</v>
      </c>
      <c r="H126">
        <v>0</v>
      </c>
      <c r="I126">
        <v>0.1</v>
      </c>
      <c r="J126">
        <v>0</v>
      </c>
      <c r="K126">
        <v>1</v>
      </c>
      <c r="L126" t="s">
        <v>19</v>
      </c>
      <c r="M126" t="s">
        <v>5279</v>
      </c>
      <c r="N126">
        <v>13</v>
      </c>
      <c r="O126" t="s">
        <v>23</v>
      </c>
      <c r="P126" t="s">
        <v>5280</v>
      </c>
      <c r="Q126" t="s">
        <v>65</v>
      </c>
      <c r="R126" t="s">
        <v>66</v>
      </c>
      <c r="S126" t="s">
        <v>105</v>
      </c>
      <c r="T126" t="s">
        <v>67</v>
      </c>
      <c r="U126" t="s">
        <v>35</v>
      </c>
      <c r="V126">
        <v>603</v>
      </c>
      <c r="W126" t="s">
        <v>36</v>
      </c>
      <c r="X126" t="s">
        <v>37</v>
      </c>
      <c r="Y126">
        <v>2</v>
      </c>
      <c r="AB126" t="str">
        <f>IF(Table111[[#This Row],[In Adafruit Kit]]+Table111[[#This Row],[Common part]]&gt;0,1,"")</f>
        <v/>
      </c>
      <c r="AD126">
        <v>1</v>
      </c>
      <c r="AE126" t="e">
        <f>VLOOKUP(Table111[[#This Row],[Resistance (Ohms)]],Values!$A$12:'Values'!D$88,3,0)</f>
        <v>#N/A</v>
      </c>
      <c r="AG126" t="str">
        <f>CONCATENATE(Table111[[#This Row],[Resistance (Ohms)]],Table111[[#This Row],[Tolerance]],Table111[[#This Row],[Stock]])</f>
        <v>13Â±5%</v>
      </c>
      <c r="AH126" t="s">
        <v>11345</v>
      </c>
      <c r="AI126" s="6" t="s">
        <v>11350</v>
      </c>
    </row>
    <row r="127" spans="1:35">
      <c r="A127" t="s">
        <v>5274</v>
      </c>
      <c r="B127" t="s">
        <v>5275</v>
      </c>
      <c r="C127" t="s">
        <v>7321</v>
      </c>
      <c r="D127" t="s">
        <v>7322</v>
      </c>
      <c r="E127" t="s">
        <v>60</v>
      </c>
      <c r="F127" t="s">
        <v>7323</v>
      </c>
      <c r="G127">
        <v>11793</v>
      </c>
      <c r="H127">
        <v>0</v>
      </c>
      <c r="I127">
        <v>0.1</v>
      </c>
      <c r="J127">
        <v>0</v>
      </c>
      <c r="K127">
        <v>1</v>
      </c>
      <c r="L127" t="s">
        <v>19</v>
      </c>
      <c r="M127" t="s">
        <v>5279</v>
      </c>
      <c r="N127">
        <v>13</v>
      </c>
      <c r="O127" t="s">
        <v>24</v>
      </c>
      <c r="P127" t="s">
        <v>5280</v>
      </c>
      <c r="Q127" t="s">
        <v>65</v>
      </c>
      <c r="R127" t="s">
        <v>66</v>
      </c>
      <c r="S127" t="s">
        <v>105</v>
      </c>
      <c r="T127" t="s">
        <v>67</v>
      </c>
      <c r="U127" t="s">
        <v>35</v>
      </c>
      <c r="V127">
        <v>603</v>
      </c>
      <c r="W127" t="s">
        <v>36</v>
      </c>
      <c r="X127" t="s">
        <v>37</v>
      </c>
      <c r="Y127">
        <v>2</v>
      </c>
      <c r="AB127" t="str">
        <f>IF(Table111[[#This Row],[In Adafruit Kit]]+Table111[[#This Row],[Common part]]&gt;0,1,"")</f>
        <v/>
      </c>
      <c r="AD127">
        <v>1</v>
      </c>
      <c r="AE127" t="e">
        <f>VLOOKUP(Table111[[#This Row],[Resistance (Ohms)]],Values!$A$12:'Values'!D$88,3,0)</f>
        <v>#N/A</v>
      </c>
      <c r="AG127" t="str">
        <f>CONCATENATE(Table111[[#This Row],[Resistance (Ohms)]],Table111[[#This Row],[Tolerance]],Table111[[#This Row],[Stock]])</f>
        <v>13Â±1%</v>
      </c>
      <c r="AH127" t="s">
        <v>11345</v>
      </c>
      <c r="AI127" s="6" t="s">
        <v>11350</v>
      </c>
    </row>
    <row r="128" spans="1:35">
      <c r="A128" t="s">
        <v>7192</v>
      </c>
      <c r="B128" t="s">
        <v>5275</v>
      </c>
      <c r="C128" t="s">
        <v>7797</v>
      </c>
      <c r="D128" t="s">
        <v>7798</v>
      </c>
      <c r="E128" t="s">
        <v>60</v>
      </c>
      <c r="F128" t="s">
        <v>7323</v>
      </c>
      <c r="G128">
        <v>0</v>
      </c>
      <c r="H128">
        <v>0</v>
      </c>
      <c r="I128" t="s">
        <v>25</v>
      </c>
      <c r="J128">
        <v>0</v>
      </c>
      <c r="K128">
        <v>10</v>
      </c>
      <c r="L128" t="s">
        <v>19</v>
      </c>
      <c r="M128" t="s">
        <v>5279</v>
      </c>
      <c r="N128">
        <v>13</v>
      </c>
      <c r="O128" t="s">
        <v>24</v>
      </c>
      <c r="P128" t="s">
        <v>5280</v>
      </c>
      <c r="Q128" t="s">
        <v>65</v>
      </c>
      <c r="R128" t="s">
        <v>20</v>
      </c>
      <c r="S128" t="s">
        <v>105</v>
      </c>
      <c r="T128" t="s">
        <v>67</v>
      </c>
      <c r="U128" t="s">
        <v>35</v>
      </c>
      <c r="V128">
        <v>603</v>
      </c>
      <c r="W128" t="s">
        <v>36</v>
      </c>
      <c r="X128" t="s">
        <v>37</v>
      </c>
      <c r="Y128">
        <v>2</v>
      </c>
      <c r="AB128" t="str">
        <f>IF(Table111[[#This Row],[In Adafruit Kit]]+Table111[[#This Row],[Common part]]&gt;0,1,"")</f>
        <v/>
      </c>
      <c r="AD128">
        <v>1</v>
      </c>
      <c r="AE128" t="e">
        <f>VLOOKUP(Table111[[#This Row],[Resistance (Ohms)]],Values!$A$12:'Values'!D$88,3,0)</f>
        <v>#N/A</v>
      </c>
      <c r="AG128" t="str">
        <f>CONCATENATE(Table111[[#This Row],[Resistance (Ohms)]],Table111[[#This Row],[Tolerance]],Table111[[#This Row],[Stock]])</f>
        <v>13Â±1%</v>
      </c>
      <c r="AH128" t="s">
        <v>11345</v>
      </c>
      <c r="AI128" s="6" t="s">
        <v>11350</v>
      </c>
    </row>
    <row r="129" spans="1:35">
      <c r="A129" t="s">
        <v>7192</v>
      </c>
      <c r="B129" t="s">
        <v>5275</v>
      </c>
      <c r="C129" t="s">
        <v>8904</v>
      </c>
      <c r="D129" t="s">
        <v>8905</v>
      </c>
      <c r="E129" t="s">
        <v>60</v>
      </c>
      <c r="F129" t="s">
        <v>7119</v>
      </c>
      <c r="G129">
        <v>0</v>
      </c>
      <c r="H129">
        <v>0</v>
      </c>
      <c r="I129" t="s">
        <v>25</v>
      </c>
      <c r="J129">
        <v>0</v>
      </c>
      <c r="K129">
        <v>10</v>
      </c>
      <c r="L129" t="s">
        <v>19</v>
      </c>
      <c r="M129" t="s">
        <v>5279</v>
      </c>
      <c r="N129">
        <v>13</v>
      </c>
      <c r="O129" t="s">
        <v>23</v>
      </c>
      <c r="P129" t="s">
        <v>5280</v>
      </c>
      <c r="Q129" t="s">
        <v>65</v>
      </c>
      <c r="R129" t="s">
        <v>20</v>
      </c>
      <c r="S129" t="s">
        <v>71</v>
      </c>
      <c r="T129" t="s">
        <v>67</v>
      </c>
      <c r="U129" t="s">
        <v>35</v>
      </c>
      <c r="V129">
        <v>603</v>
      </c>
      <c r="W129" t="s">
        <v>36</v>
      </c>
      <c r="X129" t="s">
        <v>37</v>
      </c>
      <c r="Y129">
        <v>2</v>
      </c>
      <c r="AB129" t="str">
        <f>IF(Table111[[#This Row],[In Adafruit Kit]]+Table111[[#This Row],[Common part]]&gt;0,1,"")</f>
        <v/>
      </c>
      <c r="AE129" t="e">
        <f>VLOOKUP(Table111[[#This Row],[Resistance (Ohms)]],Values!$A$12:'Values'!D$88,3,0)</f>
        <v>#N/A</v>
      </c>
      <c r="AG129" t="str">
        <f>CONCATENATE(Table111[[#This Row],[Resistance (Ohms)]],Table111[[#This Row],[Tolerance]],Table111[[#This Row],[Stock]])</f>
        <v>13Â±5%</v>
      </c>
      <c r="AH129" t="s">
        <v>11345</v>
      </c>
      <c r="AI129" s="6" t="s">
        <v>11350</v>
      </c>
    </row>
    <row r="130" spans="1:35">
      <c r="A130" t="s">
        <v>5274</v>
      </c>
      <c r="B130" t="s">
        <v>5275</v>
      </c>
      <c r="C130" t="s">
        <v>7183</v>
      </c>
      <c r="D130" t="s">
        <v>7184</v>
      </c>
      <c r="E130" t="s">
        <v>60</v>
      </c>
      <c r="F130" t="s">
        <v>7185</v>
      </c>
      <c r="G130">
        <v>15963</v>
      </c>
      <c r="H130">
        <v>0</v>
      </c>
      <c r="I130">
        <v>0.1</v>
      </c>
      <c r="J130">
        <v>0</v>
      </c>
      <c r="K130">
        <v>1</v>
      </c>
      <c r="L130" t="s">
        <v>19</v>
      </c>
      <c r="M130" t="s">
        <v>5279</v>
      </c>
      <c r="N130">
        <v>13.3</v>
      </c>
      <c r="O130" t="s">
        <v>24</v>
      </c>
      <c r="P130" t="s">
        <v>5280</v>
      </c>
      <c r="Q130" t="s">
        <v>65</v>
      </c>
      <c r="R130" t="s">
        <v>66</v>
      </c>
      <c r="S130" t="s">
        <v>105</v>
      </c>
      <c r="T130" t="s">
        <v>67</v>
      </c>
      <c r="U130" t="s">
        <v>35</v>
      </c>
      <c r="V130">
        <v>603</v>
      </c>
      <c r="W130" t="s">
        <v>36</v>
      </c>
      <c r="X130" t="s">
        <v>37</v>
      </c>
      <c r="Y130">
        <v>2</v>
      </c>
      <c r="AB130" t="str">
        <f>IF(Table111[[#This Row],[In Adafruit Kit]]+Table111[[#This Row],[Common part]]&gt;0,1,"")</f>
        <v/>
      </c>
      <c r="AD130">
        <v>1</v>
      </c>
      <c r="AE130" t="e">
        <f>VLOOKUP(Table111[[#This Row],[Resistance (Ohms)]],Values!$A$12:'Values'!D$88,3,0)</f>
        <v>#N/A</v>
      </c>
      <c r="AG130" t="str">
        <f>CONCATENATE(Table111[[#This Row],[Resistance (Ohms)]],Table111[[#This Row],[Tolerance]],Table111[[#This Row],[Stock]])</f>
        <v>13.3Â±1%</v>
      </c>
      <c r="AH130" t="s">
        <v>11345</v>
      </c>
      <c r="AI130" s="6" t="s">
        <v>11350</v>
      </c>
    </row>
    <row r="131" spans="1:35">
      <c r="A131" t="s">
        <v>7192</v>
      </c>
      <c r="B131" t="s">
        <v>5275</v>
      </c>
      <c r="C131" t="s">
        <v>7799</v>
      </c>
      <c r="D131" t="s">
        <v>7800</v>
      </c>
      <c r="E131" t="s">
        <v>60</v>
      </c>
      <c r="F131" t="s">
        <v>7185</v>
      </c>
      <c r="G131">
        <v>0</v>
      </c>
      <c r="H131">
        <v>0</v>
      </c>
      <c r="I131" t="s">
        <v>25</v>
      </c>
      <c r="J131">
        <v>0</v>
      </c>
      <c r="K131">
        <v>10</v>
      </c>
      <c r="L131" t="s">
        <v>19</v>
      </c>
      <c r="M131" t="s">
        <v>5279</v>
      </c>
      <c r="N131">
        <v>13.3</v>
      </c>
      <c r="O131" t="s">
        <v>24</v>
      </c>
      <c r="P131" t="s">
        <v>5280</v>
      </c>
      <c r="Q131" t="s">
        <v>65</v>
      </c>
      <c r="R131" t="s">
        <v>20</v>
      </c>
      <c r="S131" t="s">
        <v>105</v>
      </c>
      <c r="T131" t="s">
        <v>67</v>
      </c>
      <c r="U131" t="s">
        <v>35</v>
      </c>
      <c r="V131">
        <v>603</v>
      </c>
      <c r="W131" t="s">
        <v>36</v>
      </c>
      <c r="X131" t="s">
        <v>37</v>
      </c>
      <c r="Y131">
        <v>2</v>
      </c>
      <c r="AB131" t="str">
        <f>IF(Table111[[#This Row],[In Adafruit Kit]]+Table111[[#This Row],[Common part]]&gt;0,1,"")</f>
        <v/>
      </c>
      <c r="AD131">
        <v>1</v>
      </c>
      <c r="AE131" t="e">
        <f>VLOOKUP(Table111[[#This Row],[Resistance (Ohms)]],Values!$A$12:'Values'!D$88,3,0)</f>
        <v>#N/A</v>
      </c>
      <c r="AG131" t="str">
        <f>CONCATENATE(Table111[[#This Row],[Resistance (Ohms)]],Table111[[#This Row],[Tolerance]],Table111[[#This Row],[Stock]])</f>
        <v>13.3Â±1%</v>
      </c>
      <c r="AH131" t="s">
        <v>11345</v>
      </c>
      <c r="AI131" s="6" t="s">
        <v>11350</v>
      </c>
    </row>
    <row r="132" spans="1:35">
      <c r="A132" t="s">
        <v>5274</v>
      </c>
      <c r="B132" t="s">
        <v>5275</v>
      </c>
      <c r="C132" t="s">
        <v>7132</v>
      </c>
      <c r="D132" t="s">
        <v>7133</v>
      </c>
      <c r="E132" t="s">
        <v>60</v>
      </c>
      <c r="F132" t="s">
        <v>7134</v>
      </c>
      <c r="G132">
        <v>63296</v>
      </c>
      <c r="H132">
        <v>0</v>
      </c>
      <c r="I132">
        <v>0.1</v>
      </c>
      <c r="J132">
        <v>0</v>
      </c>
      <c r="K132">
        <v>1</v>
      </c>
      <c r="L132" t="s">
        <v>19</v>
      </c>
      <c r="M132" t="s">
        <v>5279</v>
      </c>
      <c r="N132">
        <v>13.7</v>
      </c>
      <c r="O132" t="s">
        <v>24</v>
      </c>
      <c r="P132" t="s">
        <v>5280</v>
      </c>
      <c r="Q132" t="s">
        <v>65</v>
      </c>
      <c r="R132" t="s">
        <v>66</v>
      </c>
      <c r="S132" t="s">
        <v>105</v>
      </c>
      <c r="T132" t="s">
        <v>67</v>
      </c>
      <c r="U132" t="s">
        <v>35</v>
      </c>
      <c r="V132">
        <v>603</v>
      </c>
      <c r="W132" t="s">
        <v>36</v>
      </c>
      <c r="X132" t="s">
        <v>37</v>
      </c>
      <c r="Y132">
        <v>2</v>
      </c>
      <c r="AB132" t="str">
        <f>IF(Table111[[#This Row],[In Adafruit Kit]]+Table111[[#This Row],[Common part]]&gt;0,1,"")</f>
        <v/>
      </c>
      <c r="AD132">
        <v>1</v>
      </c>
      <c r="AE132" t="e">
        <f>VLOOKUP(Table111[[#This Row],[Resistance (Ohms)]],Values!$A$12:'Values'!D$88,3,0)</f>
        <v>#N/A</v>
      </c>
      <c r="AG132" t="str">
        <f>CONCATENATE(Table111[[#This Row],[Resistance (Ohms)]],Table111[[#This Row],[Tolerance]],Table111[[#This Row],[Stock]])</f>
        <v>13.7Â±1%</v>
      </c>
      <c r="AH132" t="s">
        <v>11345</v>
      </c>
      <c r="AI132" s="6" t="s">
        <v>11350</v>
      </c>
    </row>
    <row r="133" spans="1:35">
      <c r="A133" t="s">
        <v>7192</v>
      </c>
      <c r="B133" t="s">
        <v>5275</v>
      </c>
      <c r="C133" t="s">
        <v>7801</v>
      </c>
      <c r="D133" t="s">
        <v>7802</v>
      </c>
      <c r="E133" t="s">
        <v>60</v>
      </c>
      <c r="F133" t="s">
        <v>7134</v>
      </c>
      <c r="G133">
        <v>0</v>
      </c>
      <c r="H133">
        <v>0</v>
      </c>
      <c r="I133" t="s">
        <v>25</v>
      </c>
      <c r="J133">
        <v>0</v>
      </c>
      <c r="K133">
        <v>10</v>
      </c>
      <c r="L133" t="s">
        <v>19</v>
      </c>
      <c r="M133" t="s">
        <v>5279</v>
      </c>
      <c r="N133">
        <v>13.7</v>
      </c>
      <c r="O133" t="s">
        <v>24</v>
      </c>
      <c r="P133" t="s">
        <v>5280</v>
      </c>
      <c r="Q133" t="s">
        <v>65</v>
      </c>
      <c r="R133" t="s">
        <v>20</v>
      </c>
      <c r="S133" t="s">
        <v>105</v>
      </c>
      <c r="T133" t="s">
        <v>67</v>
      </c>
      <c r="U133" t="s">
        <v>35</v>
      </c>
      <c r="V133">
        <v>603</v>
      </c>
      <c r="W133" t="s">
        <v>36</v>
      </c>
      <c r="X133" t="s">
        <v>37</v>
      </c>
      <c r="Y133">
        <v>2</v>
      </c>
      <c r="AB133" t="str">
        <f>IF(Table111[[#This Row],[In Adafruit Kit]]+Table111[[#This Row],[Common part]]&gt;0,1,"")</f>
        <v/>
      </c>
      <c r="AD133">
        <v>1</v>
      </c>
      <c r="AE133" t="e">
        <f>VLOOKUP(Table111[[#This Row],[Resistance (Ohms)]],Values!$A$12:'Values'!D$88,3,0)</f>
        <v>#N/A</v>
      </c>
      <c r="AG133" t="str">
        <f>CONCATENATE(Table111[[#This Row],[Resistance (Ohms)]],Table111[[#This Row],[Tolerance]],Table111[[#This Row],[Stock]])</f>
        <v>13.7Â±1%</v>
      </c>
      <c r="AH133" t="s">
        <v>11345</v>
      </c>
      <c r="AI133" s="6" t="s">
        <v>11350</v>
      </c>
    </row>
    <row r="134" spans="1:35">
      <c r="A134" t="s">
        <v>5274</v>
      </c>
      <c r="B134" t="s">
        <v>5275</v>
      </c>
      <c r="C134" t="s">
        <v>7306</v>
      </c>
      <c r="D134" t="s">
        <v>7307</v>
      </c>
      <c r="E134" t="s">
        <v>60</v>
      </c>
      <c r="F134" t="s">
        <v>7308</v>
      </c>
      <c r="G134">
        <v>12618</v>
      </c>
      <c r="H134">
        <v>0</v>
      </c>
      <c r="I134">
        <v>0.1</v>
      </c>
      <c r="J134">
        <v>0</v>
      </c>
      <c r="K134">
        <v>1</v>
      </c>
      <c r="L134" t="s">
        <v>19</v>
      </c>
      <c r="M134" t="s">
        <v>5279</v>
      </c>
      <c r="N134">
        <v>14</v>
      </c>
      <c r="O134" t="s">
        <v>24</v>
      </c>
      <c r="P134" t="s">
        <v>5280</v>
      </c>
      <c r="Q134" t="s">
        <v>65</v>
      </c>
      <c r="R134" t="s">
        <v>66</v>
      </c>
      <c r="S134" t="s">
        <v>105</v>
      </c>
      <c r="T134" t="s">
        <v>67</v>
      </c>
      <c r="U134" t="s">
        <v>35</v>
      </c>
      <c r="V134">
        <v>603</v>
      </c>
      <c r="W134" t="s">
        <v>36</v>
      </c>
      <c r="X134" t="s">
        <v>37</v>
      </c>
      <c r="Y134">
        <v>2</v>
      </c>
      <c r="AB134" t="str">
        <f>IF(Table111[[#This Row],[In Adafruit Kit]]+Table111[[#This Row],[Common part]]&gt;0,1,"")</f>
        <v/>
      </c>
      <c r="AD134">
        <v>1</v>
      </c>
      <c r="AE134" t="e">
        <f>VLOOKUP(Table111[[#This Row],[Resistance (Ohms)]],Values!$A$12:'Values'!D$88,3,0)</f>
        <v>#N/A</v>
      </c>
      <c r="AG134" t="str">
        <f>CONCATENATE(Table111[[#This Row],[Resistance (Ohms)]],Table111[[#This Row],[Tolerance]],Table111[[#This Row],[Stock]])</f>
        <v>14Â±1%</v>
      </c>
      <c r="AH134" t="s">
        <v>11345</v>
      </c>
      <c r="AI134" s="6" t="s">
        <v>11350</v>
      </c>
    </row>
    <row r="135" spans="1:35">
      <c r="A135" t="s">
        <v>7192</v>
      </c>
      <c r="B135" t="s">
        <v>5275</v>
      </c>
      <c r="C135" t="s">
        <v>7827</v>
      </c>
      <c r="D135" t="s">
        <v>7828</v>
      </c>
      <c r="E135" t="s">
        <v>60</v>
      </c>
      <c r="F135" t="s">
        <v>7308</v>
      </c>
      <c r="G135">
        <v>0</v>
      </c>
      <c r="H135">
        <v>0</v>
      </c>
      <c r="I135" t="s">
        <v>25</v>
      </c>
      <c r="J135">
        <v>0</v>
      </c>
      <c r="K135">
        <v>10</v>
      </c>
      <c r="L135" t="s">
        <v>19</v>
      </c>
      <c r="M135" t="s">
        <v>5279</v>
      </c>
      <c r="N135">
        <v>14</v>
      </c>
      <c r="O135" t="s">
        <v>24</v>
      </c>
      <c r="P135" t="s">
        <v>5280</v>
      </c>
      <c r="Q135" t="s">
        <v>65</v>
      </c>
      <c r="R135" t="s">
        <v>20</v>
      </c>
      <c r="S135" t="s">
        <v>105</v>
      </c>
      <c r="T135" t="s">
        <v>67</v>
      </c>
      <c r="U135" t="s">
        <v>35</v>
      </c>
      <c r="V135">
        <v>603</v>
      </c>
      <c r="W135" t="s">
        <v>36</v>
      </c>
      <c r="X135" t="s">
        <v>37</v>
      </c>
      <c r="Y135">
        <v>2</v>
      </c>
      <c r="AB135" t="str">
        <f>IF(Table111[[#This Row],[In Adafruit Kit]]+Table111[[#This Row],[Common part]]&gt;0,1,"")</f>
        <v/>
      </c>
      <c r="AD135">
        <v>1</v>
      </c>
      <c r="AE135" t="e">
        <f>VLOOKUP(Table111[[#This Row],[Resistance (Ohms)]],Values!$A$12:'Values'!D$88,3,0)</f>
        <v>#N/A</v>
      </c>
      <c r="AG135" t="str">
        <f>CONCATENATE(Table111[[#This Row],[Resistance (Ohms)]],Table111[[#This Row],[Tolerance]],Table111[[#This Row],[Stock]])</f>
        <v>14Â±1%</v>
      </c>
      <c r="AH135" t="s">
        <v>11345</v>
      </c>
      <c r="AI135" s="6" t="s">
        <v>11350</v>
      </c>
    </row>
    <row r="136" spans="1:35">
      <c r="A136" t="s">
        <v>5274</v>
      </c>
      <c r="B136" t="s">
        <v>5275</v>
      </c>
      <c r="C136" t="s">
        <v>7330</v>
      </c>
      <c r="D136" t="s">
        <v>7331</v>
      </c>
      <c r="E136" t="s">
        <v>60</v>
      </c>
      <c r="F136" t="s">
        <v>7332</v>
      </c>
      <c r="G136">
        <v>11305</v>
      </c>
      <c r="H136">
        <v>0</v>
      </c>
      <c r="I136">
        <v>0.1</v>
      </c>
      <c r="J136">
        <v>0</v>
      </c>
      <c r="K136">
        <v>1</v>
      </c>
      <c r="L136" t="s">
        <v>19</v>
      </c>
      <c r="M136" t="s">
        <v>5279</v>
      </c>
      <c r="N136">
        <v>14.3</v>
      </c>
      <c r="O136" t="s">
        <v>24</v>
      </c>
      <c r="P136" t="s">
        <v>5280</v>
      </c>
      <c r="Q136" t="s">
        <v>65</v>
      </c>
      <c r="R136" t="s">
        <v>66</v>
      </c>
      <c r="S136" t="s">
        <v>105</v>
      </c>
      <c r="T136" t="s">
        <v>67</v>
      </c>
      <c r="U136" t="s">
        <v>35</v>
      </c>
      <c r="V136">
        <v>603</v>
      </c>
      <c r="W136" t="s">
        <v>36</v>
      </c>
      <c r="X136" t="s">
        <v>37</v>
      </c>
      <c r="Y136">
        <v>2</v>
      </c>
      <c r="AB136" t="str">
        <f>IF(Table111[[#This Row],[In Adafruit Kit]]+Table111[[#This Row],[Common part]]&gt;0,1,"")</f>
        <v/>
      </c>
      <c r="AC136">
        <v>1</v>
      </c>
      <c r="AE136" t="e">
        <f>VLOOKUP(Table111[[#This Row],[Resistance (Ohms)]],Values!$A$12:'Values'!D$88,3,0)</f>
        <v>#N/A</v>
      </c>
      <c r="AG136" t="str">
        <f>CONCATENATE(Table111[[#This Row],[Resistance (Ohms)]],Table111[[#This Row],[Tolerance]],Table111[[#This Row],[Stock]])</f>
        <v>14.3Â±1%</v>
      </c>
      <c r="AH136" t="s">
        <v>11345</v>
      </c>
      <c r="AI136" s="6" t="s">
        <v>11350</v>
      </c>
    </row>
    <row r="137" spans="1:35">
      <c r="A137" t="s">
        <v>7192</v>
      </c>
      <c r="B137" t="s">
        <v>5275</v>
      </c>
      <c r="C137" t="s">
        <v>7829</v>
      </c>
      <c r="D137" t="s">
        <v>7830</v>
      </c>
      <c r="E137" t="s">
        <v>60</v>
      </c>
      <c r="F137" t="s">
        <v>7332</v>
      </c>
      <c r="G137">
        <v>0</v>
      </c>
      <c r="H137">
        <v>0</v>
      </c>
      <c r="I137" t="s">
        <v>25</v>
      </c>
      <c r="J137">
        <v>0</v>
      </c>
      <c r="K137">
        <v>10</v>
      </c>
      <c r="L137" t="s">
        <v>19</v>
      </c>
      <c r="M137" t="s">
        <v>5279</v>
      </c>
      <c r="N137">
        <v>14.3</v>
      </c>
      <c r="O137" t="s">
        <v>24</v>
      </c>
      <c r="P137" t="s">
        <v>5280</v>
      </c>
      <c r="Q137" t="s">
        <v>65</v>
      </c>
      <c r="R137" t="s">
        <v>20</v>
      </c>
      <c r="S137" t="s">
        <v>105</v>
      </c>
      <c r="T137" t="s">
        <v>67</v>
      </c>
      <c r="U137" t="s">
        <v>35</v>
      </c>
      <c r="V137">
        <v>603</v>
      </c>
      <c r="W137" t="s">
        <v>36</v>
      </c>
      <c r="X137" t="s">
        <v>37</v>
      </c>
      <c r="Y137">
        <v>2</v>
      </c>
      <c r="AB137" t="str">
        <f>IF(Table111[[#This Row],[In Adafruit Kit]]+Table111[[#This Row],[Common part]]&gt;0,1,"")</f>
        <v/>
      </c>
      <c r="AC137">
        <v>1</v>
      </c>
      <c r="AE137" t="e">
        <f>VLOOKUP(Table111[[#This Row],[Resistance (Ohms)]],Values!$A$12:'Values'!D$88,3,0)</f>
        <v>#N/A</v>
      </c>
      <c r="AG137" t="str">
        <f>CONCATENATE(Table111[[#This Row],[Resistance (Ohms)]],Table111[[#This Row],[Tolerance]],Table111[[#This Row],[Stock]])</f>
        <v>14.3Â±1%</v>
      </c>
      <c r="AH137" t="s">
        <v>11345</v>
      </c>
      <c r="AI137" s="6" t="s">
        <v>11350</v>
      </c>
    </row>
    <row r="138" spans="1:35">
      <c r="A138" t="s">
        <v>5274</v>
      </c>
      <c r="B138" t="s">
        <v>5275</v>
      </c>
      <c r="C138" t="s">
        <v>6967</v>
      </c>
      <c r="D138" t="s">
        <v>6968</v>
      </c>
      <c r="E138" t="s">
        <v>60</v>
      </c>
      <c r="F138" t="s">
        <v>6969</v>
      </c>
      <c r="G138">
        <v>18413</v>
      </c>
      <c r="H138">
        <v>0</v>
      </c>
      <c r="I138">
        <v>0.1</v>
      </c>
      <c r="J138">
        <v>0</v>
      </c>
      <c r="K138">
        <v>1</v>
      </c>
      <c r="L138" t="s">
        <v>19</v>
      </c>
      <c r="M138" t="s">
        <v>5279</v>
      </c>
      <c r="N138">
        <v>14.7</v>
      </c>
      <c r="O138" t="s">
        <v>24</v>
      </c>
      <c r="P138" t="s">
        <v>5280</v>
      </c>
      <c r="Q138" t="s">
        <v>65</v>
      </c>
      <c r="R138" t="s">
        <v>66</v>
      </c>
      <c r="S138" t="s">
        <v>105</v>
      </c>
      <c r="T138" t="s">
        <v>67</v>
      </c>
      <c r="U138" t="s">
        <v>35</v>
      </c>
      <c r="V138">
        <v>603</v>
      </c>
      <c r="W138" t="s">
        <v>36</v>
      </c>
      <c r="X138" t="s">
        <v>37</v>
      </c>
      <c r="Y138">
        <v>2</v>
      </c>
      <c r="AB138" t="str">
        <f>IF(Table111[[#This Row],[In Adafruit Kit]]+Table111[[#This Row],[Common part]]&gt;0,1,"")</f>
        <v/>
      </c>
      <c r="AD138">
        <v>1</v>
      </c>
      <c r="AE138" t="e">
        <f>VLOOKUP(Table111[[#This Row],[Resistance (Ohms)]],Values!$A$12:'Values'!D$88,3,0)</f>
        <v>#N/A</v>
      </c>
      <c r="AG138" t="str">
        <f>CONCATENATE(Table111[[#This Row],[Resistance (Ohms)]],Table111[[#This Row],[Tolerance]],Table111[[#This Row],[Stock]])</f>
        <v>14.7Â±1%</v>
      </c>
      <c r="AH138" t="s">
        <v>11345</v>
      </c>
      <c r="AI138" s="6" t="s">
        <v>11350</v>
      </c>
    </row>
    <row r="139" spans="1:35">
      <c r="A139" t="s">
        <v>7192</v>
      </c>
      <c r="B139" t="s">
        <v>5275</v>
      </c>
      <c r="C139" t="s">
        <v>7831</v>
      </c>
      <c r="D139" t="s">
        <v>7832</v>
      </c>
      <c r="E139" t="s">
        <v>60</v>
      </c>
      <c r="F139" t="s">
        <v>6969</v>
      </c>
      <c r="G139">
        <v>0</v>
      </c>
      <c r="H139">
        <v>0</v>
      </c>
      <c r="I139" t="s">
        <v>25</v>
      </c>
      <c r="J139">
        <v>0</v>
      </c>
      <c r="K139">
        <v>10</v>
      </c>
      <c r="L139" t="s">
        <v>19</v>
      </c>
      <c r="M139" t="s">
        <v>5279</v>
      </c>
      <c r="N139">
        <v>14.7</v>
      </c>
      <c r="O139" t="s">
        <v>24</v>
      </c>
      <c r="P139" t="s">
        <v>5280</v>
      </c>
      <c r="Q139" t="s">
        <v>65</v>
      </c>
      <c r="R139" t="s">
        <v>20</v>
      </c>
      <c r="S139" t="s">
        <v>105</v>
      </c>
      <c r="T139" t="s">
        <v>67</v>
      </c>
      <c r="U139" t="s">
        <v>35</v>
      </c>
      <c r="V139">
        <v>603</v>
      </c>
      <c r="W139" t="s">
        <v>36</v>
      </c>
      <c r="X139" t="s">
        <v>37</v>
      </c>
      <c r="Y139">
        <v>2</v>
      </c>
      <c r="AB139" t="str">
        <f>IF(Table111[[#This Row],[In Adafruit Kit]]+Table111[[#This Row],[Common part]]&gt;0,1,"")</f>
        <v/>
      </c>
      <c r="AE139" t="e">
        <f>VLOOKUP(Table111[[#This Row],[Resistance (Ohms)]],Values!$A$12:'Values'!D$88,3,0)</f>
        <v>#N/A</v>
      </c>
      <c r="AG139" t="str">
        <f>CONCATENATE(Table111[[#This Row],[Resistance (Ohms)]],Table111[[#This Row],[Tolerance]],Table111[[#This Row],[Stock]])</f>
        <v>14.7Â±1%</v>
      </c>
      <c r="AH139" t="s">
        <v>11345</v>
      </c>
      <c r="AI139" s="6" t="s">
        <v>11350</v>
      </c>
    </row>
    <row r="140" spans="1:35">
      <c r="A140" t="s">
        <v>5274</v>
      </c>
      <c r="B140" t="s">
        <v>5275</v>
      </c>
      <c r="C140" t="s">
        <v>5644</v>
      </c>
      <c r="D140" t="s">
        <v>5645</v>
      </c>
      <c r="E140" t="s">
        <v>60</v>
      </c>
      <c r="F140" t="s">
        <v>5646</v>
      </c>
      <c r="G140">
        <v>27060</v>
      </c>
      <c r="H140">
        <v>0</v>
      </c>
      <c r="I140">
        <v>0.1</v>
      </c>
      <c r="J140">
        <v>0</v>
      </c>
      <c r="K140">
        <v>1</v>
      </c>
      <c r="L140" t="s">
        <v>19</v>
      </c>
      <c r="M140" t="s">
        <v>5279</v>
      </c>
      <c r="N140">
        <v>15</v>
      </c>
      <c r="O140" t="s">
        <v>23</v>
      </c>
      <c r="P140" t="s">
        <v>5280</v>
      </c>
      <c r="Q140" t="s">
        <v>65</v>
      </c>
      <c r="R140" t="s">
        <v>66</v>
      </c>
      <c r="S140" t="s">
        <v>105</v>
      </c>
      <c r="T140" t="s">
        <v>67</v>
      </c>
      <c r="U140" t="s">
        <v>35</v>
      </c>
      <c r="V140">
        <v>603</v>
      </c>
      <c r="W140" t="s">
        <v>36</v>
      </c>
      <c r="X140" t="s">
        <v>37</v>
      </c>
      <c r="Y140">
        <v>2</v>
      </c>
      <c r="AB140" t="str">
        <f>IF(Table111[[#This Row],[In Adafruit Kit]]+Table111[[#This Row],[Common part]]&gt;0,1,"")</f>
        <v/>
      </c>
      <c r="AD140">
        <v>1</v>
      </c>
      <c r="AE140" t="str">
        <f>VLOOKUP(Table111[[#This Row],[Resistance (Ohms)]],Values!$A$12:'Values'!D$88,3,0)</f>
        <v>STOCK</v>
      </c>
      <c r="AF140" t="s">
        <v>29</v>
      </c>
      <c r="AG140" t="str">
        <f>CONCATENATE(Table111[[#This Row],[Resistance (Ohms)]],Table111[[#This Row],[Tolerance]],Table111[[#This Row],[Stock]])</f>
        <v>15Â±5%Stock</v>
      </c>
      <c r="AH140" t="s">
        <v>11345</v>
      </c>
      <c r="AI140" s="6" t="s">
        <v>11350</v>
      </c>
    </row>
    <row r="141" spans="1:35">
      <c r="A141" t="s">
        <v>5274</v>
      </c>
      <c r="B141" t="s">
        <v>5275</v>
      </c>
      <c r="C141" t="s">
        <v>5815</v>
      </c>
      <c r="D141" t="s">
        <v>5816</v>
      </c>
      <c r="E141" t="s">
        <v>60</v>
      </c>
      <c r="F141" t="s">
        <v>5817</v>
      </c>
      <c r="G141">
        <v>207445</v>
      </c>
      <c r="H141">
        <v>0</v>
      </c>
      <c r="I141">
        <v>0.1</v>
      </c>
      <c r="J141">
        <v>0</v>
      </c>
      <c r="K141">
        <v>1</v>
      </c>
      <c r="L141" t="s">
        <v>19</v>
      </c>
      <c r="M141" t="s">
        <v>5279</v>
      </c>
      <c r="N141">
        <v>15</v>
      </c>
      <c r="O141" t="s">
        <v>24</v>
      </c>
      <c r="P141" t="s">
        <v>5280</v>
      </c>
      <c r="Q141" t="s">
        <v>65</v>
      </c>
      <c r="R141" t="s">
        <v>66</v>
      </c>
      <c r="S141" t="s">
        <v>105</v>
      </c>
      <c r="T141" t="s">
        <v>67</v>
      </c>
      <c r="U141" t="s">
        <v>35</v>
      </c>
      <c r="V141">
        <v>603</v>
      </c>
      <c r="W141" t="s">
        <v>36</v>
      </c>
      <c r="X141" t="s">
        <v>37</v>
      </c>
      <c r="Y141">
        <v>2</v>
      </c>
      <c r="AB141" t="str">
        <f>IF(Table111[[#This Row],[In Adafruit Kit]]+Table111[[#This Row],[Common part]]&gt;0,1,"")</f>
        <v/>
      </c>
      <c r="AD141">
        <v>1</v>
      </c>
      <c r="AE141" t="str">
        <f>VLOOKUP(Table111[[#This Row],[Resistance (Ohms)]],Values!$A$12:'Values'!D$88,3,0)</f>
        <v>STOCK</v>
      </c>
      <c r="AF141" t="s">
        <v>29</v>
      </c>
      <c r="AG141" t="str">
        <f>CONCATENATE(Table111[[#This Row],[Resistance (Ohms)]],Table111[[#This Row],[Tolerance]],Table111[[#This Row],[Stock]])</f>
        <v>15Â±1%Stock</v>
      </c>
      <c r="AH141" t="s">
        <v>11345</v>
      </c>
      <c r="AI141" s="6" t="s">
        <v>11350</v>
      </c>
    </row>
    <row r="142" spans="1:35">
      <c r="A142" t="s">
        <v>7192</v>
      </c>
      <c r="B142" t="s">
        <v>5275</v>
      </c>
      <c r="C142" t="s">
        <v>7859</v>
      </c>
      <c r="D142" t="s">
        <v>7860</v>
      </c>
      <c r="E142" t="s">
        <v>60</v>
      </c>
      <c r="F142" t="s">
        <v>5817</v>
      </c>
      <c r="G142">
        <v>0</v>
      </c>
      <c r="H142">
        <v>0</v>
      </c>
      <c r="I142" t="s">
        <v>25</v>
      </c>
      <c r="J142">
        <v>0</v>
      </c>
      <c r="K142">
        <v>10</v>
      </c>
      <c r="L142" t="s">
        <v>19</v>
      </c>
      <c r="M142" t="s">
        <v>5279</v>
      </c>
      <c r="N142">
        <v>15</v>
      </c>
      <c r="O142" t="s">
        <v>24</v>
      </c>
      <c r="P142" t="s">
        <v>5280</v>
      </c>
      <c r="Q142" t="s">
        <v>65</v>
      </c>
      <c r="R142" t="s">
        <v>20</v>
      </c>
      <c r="S142" t="s">
        <v>105</v>
      </c>
      <c r="T142" t="s">
        <v>67</v>
      </c>
      <c r="U142" t="s">
        <v>35</v>
      </c>
      <c r="V142">
        <v>603</v>
      </c>
      <c r="W142" t="s">
        <v>36</v>
      </c>
      <c r="X142" t="s">
        <v>37</v>
      </c>
      <c r="Y142">
        <v>2</v>
      </c>
      <c r="AB142" t="str">
        <f>IF(Table111[[#This Row],[In Adafruit Kit]]+Table111[[#This Row],[Common part]]&gt;0,1,"")</f>
        <v/>
      </c>
      <c r="AE142" t="str">
        <f>VLOOKUP(Table111[[#This Row],[Resistance (Ohms)]],Values!$A$12:'Values'!D$88,3,0)</f>
        <v>STOCK</v>
      </c>
      <c r="AG142" t="str">
        <f>CONCATENATE(Table111[[#This Row],[Resistance (Ohms)]],Table111[[#This Row],[Tolerance]],Table111[[#This Row],[Stock]])</f>
        <v>15Â±1%</v>
      </c>
      <c r="AH142" t="s">
        <v>11345</v>
      </c>
      <c r="AI142" s="6" t="s">
        <v>11350</v>
      </c>
    </row>
    <row r="143" spans="1:35">
      <c r="A143" t="s">
        <v>7192</v>
      </c>
      <c r="B143" t="s">
        <v>5275</v>
      </c>
      <c r="C143" t="s">
        <v>8916</v>
      </c>
      <c r="D143" t="s">
        <v>8917</v>
      </c>
      <c r="E143" t="s">
        <v>60</v>
      </c>
      <c r="F143" t="s">
        <v>5646</v>
      </c>
      <c r="G143">
        <v>0</v>
      </c>
      <c r="H143">
        <v>0</v>
      </c>
      <c r="I143" t="s">
        <v>25</v>
      </c>
      <c r="J143">
        <v>0</v>
      </c>
      <c r="K143">
        <v>10</v>
      </c>
      <c r="L143" t="s">
        <v>19</v>
      </c>
      <c r="M143" t="s">
        <v>5279</v>
      </c>
      <c r="N143">
        <v>15</v>
      </c>
      <c r="O143" t="s">
        <v>23</v>
      </c>
      <c r="P143" t="s">
        <v>5280</v>
      </c>
      <c r="Q143" t="s">
        <v>65</v>
      </c>
      <c r="R143" t="s">
        <v>20</v>
      </c>
      <c r="S143" t="s">
        <v>71</v>
      </c>
      <c r="T143" t="s">
        <v>67</v>
      </c>
      <c r="U143" t="s">
        <v>35</v>
      </c>
      <c r="V143">
        <v>603</v>
      </c>
      <c r="W143" t="s">
        <v>36</v>
      </c>
      <c r="X143" t="s">
        <v>37</v>
      </c>
      <c r="Y143">
        <v>2</v>
      </c>
      <c r="AB143" t="str">
        <f>IF(Table111[[#This Row],[In Adafruit Kit]]+Table111[[#This Row],[Common part]]&gt;0,1,"")</f>
        <v/>
      </c>
      <c r="AE143" t="str">
        <f>VLOOKUP(Table111[[#This Row],[Resistance (Ohms)]],Values!$A$12:'Values'!D$88,3,0)</f>
        <v>STOCK</v>
      </c>
      <c r="AG143" t="str">
        <f>CONCATENATE(Table111[[#This Row],[Resistance (Ohms)]],Table111[[#This Row],[Tolerance]],Table111[[#This Row],[Stock]])</f>
        <v>15Â±5%</v>
      </c>
      <c r="AH143" t="s">
        <v>11345</v>
      </c>
      <c r="AI143" s="6" t="s">
        <v>11350</v>
      </c>
    </row>
    <row r="144" spans="1:35">
      <c r="A144" t="s">
        <v>5274</v>
      </c>
      <c r="B144" t="s">
        <v>5275</v>
      </c>
      <c r="C144" t="s">
        <v>7393</v>
      </c>
      <c r="D144" t="s">
        <v>7394</v>
      </c>
      <c r="E144" t="s">
        <v>60</v>
      </c>
      <c r="F144" t="s">
        <v>7395</v>
      </c>
      <c r="G144">
        <v>5373</v>
      </c>
      <c r="H144">
        <v>0</v>
      </c>
      <c r="I144">
        <v>0.1</v>
      </c>
      <c r="J144">
        <v>0</v>
      </c>
      <c r="K144">
        <v>1</v>
      </c>
      <c r="L144" t="s">
        <v>19</v>
      </c>
      <c r="M144" t="s">
        <v>5279</v>
      </c>
      <c r="N144">
        <v>15.4</v>
      </c>
      <c r="O144" t="s">
        <v>24</v>
      </c>
      <c r="P144" t="s">
        <v>5280</v>
      </c>
      <c r="Q144" t="s">
        <v>65</v>
      </c>
      <c r="R144" t="s">
        <v>66</v>
      </c>
      <c r="S144" t="s">
        <v>105</v>
      </c>
      <c r="T144" t="s">
        <v>67</v>
      </c>
      <c r="U144" t="s">
        <v>35</v>
      </c>
      <c r="V144">
        <v>603</v>
      </c>
      <c r="W144" t="s">
        <v>36</v>
      </c>
      <c r="X144" t="s">
        <v>37</v>
      </c>
      <c r="Y144">
        <v>2</v>
      </c>
      <c r="AB144" t="str">
        <f>IF(Table111[[#This Row],[In Adafruit Kit]]+Table111[[#This Row],[Common part]]&gt;0,1,"")</f>
        <v/>
      </c>
      <c r="AD144">
        <v>1</v>
      </c>
      <c r="AE144" t="e">
        <f>VLOOKUP(Table111[[#This Row],[Resistance (Ohms)]],Values!$A$12:'Values'!D$88,3,0)</f>
        <v>#N/A</v>
      </c>
      <c r="AG144" t="str">
        <f>CONCATENATE(Table111[[#This Row],[Resistance (Ohms)]],Table111[[#This Row],[Tolerance]],Table111[[#This Row],[Stock]])</f>
        <v>15.4Â±1%</v>
      </c>
      <c r="AH144" t="s">
        <v>11345</v>
      </c>
      <c r="AI144" s="6" t="s">
        <v>11350</v>
      </c>
    </row>
    <row r="145" spans="1:35">
      <c r="A145" t="s">
        <v>7192</v>
      </c>
      <c r="B145" t="s">
        <v>5275</v>
      </c>
      <c r="C145" t="s">
        <v>7861</v>
      </c>
      <c r="D145" t="s">
        <v>7862</v>
      </c>
      <c r="E145" t="s">
        <v>60</v>
      </c>
      <c r="F145" t="s">
        <v>7395</v>
      </c>
      <c r="G145">
        <v>0</v>
      </c>
      <c r="H145">
        <v>0</v>
      </c>
      <c r="I145" t="s">
        <v>25</v>
      </c>
      <c r="J145">
        <v>0</v>
      </c>
      <c r="K145">
        <v>10</v>
      </c>
      <c r="L145" t="s">
        <v>19</v>
      </c>
      <c r="M145" t="s">
        <v>5279</v>
      </c>
      <c r="N145">
        <v>15.4</v>
      </c>
      <c r="O145" t="s">
        <v>24</v>
      </c>
      <c r="P145" t="s">
        <v>5280</v>
      </c>
      <c r="Q145" t="s">
        <v>65</v>
      </c>
      <c r="R145" t="s">
        <v>20</v>
      </c>
      <c r="S145" t="s">
        <v>105</v>
      </c>
      <c r="T145" t="s">
        <v>67</v>
      </c>
      <c r="U145" t="s">
        <v>35</v>
      </c>
      <c r="V145">
        <v>603</v>
      </c>
      <c r="W145" t="s">
        <v>36</v>
      </c>
      <c r="X145" t="s">
        <v>37</v>
      </c>
      <c r="Y145">
        <v>2</v>
      </c>
      <c r="AB145" t="str">
        <f>IF(Table111[[#This Row],[In Adafruit Kit]]+Table111[[#This Row],[Common part]]&gt;0,1,"")</f>
        <v/>
      </c>
      <c r="AE145" t="e">
        <f>VLOOKUP(Table111[[#This Row],[Resistance (Ohms)]],Values!$A$12:'Values'!D$88,3,0)</f>
        <v>#N/A</v>
      </c>
      <c r="AG145" t="str">
        <f>CONCATENATE(Table111[[#This Row],[Resistance (Ohms)]],Table111[[#This Row],[Tolerance]],Table111[[#This Row],[Stock]])</f>
        <v>15.4Â±1%</v>
      </c>
      <c r="AH145" t="s">
        <v>11345</v>
      </c>
      <c r="AI145" s="6" t="s">
        <v>11350</v>
      </c>
    </row>
    <row r="146" spans="1:35">
      <c r="A146" t="s">
        <v>5274</v>
      </c>
      <c r="B146" t="s">
        <v>5275</v>
      </c>
      <c r="C146" t="s">
        <v>7156</v>
      </c>
      <c r="D146" t="s">
        <v>7157</v>
      </c>
      <c r="E146" t="s">
        <v>60</v>
      </c>
      <c r="F146" t="s">
        <v>7158</v>
      </c>
      <c r="G146">
        <v>32796</v>
      </c>
      <c r="H146">
        <v>0</v>
      </c>
      <c r="I146">
        <v>0.1</v>
      </c>
      <c r="J146">
        <v>0</v>
      </c>
      <c r="K146">
        <v>1</v>
      </c>
      <c r="L146" t="s">
        <v>19</v>
      </c>
      <c r="M146" t="s">
        <v>5279</v>
      </c>
      <c r="N146">
        <v>15.8</v>
      </c>
      <c r="O146" t="s">
        <v>24</v>
      </c>
      <c r="P146" t="s">
        <v>5280</v>
      </c>
      <c r="Q146" t="s">
        <v>65</v>
      </c>
      <c r="R146" t="s">
        <v>66</v>
      </c>
      <c r="S146" t="s">
        <v>105</v>
      </c>
      <c r="T146" t="s">
        <v>67</v>
      </c>
      <c r="U146" t="s">
        <v>35</v>
      </c>
      <c r="V146">
        <v>603</v>
      </c>
      <c r="W146" t="s">
        <v>36</v>
      </c>
      <c r="X146" t="s">
        <v>37</v>
      </c>
      <c r="Y146">
        <v>2</v>
      </c>
      <c r="AB146" t="str">
        <f>IF(Table111[[#This Row],[In Adafruit Kit]]+Table111[[#This Row],[Common part]]&gt;0,1,"")</f>
        <v/>
      </c>
      <c r="AD146">
        <v>1</v>
      </c>
      <c r="AE146" t="e">
        <f>VLOOKUP(Table111[[#This Row],[Resistance (Ohms)]],Values!$A$12:'Values'!D$88,3,0)</f>
        <v>#N/A</v>
      </c>
      <c r="AG146" t="str">
        <f>CONCATENATE(Table111[[#This Row],[Resistance (Ohms)]],Table111[[#This Row],[Tolerance]],Table111[[#This Row],[Stock]])</f>
        <v>15.8Â±1%</v>
      </c>
      <c r="AH146" t="s">
        <v>11345</v>
      </c>
      <c r="AI146" s="6" t="s">
        <v>11350</v>
      </c>
    </row>
    <row r="147" spans="1:35">
      <c r="A147" t="s">
        <v>7192</v>
      </c>
      <c r="B147" t="s">
        <v>5275</v>
      </c>
      <c r="C147" t="s">
        <v>7863</v>
      </c>
      <c r="D147" t="s">
        <v>7864</v>
      </c>
      <c r="E147" t="s">
        <v>60</v>
      </c>
      <c r="F147" t="s">
        <v>7158</v>
      </c>
      <c r="G147">
        <v>0</v>
      </c>
      <c r="H147">
        <v>0</v>
      </c>
      <c r="I147" t="s">
        <v>25</v>
      </c>
      <c r="J147">
        <v>0</v>
      </c>
      <c r="K147">
        <v>10</v>
      </c>
      <c r="L147" t="s">
        <v>19</v>
      </c>
      <c r="M147" t="s">
        <v>5279</v>
      </c>
      <c r="N147">
        <v>15.8</v>
      </c>
      <c r="O147" t="s">
        <v>24</v>
      </c>
      <c r="P147" t="s">
        <v>5280</v>
      </c>
      <c r="Q147" t="s">
        <v>65</v>
      </c>
      <c r="R147" t="s">
        <v>20</v>
      </c>
      <c r="S147" t="s">
        <v>105</v>
      </c>
      <c r="T147" t="s">
        <v>67</v>
      </c>
      <c r="U147" t="s">
        <v>35</v>
      </c>
      <c r="V147">
        <v>603</v>
      </c>
      <c r="W147" t="s">
        <v>36</v>
      </c>
      <c r="X147" t="s">
        <v>37</v>
      </c>
      <c r="Y147">
        <v>2</v>
      </c>
      <c r="AB147" t="str">
        <f>IF(Table111[[#This Row],[In Adafruit Kit]]+Table111[[#This Row],[Common part]]&gt;0,1,"")</f>
        <v/>
      </c>
      <c r="AE147" t="e">
        <f>VLOOKUP(Table111[[#This Row],[Resistance (Ohms)]],Values!$A$12:'Values'!D$88,3,0)</f>
        <v>#N/A</v>
      </c>
      <c r="AG147" t="str">
        <f>CONCATENATE(Table111[[#This Row],[Resistance (Ohms)]],Table111[[#This Row],[Tolerance]],Table111[[#This Row],[Stock]])</f>
        <v>15.8Â±1%</v>
      </c>
      <c r="AH147" t="s">
        <v>11345</v>
      </c>
      <c r="AI147" s="6" t="s">
        <v>11350</v>
      </c>
    </row>
    <row r="148" spans="1:35">
      <c r="A148" t="s">
        <v>5274</v>
      </c>
      <c r="B148" t="s">
        <v>5275</v>
      </c>
      <c r="C148" t="s">
        <v>6811</v>
      </c>
      <c r="D148" t="s">
        <v>6812</v>
      </c>
      <c r="E148" t="s">
        <v>60</v>
      </c>
      <c r="F148" t="s">
        <v>6813</v>
      </c>
      <c r="G148">
        <v>36937</v>
      </c>
      <c r="H148">
        <v>0</v>
      </c>
      <c r="I148">
        <v>0.1</v>
      </c>
      <c r="J148">
        <v>0</v>
      </c>
      <c r="K148">
        <v>1</v>
      </c>
      <c r="L148" t="s">
        <v>19</v>
      </c>
      <c r="M148" t="s">
        <v>5279</v>
      </c>
      <c r="N148">
        <v>16</v>
      </c>
      <c r="O148" t="s">
        <v>24</v>
      </c>
      <c r="P148" t="s">
        <v>5280</v>
      </c>
      <c r="Q148" t="s">
        <v>65</v>
      </c>
      <c r="R148" t="s">
        <v>66</v>
      </c>
      <c r="S148" t="s">
        <v>105</v>
      </c>
      <c r="T148" t="s">
        <v>67</v>
      </c>
      <c r="U148" t="s">
        <v>35</v>
      </c>
      <c r="V148">
        <v>603</v>
      </c>
      <c r="W148" t="s">
        <v>36</v>
      </c>
      <c r="X148" t="s">
        <v>37</v>
      </c>
      <c r="Y148">
        <v>2</v>
      </c>
      <c r="AB148" t="str">
        <f>IF(Table111[[#This Row],[In Adafruit Kit]]+Table111[[#This Row],[Common part]]&gt;0,1,"")</f>
        <v/>
      </c>
      <c r="AD148">
        <v>1</v>
      </c>
      <c r="AE148" t="e">
        <f>VLOOKUP(Table111[[#This Row],[Resistance (Ohms)]],Values!$A$12:'Values'!D$88,3,0)</f>
        <v>#N/A</v>
      </c>
      <c r="AG148" t="str">
        <f>CONCATENATE(Table111[[#This Row],[Resistance (Ohms)]],Table111[[#This Row],[Tolerance]],Table111[[#This Row],[Stock]])</f>
        <v>16Â±1%</v>
      </c>
      <c r="AH148" t="s">
        <v>11345</v>
      </c>
      <c r="AI148" s="6" t="s">
        <v>11350</v>
      </c>
    </row>
    <row r="149" spans="1:35">
      <c r="A149" t="s">
        <v>5274</v>
      </c>
      <c r="B149" t="s">
        <v>5275</v>
      </c>
      <c r="C149" t="s">
        <v>7105</v>
      </c>
      <c r="D149" t="s">
        <v>7106</v>
      </c>
      <c r="E149" t="s">
        <v>60</v>
      </c>
      <c r="F149" t="s">
        <v>7107</v>
      </c>
      <c r="G149">
        <v>48376</v>
      </c>
      <c r="H149">
        <v>0</v>
      </c>
      <c r="I149">
        <v>0.1</v>
      </c>
      <c r="J149">
        <v>0</v>
      </c>
      <c r="K149">
        <v>1</v>
      </c>
      <c r="L149" t="s">
        <v>19</v>
      </c>
      <c r="M149" t="s">
        <v>5279</v>
      </c>
      <c r="N149">
        <v>16</v>
      </c>
      <c r="O149" t="s">
        <v>23</v>
      </c>
      <c r="P149" t="s">
        <v>5280</v>
      </c>
      <c r="Q149" t="s">
        <v>65</v>
      </c>
      <c r="R149" t="s">
        <v>66</v>
      </c>
      <c r="S149" t="s">
        <v>105</v>
      </c>
      <c r="T149" t="s">
        <v>67</v>
      </c>
      <c r="U149" t="s">
        <v>35</v>
      </c>
      <c r="V149">
        <v>603</v>
      </c>
      <c r="W149" t="s">
        <v>36</v>
      </c>
      <c r="X149" t="s">
        <v>37</v>
      </c>
      <c r="Y149">
        <v>2</v>
      </c>
      <c r="AB149" t="str">
        <f>IF(Table111[[#This Row],[In Adafruit Kit]]+Table111[[#This Row],[Common part]]&gt;0,1,"")</f>
        <v/>
      </c>
      <c r="AD149">
        <v>1</v>
      </c>
      <c r="AE149" t="e">
        <f>VLOOKUP(Table111[[#This Row],[Resistance (Ohms)]],Values!$A$12:'Values'!D$88,3,0)</f>
        <v>#N/A</v>
      </c>
      <c r="AG149" t="str">
        <f>CONCATENATE(Table111[[#This Row],[Resistance (Ohms)]],Table111[[#This Row],[Tolerance]],Table111[[#This Row],[Stock]])</f>
        <v>16Â±5%</v>
      </c>
      <c r="AH149" t="s">
        <v>11345</v>
      </c>
      <c r="AI149" s="6" t="s">
        <v>11350</v>
      </c>
    </row>
    <row r="150" spans="1:35">
      <c r="A150" t="s">
        <v>7192</v>
      </c>
      <c r="B150" t="s">
        <v>5275</v>
      </c>
      <c r="C150" t="s">
        <v>7897</v>
      </c>
      <c r="D150" t="s">
        <v>7898</v>
      </c>
      <c r="E150" t="s">
        <v>60</v>
      </c>
      <c r="F150" t="s">
        <v>6813</v>
      </c>
      <c r="G150">
        <v>0</v>
      </c>
      <c r="H150">
        <v>0</v>
      </c>
      <c r="I150" t="s">
        <v>25</v>
      </c>
      <c r="J150">
        <v>0</v>
      </c>
      <c r="K150">
        <v>10</v>
      </c>
      <c r="L150" t="s">
        <v>19</v>
      </c>
      <c r="M150" t="s">
        <v>5279</v>
      </c>
      <c r="N150">
        <v>16</v>
      </c>
      <c r="O150" t="s">
        <v>24</v>
      </c>
      <c r="P150" t="s">
        <v>5280</v>
      </c>
      <c r="Q150" t="s">
        <v>65</v>
      </c>
      <c r="R150" t="s">
        <v>20</v>
      </c>
      <c r="S150" t="s">
        <v>105</v>
      </c>
      <c r="T150" t="s">
        <v>67</v>
      </c>
      <c r="U150" t="s">
        <v>35</v>
      </c>
      <c r="V150">
        <v>603</v>
      </c>
      <c r="W150" t="s">
        <v>36</v>
      </c>
      <c r="X150" t="s">
        <v>37</v>
      </c>
      <c r="Y150">
        <v>2</v>
      </c>
      <c r="AB150" t="str">
        <f>IF(Table111[[#This Row],[In Adafruit Kit]]+Table111[[#This Row],[Common part]]&gt;0,1,"")</f>
        <v/>
      </c>
      <c r="AE150" t="e">
        <f>VLOOKUP(Table111[[#This Row],[Resistance (Ohms)]],Values!$A$12:'Values'!D$88,3,0)</f>
        <v>#N/A</v>
      </c>
      <c r="AG150" t="str">
        <f>CONCATENATE(Table111[[#This Row],[Resistance (Ohms)]],Table111[[#This Row],[Tolerance]],Table111[[#This Row],[Stock]])</f>
        <v>16Â±1%</v>
      </c>
      <c r="AH150" t="s">
        <v>11345</v>
      </c>
      <c r="AI150" s="6" t="s">
        <v>11350</v>
      </c>
    </row>
    <row r="151" spans="1:35">
      <c r="A151" t="s">
        <v>7192</v>
      </c>
      <c r="B151" t="s">
        <v>5275</v>
      </c>
      <c r="C151" t="s">
        <v>8928</v>
      </c>
      <c r="D151" t="s">
        <v>8929</v>
      </c>
      <c r="E151" t="s">
        <v>60</v>
      </c>
      <c r="F151" t="s">
        <v>7107</v>
      </c>
      <c r="G151">
        <v>0</v>
      </c>
      <c r="H151">
        <v>0</v>
      </c>
      <c r="I151" t="s">
        <v>25</v>
      </c>
      <c r="J151">
        <v>0</v>
      </c>
      <c r="K151">
        <v>10</v>
      </c>
      <c r="L151" t="s">
        <v>19</v>
      </c>
      <c r="M151" t="s">
        <v>5279</v>
      </c>
      <c r="N151">
        <v>16</v>
      </c>
      <c r="O151" t="s">
        <v>23</v>
      </c>
      <c r="P151" t="s">
        <v>5280</v>
      </c>
      <c r="Q151" t="s">
        <v>65</v>
      </c>
      <c r="R151" t="s">
        <v>20</v>
      </c>
      <c r="S151" t="s">
        <v>71</v>
      </c>
      <c r="T151" t="s">
        <v>67</v>
      </c>
      <c r="U151" t="s">
        <v>35</v>
      </c>
      <c r="V151">
        <v>603</v>
      </c>
      <c r="W151" t="s">
        <v>36</v>
      </c>
      <c r="X151" t="s">
        <v>37</v>
      </c>
      <c r="Y151">
        <v>2</v>
      </c>
      <c r="AB151" t="str">
        <f>IF(Table111[[#This Row],[In Adafruit Kit]]+Table111[[#This Row],[Common part]]&gt;0,1,"")</f>
        <v/>
      </c>
      <c r="AE151" t="e">
        <f>VLOOKUP(Table111[[#This Row],[Resistance (Ohms)]],Values!$A$12:'Values'!D$88,3,0)</f>
        <v>#N/A</v>
      </c>
      <c r="AG151" t="str">
        <f>CONCATENATE(Table111[[#This Row],[Resistance (Ohms)]],Table111[[#This Row],[Tolerance]],Table111[[#This Row],[Stock]])</f>
        <v>16Â±5%</v>
      </c>
      <c r="AH151" t="s">
        <v>11345</v>
      </c>
      <c r="AI151" s="6" t="s">
        <v>11350</v>
      </c>
    </row>
    <row r="152" spans="1:35">
      <c r="A152" t="s">
        <v>5274</v>
      </c>
      <c r="B152" t="s">
        <v>5275</v>
      </c>
      <c r="C152" t="s">
        <v>7174</v>
      </c>
      <c r="D152" t="s">
        <v>7175</v>
      </c>
      <c r="E152" t="s">
        <v>60</v>
      </c>
      <c r="F152" t="s">
        <v>7176</v>
      </c>
      <c r="G152">
        <v>26098</v>
      </c>
      <c r="H152">
        <v>0</v>
      </c>
      <c r="I152">
        <v>0.1</v>
      </c>
      <c r="J152">
        <v>0</v>
      </c>
      <c r="K152">
        <v>1</v>
      </c>
      <c r="L152" t="s">
        <v>19</v>
      </c>
      <c r="M152" t="s">
        <v>5279</v>
      </c>
      <c r="N152">
        <v>16.2</v>
      </c>
      <c r="O152" t="s">
        <v>24</v>
      </c>
      <c r="P152" t="s">
        <v>5280</v>
      </c>
      <c r="Q152" t="s">
        <v>65</v>
      </c>
      <c r="R152" t="s">
        <v>66</v>
      </c>
      <c r="S152" t="s">
        <v>105</v>
      </c>
      <c r="T152" t="s">
        <v>67</v>
      </c>
      <c r="U152" t="s">
        <v>35</v>
      </c>
      <c r="V152">
        <v>603</v>
      </c>
      <c r="W152" t="s">
        <v>36</v>
      </c>
      <c r="X152" t="s">
        <v>37</v>
      </c>
      <c r="Y152">
        <v>2</v>
      </c>
      <c r="AB152" t="str">
        <f>IF(Table111[[#This Row],[In Adafruit Kit]]+Table111[[#This Row],[Common part]]&gt;0,1,"")</f>
        <v/>
      </c>
      <c r="AD152">
        <v>1</v>
      </c>
      <c r="AE152" t="e">
        <f>VLOOKUP(Table111[[#This Row],[Resistance (Ohms)]],Values!$A$12:'Values'!D$88,3,0)</f>
        <v>#N/A</v>
      </c>
      <c r="AG152" t="str">
        <f>CONCATENATE(Table111[[#This Row],[Resistance (Ohms)]],Table111[[#This Row],[Tolerance]],Table111[[#This Row],[Stock]])</f>
        <v>16.2Â±1%</v>
      </c>
      <c r="AH152" t="s">
        <v>11345</v>
      </c>
      <c r="AI152" s="6" t="s">
        <v>11350</v>
      </c>
    </row>
    <row r="153" spans="1:35">
      <c r="A153" t="s">
        <v>7192</v>
      </c>
      <c r="B153" t="s">
        <v>5275</v>
      </c>
      <c r="C153" t="s">
        <v>7899</v>
      </c>
      <c r="D153" t="s">
        <v>7900</v>
      </c>
      <c r="E153" t="s">
        <v>60</v>
      </c>
      <c r="F153" t="s">
        <v>7176</v>
      </c>
      <c r="G153">
        <v>0</v>
      </c>
      <c r="H153">
        <v>0</v>
      </c>
      <c r="I153" t="s">
        <v>25</v>
      </c>
      <c r="J153">
        <v>0</v>
      </c>
      <c r="K153">
        <v>10</v>
      </c>
      <c r="L153" t="s">
        <v>19</v>
      </c>
      <c r="M153" t="s">
        <v>5279</v>
      </c>
      <c r="N153">
        <v>16.2</v>
      </c>
      <c r="O153" t="s">
        <v>24</v>
      </c>
      <c r="P153" t="s">
        <v>5280</v>
      </c>
      <c r="Q153" t="s">
        <v>65</v>
      </c>
      <c r="R153" t="s">
        <v>20</v>
      </c>
      <c r="S153" t="s">
        <v>105</v>
      </c>
      <c r="T153" t="s">
        <v>67</v>
      </c>
      <c r="U153" t="s">
        <v>35</v>
      </c>
      <c r="V153">
        <v>603</v>
      </c>
      <c r="W153" t="s">
        <v>36</v>
      </c>
      <c r="X153" t="s">
        <v>37</v>
      </c>
      <c r="Y153">
        <v>2</v>
      </c>
      <c r="AB153" t="str">
        <f>IF(Table111[[#This Row],[In Adafruit Kit]]+Table111[[#This Row],[Common part]]&gt;0,1,"")</f>
        <v/>
      </c>
      <c r="AE153" t="e">
        <f>VLOOKUP(Table111[[#This Row],[Resistance (Ohms)]],Values!$A$12:'Values'!D$88,3,0)</f>
        <v>#N/A</v>
      </c>
      <c r="AG153" t="str">
        <f>CONCATENATE(Table111[[#This Row],[Resistance (Ohms)]],Table111[[#This Row],[Tolerance]],Table111[[#This Row],[Stock]])</f>
        <v>16.2Â±1%</v>
      </c>
      <c r="AH153" t="s">
        <v>11345</v>
      </c>
      <c r="AI153" s="6" t="s">
        <v>11350</v>
      </c>
    </row>
    <row r="154" spans="1:35">
      <c r="A154" t="s">
        <v>5274</v>
      </c>
      <c r="B154" t="s">
        <v>5275</v>
      </c>
      <c r="C154" t="s">
        <v>7159</v>
      </c>
      <c r="D154" t="s">
        <v>7160</v>
      </c>
      <c r="E154" t="s">
        <v>60</v>
      </c>
      <c r="F154" t="s">
        <v>7161</v>
      </c>
      <c r="G154">
        <v>33529</v>
      </c>
      <c r="H154">
        <v>0</v>
      </c>
      <c r="I154">
        <v>0.1</v>
      </c>
      <c r="J154">
        <v>0</v>
      </c>
      <c r="K154">
        <v>1</v>
      </c>
      <c r="L154" t="s">
        <v>19</v>
      </c>
      <c r="M154" t="s">
        <v>5279</v>
      </c>
      <c r="N154">
        <v>16.5</v>
      </c>
      <c r="O154" t="s">
        <v>24</v>
      </c>
      <c r="P154" t="s">
        <v>5280</v>
      </c>
      <c r="Q154" t="s">
        <v>65</v>
      </c>
      <c r="R154" t="s">
        <v>66</v>
      </c>
      <c r="S154" t="s">
        <v>105</v>
      </c>
      <c r="T154" t="s">
        <v>67</v>
      </c>
      <c r="U154" t="s">
        <v>35</v>
      </c>
      <c r="V154">
        <v>603</v>
      </c>
      <c r="W154" t="s">
        <v>36</v>
      </c>
      <c r="X154" t="s">
        <v>37</v>
      </c>
      <c r="Y154">
        <v>2</v>
      </c>
      <c r="AB154" t="str">
        <f>IF(Table111[[#This Row],[In Adafruit Kit]]+Table111[[#This Row],[Common part]]&gt;0,1,"")</f>
        <v/>
      </c>
      <c r="AD154">
        <v>1</v>
      </c>
      <c r="AE154" t="e">
        <f>VLOOKUP(Table111[[#This Row],[Resistance (Ohms)]],Values!$A$12:'Values'!D$88,3,0)</f>
        <v>#N/A</v>
      </c>
      <c r="AG154" t="str">
        <f>CONCATENATE(Table111[[#This Row],[Resistance (Ohms)]],Table111[[#This Row],[Tolerance]],Table111[[#This Row],[Stock]])</f>
        <v>16.5Â±1%</v>
      </c>
      <c r="AH154" t="s">
        <v>11345</v>
      </c>
      <c r="AI154" s="6" t="s">
        <v>11350</v>
      </c>
    </row>
    <row r="155" spans="1:35">
      <c r="A155" t="s">
        <v>7192</v>
      </c>
      <c r="B155" t="s">
        <v>5275</v>
      </c>
      <c r="C155" t="s">
        <v>7901</v>
      </c>
      <c r="D155" t="s">
        <v>7902</v>
      </c>
      <c r="E155" t="s">
        <v>60</v>
      </c>
      <c r="F155" t="s">
        <v>7161</v>
      </c>
      <c r="G155">
        <v>0</v>
      </c>
      <c r="H155">
        <v>0</v>
      </c>
      <c r="I155" t="s">
        <v>25</v>
      </c>
      <c r="J155">
        <v>0</v>
      </c>
      <c r="K155">
        <v>10</v>
      </c>
      <c r="L155" t="s">
        <v>19</v>
      </c>
      <c r="M155" t="s">
        <v>5279</v>
      </c>
      <c r="N155">
        <v>16.5</v>
      </c>
      <c r="O155" t="s">
        <v>24</v>
      </c>
      <c r="P155" t="s">
        <v>5280</v>
      </c>
      <c r="Q155" t="s">
        <v>65</v>
      </c>
      <c r="R155" t="s">
        <v>20</v>
      </c>
      <c r="S155" t="s">
        <v>105</v>
      </c>
      <c r="T155" t="s">
        <v>67</v>
      </c>
      <c r="U155" t="s">
        <v>35</v>
      </c>
      <c r="V155">
        <v>603</v>
      </c>
      <c r="W155" t="s">
        <v>36</v>
      </c>
      <c r="X155" t="s">
        <v>37</v>
      </c>
      <c r="Y155">
        <v>2</v>
      </c>
      <c r="AB155" t="str">
        <f>IF(Table111[[#This Row],[In Adafruit Kit]]+Table111[[#This Row],[Common part]]&gt;0,1,"")</f>
        <v/>
      </c>
      <c r="AE155" t="e">
        <f>VLOOKUP(Table111[[#This Row],[Resistance (Ohms)]],Values!$A$12:'Values'!D$88,3,0)</f>
        <v>#N/A</v>
      </c>
      <c r="AG155" t="str">
        <f>CONCATENATE(Table111[[#This Row],[Resistance (Ohms)]],Table111[[#This Row],[Tolerance]],Table111[[#This Row],[Stock]])</f>
        <v>16.5Â±1%</v>
      </c>
      <c r="AH155" t="s">
        <v>11345</v>
      </c>
      <c r="AI155" s="6" t="s">
        <v>11350</v>
      </c>
    </row>
    <row r="156" spans="1:35">
      <c r="A156" t="s">
        <v>5274</v>
      </c>
      <c r="B156" t="s">
        <v>5275</v>
      </c>
      <c r="C156" t="s">
        <v>6136</v>
      </c>
      <c r="D156" t="s">
        <v>6137</v>
      </c>
      <c r="E156" t="s">
        <v>60</v>
      </c>
      <c r="F156" t="s">
        <v>6138</v>
      </c>
      <c r="G156">
        <v>96099</v>
      </c>
      <c r="H156">
        <v>0</v>
      </c>
      <c r="I156">
        <v>0.1</v>
      </c>
      <c r="J156">
        <v>0</v>
      </c>
      <c r="K156">
        <v>1</v>
      </c>
      <c r="L156" t="s">
        <v>19</v>
      </c>
      <c r="M156" t="s">
        <v>5279</v>
      </c>
      <c r="N156">
        <v>16.899999999999999</v>
      </c>
      <c r="O156" t="s">
        <v>24</v>
      </c>
      <c r="P156" t="s">
        <v>5280</v>
      </c>
      <c r="Q156" t="s">
        <v>65</v>
      </c>
      <c r="R156" t="s">
        <v>66</v>
      </c>
      <c r="S156" t="s">
        <v>105</v>
      </c>
      <c r="T156" t="s">
        <v>67</v>
      </c>
      <c r="U156" t="s">
        <v>35</v>
      </c>
      <c r="V156">
        <v>603</v>
      </c>
      <c r="W156" t="s">
        <v>36</v>
      </c>
      <c r="X156" t="s">
        <v>37</v>
      </c>
      <c r="Y156">
        <v>2</v>
      </c>
      <c r="AB156" t="str">
        <f>IF(Table111[[#This Row],[In Adafruit Kit]]+Table111[[#This Row],[Common part]]&gt;0,1,"")</f>
        <v/>
      </c>
      <c r="AD156">
        <v>1</v>
      </c>
      <c r="AE156" t="e">
        <f>VLOOKUP(Table111[[#This Row],[Resistance (Ohms)]],Values!$A$12:'Values'!D$88,3,0)</f>
        <v>#N/A</v>
      </c>
      <c r="AG156" t="str">
        <f>CONCATENATE(Table111[[#This Row],[Resistance (Ohms)]],Table111[[#This Row],[Tolerance]],Table111[[#This Row],[Stock]])</f>
        <v>16.9Â±1%</v>
      </c>
      <c r="AH156" t="s">
        <v>11345</v>
      </c>
      <c r="AI156" s="6" t="s">
        <v>11350</v>
      </c>
    </row>
    <row r="157" spans="1:35">
      <c r="A157" t="s">
        <v>7192</v>
      </c>
      <c r="B157" t="s">
        <v>5275</v>
      </c>
      <c r="C157" t="s">
        <v>7903</v>
      </c>
      <c r="D157" t="s">
        <v>7904</v>
      </c>
      <c r="E157" t="s">
        <v>60</v>
      </c>
      <c r="F157" t="s">
        <v>6138</v>
      </c>
      <c r="G157">
        <v>0</v>
      </c>
      <c r="H157">
        <v>0</v>
      </c>
      <c r="I157" t="s">
        <v>25</v>
      </c>
      <c r="J157">
        <v>0</v>
      </c>
      <c r="K157">
        <v>10</v>
      </c>
      <c r="L157" t="s">
        <v>19</v>
      </c>
      <c r="M157" t="s">
        <v>5279</v>
      </c>
      <c r="N157">
        <v>16.899999999999999</v>
      </c>
      <c r="O157" t="s">
        <v>24</v>
      </c>
      <c r="P157" t="s">
        <v>5280</v>
      </c>
      <c r="Q157" t="s">
        <v>65</v>
      </c>
      <c r="R157" t="s">
        <v>20</v>
      </c>
      <c r="S157" t="s">
        <v>105</v>
      </c>
      <c r="T157" t="s">
        <v>67</v>
      </c>
      <c r="U157" t="s">
        <v>35</v>
      </c>
      <c r="V157">
        <v>603</v>
      </c>
      <c r="W157" t="s">
        <v>36</v>
      </c>
      <c r="X157" t="s">
        <v>37</v>
      </c>
      <c r="Y157">
        <v>2</v>
      </c>
      <c r="AB157" t="str">
        <f>IF(Table111[[#This Row],[In Adafruit Kit]]+Table111[[#This Row],[Common part]]&gt;0,1,"")</f>
        <v/>
      </c>
      <c r="AE157" t="e">
        <f>VLOOKUP(Table111[[#This Row],[Resistance (Ohms)]],Values!$A$12:'Values'!D$88,3,0)</f>
        <v>#N/A</v>
      </c>
      <c r="AG157" t="str">
        <f>CONCATENATE(Table111[[#This Row],[Resistance (Ohms)]],Table111[[#This Row],[Tolerance]],Table111[[#This Row],[Stock]])</f>
        <v>16.9Â±1%</v>
      </c>
      <c r="AH157" t="s">
        <v>11345</v>
      </c>
      <c r="AI157" s="6" t="s">
        <v>11350</v>
      </c>
    </row>
    <row r="158" spans="1:35">
      <c r="A158" t="s">
        <v>5274</v>
      </c>
      <c r="B158" t="s">
        <v>5275</v>
      </c>
      <c r="C158" t="s">
        <v>7144</v>
      </c>
      <c r="D158" t="s">
        <v>7145</v>
      </c>
      <c r="E158" t="s">
        <v>60</v>
      </c>
      <c r="F158" t="s">
        <v>7146</v>
      </c>
      <c r="G158">
        <v>46340</v>
      </c>
      <c r="H158">
        <v>0</v>
      </c>
      <c r="I158">
        <v>0.1</v>
      </c>
      <c r="J158">
        <v>0</v>
      </c>
      <c r="K158">
        <v>1</v>
      </c>
      <c r="L158" t="s">
        <v>19</v>
      </c>
      <c r="M158" t="s">
        <v>5279</v>
      </c>
      <c r="N158">
        <v>17.399999999999999</v>
      </c>
      <c r="O158" t="s">
        <v>24</v>
      </c>
      <c r="P158" t="s">
        <v>5280</v>
      </c>
      <c r="Q158" t="s">
        <v>65</v>
      </c>
      <c r="R158" t="s">
        <v>66</v>
      </c>
      <c r="S158" t="s">
        <v>105</v>
      </c>
      <c r="T158" t="s">
        <v>67</v>
      </c>
      <c r="U158" t="s">
        <v>35</v>
      </c>
      <c r="V158">
        <v>603</v>
      </c>
      <c r="W158" t="s">
        <v>36</v>
      </c>
      <c r="X158" t="s">
        <v>37</v>
      </c>
      <c r="Y158">
        <v>2</v>
      </c>
      <c r="AB158" t="str">
        <f>IF(Table111[[#This Row],[In Adafruit Kit]]+Table111[[#This Row],[Common part]]&gt;0,1,"")</f>
        <v/>
      </c>
      <c r="AD158">
        <v>1</v>
      </c>
      <c r="AE158" t="e">
        <f>VLOOKUP(Table111[[#This Row],[Resistance (Ohms)]],Values!$A$12:'Values'!D$88,3,0)</f>
        <v>#N/A</v>
      </c>
      <c r="AG158" t="str">
        <f>CONCATENATE(Table111[[#This Row],[Resistance (Ohms)]],Table111[[#This Row],[Tolerance]],Table111[[#This Row],[Stock]])</f>
        <v>17.4Â±1%</v>
      </c>
      <c r="AH158" t="s">
        <v>11345</v>
      </c>
      <c r="AI158" s="6" t="s">
        <v>11350</v>
      </c>
    </row>
    <row r="159" spans="1:35">
      <c r="A159" t="s">
        <v>7192</v>
      </c>
      <c r="B159" t="s">
        <v>5275</v>
      </c>
      <c r="C159" t="s">
        <v>7921</v>
      </c>
      <c r="D159" t="s">
        <v>7922</v>
      </c>
      <c r="E159" t="s">
        <v>60</v>
      </c>
      <c r="F159" t="s">
        <v>7146</v>
      </c>
      <c r="G159">
        <v>0</v>
      </c>
      <c r="H159">
        <v>0</v>
      </c>
      <c r="I159" t="s">
        <v>25</v>
      </c>
      <c r="J159">
        <v>0</v>
      </c>
      <c r="K159">
        <v>10</v>
      </c>
      <c r="L159" t="s">
        <v>19</v>
      </c>
      <c r="M159" t="s">
        <v>5279</v>
      </c>
      <c r="N159">
        <v>17.399999999999999</v>
      </c>
      <c r="O159" t="s">
        <v>24</v>
      </c>
      <c r="P159" t="s">
        <v>5280</v>
      </c>
      <c r="Q159" t="s">
        <v>65</v>
      </c>
      <c r="R159" t="s">
        <v>20</v>
      </c>
      <c r="S159" t="s">
        <v>105</v>
      </c>
      <c r="T159" t="s">
        <v>67</v>
      </c>
      <c r="U159" t="s">
        <v>35</v>
      </c>
      <c r="V159">
        <v>603</v>
      </c>
      <c r="W159" t="s">
        <v>36</v>
      </c>
      <c r="X159" t="s">
        <v>37</v>
      </c>
      <c r="Y159">
        <v>2</v>
      </c>
      <c r="AB159" t="str">
        <f>IF(Table111[[#This Row],[In Adafruit Kit]]+Table111[[#This Row],[Common part]]&gt;0,1,"")</f>
        <v/>
      </c>
      <c r="AE159" t="e">
        <f>VLOOKUP(Table111[[#This Row],[Resistance (Ohms)]],Values!$A$12:'Values'!D$88,3,0)</f>
        <v>#N/A</v>
      </c>
      <c r="AG159" t="str">
        <f>CONCATENATE(Table111[[#This Row],[Resistance (Ohms)]],Table111[[#This Row],[Tolerance]],Table111[[#This Row],[Stock]])</f>
        <v>17.4Â±1%</v>
      </c>
      <c r="AH159" t="s">
        <v>11345</v>
      </c>
      <c r="AI159" s="6" t="s">
        <v>11350</v>
      </c>
    </row>
    <row r="160" spans="1:35">
      <c r="A160" t="s">
        <v>5274</v>
      </c>
      <c r="B160" t="s">
        <v>5275</v>
      </c>
      <c r="C160" t="s">
        <v>7561</v>
      </c>
      <c r="D160" t="s">
        <v>7562</v>
      </c>
      <c r="E160" t="s">
        <v>60</v>
      </c>
      <c r="F160" t="s">
        <v>7563</v>
      </c>
      <c r="G160">
        <v>164</v>
      </c>
      <c r="H160">
        <v>0</v>
      </c>
      <c r="I160">
        <v>0.1</v>
      </c>
      <c r="J160">
        <v>0</v>
      </c>
      <c r="K160">
        <v>1</v>
      </c>
      <c r="L160" t="s">
        <v>19</v>
      </c>
      <c r="M160" t="s">
        <v>5279</v>
      </c>
      <c r="N160">
        <v>17.8</v>
      </c>
      <c r="O160" t="s">
        <v>24</v>
      </c>
      <c r="P160" t="s">
        <v>5280</v>
      </c>
      <c r="Q160" t="s">
        <v>65</v>
      </c>
      <c r="R160" t="s">
        <v>66</v>
      </c>
      <c r="S160" t="s">
        <v>105</v>
      </c>
      <c r="T160" t="s">
        <v>67</v>
      </c>
      <c r="U160" t="s">
        <v>35</v>
      </c>
      <c r="V160">
        <v>603</v>
      </c>
      <c r="W160" t="s">
        <v>36</v>
      </c>
      <c r="X160" t="s">
        <v>37</v>
      </c>
      <c r="Y160">
        <v>2</v>
      </c>
      <c r="AB160" t="str">
        <f>IF(Table111[[#This Row],[In Adafruit Kit]]+Table111[[#This Row],[Common part]]&gt;0,1,"")</f>
        <v/>
      </c>
      <c r="AD160">
        <v>1</v>
      </c>
      <c r="AE160" t="e">
        <f>VLOOKUP(Table111[[#This Row],[Resistance (Ohms)]],Values!$A$12:'Values'!D$88,3,0)</f>
        <v>#N/A</v>
      </c>
      <c r="AG160" t="str">
        <f>CONCATENATE(Table111[[#This Row],[Resistance (Ohms)]],Table111[[#This Row],[Tolerance]],Table111[[#This Row],[Stock]])</f>
        <v>17.8Â±1%</v>
      </c>
      <c r="AH160" t="s">
        <v>11345</v>
      </c>
      <c r="AI160" s="6" t="s">
        <v>11350</v>
      </c>
    </row>
    <row r="161" spans="1:35">
      <c r="A161" t="s">
        <v>7192</v>
      </c>
      <c r="B161" t="s">
        <v>5275</v>
      </c>
      <c r="C161" t="s">
        <v>7923</v>
      </c>
      <c r="D161" t="s">
        <v>7924</v>
      </c>
      <c r="E161" t="s">
        <v>60</v>
      </c>
      <c r="F161" t="s">
        <v>7563</v>
      </c>
      <c r="G161">
        <v>0</v>
      </c>
      <c r="H161">
        <v>0</v>
      </c>
      <c r="I161" t="s">
        <v>25</v>
      </c>
      <c r="J161">
        <v>0</v>
      </c>
      <c r="K161">
        <v>10</v>
      </c>
      <c r="L161" t="s">
        <v>19</v>
      </c>
      <c r="M161" t="s">
        <v>5279</v>
      </c>
      <c r="N161">
        <v>17.8</v>
      </c>
      <c r="O161" t="s">
        <v>24</v>
      </c>
      <c r="P161" t="s">
        <v>5280</v>
      </c>
      <c r="Q161" t="s">
        <v>65</v>
      </c>
      <c r="R161" t="s">
        <v>20</v>
      </c>
      <c r="S161" t="s">
        <v>105</v>
      </c>
      <c r="T161" t="s">
        <v>67</v>
      </c>
      <c r="U161" t="s">
        <v>35</v>
      </c>
      <c r="V161">
        <v>603</v>
      </c>
      <c r="W161" t="s">
        <v>36</v>
      </c>
      <c r="X161" t="s">
        <v>37</v>
      </c>
      <c r="Y161">
        <v>2</v>
      </c>
      <c r="AB161" t="str">
        <f>IF(Table111[[#This Row],[In Adafruit Kit]]+Table111[[#This Row],[Common part]]&gt;0,1,"")</f>
        <v/>
      </c>
      <c r="AE161" t="e">
        <f>VLOOKUP(Table111[[#This Row],[Resistance (Ohms)]],Values!$A$12:'Values'!D$88,3,0)</f>
        <v>#N/A</v>
      </c>
      <c r="AG161" t="str">
        <f>CONCATENATE(Table111[[#This Row],[Resistance (Ohms)]],Table111[[#This Row],[Tolerance]],Table111[[#This Row],[Stock]])</f>
        <v>17.8Â±1%</v>
      </c>
      <c r="AH161" t="s">
        <v>11345</v>
      </c>
      <c r="AI161" s="6" t="s">
        <v>11350</v>
      </c>
    </row>
    <row r="162" spans="1:35">
      <c r="A162" t="s">
        <v>5274</v>
      </c>
      <c r="B162" t="s">
        <v>5275</v>
      </c>
      <c r="C162" t="s">
        <v>5563</v>
      </c>
      <c r="D162" t="s">
        <v>5564</v>
      </c>
      <c r="E162" t="s">
        <v>60</v>
      </c>
      <c r="F162" t="s">
        <v>5565</v>
      </c>
      <c r="G162">
        <v>53796</v>
      </c>
      <c r="H162">
        <v>0</v>
      </c>
      <c r="I162">
        <v>0.1</v>
      </c>
      <c r="J162">
        <v>0</v>
      </c>
      <c r="K162">
        <v>1</v>
      </c>
      <c r="L162" t="s">
        <v>19</v>
      </c>
      <c r="M162" t="s">
        <v>5279</v>
      </c>
      <c r="N162">
        <v>18</v>
      </c>
      <c r="O162" t="s">
        <v>23</v>
      </c>
      <c r="P162" t="s">
        <v>5280</v>
      </c>
      <c r="Q162" t="s">
        <v>65</v>
      </c>
      <c r="R162" t="s">
        <v>66</v>
      </c>
      <c r="S162" t="s">
        <v>105</v>
      </c>
      <c r="T162" t="s">
        <v>67</v>
      </c>
      <c r="U162" t="s">
        <v>35</v>
      </c>
      <c r="V162">
        <v>603</v>
      </c>
      <c r="W162" t="s">
        <v>36</v>
      </c>
      <c r="X162" t="s">
        <v>37</v>
      </c>
      <c r="Y162">
        <v>2</v>
      </c>
      <c r="AB162" t="str">
        <f>IF(Table111[[#This Row],[In Adafruit Kit]]+Table111[[#This Row],[Common part]]&gt;0,1,"")</f>
        <v/>
      </c>
      <c r="AC162">
        <v>1</v>
      </c>
      <c r="AE162" t="e">
        <f>VLOOKUP(Table111[[#This Row],[Resistance (Ohms)]],Values!$A$12:'Values'!D$88,3,0)</f>
        <v>#N/A</v>
      </c>
      <c r="AG162" t="str">
        <f>CONCATENATE(Table111[[#This Row],[Resistance (Ohms)]],Table111[[#This Row],[Tolerance]],Table111[[#This Row],[Stock]])</f>
        <v>18Â±5%</v>
      </c>
      <c r="AH162" t="s">
        <v>11345</v>
      </c>
      <c r="AI162" s="6" t="s">
        <v>11350</v>
      </c>
    </row>
    <row r="163" spans="1:35">
      <c r="A163" t="s">
        <v>5274</v>
      </c>
      <c r="B163" t="s">
        <v>5275</v>
      </c>
      <c r="C163" t="s">
        <v>5932</v>
      </c>
      <c r="D163" t="s">
        <v>5933</v>
      </c>
      <c r="E163" t="s">
        <v>60</v>
      </c>
      <c r="F163" t="s">
        <v>5934</v>
      </c>
      <c r="G163">
        <v>142416</v>
      </c>
      <c r="H163">
        <v>0</v>
      </c>
      <c r="I163">
        <v>0.1</v>
      </c>
      <c r="J163">
        <v>0</v>
      </c>
      <c r="K163">
        <v>1</v>
      </c>
      <c r="L163" t="s">
        <v>19</v>
      </c>
      <c r="M163" t="s">
        <v>5279</v>
      </c>
      <c r="N163">
        <v>18</v>
      </c>
      <c r="O163" t="s">
        <v>24</v>
      </c>
      <c r="P163" t="s">
        <v>5280</v>
      </c>
      <c r="Q163" t="s">
        <v>65</v>
      </c>
      <c r="R163" t="s">
        <v>66</v>
      </c>
      <c r="S163" t="s">
        <v>105</v>
      </c>
      <c r="T163" t="s">
        <v>67</v>
      </c>
      <c r="U163" t="s">
        <v>35</v>
      </c>
      <c r="V163">
        <v>603</v>
      </c>
      <c r="W163" t="s">
        <v>36</v>
      </c>
      <c r="X163" t="s">
        <v>37</v>
      </c>
      <c r="Y163">
        <v>2</v>
      </c>
      <c r="AB163" t="str">
        <f>IF(Table111[[#This Row],[In Adafruit Kit]]+Table111[[#This Row],[Common part]]&gt;0,1,"")</f>
        <v/>
      </c>
      <c r="AD163">
        <v>1</v>
      </c>
      <c r="AE163" t="e">
        <f>VLOOKUP(Table111[[#This Row],[Resistance (Ohms)]],Values!$A$12:'Values'!D$88,3,0)</f>
        <v>#N/A</v>
      </c>
      <c r="AG163" t="str">
        <f>CONCATENATE(Table111[[#This Row],[Resistance (Ohms)]],Table111[[#This Row],[Tolerance]],Table111[[#This Row],[Stock]])</f>
        <v>18Â±1%</v>
      </c>
      <c r="AH163" t="s">
        <v>11345</v>
      </c>
      <c r="AI163" s="6" t="s">
        <v>11350</v>
      </c>
    </row>
    <row r="164" spans="1:35">
      <c r="A164" t="s">
        <v>7192</v>
      </c>
      <c r="B164" t="s">
        <v>5275</v>
      </c>
      <c r="C164" t="s">
        <v>7949</v>
      </c>
      <c r="D164" t="s">
        <v>7950</v>
      </c>
      <c r="E164" t="s">
        <v>60</v>
      </c>
      <c r="F164" t="s">
        <v>5934</v>
      </c>
      <c r="G164">
        <v>0</v>
      </c>
      <c r="H164">
        <v>0</v>
      </c>
      <c r="I164" t="s">
        <v>25</v>
      </c>
      <c r="J164">
        <v>0</v>
      </c>
      <c r="K164">
        <v>10</v>
      </c>
      <c r="L164" t="s">
        <v>19</v>
      </c>
      <c r="M164" t="s">
        <v>5279</v>
      </c>
      <c r="N164">
        <v>18</v>
      </c>
      <c r="O164" t="s">
        <v>24</v>
      </c>
      <c r="P164" t="s">
        <v>5280</v>
      </c>
      <c r="Q164" t="s">
        <v>65</v>
      </c>
      <c r="R164" t="s">
        <v>20</v>
      </c>
      <c r="S164" t="s">
        <v>105</v>
      </c>
      <c r="T164" t="s">
        <v>67</v>
      </c>
      <c r="U164" t="s">
        <v>35</v>
      </c>
      <c r="V164">
        <v>603</v>
      </c>
      <c r="W164" t="s">
        <v>36</v>
      </c>
      <c r="X164" t="s">
        <v>37</v>
      </c>
      <c r="Y164">
        <v>2</v>
      </c>
      <c r="AB164" t="str">
        <f>IF(Table111[[#This Row],[In Adafruit Kit]]+Table111[[#This Row],[Common part]]&gt;0,1,"")</f>
        <v/>
      </c>
      <c r="AE164" t="e">
        <f>VLOOKUP(Table111[[#This Row],[Resistance (Ohms)]],Values!$A$12:'Values'!D$88,3,0)</f>
        <v>#N/A</v>
      </c>
      <c r="AG164" t="str">
        <f>CONCATENATE(Table111[[#This Row],[Resistance (Ohms)]],Table111[[#This Row],[Tolerance]],Table111[[#This Row],[Stock]])</f>
        <v>18Â±1%</v>
      </c>
      <c r="AH164" t="s">
        <v>11345</v>
      </c>
      <c r="AI164" s="6" t="s">
        <v>11350</v>
      </c>
    </row>
    <row r="165" spans="1:35">
      <c r="A165" t="s">
        <v>7192</v>
      </c>
      <c r="B165" t="s">
        <v>5275</v>
      </c>
      <c r="C165" t="s">
        <v>8940</v>
      </c>
      <c r="D165" t="s">
        <v>8941</v>
      </c>
      <c r="E165" t="s">
        <v>60</v>
      </c>
      <c r="F165" t="s">
        <v>5565</v>
      </c>
      <c r="G165">
        <v>0</v>
      </c>
      <c r="H165">
        <v>0</v>
      </c>
      <c r="I165" t="s">
        <v>25</v>
      </c>
      <c r="J165">
        <v>0</v>
      </c>
      <c r="K165">
        <v>10</v>
      </c>
      <c r="L165" t="s">
        <v>19</v>
      </c>
      <c r="M165" t="s">
        <v>5279</v>
      </c>
      <c r="N165">
        <v>18</v>
      </c>
      <c r="O165" t="s">
        <v>23</v>
      </c>
      <c r="P165" t="s">
        <v>5280</v>
      </c>
      <c r="Q165" t="s">
        <v>65</v>
      </c>
      <c r="R165" t="s">
        <v>20</v>
      </c>
      <c r="S165" t="s">
        <v>71</v>
      </c>
      <c r="T165" t="s">
        <v>67</v>
      </c>
      <c r="U165" t="s">
        <v>35</v>
      </c>
      <c r="V165">
        <v>603</v>
      </c>
      <c r="W165" t="s">
        <v>36</v>
      </c>
      <c r="X165" t="s">
        <v>37</v>
      </c>
      <c r="Y165">
        <v>2</v>
      </c>
      <c r="AB165" t="str">
        <f>IF(Table111[[#This Row],[In Adafruit Kit]]+Table111[[#This Row],[Common part]]&gt;0,1,"")</f>
        <v/>
      </c>
      <c r="AE165" t="e">
        <f>VLOOKUP(Table111[[#This Row],[Resistance (Ohms)]],Values!$A$12:'Values'!D$88,3,0)</f>
        <v>#N/A</v>
      </c>
      <c r="AG165" t="str">
        <f>CONCATENATE(Table111[[#This Row],[Resistance (Ohms)]],Table111[[#This Row],[Tolerance]],Table111[[#This Row],[Stock]])</f>
        <v>18Â±5%</v>
      </c>
      <c r="AH165" t="s">
        <v>11345</v>
      </c>
      <c r="AI165" s="6" t="s">
        <v>11350</v>
      </c>
    </row>
    <row r="166" spans="1:35">
      <c r="A166" t="s">
        <v>5274</v>
      </c>
      <c r="B166" t="s">
        <v>5275</v>
      </c>
      <c r="C166" t="s">
        <v>7291</v>
      </c>
      <c r="D166" t="s">
        <v>7292</v>
      </c>
      <c r="E166" t="s">
        <v>60</v>
      </c>
      <c r="F166" t="s">
        <v>7293</v>
      </c>
      <c r="G166">
        <v>13420</v>
      </c>
      <c r="H166">
        <v>0</v>
      </c>
      <c r="I166">
        <v>0.1</v>
      </c>
      <c r="J166">
        <v>0</v>
      </c>
      <c r="K166">
        <v>1</v>
      </c>
      <c r="L166" t="s">
        <v>19</v>
      </c>
      <c r="M166" t="s">
        <v>5279</v>
      </c>
      <c r="N166">
        <v>18.2</v>
      </c>
      <c r="O166" t="s">
        <v>24</v>
      </c>
      <c r="P166" t="s">
        <v>5280</v>
      </c>
      <c r="Q166" t="s">
        <v>65</v>
      </c>
      <c r="R166" t="s">
        <v>66</v>
      </c>
      <c r="S166" t="s">
        <v>105</v>
      </c>
      <c r="T166" t="s">
        <v>67</v>
      </c>
      <c r="U166" t="s">
        <v>35</v>
      </c>
      <c r="V166">
        <v>603</v>
      </c>
      <c r="W166" t="s">
        <v>36</v>
      </c>
      <c r="X166" t="s">
        <v>37</v>
      </c>
      <c r="Y166">
        <v>2</v>
      </c>
      <c r="AB166" t="str">
        <f>IF(Table111[[#This Row],[In Adafruit Kit]]+Table111[[#This Row],[Common part]]&gt;0,1,"")</f>
        <v/>
      </c>
      <c r="AD166">
        <v>1</v>
      </c>
      <c r="AE166" t="e">
        <f>VLOOKUP(Table111[[#This Row],[Resistance (Ohms)]],Values!$A$12:'Values'!D$88,3,0)</f>
        <v>#N/A</v>
      </c>
      <c r="AG166" t="str">
        <f>CONCATENATE(Table111[[#This Row],[Resistance (Ohms)]],Table111[[#This Row],[Tolerance]],Table111[[#This Row],[Stock]])</f>
        <v>18.2Â±1%</v>
      </c>
      <c r="AH166" t="s">
        <v>11345</v>
      </c>
      <c r="AI166" s="6" t="s">
        <v>11350</v>
      </c>
    </row>
    <row r="167" spans="1:35">
      <c r="A167" t="s">
        <v>7192</v>
      </c>
      <c r="B167" t="s">
        <v>5275</v>
      </c>
      <c r="C167" t="s">
        <v>7951</v>
      </c>
      <c r="D167" t="s">
        <v>7952</v>
      </c>
      <c r="E167" t="s">
        <v>60</v>
      </c>
      <c r="F167" t="s">
        <v>7293</v>
      </c>
      <c r="G167">
        <v>0</v>
      </c>
      <c r="H167">
        <v>0</v>
      </c>
      <c r="I167" t="s">
        <v>25</v>
      </c>
      <c r="J167">
        <v>0</v>
      </c>
      <c r="K167">
        <v>10</v>
      </c>
      <c r="L167" t="s">
        <v>19</v>
      </c>
      <c r="M167" t="s">
        <v>5279</v>
      </c>
      <c r="N167">
        <v>18.2</v>
      </c>
      <c r="O167" t="s">
        <v>24</v>
      </c>
      <c r="P167" t="s">
        <v>5280</v>
      </c>
      <c r="Q167" t="s">
        <v>65</v>
      </c>
      <c r="R167" t="s">
        <v>20</v>
      </c>
      <c r="S167" t="s">
        <v>105</v>
      </c>
      <c r="T167" t="s">
        <v>67</v>
      </c>
      <c r="U167" t="s">
        <v>35</v>
      </c>
      <c r="V167">
        <v>603</v>
      </c>
      <c r="W167" t="s">
        <v>36</v>
      </c>
      <c r="X167" t="s">
        <v>37</v>
      </c>
      <c r="Y167">
        <v>2</v>
      </c>
      <c r="AB167" t="str">
        <f>IF(Table111[[#This Row],[In Adafruit Kit]]+Table111[[#This Row],[Common part]]&gt;0,1,"")</f>
        <v/>
      </c>
      <c r="AE167" t="e">
        <f>VLOOKUP(Table111[[#This Row],[Resistance (Ohms)]],Values!$A$12:'Values'!D$88,3,0)</f>
        <v>#N/A</v>
      </c>
      <c r="AG167" t="str">
        <f>CONCATENATE(Table111[[#This Row],[Resistance (Ohms)]],Table111[[#This Row],[Tolerance]],Table111[[#This Row],[Stock]])</f>
        <v>18.2Â±1%</v>
      </c>
      <c r="AH167" t="s">
        <v>11345</v>
      </c>
      <c r="AI167" s="6" t="s">
        <v>11350</v>
      </c>
    </row>
    <row r="168" spans="1:35">
      <c r="A168" t="s">
        <v>5274</v>
      </c>
      <c r="B168" t="s">
        <v>5275</v>
      </c>
      <c r="C168" t="s">
        <v>7177</v>
      </c>
      <c r="D168" t="s">
        <v>7178</v>
      </c>
      <c r="E168" t="s">
        <v>60</v>
      </c>
      <c r="F168" t="s">
        <v>7179</v>
      </c>
      <c r="G168">
        <v>25830</v>
      </c>
      <c r="H168">
        <v>0</v>
      </c>
      <c r="I168">
        <v>0.1</v>
      </c>
      <c r="J168">
        <v>0</v>
      </c>
      <c r="K168">
        <v>1</v>
      </c>
      <c r="L168" t="s">
        <v>19</v>
      </c>
      <c r="M168" t="s">
        <v>5279</v>
      </c>
      <c r="N168">
        <v>18.7</v>
      </c>
      <c r="O168" t="s">
        <v>24</v>
      </c>
      <c r="P168" t="s">
        <v>5280</v>
      </c>
      <c r="Q168" t="s">
        <v>65</v>
      </c>
      <c r="R168" t="s">
        <v>66</v>
      </c>
      <c r="S168" t="s">
        <v>105</v>
      </c>
      <c r="T168" t="s">
        <v>67</v>
      </c>
      <c r="U168" t="s">
        <v>35</v>
      </c>
      <c r="V168">
        <v>603</v>
      </c>
      <c r="W168" t="s">
        <v>36</v>
      </c>
      <c r="X168" t="s">
        <v>37</v>
      </c>
      <c r="Y168">
        <v>2</v>
      </c>
      <c r="AB168" t="str">
        <f>IF(Table111[[#This Row],[In Adafruit Kit]]+Table111[[#This Row],[Common part]]&gt;0,1,"")</f>
        <v/>
      </c>
      <c r="AD168">
        <v>1</v>
      </c>
      <c r="AE168" t="e">
        <f>VLOOKUP(Table111[[#This Row],[Resistance (Ohms)]],Values!$A$12:'Values'!D$88,3,0)</f>
        <v>#N/A</v>
      </c>
      <c r="AG168" t="str">
        <f>CONCATENATE(Table111[[#This Row],[Resistance (Ohms)]],Table111[[#This Row],[Tolerance]],Table111[[#This Row],[Stock]])</f>
        <v>18.7Â±1%</v>
      </c>
      <c r="AH168" t="s">
        <v>11345</v>
      </c>
      <c r="AI168" s="6" t="s">
        <v>11350</v>
      </c>
    </row>
    <row r="169" spans="1:35">
      <c r="A169" t="s">
        <v>7192</v>
      </c>
      <c r="B169" t="s">
        <v>5275</v>
      </c>
      <c r="C169" t="s">
        <v>7953</v>
      </c>
      <c r="D169" t="s">
        <v>7954</v>
      </c>
      <c r="E169" t="s">
        <v>60</v>
      </c>
      <c r="F169" t="s">
        <v>7179</v>
      </c>
      <c r="G169">
        <v>0</v>
      </c>
      <c r="H169">
        <v>0</v>
      </c>
      <c r="I169" t="s">
        <v>25</v>
      </c>
      <c r="J169">
        <v>0</v>
      </c>
      <c r="K169">
        <v>10</v>
      </c>
      <c r="L169" t="s">
        <v>19</v>
      </c>
      <c r="M169" t="s">
        <v>5279</v>
      </c>
      <c r="N169">
        <v>18.7</v>
      </c>
      <c r="O169" t="s">
        <v>24</v>
      </c>
      <c r="P169" t="s">
        <v>5280</v>
      </c>
      <c r="Q169" t="s">
        <v>65</v>
      </c>
      <c r="R169" t="s">
        <v>20</v>
      </c>
      <c r="S169" t="s">
        <v>105</v>
      </c>
      <c r="T169" t="s">
        <v>67</v>
      </c>
      <c r="U169" t="s">
        <v>35</v>
      </c>
      <c r="V169">
        <v>603</v>
      </c>
      <c r="W169" t="s">
        <v>36</v>
      </c>
      <c r="X169" t="s">
        <v>37</v>
      </c>
      <c r="Y169">
        <v>2</v>
      </c>
      <c r="AB169" t="str">
        <f>IF(Table111[[#This Row],[In Adafruit Kit]]+Table111[[#This Row],[Common part]]&gt;0,1,"")</f>
        <v/>
      </c>
      <c r="AE169" t="e">
        <f>VLOOKUP(Table111[[#This Row],[Resistance (Ohms)]],Values!$A$12:'Values'!D$88,3,0)</f>
        <v>#N/A</v>
      </c>
      <c r="AG169" t="str">
        <f>CONCATENATE(Table111[[#This Row],[Resistance (Ohms)]],Table111[[#This Row],[Tolerance]],Table111[[#This Row],[Stock]])</f>
        <v>18.7Â±1%</v>
      </c>
      <c r="AH169" t="s">
        <v>11345</v>
      </c>
      <c r="AI169" s="6" t="s">
        <v>11350</v>
      </c>
    </row>
    <row r="170" spans="1:35">
      <c r="A170" t="s">
        <v>5274</v>
      </c>
      <c r="B170" t="s">
        <v>5275</v>
      </c>
      <c r="C170" t="s">
        <v>7147</v>
      </c>
      <c r="D170" t="s">
        <v>7148</v>
      </c>
      <c r="E170" t="s">
        <v>60</v>
      </c>
      <c r="F170" t="s">
        <v>7149</v>
      </c>
      <c r="G170">
        <v>48727</v>
      </c>
      <c r="H170">
        <v>0</v>
      </c>
      <c r="I170">
        <v>0.1</v>
      </c>
      <c r="J170">
        <v>0</v>
      </c>
      <c r="K170">
        <v>1</v>
      </c>
      <c r="L170" t="s">
        <v>19</v>
      </c>
      <c r="M170" t="s">
        <v>5279</v>
      </c>
      <c r="N170">
        <v>19.100000000000001</v>
      </c>
      <c r="O170" t="s">
        <v>24</v>
      </c>
      <c r="P170" t="s">
        <v>5280</v>
      </c>
      <c r="Q170" t="s">
        <v>65</v>
      </c>
      <c r="R170" t="s">
        <v>66</v>
      </c>
      <c r="S170" t="s">
        <v>105</v>
      </c>
      <c r="T170" t="s">
        <v>67</v>
      </c>
      <c r="U170" t="s">
        <v>35</v>
      </c>
      <c r="V170">
        <v>603</v>
      </c>
      <c r="W170" t="s">
        <v>36</v>
      </c>
      <c r="X170" t="s">
        <v>37</v>
      </c>
      <c r="Y170">
        <v>2</v>
      </c>
      <c r="AB170" t="str">
        <f>IF(Table111[[#This Row],[In Adafruit Kit]]+Table111[[#This Row],[Common part]]&gt;0,1,"")</f>
        <v/>
      </c>
      <c r="AD170">
        <v>1</v>
      </c>
      <c r="AE170" t="e">
        <f>VLOOKUP(Table111[[#This Row],[Resistance (Ohms)]],Values!$A$12:'Values'!D$88,3,0)</f>
        <v>#N/A</v>
      </c>
      <c r="AG170" t="str">
        <f>CONCATENATE(Table111[[#This Row],[Resistance (Ohms)]],Table111[[#This Row],[Tolerance]],Table111[[#This Row],[Stock]])</f>
        <v>19.1Â±1%</v>
      </c>
      <c r="AH170" t="s">
        <v>11345</v>
      </c>
      <c r="AI170" s="6" t="s">
        <v>11350</v>
      </c>
    </row>
    <row r="171" spans="1:35">
      <c r="A171" t="s">
        <v>7192</v>
      </c>
      <c r="B171" t="s">
        <v>5275</v>
      </c>
      <c r="C171" t="s">
        <v>7971</v>
      </c>
      <c r="D171" t="s">
        <v>7972</v>
      </c>
      <c r="E171" t="s">
        <v>60</v>
      </c>
      <c r="F171" t="s">
        <v>7149</v>
      </c>
      <c r="G171">
        <v>0</v>
      </c>
      <c r="H171">
        <v>0</v>
      </c>
      <c r="I171" t="s">
        <v>25</v>
      </c>
      <c r="J171">
        <v>0</v>
      </c>
      <c r="K171">
        <v>10</v>
      </c>
      <c r="L171" t="s">
        <v>19</v>
      </c>
      <c r="M171" t="s">
        <v>5279</v>
      </c>
      <c r="N171">
        <v>19.100000000000001</v>
      </c>
      <c r="O171" t="s">
        <v>24</v>
      </c>
      <c r="P171" t="s">
        <v>5280</v>
      </c>
      <c r="Q171" t="s">
        <v>65</v>
      </c>
      <c r="R171" t="s">
        <v>20</v>
      </c>
      <c r="S171" t="s">
        <v>105</v>
      </c>
      <c r="T171" t="s">
        <v>67</v>
      </c>
      <c r="U171" t="s">
        <v>35</v>
      </c>
      <c r="V171">
        <v>603</v>
      </c>
      <c r="W171" t="s">
        <v>36</v>
      </c>
      <c r="X171" t="s">
        <v>37</v>
      </c>
      <c r="Y171">
        <v>2</v>
      </c>
      <c r="AB171" t="str">
        <f>IF(Table111[[#This Row],[In Adafruit Kit]]+Table111[[#This Row],[Common part]]&gt;0,1,"")</f>
        <v/>
      </c>
      <c r="AE171" t="e">
        <f>VLOOKUP(Table111[[#This Row],[Resistance (Ohms)]],Values!$A$12:'Values'!D$88,3,0)</f>
        <v>#N/A</v>
      </c>
      <c r="AG171" t="str">
        <f>CONCATENATE(Table111[[#This Row],[Resistance (Ohms)]],Table111[[#This Row],[Tolerance]],Table111[[#This Row],[Stock]])</f>
        <v>19.1Â±1%</v>
      </c>
      <c r="AH171" t="s">
        <v>11345</v>
      </c>
      <c r="AI171" s="6" t="s">
        <v>11350</v>
      </c>
    </row>
    <row r="172" spans="1:35">
      <c r="A172" t="s">
        <v>5274</v>
      </c>
      <c r="B172" t="s">
        <v>5275</v>
      </c>
      <c r="C172" t="s">
        <v>7303</v>
      </c>
      <c r="D172" t="s">
        <v>7304</v>
      </c>
      <c r="E172" t="s">
        <v>60</v>
      </c>
      <c r="F172" t="s">
        <v>7305</v>
      </c>
      <c r="G172">
        <v>13240</v>
      </c>
      <c r="H172">
        <v>0</v>
      </c>
      <c r="I172">
        <v>0.1</v>
      </c>
      <c r="J172">
        <v>0</v>
      </c>
      <c r="K172">
        <v>1</v>
      </c>
      <c r="L172" t="s">
        <v>19</v>
      </c>
      <c r="M172" t="s">
        <v>5279</v>
      </c>
      <c r="N172">
        <v>19.600000000000001</v>
      </c>
      <c r="O172" t="s">
        <v>24</v>
      </c>
      <c r="P172" t="s">
        <v>5280</v>
      </c>
      <c r="Q172" t="s">
        <v>65</v>
      </c>
      <c r="R172" t="s">
        <v>66</v>
      </c>
      <c r="S172" t="s">
        <v>105</v>
      </c>
      <c r="T172" t="s">
        <v>67</v>
      </c>
      <c r="U172" t="s">
        <v>35</v>
      </c>
      <c r="V172">
        <v>603</v>
      </c>
      <c r="W172" t="s">
        <v>36</v>
      </c>
      <c r="X172" t="s">
        <v>37</v>
      </c>
      <c r="Y172">
        <v>2</v>
      </c>
      <c r="AB172" t="str">
        <f>IF(Table111[[#This Row],[In Adafruit Kit]]+Table111[[#This Row],[Common part]]&gt;0,1,"")</f>
        <v/>
      </c>
      <c r="AD172">
        <v>1</v>
      </c>
      <c r="AE172" t="e">
        <f>VLOOKUP(Table111[[#This Row],[Resistance (Ohms)]],Values!$A$12:'Values'!D$88,3,0)</f>
        <v>#N/A</v>
      </c>
      <c r="AG172" t="str">
        <f>CONCATENATE(Table111[[#This Row],[Resistance (Ohms)]],Table111[[#This Row],[Tolerance]],Table111[[#This Row],[Stock]])</f>
        <v>19.6Â±1%</v>
      </c>
      <c r="AH172" t="s">
        <v>11345</v>
      </c>
      <c r="AI172" s="6" t="s">
        <v>11350</v>
      </c>
    </row>
    <row r="173" spans="1:35">
      <c r="A173" t="s">
        <v>7192</v>
      </c>
      <c r="B173" t="s">
        <v>5275</v>
      </c>
      <c r="C173" t="s">
        <v>7973</v>
      </c>
      <c r="D173" t="s">
        <v>7974</v>
      </c>
      <c r="E173" t="s">
        <v>60</v>
      </c>
      <c r="F173" t="s">
        <v>7305</v>
      </c>
      <c r="G173">
        <v>0</v>
      </c>
      <c r="H173">
        <v>0</v>
      </c>
      <c r="I173" t="s">
        <v>25</v>
      </c>
      <c r="J173">
        <v>0</v>
      </c>
      <c r="K173">
        <v>10</v>
      </c>
      <c r="L173" t="s">
        <v>19</v>
      </c>
      <c r="M173" t="s">
        <v>5279</v>
      </c>
      <c r="N173">
        <v>19.600000000000001</v>
      </c>
      <c r="O173" t="s">
        <v>24</v>
      </c>
      <c r="P173" t="s">
        <v>5280</v>
      </c>
      <c r="Q173" t="s">
        <v>65</v>
      </c>
      <c r="R173" t="s">
        <v>20</v>
      </c>
      <c r="S173" t="s">
        <v>105</v>
      </c>
      <c r="T173" t="s">
        <v>67</v>
      </c>
      <c r="U173" t="s">
        <v>35</v>
      </c>
      <c r="V173">
        <v>603</v>
      </c>
      <c r="W173" t="s">
        <v>36</v>
      </c>
      <c r="X173" t="s">
        <v>37</v>
      </c>
      <c r="Y173">
        <v>2</v>
      </c>
      <c r="AB173" t="str">
        <f>IF(Table111[[#This Row],[In Adafruit Kit]]+Table111[[#This Row],[Common part]]&gt;0,1,"")</f>
        <v/>
      </c>
      <c r="AE173" t="e">
        <f>VLOOKUP(Table111[[#This Row],[Resistance (Ohms)]],Values!$A$12:'Values'!D$88,3,0)</f>
        <v>#N/A</v>
      </c>
      <c r="AG173" t="str">
        <f>CONCATENATE(Table111[[#This Row],[Resistance (Ohms)]],Table111[[#This Row],[Tolerance]],Table111[[#This Row],[Stock]])</f>
        <v>19.6Â±1%</v>
      </c>
      <c r="AH173" t="s">
        <v>11345</v>
      </c>
      <c r="AI173" s="6" t="s">
        <v>11350</v>
      </c>
    </row>
    <row r="174" spans="1:35">
      <c r="A174" t="s">
        <v>5274</v>
      </c>
      <c r="B174" t="s">
        <v>5275</v>
      </c>
      <c r="C174" t="s">
        <v>5455</v>
      </c>
      <c r="D174" t="s">
        <v>5456</v>
      </c>
      <c r="E174" t="s">
        <v>60</v>
      </c>
      <c r="F174" t="s">
        <v>5457</v>
      </c>
      <c r="G174">
        <v>112567</v>
      </c>
      <c r="H174">
        <v>0</v>
      </c>
      <c r="I174">
        <v>0.1</v>
      </c>
      <c r="J174">
        <v>0</v>
      </c>
      <c r="K174">
        <v>1</v>
      </c>
      <c r="L174" t="s">
        <v>19</v>
      </c>
      <c r="M174" t="s">
        <v>5279</v>
      </c>
      <c r="N174">
        <v>20</v>
      </c>
      <c r="O174" t="s">
        <v>23</v>
      </c>
      <c r="P174" t="s">
        <v>5280</v>
      </c>
      <c r="Q174" t="s">
        <v>65</v>
      </c>
      <c r="R174" t="s">
        <v>66</v>
      </c>
      <c r="S174" t="s">
        <v>105</v>
      </c>
      <c r="T174" t="s">
        <v>67</v>
      </c>
      <c r="U174" t="s">
        <v>35</v>
      </c>
      <c r="V174">
        <v>603</v>
      </c>
      <c r="W174" t="s">
        <v>36</v>
      </c>
      <c r="X174" t="s">
        <v>37</v>
      </c>
      <c r="Y174">
        <v>2</v>
      </c>
      <c r="AB174" t="str">
        <f>IF(Table111[[#This Row],[In Adafruit Kit]]+Table111[[#This Row],[Common part]]&gt;0,1,"")</f>
        <v/>
      </c>
      <c r="AC174">
        <v>1</v>
      </c>
      <c r="AE174" t="str">
        <f>VLOOKUP(Table111[[#This Row],[Resistance (Ohms)]],Values!$A$12:'Values'!D$88,3,0)</f>
        <v>STOCK</v>
      </c>
      <c r="AF174" t="s">
        <v>29</v>
      </c>
      <c r="AG174" t="str">
        <f>CONCATENATE(Table111[[#This Row],[Resistance (Ohms)]],Table111[[#This Row],[Tolerance]],Table111[[#This Row],[Stock]])</f>
        <v>20Â±5%Stock</v>
      </c>
      <c r="AH174" t="s">
        <v>11345</v>
      </c>
      <c r="AI174" s="6" t="s">
        <v>11350</v>
      </c>
    </row>
    <row r="175" spans="1:35">
      <c r="A175" t="s">
        <v>5274</v>
      </c>
      <c r="B175" t="s">
        <v>5275</v>
      </c>
      <c r="C175" t="s">
        <v>6259</v>
      </c>
      <c r="D175" t="s">
        <v>6260</v>
      </c>
      <c r="E175" t="s">
        <v>60</v>
      </c>
      <c r="F175" t="s">
        <v>6261</v>
      </c>
      <c r="G175">
        <v>86760</v>
      </c>
      <c r="H175">
        <v>0</v>
      </c>
      <c r="I175">
        <v>0.1</v>
      </c>
      <c r="J175">
        <v>0</v>
      </c>
      <c r="K175">
        <v>1</v>
      </c>
      <c r="L175" t="s">
        <v>19</v>
      </c>
      <c r="M175" t="s">
        <v>5279</v>
      </c>
      <c r="N175">
        <v>20</v>
      </c>
      <c r="O175" t="s">
        <v>24</v>
      </c>
      <c r="P175" t="s">
        <v>5280</v>
      </c>
      <c r="Q175" t="s">
        <v>65</v>
      </c>
      <c r="R175" t="s">
        <v>66</v>
      </c>
      <c r="S175" t="s">
        <v>105</v>
      </c>
      <c r="T175" t="s">
        <v>67</v>
      </c>
      <c r="U175" t="s">
        <v>35</v>
      </c>
      <c r="V175">
        <v>603</v>
      </c>
      <c r="W175" t="s">
        <v>36</v>
      </c>
      <c r="X175" t="s">
        <v>37</v>
      </c>
      <c r="Y175">
        <v>2</v>
      </c>
      <c r="AB175" t="str">
        <f>IF(Table111[[#This Row],[In Adafruit Kit]]+Table111[[#This Row],[Common part]]&gt;0,1,"")</f>
        <v/>
      </c>
      <c r="AD175">
        <v>1</v>
      </c>
      <c r="AE175" t="str">
        <f>VLOOKUP(Table111[[#This Row],[Resistance (Ohms)]],Values!$A$12:'Values'!D$88,3,0)</f>
        <v>STOCK</v>
      </c>
      <c r="AF175" t="s">
        <v>29</v>
      </c>
      <c r="AG175" t="str">
        <f>CONCATENATE(Table111[[#This Row],[Resistance (Ohms)]],Table111[[#This Row],[Tolerance]],Table111[[#This Row],[Stock]])</f>
        <v>20Â±1%Stock</v>
      </c>
      <c r="AH175" t="s">
        <v>11345</v>
      </c>
      <c r="AI175" s="6" t="s">
        <v>11350</v>
      </c>
    </row>
    <row r="176" spans="1:35">
      <c r="A176" t="s">
        <v>7192</v>
      </c>
      <c r="B176" t="s">
        <v>5275</v>
      </c>
      <c r="C176" t="s">
        <v>7995</v>
      </c>
      <c r="D176" t="s">
        <v>7996</v>
      </c>
      <c r="E176" t="s">
        <v>60</v>
      </c>
      <c r="F176" t="s">
        <v>6261</v>
      </c>
      <c r="G176">
        <v>0</v>
      </c>
      <c r="H176">
        <v>0</v>
      </c>
      <c r="I176" t="s">
        <v>25</v>
      </c>
      <c r="J176">
        <v>0</v>
      </c>
      <c r="K176">
        <v>10</v>
      </c>
      <c r="L176" t="s">
        <v>19</v>
      </c>
      <c r="M176" t="s">
        <v>5279</v>
      </c>
      <c r="N176">
        <v>20</v>
      </c>
      <c r="O176" t="s">
        <v>24</v>
      </c>
      <c r="P176" t="s">
        <v>5280</v>
      </c>
      <c r="Q176" t="s">
        <v>65</v>
      </c>
      <c r="R176" t="s">
        <v>20</v>
      </c>
      <c r="S176" t="s">
        <v>105</v>
      </c>
      <c r="T176" t="s">
        <v>67</v>
      </c>
      <c r="U176" t="s">
        <v>35</v>
      </c>
      <c r="V176">
        <v>603</v>
      </c>
      <c r="W176" t="s">
        <v>36</v>
      </c>
      <c r="X176" t="s">
        <v>37</v>
      </c>
      <c r="Y176">
        <v>2</v>
      </c>
      <c r="AB176" t="str">
        <f>IF(Table111[[#This Row],[In Adafruit Kit]]+Table111[[#This Row],[Common part]]&gt;0,1,"")</f>
        <v/>
      </c>
      <c r="AE176" t="str">
        <f>VLOOKUP(Table111[[#This Row],[Resistance (Ohms)]],Values!$A$12:'Values'!D$88,3,0)</f>
        <v>STOCK</v>
      </c>
      <c r="AG176" t="str">
        <f>CONCATENATE(Table111[[#This Row],[Resistance (Ohms)]],Table111[[#This Row],[Tolerance]],Table111[[#This Row],[Stock]])</f>
        <v>20Â±1%</v>
      </c>
      <c r="AH176" t="s">
        <v>11345</v>
      </c>
      <c r="AI176" s="6" t="s">
        <v>11350</v>
      </c>
    </row>
    <row r="177" spans="1:35">
      <c r="A177" t="s">
        <v>7192</v>
      </c>
      <c r="B177" t="s">
        <v>5275</v>
      </c>
      <c r="C177" t="s">
        <v>8966</v>
      </c>
      <c r="D177" t="s">
        <v>8967</v>
      </c>
      <c r="E177" t="s">
        <v>60</v>
      </c>
      <c r="F177" t="s">
        <v>5457</v>
      </c>
      <c r="G177">
        <v>0</v>
      </c>
      <c r="H177">
        <v>0</v>
      </c>
      <c r="I177" t="s">
        <v>25</v>
      </c>
      <c r="J177">
        <v>0</v>
      </c>
      <c r="K177">
        <v>10</v>
      </c>
      <c r="L177" t="s">
        <v>19</v>
      </c>
      <c r="M177" t="s">
        <v>5279</v>
      </c>
      <c r="N177">
        <v>20</v>
      </c>
      <c r="O177" t="s">
        <v>23</v>
      </c>
      <c r="P177" t="s">
        <v>5280</v>
      </c>
      <c r="Q177" t="s">
        <v>65</v>
      </c>
      <c r="R177" t="s">
        <v>20</v>
      </c>
      <c r="S177" t="s">
        <v>71</v>
      </c>
      <c r="T177" t="s">
        <v>67</v>
      </c>
      <c r="U177" t="s">
        <v>35</v>
      </c>
      <c r="V177">
        <v>603</v>
      </c>
      <c r="W177" t="s">
        <v>36</v>
      </c>
      <c r="X177" t="s">
        <v>37</v>
      </c>
      <c r="Y177">
        <v>2</v>
      </c>
      <c r="AB177" t="str">
        <f>IF(Table111[[#This Row],[In Adafruit Kit]]+Table111[[#This Row],[Common part]]&gt;0,1,"")</f>
        <v/>
      </c>
      <c r="AE177" t="str">
        <f>VLOOKUP(Table111[[#This Row],[Resistance (Ohms)]],Values!$A$12:'Values'!D$88,3,0)</f>
        <v>STOCK</v>
      </c>
      <c r="AG177" t="str">
        <f>CONCATENATE(Table111[[#This Row],[Resistance (Ohms)]],Table111[[#This Row],[Tolerance]],Table111[[#This Row],[Stock]])</f>
        <v>20Â±5%</v>
      </c>
      <c r="AH177" t="s">
        <v>11345</v>
      </c>
      <c r="AI177" s="6" t="s">
        <v>11350</v>
      </c>
    </row>
    <row r="178" spans="1:35">
      <c r="A178" t="s">
        <v>5274</v>
      </c>
      <c r="B178" t="s">
        <v>5275</v>
      </c>
      <c r="C178" t="s">
        <v>7162</v>
      </c>
      <c r="D178" t="s">
        <v>7163</v>
      </c>
      <c r="E178" t="s">
        <v>60</v>
      </c>
      <c r="F178" t="s">
        <v>7164</v>
      </c>
      <c r="G178">
        <v>32636</v>
      </c>
      <c r="H178">
        <v>0</v>
      </c>
      <c r="I178">
        <v>0.1</v>
      </c>
      <c r="J178">
        <v>0</v>
      </c>
      <c r="K178">
        <v>1</v>
      </c>
      <c r="L178" t="s">
        <v>19</v>
      </c>
      <c r="M178" t="s">
        <v>5279</v>
      </c>
      <c r="N178">
        <v>20.5</v>
      </c>
      <c r="O178" t="s">
        <v>24</v>
      </c>
      <c r="P178" t="s">
        <v>5280</v>
      </c>
      <c r="Q178" t="s">
        <v>65</v>
      </c>
      <c r="R178" t="s">
        <v>66</v>
      </c>
      <c r="S178" t="s">
        <v>105</v>
      </c>
      <c r="T178" t="s">
        <v>67</v>
      </c>
      <c r="U178" t="s">
        <v>35</v>
      </c>
      <c r="V178">
        <v>603</v>
      </c>
      <c r="W178" t="s">
        <v>36</v>
      </c>
      <c r="X178" t="s">
        <v>37</v>
      </c>
      <c r="Y178">
        <v>2</v>
      </c>
      <c r="AB178" t="str">
        <f>IF(Table111[[#This Row],[In Adafruit Kit]]+Table111[[#This Row],[Common part]]&gt;0,1,"")</f>
        <v/>
      </c>
      <c r="AD178">
        <v>1</v>
      </c>
      <c r="AE178" t="e">
        <f>VLOOKUP(Table111[[#This Row],[Resistance (Ohms)]],Values!$A$12:'Values'!D$88,3,0)</f>
        <v>#N/A</v>
      </c>
      <c r="AG178" t="str">
        <f>CONCATENATE(Table111[[#This Row],[Resistance (Ohms)]],Table111[[#This Row],[Tolerance]],Table111[[#This Row],[Stock]])</f>
        <v>20.5Â±1%</v>
      </c>
      <c r="AH178" t="s">
        <v>11345</v>
      </c>
      <c r="AI178" s="6" t="s">
        <v>11350</v>
      </c>
    </row>
    <row r="179" spans="1:35">
      <c r="A179" t="s">
        <v>7192</v>
      </c>
      <c r="B179" t="s">
        <v>5275</v>
      </c>
      <c r="C179" t="s">
        <v>7997</v>
      </c>
      <c r="D179" t="s">
        <v>7998</v>
      </c>
      <c r="E179" t="s">
        <v>60</v>
      </c>
      <c r="F179" t="s">
        <v>7164</v>
      </c>
      <c r="G179">
        <v>0</v>
      </c>
      <c r="H179">
        <v>0</v>
      </c>
      <c r="I179" t="s">
        <v>25</v>
      </c>
      <c r="J179">
        <v>0</v>
      </c>
      <c r="K179">
        <v>10</v>
      </c>
      <c r="L179" t="s">
        <v>19</v>
      </c>
      <c r="M179" t="s">
        <v>5279</v>
      </c>
      <c r="N179">
        <v>20.5</v>
      </c>
      <c r="O179" t="s">
        <v>24</v>
      </c>
      <c r="P179" t="s">
        <v>5280</v>
      </c>
      <c r="Q179" t="s">
        <v>65</v>
      </c>
      <c r="R179" t="s">
        <v>20</v>
      </c>
      <c r="S179" t="s">
        <v>105</v>
      </c>
      <c r="T179" t="s">
        <v>67</v>
      </c>
      <c r="U179" t="s">
        <v>35</v>
      </c>
      <c r="V179">
        <v>603</v>
      </c>
      <c r="W179" t="s">
        <v>36</v>
      </c>
      <c r="X179" t="s">
        <v>37</v>
      </c>
      <c r="Y179">
        <v>2</v>
      </c>
      <c r="AB179" t="str">
        <f>IF(Table111[[#This Row],[In Adafruit Kit]]+Table111[[#This Row],[Common part]]&gt;0,1,"")</f>
        <v/>
      </c>
      <c r="AE179" t="e">
        <f>VLOOKUP(Table111[[#This Row],[Resistance (Ohms)]],Values!$A$12:'Values'!D$88,3,0)</f>
        <v>#N/A</v>
      </c>
      <c r="AG179" t="str">
        <f>CONCATENATE(Table111[[#This Row],[Resistance (Ohms)]],Table111[[#This Row],[Tolerance]],Table111[[#This Row],[Stock]])</f>
        <v>20.5Â±1%</v>
      </c>
      <c r="AH179" t="s">
        <v>11345</v>
      </c>
      <c r="AI179" s="6" t="s">
        <v>11350</v>
      </c>
    </row>
    <row r="180" spans="1:35">
      <c r="A180" t="s">
        <v>5274</v>
      </c>
      <c r="B180" t="s">
        <v>5275</v>
      </c>
      <c r="C180" t="s">
        <v>7348</v>
      </c>
      <c r="D180" t="s">
        <v>7349</v>
      </c>
      <c r="E180" t="s">
        <v>60</v>
      </c>
      <c r="F180" t="s">
        <v>7350</v>
      </c>
      <c r="G180">
        <v>10810</v>
      </c>
      <c r="H180">
        <v>0</v>
      </c>
      <c r="I180">
        <v>0.1</v>
      </c>
      <c r="J180">
        <v>0</v>
      </c>
      <c r="K180">
        <v>1</v>
      </c>
      <c r="L180" t="s">
        <v>19</v>
      </c>
      <c r="M180" t="s">
        <v>5279</v>
      </c>
      <c r="N180">
        <v>21</v>
      </c>
      <c r="O180" t="s">
        <v>24</v>
      </c>
      <c r="P180" t="s">
        <v>5280</v>
      </c>
      <c r="Q180" t="s">
        <v>65</v>
      </c>
      <c r="R180" t="s">
        <v>66</v>
      </c>
      <c r="S180" t="s">
        <v>105</v>
      </c>
      <c r="T180" t="s">
        <v>67</v>
      </c>
      <c r="U180" t="s">
        <v>35</v>
      </c>
      <c r="V180">
        <v>603</v>
      </c>
      <c r="W180" t="s">
        <v>36</v>
      </c>
      <c r="X180" t="s">
        <v>37</v>
      </c>
      <c r="Y180">
        <v>2</v>
      </c>
      <c r="AB180" t="str">
        <f>IF(Table111[[#This Row],[In Adafruit Kit]]+Table111[[#This Row],[Common part]]&gt;0,1,"")</f>
        <v/>
      </c>
      <c r="AD180">
        <v>1</v>
      </c>
      <c r="AE180" t="e">
        <f>VLOOKUP(Table111[[#This Row],[Resistance (Ohms)]],Values!$A$12:'Values'!D$88,3,0)</f>
        <v>#N/A</v>
      </c>
      <c r="AG180" t="str">
        <f>CONCATENATE(Table111[[#This Row],[Resistance (Ohms)]],Table111[[#This Row],[Tolerance]],Table111[[#This Row],[Stock]])</f>
        <v>21Â±1%</v>
      </c>
      <c r="AH180" t="s">
        <v>11345</v>
      </c>
      <c r="AI180" s="6" t="s">
        <v>11350</v>
      </c>
    </row>
    <row r="181" spans="1:35">
      <c r="A181" t="s">
        <v>7192</v>
      </c>
      <c r="B181" t="s">
        <v>5275</v>
      </c>
      <c r="C181" t="s">
        <v>8015</v>
      </c>
      <c r="D181" t="s">
        <v>8016</v>
      </c>
      <c r="E181" t="s">
        <v>60</v>
      </c>
      <c r="F181" t="s">
        <v>7350</v>
      </c>
      <c r="G181">
        <v>0</v>
      </c>
      <c r="H181">
        <v>0</v>
      </c>
      <c r="I181" t="s">
        <v>25</v>
      </c>
      <c r="J181">
        <v>0</v>
      </c>
      <c r="K181">
        <v>10</v>
      </c>
      <c r="L181" t="s">
        <v>19</v>
      </c>
      <c r="M181" t="s">
        <v>5279</v>
      </c>
      <c r="N181">
        <v>21</v>
      </c>
      <c r="O181" t="s">
        <v>24</v>
      </c>
      <c r="P181" t="s">
        <v>5280</v>
      </c>
      <c r="Q181" t="s">
        <v>65</v>
      </c>
      <c r="R181" t="s">
        <v>20</v>
      </c>
      <c r="S181" t="s">
        <v>105</v>
      </c>
      <c r="T181" t="s">
        <v>67</v>
      </c>
      <c r="U181" t="s">
        <v>35</v>
      </c>
      <c r="V181">
        <v>603</v>
      </c>
      <c r="W181" t="s">
        <v>36</v>
      </c>
      <c r="X181" t="s">
        <v>37</v>
      </c>
      <c r="Y181">
        <v>2</v>
      </c>
      <c r="AB181" t="str">
        <f>IF(Table111[[#This Row],[In Adafruit Kit]]+Table111[[#This Row],[Common part]]&gt;0,1,"")</f>
        <v/>
      </c>
      <c r="AE181" t="e">
        <f>VLOOKUP(Table111[[#This Row],[Resistance (Ohms)]],Values!$A$12:'Values'!D$88,3,0)</f>
        <v>#N/A</v>
      </c>
      <c r="AG181" t="str">
        <f>CONCATENATE(Table111[[#This Row],[Resistance (Ohms)]],Table111[[#This Row],[Tolerance]],Table111[[#This Row],[Stock]])</f>
        <v>21Â±1%</v>
      </c>
      <c r="AH181" t="s">
        <v>11345</v>
      </c>
      <c r="AI181" s="6" t="s">
        <v>11350</v>
      </c>
    </row>
    <row r="182" spans="1:35">
      <c r="A182" t="s">
        <v>5274</v>
      </c>
      <c r="B182" t="s">
        <v>5275</v>
      </c>
      <c r="C182" t="s">
        <v>6820</v>
      </c>
      <c r="D182" t="s">
        <v>6821</v>
      </c>
      <c r="E182" t="s">
        <v>60</v>
      </c>
      <c r="F182" t="s">
        <v>6822</v>
      </c>
      <c r="G182">
        <v>34861</v>
      </c>
      <c r="H182">
        <v>0</v>
      </c>
      <c r="I182">
        <v>0.1</v>
      </c>
      <c r="J182">
        <v>0</v>
      </c>
      <c r="K182">
        <v>1</v>
      </c>
      <c r="L182" t="s">
        <v>19</v>
      </c>
      <c r="M182" t="s">
        <v>5279</v>
      </c>
      <c r="N182">
        <v>21.5</v>
      </c>
      <c r="O182" t="s">
        <v>24</v>
      </c>
      <c r="P182" t="s">
        <v>5280</v>
      </c>
      <c r="Q182" t="s">
        <v>65</v>
      </c>
      <c r="R182" t="s">
        <v>66</v>
      </c>
      <c r="S182" t="s">
        <v>105</v>
      </c>
      <c r="T182" t="s">
        <v>67</v>
      </c>
      <c r="U182" t="s">
        <v>35</v>
      </c>
      <c r="V182">
        <v>603</v>
      </c>
      <c r="W182" t="s">
        <v>36</v>
      </c>
      <c r="X182" t="s">
        <v>37</v>
      </c>
      <c r="Y182">
        <v>2</v>
      </c>
      <c r="AB182" t="str">
        <f>IF(Table111[[#This Row],[In Adafruit Kit]]+Table111[[#This Row],[Common part]]&gt;0,1,"")</f>
        <v/>
      </c>
      <c r="AD182">
        <v>1</v>
      </c>
      <c r="AE182" t="e">
        <f>VLOOKUP(Table111[[#This Row],[Resistance (Ohms)]],Values!$A$12:'Values'!D$88,3,0)</f>
        <v>#N/A</v>
      </c>
      <c r="AG182" t="str">
        <f>CONCATENATE(Table111[[#This Row],[Resistance (Ohms)]],Table111[[#This Row],[Tolerance]],Table111[[#This Row],[Stock]])</f>
        <v>21.5Â±1%</v>
      </c>
      <c r="AH182" t="s">
        <v>11345</v>
      </c>
      <c r="AI182" s="6" t="s">
        <v>11350</v>
      </c>
    </row>
    <row r="183" spans="1:35">
      <c r="A183" t="s">
        <v>7192</v>
      </c>
      <c r="B183" t="s">
        <v>5275</v>
      </c>
      <c r="C183" t="s">
        <v>8017</v>
      </c>
      <c r="D183" t="s">
        <v>8018</v>
      </c>
      <c r="E183" t="s">
        <v>60</v>
      </c>
      <c r="F183" t="s">
        <v>6822</v>
      </c>
      <c r="G183">
        <v>0</v>
      </c>
      <c r="H183">
        <v>0</v>
      </c>
      <c r="I183" t="s">
        <v>25</v>
      </c>
      <c r="J183">
        <v>0</v>
      </c>
      <c r="K183">
        <v>10</v>
      </c>
      <c r="L183" t="s">
        <v>19</v>
      </c>
      <c r="M183" t="s">
        <v>5279</v>
      </c>
      <c r="N183">
        <v>21.5</v>
      </c>
      <c r="O183" t="s">
        <v>24</v>
      </c>
      <c r="P183" t="s">
        <v>5280</v>
      </c>
      <c r="Q183" t="s">
        <v>65</v>
      </c>
      <c r="R183" t="s">
        <v>20</v>
      </c>
      <c r="S183" t="s">
        <v>105</v>
      </c>
      <c r="T183" t="s">
        <v>67</v>
      </c>
      <c r="U183" t="s">
        <v>35</v>
      </c>
      <c r="V183">
        <v>603</v>
      </c>
      <c r="W183" t="s">
        <v>36</v>
      </c>
      <c r="X183" t="s">
        <v>37</v>
      </c>
      <c r="Y183">
        <v>2</v>
      </c>
      <c r="AB183" t="str">
        <f>IF(Table111[[#This Row],[In Adafruit Kit]]+Table111[[#This Row],[Common part]]&gt;0,1,"")</f>
        <v/>
      </c>
      <c r="AE183" t="e">
        <f>VLOOKUP(Table111[[#This Row],[Resistance (Ohms)]],Values!$A$12:'Values'!D$88,3,0)</f>
        <v>#N/A</v>
      </c>
      <c r="AG183" t="str">
        <f>CONCATENATE(Table111[[#This Row],[Resistance (Ohms)]],Table111[[#This Row],[Tolerance]],Table111[[#This Row],[Stock]])</f>
        <v>21.5Â±1%</v>
      </c>
      <c r="AH183" t="s">
        <v>11345</v>
      </c>
      <c r="AI183" s="6" t="s">
        <v>11350</v>
      </c>
    </row>
    <row r="184" spans="1:35">
      <c r="A184" t="s">
        <v>5274</v>
      </c>
      <c r="B184" t="s">
        <v>5275</v>
      </c>
      <c r="C184" t="s">
        <v>5407</v>
      </c>
      <c r="D184" t="s">
        <v>5408</v>
      </c>
      <c r="E184" t="s">
        <v>60</v>
      </c>
      <c r="F184" t="s">
        <v>5409</v>
      </c>
      <c r="G184">
        <v>151897</v>
      </c>
      <c r="H184">
        <v>0</v>
      </c>
      <c r="I184">
        <v>0.1</v>
      </c>
      <c r="J184">
        <v>0</v>
      </c>
      <c r="K184">
        <v>1</v>
      </c>
      <c r="L184" t="s">
        <v>19</v>
      </c>
      <c r="M184" t="s">
        <v>5279</v>
      </c>
      <c r="N184">
        <v>22</v>
      </c>
      <c r="O184" t="s">
        <v>23</v>
      </c>
      <c r="P184" t="s">
        <v>5280</v>
      </c>
      <c r="Q184" t="s">
        <v>65</v>
      </c>
      <c r="R184" t="s">
        <v>66</v>
      </c>
      <c r="S184" t="s">
        <v>105</v>
      </c>
      <c r="T184" t="s">
        <v>67</v>
      </c>
      <c r="U184" t="s">
        <v>35</v>
      </c>
      <c r="V184">
        <v>603</v>
      </c>
      <c r="W184" t="s">
        <v>36</v>
      </c>
      <c r="X184" t="s">
        <v>37</v>
      </c>
      <c r="Y184">
        <v>2</v>
      </c>
      <c r="Z184">
        <v>1</v>
      </c>
      <c r="AA184">
        <v>1</v>
      </c>
      <c r="AB184">
        <f>IF(Table111[[#This Row],[In Adafruit Kit]]+Table111[[#This Row],[Common part]]&gt;0,1,"")</f>
        <v>1</v>
      </c>
      <c r="AC184">
        <v>1</v>
      </c>
      <c r="AE184" t="str">
        <f>VLOOKUP(Table111[[#This Row],[Resistance (Ohms)]],Values!$A$12:'Values'!D$88,3,0)</f>
        <v>STOCK</v>
      </c>
      <c r="AF184" t="s">
        <v>29</v>
      </c>
      <c r="AG184" t="str">
        <f>CONCATENATE(Table111[[#This Row],[Resistance (Ohms)]],Table111[[#This Row],[Tolerance]],Table111[[#This Row],[Stock]])</f>
        <v>22Â±5%Stock</v>
      </c>
      <c r="AH184" t="s">
        <v>11345</v>
      </c>
      <c r="AI184" s="6" t="s">
        <v>11350</v>
      </c>
    </row>
    <row r="185" spans="1:35">
      <c r="A185" t="s">
        <v>5274</v>
      </c>
      <c r="B185" t="s">
        <v>5275</v>
      </c>
      <c r="C185" t="s">
        <v>7600</v>
      </c>
      <c r="D185" t="s">
        <v>7601</v>
      </c>
      <c r="E185" t="s">
        <v>60</v>
      </c>
      <c r="F185" t="s">
        <v>7602</v>
      </c>
      <c r="G185">
        <v>0</v>
      </c>
      <c r="H185">
        <v>0</v>
      </c>
      <c r="I185">
        <v>0.1</v>
      </c>
      <c r="J185">
        <v>0</v>
      </c>
      <c r="K185">
        <v>1</v>
      </c>
      <c r="L185" t="s">
        <v>19</v>
      </c>
      <c r="M185" t="s">
        <v>5279</v>
      </c>
      <c r="N185">
        <v>22</v>
      </c>
      <c r="O185" t="s">
        <v>24</v>
      </c>
      <c r="P185" t="s">
        <v>5280</v>
      </c>
      <c r="Q185" t="s">
        <v>65</v>
      </c>
      <c r="R185" t="s">
        <v>66</v>
      </c>
      <c r="S185" t="s">
        <v>105</v>
      </c>
      <c r="T185" t="s">
        <v>67</v>
      </c>
      <c r="U185" t="s">
        <v>35</v>
      </c>
      <c r="V185">
        <v>603</v>
      </c>
      <c r="W185" t="s">
        <v>36</v>
      </c>
      <c r="X185" t="s">
        <v>37</v>
      </c>
      <c r="Y185">
        <v>2</v>
      </c>
      <c r="AB185" t="str">
        <f>IF(Table111[[#This Row],[In Adafruit Kit]]+Table111[[#This Row],[Common part]]&gt;0,1,"")</f>
        <v/>
      </c>
      <c r="AD185">
        <v>1</v>
      </c>
      <c r="AE185" t="str">
        <f>VLOOKUP(Table111[[#This Row],[Resistance (Ohms)]],Values!$A$12:'Values'!D$88,3,0)</f>
        <v>STOCK</v>
      </c>
      <c r="AF185" t="s">
        <v>29</v>
      </c>
      <c r="AG185" t="str">
        <f>CONCATENATE(Table111[[#This Row],[Resistance (Ohms)]],Table111[[#This Row],[Tolerance]],Table111[[#This Row],[Stock]])</f>
        <v>22Â±1%Stock</v>
      </c>
      <c r="AH185" t="s">
        <v>11345</v>
      </c>
      <c r="AI185" s="6" t="s">
        <v>11350</v>
      </c>
    </row>
    <row r="186" spans="1:35">
      <c r="A186" t="s">
        <v>7192</v>
      </c>
      <c r="B186" t="s">
        <v>5275</v>
      </c>
      <c r="C186" t="s">
        <v>8045</v>
      </c>
      <c r="D186" t="s">
        <v>8046</v>
      </c>
      <c r="E186" t="s">
        <v>60</v>
      </c>
      <c r="F186" t="s">
        <v>7602</v>
      </c>
      <c r="G186">
        <v>0</v>
      </c>
      <c r="H186">
        <v>0</v>
      </c>
      <c r="I186" t="s">
        <v>25</v>
      </c>
      <c r="J186">
        <v>0</v>
      </c>
      <c r="K186">
        <v>10</v>
      </c>
      <c r="L186" t="s">
        <v>19</v>
      </c>
      <c r="M186" t="s">
        <v>5279</v>
      </c>
      <c r="N186">
        <v>22</v>
      </c>
      <c r="O186" t="s">
        <v>24</v>
      </c>
      <c r="P186" t="s">
        <v>5280</v>
      </c>
      <c r="Q186" t="s">
        <v>65</v>
      </c>
      <c r="R186" t="s">
        <v>20</v>
      </c>
      <c r="S186" t="s">
        <v>105</v>
      </c>
      <c r="T186" t="s">
        <v>67</v>
      </c>
      <c r="U186" t="s">
        <v>35</v>
      </c>
      <c r="V186">
        <v>603</v>
      </c>
      <c r="W186" t="s">
        <v>36</v>
      </c>
      <c r="X186" t="s">
        <v>37</v>
      </c>
      <c r="Y186">
        <v>2</v>
      </c>
      <c r="AB186" t="str">
        <f>IF(Table111[[#This Row],[In Adafruit Kit]]+Table111[[#This Row],[Common part]]&gt;0,1,"")</f>
        <v/>
      </c>
      <c r="AE186" t="str">
        <f>VLOOKUP(Table111[[#This Row],[Resistance (Ohms)]],Values!$A$12:'Values'!D$88,3,0)</f>
        <v>STOCK</v>
      </c>
      <c r="AG186" t="str">
        <f>CONCATENATE(Table111[[#This Row],[Resistance (Ohms)]],Table111[[#This Row],[Tolerance]],Table111[[#This Row],[Stock]])</f>
        <v>22Â±1%</v>
      </c>
      <c r="AH186" t="s">
        <v>11345</v>
      </c>
      <c r="AI186" s="6" t="s">
        <v>11350</v>
      </c>
    </row>
    <row r="187" spans="1:35">
      <c r="A187" t="s">
        <v>7192</v>
      </c>
      <c r="B187" t="s">
        <v>5275</v>
      </c>
      <c r="C187" t="s">
        <v>8978</v>
      </c>
      <c r="D187" t="s">
        <v>8979</v>
      </c>
      <c r="E187" t="s">
        <v>60</v>
      </c>
      <c r="F187" t="s">
        <v>5409</v>
      </c>
      <c r="G187">
        <v>0</v>
      </c>
      <c r="H187">
        <v>0</v>
      </c>
      <c r="I187" t="s">
        <v>25</v>
      </c>
      <c r="J187">
        <v>0</v>
      </c>
      <c r="K187">
        <v>10</v>
      </c>
      <c r="L187" t="s">
        <v>19</v>
      </c>
      <c r="M187" t="s">
        <v>5279</v>
      </c>
      <c r="N187">
        <v>22</v>
      </c>
      <c r="O187" t="s">
        <v>23</v>
      </c>
      <c r="P187" t="s">
        <v>5280</v>
      </c>
      <c r="Q187" t="s">
        <v>65</v>
      </c>
      <c r="R187" t="s">
        <v>20</v>
      </c>
      <c r="S187" t="s">
        <v>71</v>
      </c>
      <c r="T187" t="s">
        <v>67</v>
      </c>
      <c r="U187" t="s">
        <v>35</v>
      </c>
      <c r="V187">
        <v>603</v>
      </c>
      <c r="W187" t="s">
        <v>36</v>
      </c>
      <c r="X187" t="s">
        <v>37</v>
      </c>
      <c r="Y187">
        <v>2</v>
      </c>
      <c r="AB187" t="str">
        <f>IF(Table111[[#This Row],[In Adafruit Kit]]+Table111[[#This Row],[Common part]]&gt;0,1,"")</f>
        <v/>
      </c>
      <c r="AE187" t="str">
        <f>VLOOKUP(Table111[[#This Row],[Resistance (Ohms)]],Values!$A$12:'Values'!D$88,3,0)</f>
        <v>STOCK</v>
      </c>
      <c r="AG187" t="str">
        <f>CONCATENATE(Table111[[#This Row],[Resistance (Ohms)]],Table111[[#This Row],[Tolerance]],Table111[[#This Row],[Stock]])</f>
        <v>22Â±5%</v>
      </c>
      <c r="AH187" t="s">
        <v>11345</v>
      </c>
      <c r="AI187" s="6" t="s">
        <v>11350</v>
      </c>
    </row>
    <row r="188" spans="1:35">
      <c r="A188" t="s">
        <v>5274</v>
      </c>
      <c r="B188" t="s">
        <v>5275</v>
      </c>
      <c r="C188" t="s">
        <v>5935</v>
      </c>
      <c r="D188" t="s">
        <v>5936</v>
      </c>
      <c r="E188" t="s">
        <v>60</v>
      </c>
      <c r="F188" t="s">
        <v>5937</v>
      </c>
      <c r="G188">
        <v>137084</v>
      </c>
      <c r="H188">
        <v>0</v>
      </c>
      <c r="I188">
        <v>0.1</v>
      </c>
      <c r="J188">
        <v>0</v>
      </c>
      <c r="K188">
        <v>1</v>
      </c>
      <c r="L188" t="s">
        <v>19</v>
      </c>
      <c r="M188" t="s">
        <v>5279</v>
      </c>
      <c r="N188">
        <v>22.1</v>
      </c>
      <c r="O188" t="s">
        <v>24</v>
      </c>
      <c r="P188" t="s">
        <v>5280</v>
      </c>
      <c r="Q188" t="s">
        <v>65</v>
      </c>
      <c r="R188" t="s">
        <v>66</v>
      </c>
      <c r="S188" t="s">
        <v>105</v>
      </c>
      <c r="T188" t="s">
        <v>67</v>
      </c>
      <c r="U188" t="s">
        <v>35</v>
      </c>
      <c r="V188">
        <v>603</v>
      </c>
      <c r="W188" t="s">
        <v>36</v>
      </c>
      <c r="X188" t="s">
        <v>37</v>
      </c>
      <c r="Y188">
        <v>2</v>
      </c>
      <c r="AB188" t="str">
        <f>IF(Table111[[#This Row],[In Adafruit Kit]]+Table111[[#This Row],[Common part]]&gt;0,1,"")</f>
        <v/>
      </c>
      <c r="AD188">
        <v>1</v>
      </c>
      <c r="AE188" t="e">
        <f>VLOOKUP(Table111[[#This Row],[Resistance (Ohms)]],Values!$A$12:'Values'!D$88,3,0)</f>
        <v>#N/A</v>
      </c>
      <c r="AG188" t="str">
        <f>CONCATENATE(Table111[[#This Row],[Resistance (Ohms)]],Table111[[#This Row],[Tolerance]],Table111[[#This Row],[Stock]])</f>
        <v>22.1Â±1%</v>
      </c>
      <c r="AH188" t="s">
        <v>11345</v>
      </c>
      <c r="AI188" s="6" t="s">
        <v>11350</v>
      </c>
    </row>
    <row r="189" spans="1:35">
      <c r="A189" t="s">
        <v>7192</v>
      </c>
      <c r="B189" t="s">
        <v>5275</v>
      </c>
      <c r="C189" t="s">
        <v>8047</v>
      </c>
      <c r="D189" t="s">
        <v>8048</v>
      </c>
      <c r="E189" t="s">
        <v>60</v>
      </c>
      <c r="F189" t="s">
        <v>5937</v>
      </c>
      <c r="G189">
        <v>0</v>
      </c>
      <c r="H189">
        <v>0</v>
      </c>
      <c r="I189" t="s">
        <v>25</v>
      </c>
      <c r="J189">
        <v>0</v>
      </c>
      <c r="K189">
        <v>10</v>
      </c>
      <c r="L189" t="s">
        <v>19</v>
      </c>
      <c r="M189" t="s">
        <v>5279</v>
      </c>
      <c r="N189">
        <v>22.1</v>
      </c>
      <c r="O189" t="s">
        <v>24</v>
      </c>
      <c r="P189" t="s">
        <v>5280</v>
      </c>
      <c r="Q189" t="s">
        <v>65</v>
      </c>
      <c r="R189" t="s">
        <v>20</v>
      </c>
      <c r="S189" t="s">
        <v>105</v>
      </c>
      <c r="T189" t="s">
        <v>67</v>
      </c>
      <c r="U189" t="s">
        <v>35</v>
      </c>
      <c r="V189">
        <v>603</v>
      </c>
      <c r="W189" t="s">
        <v>36</v>
      </c>
      <c r="X189" t="s">
        <v>37</v>
      </c>
      <c r="Y189">
        <v>2</v>
      </c>
      <c r="AB189" t="str">
        <f>IF(Table111[[#This Row],[In Adafruit Kit]]+Table111[[#This Row],[Common part]]&gt;0,1,"")</f>
        <v/>
      </c>
      <c r="AE189" t="e">
        <f>VLOOKUP(Table111[[#This Row],[Resistance (Ohms)]],Values!$A$12:'Values'!D$88,3,0)</f>
        <v>#N/A</v>
      </c>
      <c r="AG189" t="str">
        <f>CONCATENATE(Table111[[#This Row],[Resistance (Ohms)]],Table111[[#This Row],[Tolerance]],Table111[[#This Row],[Stock]])</f>
        <v>22.1Â±1%</v>
      </c>
      <c r="AH189" t="s">
        <v>11345</v>
      </c>
      <c r="AI189" s="6" t="s">
        <v>11350</v>
      </c>
    </row>
    <row r="190" spans="1:35">
      <c r="A190" t="s">
        <v>5274</v>
      </c>
      <c r="B190" t="s">
        <v>5275</v>
      </c>
      <c r="C190" t="s">
        <v>6700</v>
      </c>
      <c r="D190" t="s">
        <v>6701</v>
      </c>
      <c r="E190" t="s">
        <v>60</v>
      </c>
      <c r="F190" t="s">
        <v>6702</v>
      </c>
      <c r="G190">
        <v>46552</v>
      </c>
      <c r="H190">
        <v>0</v>
      </c>
      <c r="I190">
        <v>0.1</v>
      </c>
      <c r="J190">
        <v>0</v>
      </c>
      <c r="K190">
        <v>1</v>
      </c>
      <c r="L190" t="s">
        <v>19</v>
      </c>
      <c r="M190" t="s">
        <v>5279</v>
      </c>
      <c r="N190">
        <v>22.6</v>
      </c>
      <c r="O190" t="s">
        <v>24</v>
      </c>
      <c r="P190" t="s">
        <v>5280</v>
      </c>
      <c r="Q190" t="s">
        <v>65</v>
      </c>
      <c r="R190" t="s">
        <v>66</v>
      </c>
      <c r="S190" t="s">
        <v>105</v>
      </c>
      <c r="T190" t="s">
        <v>67</v>
      </c>
      <c r="U190" t="s">
        <v>35</v>
      </c>
      <c r="V190">
        <v>603</v>
      </c>
      <c r="W190" t="s">
        <v>36</v>
      </c>
      <c r="X190" t="s">
        <v>37</v>
      </c>
      <c r="Y190">
        <v>2</v>
      </c>
      <c r="AB190" t="str">
        <f>IF(Table111[[#This Row],[In Adafruit Kit]]+Table111[[#This Row],[Common part]]&gt;0,1,"")</f>
        <v/>
      </c>
      <c r="AD190">
        <v>1</v>
      </c>
      <c r="AE190" t="e">
        <f>VLOOKUP(Table111[[#This Row],[Resistance (Ohms)]],Values!$A$12:'Values'!D$88,3,0)</f>
        <v>#N/A</v>
      </c>
      <c r="AG190" t="str">
        <f>CONCATENATE(Table111[[#This Row],[Resistance (Ohms)]],Table111[[#This Row],[Tolerance]],Table111[[#This Row],[Stock]])</f>
        <v>22.6Â±1%</v>
      </c>
      <c r="AH190" t="s">
        <v>11345</v>
      </c>
      <c r="AI190" s="6" t="s">
        <v>11350</v>
      </c>
    </row>
    <row r="191" spans="1:35">
      <c r="A191" t="s">
        <v>7192</v>
      </c>
      <c r="B191" t="s">
        <v>5275</v>
      </c>
      <c r="C191" t="s">
        <v>8049</v>
      </c>
      <c r="D191" t="s">
        <v>8050</v>
      </c>
      <c r="E191" t="s">
        <v>60</v>
      </c>
      <c r="F191" t="s">
        <v>6702</v>
      </c>
      <c r="G191">
        <v>0</v>
      </c>
      <c r="H191">
        <v>0</v>
      </c>
      <c r="I191" t="s">
        <v>25</v>
      </c>
      <c r="J191">
        <v>0</v>
      </c>
      <c r="K191">
        <v>10</v>
      </c>
      <c r="L191" t="s">
        <v>19</v>
      </c>
      <c r="M191" t="s">
        <v>5279</v>
      </c>
      <c r="N191">
        <v>22.6</v>
      </c>
      <c r="O191" t="s">
        <v>24</v>
      </c>
      <c r="P191" t="s">
        <v>5280</v>
      </c>
      <c r="Q191" t="s">
        <v>65</v>
      </c>
      <c r="R191" t="s">
        <v>20</v>
      </c>
      <c r="S191" t="s">
        <v>105</v>
      </c>
      <c r="T191" t="s">
        <v>67</v>
      </c>
      <c r="U191" t="s">
        <v>35</v>
      </c>
      <c r="V191">
        <v>603</v>
      </c>
      <c r="W191" t="s">
        <v>36</v>
      </c>
      <c r="X191" t="s">
        <v>37</v>
      </c>
      <c r="Y191">
        <v>2</v>
      </c>
      <c r="AB191" t="str">
        <f>IF(Table111[[#This Row],[In Adafruit Kit]]+Table111[[#This Row],[Common part]]&gt;0,1,"")</f>
        <v/>
      </c>
      <c r="AE191" t="e">
        <f>VLOOKUP(Table111[[#This Row],[Resistance (Ohms)]],Values!$A$12:'Values'!D$88,3,0)</f>
        <v>#N/A</v>
      </c>
      <c r="AG191" t="str">
        <f>CONCATENATE(Table111[[#This Row],[Resistance (Ohms)]],Table111[[#This Row],[Tolerance]],Table111[[#This Row],[Stock]])</f>
        <v>22.6Â±1%</v>
      </c>
      <c r="AH191" t="s">
        <v>11345</v>
      </c>
      <c r="AI191" s="6" t="s">
        <v>11350</v>
      </c>
    </row>
    <row r="192" spans="1:35">
      <c r="A192" t="s">
        <v>5274</v>
      </c>
      <c r="B192" t="s">
        <v>5275</v>
      </c>
      <c r="C192" t="s">
        <v>7165</v>
      </c>
      <c r="D192" t="s">
        <v>7166</v>
      </c>
      <c r="E192" t="s">
        <v>60</v>
      </c>
      <c r="F192" t="s">
        <v>7167</v>
      </c>
      <c r="G192">
        <v>34051</v>
      </c>
      <c r="H192">
        <v>0</v>
      </c>
      <c r="I192">
        <v>0.1</v>
      </c>
      <c r="J192">
        <v>0</v>
      </c>
      <c r="K192">
        <v>1</v>
      </c>
      <c r="L192" t="s">
        <v>19</v>
      </c>
      <c r="M192" t="s">
        <v>5279</v>
      </c>
      <c r="N192">
        <v>23.2</v>
      </c>
      <c r="O192" t="s">
        <v>24</v>
      </c>
      <c r="P192" t="s">
        <v>5280</v>
      </c>
      <c r="Q192" t="s">
        <v>65</v>
      </c>
      <c r="R192" t="s">
        <v>66</v>
      </c>
      <c r="S192" t="s">
        <v>105</v>
      </c>
      <c r="T192" t="s">
        <v>67</v>
      </c>
      <c r="U192" t="s">
        <v>35</v>
      </c>
      <c r="V192">
        <v>603</v>
      </c>
      <c r="W192" t="s">
        <v>36</v>
      </c>
      <c r="X192" t="s">
        <v>37</v>
      </c>
      <c r="Y192">
        <v>2</v>
      </c>
      <c r="AB192" t="str">
        <f>IF(Table111[[#This Row],[In Adafruit Kit]]+Table111[[#This Row],[Common part]]&gt;0,1,"")</f>
        <v/>
      </c>
      <c r="AD192">
        <v>1</v>
      </c>
      <c r="AE192" t="e">
        <f>VLOOKUP(Table111[[#This Row],[Resistance (Ohms)]],Values!$A$12:'Values'!D$88,3,0)</f>
        <v>#N/A</v>
      </c>
      <c r="AG192" t="str">
        <f>CONCATENATE(Table111[[#This Row],[Resistance (Ohms)]],Table111[[#This Row],[Tolerance]],Table111[[#This Row],[Stock]])</f>
        <v>23.2Â±1%</v>
      </c>
      <c r="AH192" t="s">
        <v>11345</v>
      </c>
      <c r="AI192" s="6" t="s">
        <v>11350</v>
      </c>
    </row>
    <row r="193" spans="1:35">
      <c r="A193" t="s">
        <v>7192</v>
      </c>
      <c r="B193" t="s">
        <v>5275</v>
      </c>
      <c r="C193" t="s">
        <v>8067</v>
      </c>
      <c r="D193" t="s">
        <v>8068</v>
      </c>
      <c r="E193" t="s">
        <v>60</v>
      </c>
      <c r="F193" t="s">
        <v>7167</v>
      </c>
      <c r="G193">
        <v>0</v>
      </c>
      <c r="H193">
        <v>0</v>
      </c>
      <c r="I193" t="s">
        <v>25</v>
      </c>
      <c r="J193">
        <v>0</v>
      </c>
      <c r="K193">
        <v>10</v>
      </c>
      <c r="L193" t="s">
        <v>19</v>
      </c>
      <c r="M193" t="s">
        <v>5279</v>
      </c>
      <c r="N193">
        <v>23.2</v>
      </c>
      <c r="O193" t="s">
        <v>24</v>
      </c>
      <c r="P193" t="s">
        <v>5280</v>
      </c>
      <c r="Q193" t="s">
        <v>65</v>
      </c>
      <c r="R193" t="s">
        <v>20</v>
      </c>
      <c r="S193" t="s">
        <v>105</v>
      </c>
      <c r="T193" t="s">
        <v>67</v>
      </c>
      <c r="U193" t="s">
        <v>35</v>
      </c>
      <c r="V193">
        <v>603</v>
      </c>
      <c r="W193" t="s">
        <v>36</v>
      </c>
      <c r="X193" t="s">
        <v>37</v>
      </c>
      <c r="Y193">
        <v>2</v>
      </c>
      <c r="AB193" t="str">
        <f>IF(Table111[[#This Row],[In Adafruit Kit]]+Table111[[#This Row],[Common part]]&gt;0,1,"")</f>
        <v/>
      </c>
      <c r="AE193" t="e">
        <f>VLOOKUP(Table111[[#This Row],[Resistance (Ohms)]],Values!$A$12:'Values'!D$88,3,0)</f>
        <v>#N/A</v>
      </c>
      <c r="AG193" t="str">
        <f>CONCATENATE(Table111[[#This Row],[Resistance (Ohms)]],Table111[[#This Row],[Tolerance]],Table111[[#This Row],[Stock]])</f>
        <v>23.2Â±1%</v>
      </c>
      <c r="AH193" t="s">
        <v>11345</v>
      </c>
      <c r="AI193" s="6" t="s">
        <v>11350</v>
      </c>
    </row>
    <row r="194" spans="1:35">
      <c r="A194" t="s">
        <v>5274</v>
      </c>
      <c r="B194" t="s">
        <v>5275</v>
      </c>
      <c r="C194" t="s">
        <v>7135</v>
      </c>
      <c r="D194" t="s">
        <v>7136</v>
      </c>
      <c r="E194" t="s">
        <v>60</v>
      </c>
      <c r="F194" t="s">
        <v>7137</v>
      </c>
      <c r="G194">
        <v>59673</v>
      </c>
      <c r="H194">
        <v>0</v>
      </c>
      <c r="I194">
        <v>0.1</v>
      </c>
      <c r="J194">
        <v>0</v>
      </c>
      <c r="K194">
        <v>1</v>
      </c>
      <c r="L194" t="s">
        <v>19</v>
      </c>
      <c r="M194" t="s">
        <v>5279</v>
      </c>
      <c r="N194">
        <v>23.7</v>
      </c>
      <c r="O194" t="s">
        <v>24</v>
      </c>
      <c r="P194" t="s">
        <v>5280</v>
      </c>
      <c r="Q194" t="s">
        <v>65</v>
      </c>
      <c r="R194" t="s">
        <v>66</v>
      </c>
      <c r="S194" t="s">
        <v>105</v>
      </c>
      <c r="T194" t="s">
        <v>67</v>
      </c>
      <c r="U194" t="s">
        <v>35</v>
      </c>
      <c r="V194">
        <v>603</v>
      </c>
      <c r="W194" t="s">
        <v>36</v>
      </c>
      <c r="X194" t="s">
        <v>37</v>
      </c>
      <c r="Y194">
        <v>2</v>
      </c>
      <c r="AB194" t="str">
        <f>IF(Table111[[#This Row],[In Adafruit Kit]]+Table111[[#This Row],[Common part]]&gt;0,1,"")</f>
        <v/>
      </c>
      <c r="AD194">
        <v>1</v>
      </c>
      <c r="AE194" t="e">
        <f>VLOOKUP(Table111[[#This Row],[Resistance (Ohms)]],Values!$A$12:'Values'!D$88,3,0)</f>
        <v>#N/A</v>
      </c>
      <c r="AG194" t="str">
        <f>CONCATENATE(Table111[[#This Row],[Resistance (Ohms)]],Table111[[#This Row],[Tolerance]],Table111[[#This Row],[Stock]])</f>
        <v>23.7Â±1%</v>
      </c>
      <c r="AH194" t="s">
        <v>11345</v>
      </c>
      <c r="AI194" s="6" t="s">
        <v>11350</v>
      </c>
    </row>
    <row r="195" spans="1:35">
      <c r="A195" t="s">
        <v>7192</v>
      </c>
      <c r="B195" t="s">
        <v>5275</v>
      </c>
      <c r="C195" t="s">
        <v>8069</v>
      </c>
      <c r="D195" t="s">
        <v>8070</v>
      </c>
      <c r="E195" t="s">
        <v>60</v>
      </c>
      <c r="F195" t="s">
        <v>7137</v>
      </c>
      <c r="G195">
        <v>0</v>
      </c>
      <c r="H195">
        <v>0</v>
      </c>
      <c r="I195" t="s">
        <v>25</v>
      </c>
      <c r="J195">
        <v>0</v>
      </c>
      <c r="K195">
        <v>10</v>
      </c>
      <c r="L195" t="s">
        <v>19</v>
      </c>
      <c r="M195" t="s">
        <v>5279</v>
      </c>
      <c r="N195">
        <v>23.7</v>
      </c>
      <c r="O195" t="s">
        <v>24</v>
      </c>
      <c r="P195" t="s">
        <v>5280</v>
      </c>
      <c r="Q195" t="s">
        <v>65</v>
      </c>
      <c r="R195" t="s">
        <v>20</v>
      </c>
      <c r="S195" t="s">
        <v>105</v>
      </c>
      <c r="T195" t="s">
        <v>67</v>
      </c>
      <c r="U195" t="s">
        <v>35</v>
      </c>
      <c r="V195">
        <v>603</v>
      </c>
      <c r="W195" t="s">
        <v>36</v>
      </c>
      <c r="X195" t="s">
        <v>37</v>
      </c>
      <c r="Y195">
        <v>2</v>
      </c>
      <c r="AB195" t="str">
        <f>IF(Table111[[#This Row],[In Adafruit Kit]]+Table111[[#This Row],[Common part]]&gt;0,1,"")</f>
        <v/>
      </c>
      <c r="AE195" t="e">
        <f>VLOOKUP(Table111[[#This Row],[Resistance (Ohms)]],Values!$A$12:'Values'!D$88,3,0)</f>
        <v>#N/A</v>
      </c>
      <c r="AG195" t="str">
        <f>CONCATENATE(Table111[[#This Row],[Resistance (Ohms)]],Table111[[#This Row],[Tolerance]],Table111[[#This Row],[Stock]])</f>
        <v>23.7Â±1%</v>
      </c>
      <c r="AH195" t="s">
        <v>11345</v>
      </c>
      <c r="AI195" s="6" t="s">
        <v>11350</v>
      </c>
    </row>
    <row r="196" spans="1:35">
      <c r="A196" t="s">
        <v>5274</v>
      </c>
      <c r="B196" t="s">
        <v>5275</v>
      </c>
      <c r="C196" t="s">
        <v>5593</v>
      </c>
      <c r="D196" t="s">
        <v>5594</v>
      </c>
      <c r="E196" t="s">
        <v>60</v>
      </c>
      <c r="F196" t="s">
        <v>5595</v>
      </c>
      <c r="G196">
        <v>44100</v>
      </c>
      <c r="H196">
        <v>0</v>
      </c>
      <c r="I196">
        <v>0.1</v>
      </c>
      <c r="J196">
        <v>0</v>
      </c>
      <c r="K196">
        <v>1</v>
      </c>
      <c r="L196" t="s">
        <v>19</v>
      </c>
      <c r="M196" t="s">
        <v>5279</v>
      </c>
      <c r="N196">
        <v>24</v>
      </c>
      <c r="O196" t="s">
        <v>23</v>
      </c>
      <c r="P196" t="s">
        <v>5280</v>
      </c>
      <c r="Q196" t="s">
        <v>65</v>
      </c>
      <c r="R196" t="s">
        <v>66</v>
      </c>
      <c r="S196" t="s">
        <v>105</v>
      </c>
      <c r="T196" t="s">
        <v>67</v>
      </c>
      <c r="U196" t="s">
        <v>35</v>
      </c>
      <c r="V196">
        <v>603</v>
      </c>
      <c r="W196" t="s">
        <v>36</v>
      </c>
      <c r="X196" t="s">
        <v>37</v>
      </c>
      <c r="Y196">
        <v>2</v>
      </c>
      <c r="AA196">
        <v>1</v>
      </c>
      <c r="AB196">
        <f>IF(Table111[[#This Row],[In Adafruit Kit]]+Table111[[#This Row],[Common part]]&gt;0,1,"")</f>
        <v>1</v>
      </c>
      <c r="AC196">
        <v>1</v>
      </c>
      <c r="AE196" t="e">
        <f>VLOOKUP(Table111[[#This Row],[Resistance (Ohms)]],Values!$A$12:'Values'!D$88,3,0)</f>
        <v>#N/A</v>
      </c>
      <c r="AG196" t="str">
        <f>CONCATENATE(Table111[[#This Row],[Resistance (Ohms)]],Table111[[#This Row],[Tolerance]],Table111[[#This Row],[Stock]])</f>
        <v>24Â±5%</v>
      </c>
      <c r="AH196" t="s">
        <v>11345</v>
      </c>
      <c r="AI196" s="6" t="s">
        <v>11350</v>
      </c>
    </row>
    <row r="197" spans="1:35">
      <c r="A197" t="s">
        <v>5274</v>
      </c>
      <c r="B197" t="s">
        <v>5275</v>
      </c>
      <c r="C197" t="s">
        <v>5980</v>
      </c>
      <c r="D197" t="s">
        <v>5981</v>
      </c>
      <c r="E197" t="s">
        <v>60</v>
      </c>
      <c r="F197" t="s">
        <v>5982</v>
      </c>
      <c r="G197">
        <v>125970</v>
      </c>
      <c r="H197">
        <v>0</v>
      </c>
      <c r="I197">
        <v>0.1</v>
      </c>
      <c r="J197">
        <v>0</v>
      </c>
      <c r="K197">
        <v>1</v>
      </c>
      <c r="L197" t="s">
        <v>19</v>
      </c>
      <c r="M197" t="s">
        <v>5279</v>
      </c>
      <c r="N197">
        <v>24</v>
      </c>
      <c r="O197" t="s">
        <v>24</v>
      </c>
      <c r="P197" t="s">
        <v>5280</v>
      </c>
      <c r="Q197" t="s">
        <v>65</v>
      </c>
      <c r="R197" t="s">
        <v>66</v>
      </c>
      <c r="S197" t="s">
        <v>105</v>
      </c>
      <c r="T197" t="s">
        <v>67</v>
      </c>
      <c r="U197" t="s">
        <v>35</v>
      </c>
      <c r="V197">
        <v>603</v>
      </c>
      <c r="W197" t="s">
        <v>36</v>
      </c>
      <c r="X197" t="s">
        <v>37</v>
      </c>
      <c r="Y197">
        <v>2</v>
      </c>
      <c r="AB197" t="str">
        <f>IF(Table111[[#This Row],[In Adafruit Kit]]+Table111[[#This Row],[Common part]]&gt;0,1,"")</f>
        <v/>
      </c>
      <c r="AD197">
        <v>1</v>
      </c>
      <c r="AE197" t="e">
        <f>VLOOKUP(Table111[[#This Row],[Resistance (Ohms)]],Values!$A$12:'Values'!D$88,3,0)</f>
        <v>#N/A</v>
      </c>
      <c r="AG197" t="str">
        <f>CONCATENATE(Table111[[#This Row],[Resistance (Ohms)]],Table111[[#This Row],[Tolerance]],Table111[[#This Row],[Stock]])</f>
        <v>24Â±1%</v>
      </c>
      <c r="AH197" t="s">
        <v>11345</v>
      </c>
      <c r="AI197" s="6" t="s">
        <v>11350</v>
      </c>
    </row>
    <row r="198" spans="1:35">
      <c r="A198" t="s">
        <v>7192</v>
      </c>
      <c r="B198" t="s">
        <v>5275</v>
      </c>
      <c r="C198" t="s">
        <v>8097</v>
      </c>
      <c r="D198" t="s">
        <v>8098</v>
      </c>
      <c r="E198" t="s">
        <v>60</v>
      </c>
      <c r="F198" t="s">
        <v>5982</v>
      </c>
      <c r="G198">
        <v>0</v>
      </c>
      <c r="H198">
        <v>0</v>
      </c>
      <c r="I198" t="s">
        <v>25</v>
      </c>
      <c r="J198">
        <v>0</v>
      </c>
      <c r="K198">
        <v>10</v>
      </c>
      <c r="L198" t="s">
        <v>19</v>
      </c>
      <c r="M198" t="s">
        <v>5279</v>
      </c>
      <c r="N198">
        <v>24</v>
      </c>
      <c r="O198" t="s">
        <v>24</v>
      </c>
      <c r="P198" t="s">
        <v>5280</v>
      </c>
      <c r="Q198" t="s">
        <v>65</v>
      </c>
      <c r="R198" t="s">
        <v>20</v>
      </c>
      <c r="S198" t="s">
        <v>105</v>
      </c>
      <c r="T198" t="s">
        <v>67</v>
      </c>
      <c r="U198" t="s">
        <v>35</v>
      </c>
      <c r="V198">
        <v>603</v>
      </c>
      <c r="W198" t="s">
        <v>36</v>
      </c>
      <c r="X198" t="s">
        <v>37</v>
      </c>
      <c r="Y198">
        <v>2</v>
      </c>
      <c r="AB198" t="str">
        <f>IF(Table111[[#This Row],[In Adafruit Kit]]+Table111[[#This Row],[Common part]]&gt;0,1,"")</f>
        <v/>
      </c>
      <c r="AE198" t="e">
        <f>VLOOKUP(Table111[[#This Row],[Resistance (Ohms)]],Values!$A$12:'Values'!D$88,3,0)</f>
        <v>#N/A</v>
      </c>
      <c r="AG198" t="str">
        <f>CONCATENATE(Table111[[#This Row],[Resistance (Ohms)]],Table111[[#This Row],[Tolerance]],Table111[[#This Row],[Stock]])</f>
        <v>24Â±1%</v>
      </c>
      <c r="AH198" t="s">
        <v>11345</v>
      </c>
      <c r="AI198" s="6" t="s">
        <v>11350</v>
      </c>
    </row>
    <row r="199" spans="1:35">
      <c r="A199" t="s">
        <v>7192</v>
      </c>
      <c r="B199" t="s">
        <v>5275</v>
      </c>
      <c r="C199" t="s">
        <v>8990</v>
      </c>
      <c r="D199" t="s">
        <v>8991</v>
      </c>
      <c r="E199" t="s">
        <v>60</v>
      </c>
      <c r="F199" t="s">
        <v>5595</v>
      </c>
      <c r="G199">
        <v>0</v>
      </c>
      <c r="H199">
        <v>0</v>
      </c>
      <c r="I199" t="s">
        <v>25</v>
      </c>
      <c r="J199">
        <v>0</v>
      </c>
      <c r="K199">
        <v>10</v>
      </c>
      <c r="L199" t="s">
        <v>19</v>
      </c>
      <c r="M199" t="s">
        <v>5279</v>
      </c>
      <c r="N199">
        <v>24</v>
      </c>
      <c r="O199" t="s">
        <v>23</v>
      </c>
      <c r="P199" t="s">
        <v>5280</v>
      </c>
      <c r="Q199" t="s">
        <v>65</v>
      </c>
      <c r="R199" t="s">
        <v>20</v>
      </c>
      <c r="S199" t="s">
        <v>71</v>
      </c>
      <c r="T199" t="s">
        <v>67</v>
      </c>
      <c r="U199" t="s">
        <v>35</v>
      </c>
      <c r="V199">
        <v>603</v>
      </c>
      <c r="W199" t="s">
        <v>36</v>
      </c>
      <c r="X199" t="s">
        <v>37</v>
      </c>
      <c r="Y199">
        <v>2</v>
      </c>
      <c r="AB199" t="str">
        <f>IF(Table111[[#This Row],[In Adafruit Kit]]+Table111[[#This Row],[Common part]]&gt;0,1,"")</f>
        <v/>
      </c>
      <c r="AE199" t="e">
        <f>VLOOKUP(Table111[[#This Row],[Resistance (Ohms)]],Values!$A$12:'Values'!D$88,3,0)</f>
        <v>#N/A</v>
      </c>
      <c r="AG199" t="str">
        <f>CONCATENATE(Table111[[#This Row],[Resistance (Ohms)]],Table111[[#This Row],[Tolerance]],Table111[[#This Row],[Stock]])</f>
        <v>24Â±5%</v>
      </c>
      <c r="AH199" t="s">
        <v>11345</v>
      </c>
      <c r="AI199" s="6" t="s">
        <v>11350</v>
      </c>
    </row>
    <row r="200" spans="1:35">
      <c r="A200" t="s">
        <v>5274</v>
      </c>
      <c r="B200" t="s">
        <v>5275</v>
      </c>
      <c r="C200" t="s">
        <v>6490</v>
      </c>
      <c r="D200" t="s">
        <v>6491</v>
      </c>
      <c r="E200" t="s">
        <v>60</v>
      </c>
      <c r="F200" t="s">
        <v>6492</v>
      </c>
      <c r="G200">
        <v>57941</v>
      </c>
      <c r="H200">
        <v>0</v>
      </c>
      <c r="I200">
        <v>0.1</v>
      </c>
      <c r="J200">
        <v>0</v>
      </c>
      <c r="K200">
        <v>1</v>
      </c>
      <c r="L200" t="s">
        <v>19</v>
      </c>
      <c r="M200" t="s">
        <v>5279</v>
      </c>
      <c r="N200">
        <v>24.3</v>
      </c>
      <c r="O200" t="s">
        <v>24</v>
      </c>
      <c r="P200" t="s">
        <v>5280</v>
      </c>
      <c r="Q200" t="s">
        <v>65</v>
      </c>
      <c r="R200" t="s">
        <v>66</v>
      </c>
      <c r="S200" t="s">
        <v>105</v>
      </c>
      <c r="T200" t="s">
        <v>67</v>
      </c>
      <c r="U200" t="s">
        <v>35</v>
      </c>
      <c r="V200">
        <v>603</v>
      </c>
      <c r="W200" t="s">
        <v>36</v>
      </c>
      <c r="X200" t="s">
        <v>37</v>
      </c>
      <c r="Y200">
        <v>2</v>
      </c>
      <c r="AB200" t="str">
        <f>IF(Table111[[#This Row],[In Adafruit Kit]]+Table111[[#This Row],[Common part]]&gt;0,1,"")</f>
        <v/>
      </c>
      <c r="AD200">
        <v>1</v>
      </c>
      <c r="AE200" t="e">
        <f>VLOOKUP(Table111[[#This Row],[Resistance (Ohms)]],Values!$A$12:'Values'!D$88,3,0)</f>
        <v>#N/A</v>
      </c>
      <c r="AG200" t="str">
        <f>CONCATENATE(Table111[[#This Row],[Resistance (Ohms)]],Table111[[#This Row],[Tolerance]],Table111[[#This Row],[Stock]])</f>
        <v>24.3Â±1%</v>
      </c>
      <c r="AH200" t="s">
        <v>11345</v>
      </c>
      <c r="AI200" s="6" t="s">
        <v>11350</v>
      </c>
    </row>
    <row r="201" spans="1:35">
      <c r="A201" t="s">
        <v>7192</v>
      </c>
      <c r="B201" t="s">
        <v>5275</v>
      </c>
      <c r="C201" t="s">
        <v>8099</v>
      </c>
      <c r="D201" t="s">
        <v>8100</v>
      </c>
      <c r="E201" t="s">
        <v>60</v>
      </c>
      <c r="F201" t="s">
        <v>6492</v>
      </c>
      <c r="G201">
        <v>0</v>
      </c>
      <c r="H201">
        <v>0</v>
      </c>
      <c r="I201" t="s">
        <v>25</v>
      </c>
      <c r="J201">
        <v>0</v>
      </c>
      <c r="K201">
        <v>10</v>
      </c>
      <c r="L201" t="s">
        <v>19</v>
      </c>
      <c r="M201" t="s">
        <v>5279</v>
      </c>
      <c r="N201">
        <v>24.3</v>
      </c>
      <c r="O201" t="s">
        <v>24</v>
      </c>
      <c r="P201" t="s">
        <v>5280</v>
      </c>
      <c r="Q201" t="s">
        <v>65</v>
      </c>
      <c r="R201" t="s">
        <v>20</v>
      </c>
      <c r="S201" t="s">
        <v>105</v>
      </c>
      <c r="T201" t="s">
        <v>67</v>
      </c>
      <c r="U201" t="s">
        <v>35</v>
      </c>
      <c r="V201">
        <v>603</v>
      </c>
      <c r="W201" t="s">
        <v>36</v>
      </c>
      <c r="X201" t="s">
        <v>37</v>
      </c>
      <c r="Y201">
        <v>2</v>
      </c>
      <c r="AB201" t="str">
        <f>IF(Table111[[#This Row],[In Adafruit Kit]]+Table111[[#This Row],[Common part]]&gt;0,1,"")</f>
        <v/>
      </c>
      <c r="AE201" t="e">
        <f>VLOOKUP(Table111[[#This Row],[Resistance (Ohms)]],Values!$A$12:'Values'!D$88,3,0)</f>
        <v>#N/A</v>
      </c>
      <c r="AG201" t="str">
        <f>CONCATENATE(Table111[[#This Row],[Resistance (Ohms)]],Table111[[#This Row],[Tolerance]],Table111[[#This Row],[Stock]])</f>
        <v>24.3Â±1%</v>
      </c>
      <c r="AH201" t="s">
        <v>11345</v>
      </c>
      <c r="AI201" s="6" t="s">
        <v>11350</v>
      </c>
    </row>
    <row r="202" spans="1:35">
      <c r="A202" t="s">
        <v>5274</v>
      </c>
      <c r="B202" t="s">
        <v>5275</v>
      </c>
      <c r="C202" t="s">
        <v>5983</v>
      </c>
      <c r="D202" t="s">
        <v>5984</v>
      </c>
      <c r="E202" t="s">
        <v>60</v>
      </c>
      <c r="F202" t="s">
        <v>5985</v>
      </c>
      <c r="G202">
        <v>126521</v>
      </c>
      <c r="H202">
        <v>0</v>
      </c>
      <c r="I202">
        <v>0.1</v>
      </c>
      <c r="J202">
        <v>0</v>
      </c>
      <c r="K202">
        <v>1</v>
      </c>
      <c r="L202" t="s">
        <v>19</v>
      </c>
      <c r="M202" t="s">
        <v>5279</v>
      </c>
      <c r="N202">
        <v>24.9</v>
      </c>
      <c r="O202" t="s">
        <v>24</v>
      </c>
      <c r="P202" t="s">
        <v>5280</v>
      </c>
      <c r="Q202" t="s">
        <v>65</v>
      </c>
      <c r="R202" t="s">
        <v>66</v>
      </c>
      <c r="S202" t="s">
        <v>105</v>
      </c>
      <c r="T202" t="s">
        <v>67</v>
      </c>
      <c r="U202" t="s">
        <v>35</v>
      </c>
      <c r="V202">
        <v>603</v>
      </c>
      <c r="W202" t="s">
        <v>36</v>
      </c>
      <c r="X202" t="s">
        <v>37</v>
      </c>
      <c r="Y202">
        <v>2</v>
      </c>
      <c r="AB202" t="str">
        <f>IF(Table111[[#This Row],[In Adafruit Kit]]+Table111[[#This Row],[Common part]]&gt;0,1,"")</f>
        <v/>
      </c>
      <c r="AD202">
        <v>1</v>
      </c>
      <c r="AE202" t="e">
        <f>VLOOKUP(Table111[[#This Row],[Resistance (Ohms)]],Values!$A$12:'Values'!D$88,3,0)</f>
        <v>#N/A</v>
      </c>
      <c r="AG202" t="str">
        <f>CONCATENATE(Table111[[#This Row],[Resistance (Ohms)]],Table111[[#This Row],[Tolerance]],Table111[[#This Row],[Stock]])</f>
        <v>24.9Â±1%</v>
      </c>
      <c r="AH202" t="s">
        <v>11345</v>
      </c>
      <c r="AI202" s="6" t="s">
        <v>11350</v>
      </c>
    </row>
    <row r="203" spans="1:35">
      <c r="A203" t="s">
        <v>7192</v>
      </c>
      <c r="B203" t="s">
        <v>5275</v>
      </c>
      <c r="C203" t="s">
        <v>8101</v>
      </c>
      <c r="D203" t="s">
        <v>8102</v>
      </c>
      <c r="E203" t="s">
        <v>60</v>
      </c>
      <c r="F203" t="s">
        <v>5985</v>
      </c>
      <c r="G203">
        <v>0</v>
      </c>
      <c r="H203">
        <v>0</v>
      </c>
      <c r="I203" t="s">
        <v>25</v>
      </c>
      <c r="J203">
        <v>0</v>
      </c>
      <c r="K203">
        <v>10</v>
      </c>
      <c r="L203" t="s">
        <v>19</v>
      </c>
      <c r="M203" t="s">
        <v>5279</v>
      </c>
      <c r="N203">
        <v>24.9</v>
      </c>
      <c r="O203" t="s">
        <v>24</v>
      </c>
      <c r="P203" t="s">
        <v>5280</v>
      </c>
      <c r="Q203" t="s">
        <v>65</v>
      </c>
      <c r="R203" t="s">
        <v>20</v>
      </c>
      <c r="S203" t="s">
        <v>105</v>
      </c>
      <c r="T203" t="s">
        <v>67</v>
      </c>
      <c r="U203" t="s">
        <v>35</v>
      </c>
      <c r="V203">
        <v>603</v>
      </c>
      <c r="W203" t="s">
        <v>36</v>
      </c>
      <c r="X203" t="s">
        <v>37</v>
      </c>
      <c r="Y203">
        <v>2</v>
      </c>
      <c r="AB203" t="str">
        <f>IF(Table111[[#This Row],[In Adafruit Kit]]+Table111[[#This Row],[Common part]]&gt;0,1,"")</f>
        <v/>
      </c>
      <c r="AE203" t="e">
        <f>VLOOKUP(Table111[[#This Row],[Resistance (Ohms)]],Values!$A$12:'Values'!D$88,3,0)</f>
        <v>#N/A</v>
      </c>
      <c r="AG203" t="str">
        <f>CONCATENATE(Table111[[#This Row],[Resistance (Ohms)]],Table111[[#This Row],[Tolerance]],Table111[[#This Row],[Stock]])</f>
        <v>24.9Â±1%</v>
      </c>
      <c r="AH203" t="s">
        <v>11345</v>
      </c>
      <c r="AI203" s="6" t="s">
        <v>11350</v>
      </c>
    </row>
    <row r="204" spans="1:35">
      <c r="A204" t="s">
        <v>5274</v>
      </c>
      <c r="B204" t="s">
        <v>5275</v>
      </c>
      <c r="C204" t="s">
        <v>7498</v>
      </c>
      <c r="D204" t="s">
        <v>7499</v>
      </c>
      <c r="E204" t="s">
        <v>60</v>
      </c>
      <c r="F204" t="s">
        <v>7500</v>
      </c>
      <c r="G204">
        <v>2108</v>
      </c>
      <c r="H204">
        <v>0</v>
      </c>
      <c r="I204">
        <v>0.1</v>
      </c>
      <c r="J204">
        <v>0</v>
      </c>
      <c r="K204">
        <v>1</v>
      </c>
      <c r="L204" t="s">
        <v>19</v>
      </c>
      <c r="M204" t="s">
        <v>5279</v>
      </c>
      <c r="N204">
        <v>25.5</v>
      </c>
      <c r="O204" t="s">
        <v>24</v>
      </c>
      <c r="P204" t="s">
        <v>5280</v>
      </c>
      <c r="Q204" t="s">
        <v>65</v>
      </c>
      <c r="R204" t="s">
        <v>66</v>
      </c>
      <c r="S204" t="s">
        <v>105</v>
      </c>
      <c r="T204" t="s">
        <v>67</v>
      </c>
      <c r="U204" t="s">
        <v>35</v>
      </c>
      <c r="V204">
        <v>603</v>
      </c>
      <c r="W204" t="s">
        <v>36</v>
      </c>
      <c r="X204" t="s">
        <v>37</v>
      </c>
      <c r="Y204">
        <v>2</v>
      </c>
      <c r="AB204" t="str">
        <f>IF(Table111[[#This Row],[In Adafruit Kit]]+Table111[[#This Row],[Common part]]&gt;0,1,"")</f>
        <v/>
      </c>
      <c r="AD204">
        <v>1</v>
      </c>
      <c r="AE204" t="e">
        <f>VLOOKUP(Table111[[#This Row],[Resistance (Ohms)]],Values!$A$12:'Values'!D$88,3,0)</f>
        <v>#N/A</v>
      </c>
      <c r="AG204" t="str">
        <f>CONCATENATE(Table111[[#This Row],[Resistance (Ohms)]],Table111[[#This Row],[Tolerance]],Table111[[#This Row],[Stock]])</f>
        <v>25.5Â±1%</v>
      </c>
      <c r="AH204" t="s">
        <v>11345</v>
      </c>
      <c r="AI204" s="6" t="s">
        <v>11350</v>
      </c>
    </row>
    <row r="205" spans="1:35">
      <c r="A205" t="s">
        <v>7192</v>
      </c>
      <c r="B205" t="s">
        <v>5275</v>
      </c>
      <c r="C205" t="s">
        <v>8111</v>
      </c>
      <c r="D205" t="s">
        <v>8112</v>
      </c>
      <c r="E205" t="s">
        <v>60</v>
      </c>
      <c r="F205" t="s">
        <v>7500</v>
      </c>
      <c r="G205">
        <v>0</v>
      </c>
      <c r="H205">
        <v>0</v>
      </c>
      <c r="I205" t="s">
        <v>25</v>
      </c>
      <c r="J205">
        <v>0</v>
      </c>
      <c r="K205">
        <v>10</v>
      </c>
      <c r="L205" t="s">
        <v>19</v>
      </c>
      <c r="M205" t="s">
        <v>5279</v>
      </c>
      <c r="N205">
        <v>25.5</v>
      </c>
      <c r="O205" t="s">
        <v>24</v>
      </c>
      <c r="P205" t="s">
        <v>5280</v>
      </c>
      <c r="Q205" t="s">
        <v>65</v>
      </c>
      <c r="R205" t="s">
        <v>20</v>
      </c>
      <c r="S205" t="s">
        <v>105</v>
      </c>
      <c r="T205" t="s">
        <v>67</v>
      </c>
      <c r="U205" t="s">
        <v>35</v>
      </c>
      <c r="V205">
        <v>603</v>
      </c>
      <c r="W205" t="s">
        <v>36</v>
      </c>
      <c r="X205" t="s">
        <v>37</v>
      </c>
      <c r="Y205">
        <v>2</v>
      </c>
      <c r="AB205" t="str">
        <f>IF(Table111[[#This Row],[In Adafruit Kit]]+Table111[[#This Row],[Common part]]&gt;0,1,"")</f>
        <v/>
      </c>
      <c r="AE205" t="e">
        <f>VLOOKUP(Table111[[#This Row],[Resistance (Ohms)]],Values!$A$12:'Values'!D$88,3,0)</f>
        <v>#N/A</v>
      </c>
      <c r="AG205" t="str">
        <f>CONCATENATE(Table111[[#This Row],[Resistance (Ohms)]],Table111[[#This Row],[Tolerance]],Table111[[#This Row],[Stock]])</f>
        <v>25.5Â±1%</v>
      </c>
      <c r="AH205" t="s">
        <v>11345</v>
      </c>
      <c r="AI205" s="6" t="s">
        <v>11350</v>
      </c>
    </row>
    <row r="206" spans="1:35">
      <c r="A206" t="s">
        <v>5274</v>
      </c>
      <c r="B206" t="s">
        <v>5275</v>
      </c>
      <c r="C206" t="s">
        <v>7258</v>
      </c>
      <c r="D206" t="s">
        <v>7259</v>
      </c>
      <c r="E206" t="s">
        <v>60</v>
      </c>
      <c r="F206" t="s">
        <v>7260</v>
      </c>
      <c r="G206">
        <v>16315</v>
      </c>
      <c r="H206">
        <v>0</v>
      </c>
      <c r="I206">
        <v>0.1</v>
      </c>
      <c r="J206">
        <v>0</v>
      </c>
      <c r="K206">
        <v>1</v>
      </c>
      <c r="L206" t="s">
        <v>19</v>
      </c>
      <c r="M206" t="s">
        <v>5279</v>
      </c>
      <c r="N206">
        <v>26.1</v>
      </c>
      <c r="O206" t="s">
        <v>24</v>
      </c>
      <c r="P206" t="s">
        <v>5280</v>
      </c>
      <c r="Q206" t="s">
        <v>65</v>
      </c>
      <c r="R206" t="s">
        <v>66</v>
      </c>
      <c r="S206" t="s">
        <v>105</v>
      </c>
      <c r="T206" t="s">
        <v>67</v>
      </c>
      <c r="U206" t="s">
        <v>35</v>
      </c>
      <c r="V206">
        <v>603</v>
      </c>
      <c r="W206" t="s">
        <v>36</v>
      </c>
      <c r="X206" t="s">
        <v>37</v>
      </c>
      <c r="Y206">
        <v>2</v>
      </c>
      <c r="Z206">
        <v>1</v>
      </c>
      <c r="AB206">
        <f>IF(Table111[[#This Row],[In Adafruit Kit]]+Table111[[#This Row],[Common part]]&gt;0,1,"")</f>
        <v>1</v>
      </c>
      <c r="AC206">
        <v>1</v>
      </c>
      <c r="AE206" t="e">
        <f>VLOOKUP(Table111[[#This Row],[Resistance (Ohms)]],Values!$A$12:'Values'!D$88,3,0)</f>
        <v>#N/A</v>
      </c>
      <c r="AG206" t="str">
        <f>CONCATENATE(Table111[[#This Row],[Resistance (Ohms)]],Table111[[#This Row],[Tolerance]],Table111[[#This Row],[Stock]])</f>
        <v>26.1Â±1%</v>
      </c>
      <c r="AH206" t="s">
        <v>11345</v>
      </c>
      <c r="AI206" s="6" t="s">
        <v>11350</v>
      </c>
    </row>
    <row r="207" spans="1:35">
      <c r="A207" t="s">
        <v>7192</v>
      </c>
      <c r="B207" t="s">
        <v>5275</v>
      </c>
      <c r="C207" t="s">
        <v>8129</v>
      </c>
      <c r="D207" t="s">
        <v>8130</v>
      </c>
      <c r="E207" t="s">
        <v>60</v>
      </c>
      <c r="F207" t="s">
        <v>7260</v>
      </c>
      <c r="G207">
        <v>0</v>
      </c>
      <c r="H207">
        <v>0</v>
      </c>
      <c r="I207" t="s">
        <v>25</v>
      </c>
      <c r="J207">
        <v>0</v>
      </c>
      <c r="K207">
        <v>10</v>
      </c>
      <c r="L207" t="s">
        <v>19</v>
      </c>
      <c r="M207" t="s">
        <v>5279</v>
      </c>
      <c r="N207">
        <v>26.1</v>
      </c>
      <c r="O207" t="s">
        <v>24</v>
      </c>
      <c r="P207" t="s">
        <v>5280</v>
      </c>
      <c r="Q207" t="s">
        <v>65</v>
      </c>
      <c r="R207" t="s">
        <v>20</v>
      </c>
      <c r="S207" t="s">
        <v>105</v>
      </c>
      <c r="T207" t="s">
        <v>67</v>
      </c>
      <c r="U207" t="s">
        <v>35</v>
      </c>
      <c r="V207">
        <v>603</v>
      </c>
      <c r="W207" t="s">
        <v>36</v>
      </c>
      <c r="X207" t="s">
        <v>37</v>
      </c>
      <c r="Y207">
        <v>2</v>
      </c>
      <c r="AB207" t="str">
        <f>IF(Table111[[#This Row],[In Adafruit Kit]]+Table111[[#This Row],[Common part]]&gt;0,1,"")</f>
        <v/>
      </c>
      <c r="AE207" t="e">
        <f>VLOOKUP(Table111[[#This Row],[Resistance (Ohms)]],Values!$A$12:'Values'!D$88,3,0)</f>
        <v>#N/A</v>
      </c>
      <c r="AG207" t="str">
        <f>CONCATENATE(Table111[[#This Row],[Resistance (Ohms)]],Table111[[#This Row],[Tolerance]],Table111[[#This Row],[Stock]])</f>
        <v>26.1Â±1%</v>
      </c>
      <c r="AH207" t="s">
        <v>11345</v>
      </c>
      <c r="AI207" s="6" t="s">
        <v>11350</v>
      </c>
    </row>
    <row r="208" spans="1:35">
      <c r="A208" t="s">
        <v>5274</v>
      </c>
      <c r="B208" t="s">
        <v>5275</v>
      </c>
      <c r="C208" t="s">
        <v>7141</v>
      </c>
      <c r="D208" t="s">
        <v>7142</v>
      </c>
      <c r="E208" t="s">
        <v>60</v>
      </c>
      <c r="F208" t="s">
        <v>7143</v>
      </c>
      <c r="G208">
        <v>56812</v>
      </c>
      <c r="H208">
        <v>0</v>
      </c>
      <c r="I208">
        <v>0.1</v>
      </c>
      <c r="J208">
        <v>0</v>
      </c>
      <c r="K208">
        <v>1</v>
      </c>
      <c r="L208" t="s">
        <v>19</v>
      </c>
      <c r="M208" t="s">
        <v>5279</v>
      </c>
      <c r="N208">
        <v>26.7</v>
      </c>
      <c r="O208" t="s">
        <v>24</v>
      </c>
      <c r="P208" t="s">
        <v>5280</v>
      </c>
      <c r="Q208" t="s">
        <v>65</v>
      </c>
      <c r="R208" t="s">
        <v>66</v>
      </c>
      <c r="S208" t="s">
        <v>105</v>
      </c>
      <c r="T208" t="s">
        <v>67</v>
      </c>
      <c r="U208" t="s">
        <v>35</v>
      </c>
      <c r="V208">
        <v>603</v>
      </c>
      <c r="W208" t="s">
        <v>36</v>
      </c>
      <c r="X208" t="s">
        <v>37</v>
      </c>
      <c r="Y208">
        <v>2</v>
      </c>
      <c r="AB208" t="str">
        <f>IF(Table111[[#This Row],[In Adafruit Kit]]+Table111[[#This Row],[Common part]]&gt;0,1,"")</f>
        <v/>
      </c>
      <c r="AD208">
        <v>1</v>
      </c>
      <c r="AE208" t="e">
        <f>VLOOKUP(Table111[[#This Row],[Resistance (Ohms)]],Values!$A$12:'Values'!D$88,3,0)</f>
        <v>#N/A</v>
      </c>
      <c r="AG208" t="str">
        <f>CONCATENATE(Table111[[#This Row],[Resistance (Ohms)]],Table111[[#This Row],[Tolerance]],Table111[[#This Row],[Stock]])</f>
        <v>26.7Â±1%</v>
      </c>
      <c r="AH208" t="s">
        <v>11345</v>
      </c>
      <c r="AI208" s="6" t="s">
        <v>11350</v>
      </c>
    </row>
    <row r="209" spans="1:35">
      <c r="A209" t="s">
        <v>7192</v>
      </c>
      <c r="B209" t="s">
        <v>5275</v>
      </c>
      <c r="C209" t="s">
        <v>8131</v>
      </c>
      <c r="D209" t="s">
        <v>8132</v>
      </c>
      <c r="E209" t="s">
        <v>60</v>
      </c>
      <c r="F209" t="s">
        <v>7143</v>
      </c>
      <c r="G209">
        <v>0</v>
      </c>
      <c r="H209">
        <v>0</v>
      </c>
      <c r="I209" t="s">
        <v>25</v>
      </c>
      <c r="J209">
        <v>0</v>
      </c>
      <c r="K209">
        <v>10</v>
      </c>
      <c r="L209" t="s">
        <v>19</v>
      </c>
      <c r="M209" t="s">
        <v>5279</v>
      </c>
      <c r="N209">
        <v>26.7</v>
      </c>
      <c r="O209" t="s">
        <v>24</v>
      </c>
      <c r="P209" t="s">
        <v>5280</v>
      </c>
      <c r="Q209" t="s">
        <v>65</v>
      </c>
      <c r="R209" t="s">
        <v>20</v>
      </c>
      <c r="S209" t="s">
        <v>105</v>
      </c>
      <c r="T209" t="s">
        <v>67</v>
      </c>
      <c r="U209" t="s">
        <v>35</v>
      </c>
      <c r="V209">
        <v>603</v>
      </c>
      <c r="W209" t="s">
        <v>36</v>
      </c>
      <c r="X209" t="s">
        <v>37</v>
      </c>
      <c r="Y209">
        <v>2</v>
      </c>
      <c r="AB209" t="str">
        <f>IF(Table111[[#This Row],[In Adafruit Kit]]+Table111[[#This Row],[Common part]]&gt;0,1,"")</f>
        <v/>
      </c>
      <c r="AE209" t="e">
        <f>VLOOKUP(Table111[[#This Row],[Resistance (Ohms)]],Values!$A$12:'Values'!D$88,3,0)</f>
        <v>#N/A</v>
      </c>
      <c r="AG209" t="str">
        <f>CONCATENATE(Table111[[#This Row],[Resistance (Ohms)]],Table111[[#This Row],[Tolerance]],Table111[[#This Row],[Stock]])</f>
        <v>26.7Â±1%</v>
      </c>
      <c r="AH209" t="s">
        <v>11345</v>
      </c>
      <c r="AI209" s="6" t="s">
        <v>11350</v>
      </c>
    </row>
    <row r="210" spans="1:35">
      <c r="A210" t="s">
        <v>5274</v>
      </c>
      <c r="B210" t="s">
        <v>5275</v>
      </c>
      <c r="C210" t="s">
        <v>5647</v>
      </c>
      <c r="D210" t="s">
        <v>5648</v>
      </c>
      <c r="E210" t="s">
        <v>60</v>
      </c>
      <c r="F210" t="s">
        <v>5649</v>
      </c>
      <c r="G210">
        <v>26925</v>
      </c>
      <c r="H210">
        <v>0</v>
      </c>
      <c r="I210">
        <v>0.1</v>
      </c>
      <c r="J210">
        <v>0</v>
      </c>
      <c r="K210">
        <v>1</v>
      </c>
      <c r="L210" t="s">
        <v>19</v>
      </c>
      <c r="M210" t="s">
        <v>5279</v>
      </c>
      <c r="N210">
        <v>27</v>
      </c>
      <c r="O210" t="s">
        <v>23</v>
      </c>
      <c r="P210" t="s">
        <v>5280</v>
      </c>
      <c r="Q210" t="s">
        <v>65</v>
      </c>
      <c r="R210" t="s">
        <v>66</v>
      </c>
      <c r="S210" t="s">
        <v>105</v>
      </c>
      <c r="T210" t="s">
        <v>67</v>
      </c>
      <c r="U210" t="s">
        <v>35</v>
      </c>
      <c r="V210">
        <v>603</v>
      </c>
      <c r="W210" t="s">
        <v>36</v>
      </c>
      <c r="X210" t="s">
        <v>37</v>
      </c>
      <c r="Y210">
        <v>2</v>
      </c>
      <c r="AB210" t="str">
        <f>IF(Table111[[#This Row],[In Adafruit Kit]]+Table111[[#This Row],[Common part]]&gt;0,1,"")</f>
        <v/>
      </c>
      <c r="AD210">
        <v>1</v>
      </c>
      <c r="AE210" t="str">
        <f>VLOOKUP(Table111[[#This Row],[Resistance (Ohms)]],Values!$A$12:'Values'!D$88,3,0)</f>
        <v>STOCK</v>
      </c>
      <c r="AF210" t="s">
        <v>29</v>
      </c>
      <c r="AG210" t="str">
        <f>CONCATENATE(Table111[[#This Row],[Resistance (Ohms)]],Table111[[#This Row],[Tolerance]],Table111[[#This Row],[Stock]])</f>
        <v>27Â±5%Stock</v>
      </c>
      <c r="AH210" t="s">
        <v>11345</v>
      </c>
      <c r="AI210" s="6" t="s">
        <v>11350</v>
      </c>
    </row>
    <row r="211" spans="1:35">
      <c r="A211" t="s">
        <v>5274</v>
      </c>
      <c r="B211" t="s">
        <v>5275</v>
      </c>
      <c r="C211" t="s">
        <v>6901</v>
      </c>
      <c r="D211" t="s">
        <v>6902</v>
      </c>
      <c r="E211" t="s">
        <v>60</v>
      </c>
      <c r="F211" t="s">
        <v>6903</v>
      </c>
      <c r="G211">
        <v>25667</v>
      </c>
      <c r="H211">
        <v>0</v>
      </c>
      <c r="I211">
        <v>0.1</v>
      </c>
      <c r="J211">
        <v>0</v>
      </c>
      <c r="K211">
        <v>1</v>
      </c>
      <c r="L211" t="s">
        <v>19</v>
      </c>
      <c r="M211" t="s">
        <v>5279</v>
      </c>
      <c r="N211">
        <v>27</v>
      </c>
      <c r="O211" t="s">
        <v>24</v>
      </c>
      <c r="P211" t="s">
        <v>5280</v>
      </c>
      <c r="Q211" t="s">
        <v>65</v>
      </c>
      <c r="R211" t="s">
        <v>66</v>
      </c>
      <c r="S211" t="s">
        <v>105</v>
      </c>
      <c r="T211" t="s">
        <v>67</v>
      </c>
      <c r="U211" t="s">
        <v>35</v>
      </c>
      <c r="V211">
        <v>603</v>
      </c>
      <c r="W211" t="s">
        <v>36</v>
      </c>
      <c r="X211" t="s">
        <v>37</v>
      </c>
      <c r="Y211">
        <v>2</v>
      </c>
      <c r="AB211" t="str">
        <f>IF(Table111[[#This Row],[In Adafruit Kit]]+Table111[[#This Row],[Common part]]&gt;0,1,"")</f>
        <v/>
      </c>
      <c r="AD211">
        <v>1</v>
      </c>
      <c r="AE211" t="str">
        <f>VLOOKUP(Table111[[#This Row],[Resistance (Ohms)]],Values!$A$12:'Values'!D$88,3,0)</f>
        <v>STOCK</v>
      </c>
      <c r="AF211" t="s">
        <v>29</v>
      </c>
      <c r="AG211" t="str">
        <f>CONCATENATE(Table111[[#This Row],[Resistance (Ohms)]],Table111[[#This Row],[Tolerance]],Table111[[#This Row],[Stock]])</f>
        <v>27Â±1%Stock</v>
      </c>
      <c r="AH211" t="s">
        <v>11345</v>
      </c>
      <c r="AI211" s="6" t="s">
        <v>11350</v>
      </c>
    </row>
    <row r="212" spans="1:35">
      <c r="A212" t="s">
        <v>7192</v>
      </c>
      <c r="B212" t="s">
        <v>5275</v>
      </c>
      <c r="C212" t="s">
        <v>8149</v>
      </c>
      <c r="D212" t="s">
        <v>8150</v>
      </c>
      <c r="E212" t="s">
        <v>60</v>
      </c>
      <c r="F212" t="s">
        <v>6903</v>
      </c>
      <c r="G212">
        <v>0</v>
      </c>
      <c r="H212">
        <v>0</v>
      </c>
      <c r="I212" t="s">
        <v>25</v>
      </c>
      <c r="J212">
        <v>0</v>
      </c>
      <c r="K212">
        <v>10</v>
      </c>
      <c r="L212" t="s">
        <v>19</v>
      </c>
      <c r="M212" t="s">
        <v>5279</v>
      </c>
      <c r="N212">
        <v>27</v>
      </c>
      <c r="O212" t="s">
        <v>24</v>
      </c>
      <c r="P212" t="s">
        <v>5280</v>
      </c>
      <c r="Q212" t="s">
        <v>65</v>
      </c>
      <c r="R212" t="s">
        <v>20</v>
      </c>
      <c r="S212" t="s">
        <v>105</v>
      </c>
      <c r="T212" t="s">
        <v>67</v>
      </c>
      <c r="U212" t="s">
        <v>35</v>
      </c>
      <c r="V212">
        <v>603</v>
      </c>
      <c r="W212" t="s">
        <v>36</v>
      </c>
      <c r="X212" t="s">
        <v>37</v>
      </c>
      <c r="Y212">
        <v>2</v>
      </c>
      <c r="AB212" t="str">
        <f>IF(Table111[[#This Row],[In Adafruit Kit]]+Table111[[#This Row],[Common part]]&gt;0,1,"")</f>
        <v/>
      </c>
      <c r="AE212" t="str">
        <f>VLOOKUP(Table111[[#This Row],[Resistance (Ohms)]],Values!$A$12:'Values'!D$88,3,0)</f>
        <v>STOCK</v>
      </c>
      <c r="AG212" t="str">
        <f>CONCATENATE(Table111[[#This Row],[Resistance (Ohms)]],Table111[[#This Row],[Tolerance]],Table111[[#This Row],[Stock]])</f>
        <v>27Â±1%</v>
      </c>
      <c r="AH212" t="s">
        <v>11345</v>
      </c>
      <c r="AI212" s="6" t="s">
        <v>11350</v>
      </c>
    </row>
    <row r="213" spans="1:35">
      <c r="A213" t="s">
        <v>7192</v>
      </c>
      <c r="B213" t="s">
        <v>5275</v>
      </c>
      <c r="C213" t="s">
        <v>9002</v>
      </c>
      <c r="D213" t="s">
        <v>9003</v>
      </c>
      <c r="E213" t="s">
        <v>60</v>
      </c>
      <c r="F213" t="s">
        <v>5649</v>
      </c>
      <c r="G213">
        <v>0</v>
      </c>
      <c r="H213">
        <v>0</v>
      </c>
      <c r="I213" t="s">
        <v>25</v>
      </c>
      <c r="J213">
        <v>0</v>
      </c>
      <c r="K213">
        <v>10</v>
      </c>
      <c r="L213" t="s">
        <v>19</v>
      </c>
      <c r="M213" t="s">
        <v>5279</v>
      </c>
      <c r="N213">
        <v>27</v>
      </c>
      <c r="O213" t="s">
        <v>23</v>
      </c>
      <c r="P213" t="s">
        <v>5280</v>
      </c>
      <c r="Q213" t="s">
        <v>65</v>
      </c>
      <c r="R213" t="s">
        <v>20</v>
      </c>
      <c r="S213" t="s">
        <v>71</v>
      </c>
      <c r="T213" t="s">
        <v>67</v>
      </c>
      <c r="U213" t="s">
        <v>35</v>
      </c>
      <c r="V213">
        <v>603</v>
      </c>
      <c r="W213" t="s">
        <v>36</v>
      </c>
      <c r="X213" t="s">
        <v>37</v>
      </c>
      <c r="Y213">
        <v>2</v>
      </c>
      <c r="AB213" t="str">
        <f>IF(Table111[[#This Row],[In Adafruit Kit]]+Table111[[#This Row],[Common part]]&gt;0,1,"")</f>
        <v/>
      </c>
      <c r="AE213" t="str">
        <f>VLOOKUP(Table111[[#This Row],[Resistance (Ohms)]],Values!$A$12:'Values'!D$88,3,0)</f>
        <v>STOCK</v>
      </c>
      <c r="AG213" t="str">
        <f>CONCATENATE(Table111[[#This Row],[Resistance (Ohms)]],Table111[[#This Row],[Tolerance]],Table111[[#This Row],[Stock]])</f>
        <v>27Â±5%</v>
      </c>
      <c r="AH213" t="s">
        <v>11345</v>
      </c>
      <c r="AI213" s="6" t="s">
        <v>11350</v>
      </c>
    </row>
    <row r="214" spans="1:35">
      <c r="A214" t="s">
        <v>5274</v>
      </c>
      <c r="B214" t="s">
        <v>5275</v>
      </c>
      <c r="C214" t="s">
        <v>6829</v>
      </c>
      <c r="D214" t="s">
        <v>6830</v>
      </c>
      <c r="E214" t="s">
        <v>60</v>
      </c>
      <c r="F214" t="s">
        <v>6831</v>
      </c>
      <c r="G214">
        <v>34860</v>
      </c>
      <c r="H214">
        <v>0</v>
      </c>
      <c r="I214">
        <v>0.1</v>
      </c>
      <c r="J214">
        <v>0</v>
      </c>
      <c r="K214">
        <v>1</v>
      </c>
      <c r="L214" t="s">
        <v>19</v>
      </c>
      <c r="M214" t="s">
        <v>5279</v>
      </c>
      <c r="N214">
        <v>27.4</v>
      </c>
      <c r="O214" t="s">
        <v>24</v>
      </c>
      <c r="P214" t="s">
        <v>5280</v>
      </c>
      <c r="Q214" t="s">
        <v>65</v>
      </c>
      <c r="R214" t="s">
        <v>66</v>
      </c>
      <c r="S214" t="s">
        <v>105</v>
      </c>
      <c r="T214" t="s">
        <v>67</v>
      </c>
      <c r="U214" t="s">
        <v>35</v>
      </c>
      <c r="V214">
        <v>603</v>
      </c>
      <c r="W214" t="s">
        <v>36</v>
      </c>
      <c r="X214" t="s">
        <v>37</v>
      </c>
      <c r="Y214">
        <v>2</v>
      </c>
      <c r="AB214" t="str">
        <f>IF(Table111[[#This Row],[In Adafruit Kit]]+Table111[[#This Row],[Common part]]&gt;0,1,"")</f>
        <v/>
      </c>
      <c r="AD214">
        <v>1</v>
      </c>
      <c r="AE214" t="e">
        <f>VLOOKUP(Table111[[#This Row],[Resistance (Ohms)]],Values!$A$12:'Values'!D$88,3,0)</f>
        <v>#N/A</v>
      </c>
      <c r="AG214" t="str">
        <f>CONCATENATE(Table111[[#This Row],[Resistance (Ohms)]],Table111[[#This Row],[Tolerance]],Table111[[#This Row],[Stock]])</f>
        <v>27.4Â±1%</v>
      </c>
      <c r="AH214" t="s">
        <v>11345</v>
      </c>
      <c r="AI214" s="6" t="s">
        <v>11350</v>
      </c>
    </row>
    <row r="215" spans="1:35">
      <c r="A215" t="s">
        <v>7192</v>
      </c>
      <c r="B215" t="s">
        <v>5275</v>
      </c>
      <c r="C215" t="s">
        <v>8151</v>
      </c>
      <c r="D215" t="s">
        <v>8152</v>
      </c>
      <c r="E215" t="s">
        <v>60</v>
      </c>
      <c r="F215" t="s">
        <v>6831</v>
      </c>
      <c r="G215">
        <v>0</v>
      </c>
      <c r="H215">
        <v>0</v>
      </c>
      <c r="I215" t="s">
        <v>25</v>
      </c>
      <c r="J215">
        <v>0</v>
      </c>
      <c r="K215">
        <v>10</v>
      </c>
      <c r="L215" t="s">
        <v>19</v>
      </c>
      <c r="M215" t="s">
        <v>5279</v>
      </c>
      <c r="N215">
        <v>27.4</v>
      </c>
      <c r="O215" t="s">
        <v>24</v>
      </c>
      <c r="P215" t="s">
        <v>5280</v>
      </c>
      <c r="Q215" t="s">
        <v>65</v>
      </c>
      <c r="R215" t="s">
        <v>20</v>
      </c>
      <c r="S215" t="s">
        <v>105</v>
      </c>
      <c r="T215" t="s">
        <v>67</v>
      </c>
      <c r="U215" t="s">
        <v>35</v>
      </c>
      <c r="V215">
        <v>603</v>
      </c>
      <c r="W215" t="s">
        <v>36</v>
      </c>
      <c r="X215" t="s">
        <v>37</v>
      </c>
      <c r="Y215">
        <v>2</v>
      </c>
      <c r="AB215" t="str">
        <f>IF(Table111[[#This Row],[In Adafruit Kit]]+Table111[[#This Row],[Common part]]&gt;0,1,"")</f>
        <v/>
      </c>
      <c r="AE215" t="e">
        <f>VLOOKUP(Table111[[#This Row],[Resistance (Ohms)]],Values!$A$12:'Values'!D$88,3,0)</f>
        <v>#N/A</v>
      </c>
      <c r="AG215" t="str">
        <f>CONCATENATE(Table111[[#This Row],[Resistance (Ohms)]],Table111[[#This Row],[Tolerance]],Table111[[#This Row],[Stock]])</f>
        <v>27.4Â±1%</v>
      </c>
      <c r="AH215" t="s">
        <v>11345</v>
      </c>
      <c r="AI215" s="6" t="s">
        <v>11350</v>
      </c>
    </row>
    <row r="216" spans="1:35">
      <c r="A216" t="s">
        <v>5274</v>
      </c>
      <c r="B216" t="s">
        <v>5275</v>
      </c>
      <c r="C216" t="s">
        <v>7168</v>
      </c>
      <c r="D216" t="s">
        <v>7169</v>
      </c>
      <c r="E216" t="s">
        <v>60</v>
      </c>
      <c r="F216" t="s">
        <v>7170</v>
      </c>
      <c r="G216">
        <v>36201</v>
      </c>
      <c r="H216">
        <v>0</v>
      </c>
      <c r="I216">
        <v>0.1</v>
      </c>
      <c r="J216">
        <v>0</v>
      </c>
      <c r="K216">
        <v>1</v>
      </c>
      <c r="L216" t="s">
        <v>19</v>
      </c>
      <c r="M216" t="s">
        <v>5279</v>
      </c>
      <c r="N216">
        <v>28</v>
      </c>
      <c r="O216" t="s">
        <v>24</v>
      </c>
      <c r="P216" t="s">
        <v>5280</v>
      </c>
      <c r="Q216" t="s">
        <v>65</v>
      </c>
      <c r="R216" t="s">
        <v>66</v>
      </c>
      <c r="S216" t="s">
        <v>105</v>
      </c>
      <c r="T216" t="s">
        <v>67</v>
      </c>
      <c r="U216" t="s">
        <v>35</v>
      </c>
      <c r="V216">
        <v>603</v>
      </c>
      <c r="W216" t="s">
        <v>36</v>
      </c>
      <c r="X216" t="s">
        <v>37</v>
      </c>
      <c r="Y216">
        <v>2</v>
      </c>
      <c r="AB216" t="str">
        <f>IF(Table111[[#This Row],[In Adafruit Kit]]+Table111[[#This Row],[Common part]]&gt;0,1,"")</f>
        <v/>
      </c>
      <c r="AD216">
        <v>1</v>
      </c>
      <c r="AE216" t="e">
        <f>VLOOKUP(Table111[[#This Row],[Resistance (Ohms)]],Values!$A$12:'Values'!D$88,3,0)</f>
        <v>#N/A</v>
      </c>
      <c r="AG216" t="str">
        <f>CONCATENATE(Table111[[#This Row],[Resistance (Ohms)]],Table111[[#This Row],[Tolerance]],Table111[[#This Row],[Stock]])</f>
        <v>28Â±1%</v>
      </c>
      <c r="AH216" t="s">
        <v>11345</v>
      </c>
      <c r="AI216" s="6" t="s">
        <v>11350</v>
      </c>
    </row>
    <row r="217" spans="1:35">
      <c r="A217" t="s">
        <v>7192</v>
      </c>
      <c r="B217" t="s">
        <v>5275</v>
      </c>
      <c r="C217" t="s">
        <v>8169</v>
      </c>
      <c r="D217" t="s">
        <v>8170</v>
      </c>
      <c r="E217" t="s">
        <v>60</v>
      </c>
      <c r="F217" t="s">
        <v>7170</v>
      </c>
      <c r="G217">
        <v>0</v>
      </c>
      <c r="H217">
        <v>0</v>
      </c>
      <c r="I217" t="s">
        <v>25</v>
      </c>
      <c r="J217">
        <v>0</v>
      </c>
      <c r="K217">
        <v>10</v>
      </c>
      <c r="L217" t="s">
        <v>19</v>
      </c>
      <c r="M217" t="s">
        <v>5279</v>
      </c>
      <c r="N217">
        <v>28</v>
      </c>
      <c r="O217" t="s">
        <v>24</v>
      </c>
      <c r="P217" t="s">
        <v>5280</v>
      </c>
      <c r="Q217" t="s">
        <v>65</v>
      </c>
      <c r="R217" t="s">
        <v>20</v>
      </c>
      <c r="S217" t="s">
        <v>105</v>
      </c>
      <c r="T217" t="s">
        <v>67</v>
      </c>
      <c r="U217" t="s">
        <v>35</v>
      </c>
      <c r="V217">
        <v>603</v>
      </c>
      <c r="W217" t="s">
        <v>36</v>
      </c>
      <c r="X217" t="s">
        <v>37</v>
      </c>
      <c r="Y217">
        <v>2</v>
      </c>
      <c r="AB217" t="str">
        <f>IF(Table111[[#This Row],[In Adafruit Kit]]+Table111[[#This Row],[Common part]]&gt;0,1,"")</f>
        <v/>
      </c>
      <c r="AE217" t="e">
        <f>VLOOKUP(Table111[[#This Row],[Resistance (Ohms)]],Values!$A$12:'Values'!D$88,3,0)</f>
        <v>#N/A</v>
      </c>
      <c r="AG217" t="str">
        <f>CONCATENATE(Table111[[#This Row],[Resistance (Ohms)]],Table111[[#This Row],[Tolerance]],Table111[[#This Row],[Stock]])</f>
        <v>28Â±1%</v>
      </c>
      <c r="AH217" t="s">
        <v>11345</v>
      </c>
      <c r="AI217" s="6" t="s">
        <v>11350</v>
      </c>
    </row>
    <row r="218" spans="1:35">
      <c r="A218" t="s">
        <v>5274</v>
      </c>
      <c r="B218" t="s">
        <v>5275</v>
      </c>
      <c r="C218" t="s">
        <v>7153</v>
      </c>
      <c r="D218" t="s">
        <v>7154</v>
      </c>
      <c r="E218" t="s">
        <v>60</v>
      </c>
      <c r="F218" t="s">
        <v>7155</v>
      </c>
      <c r="G218">
        <v>44042</v>
      </c>
      <c r="H218">
        <v>0</v>
      </c>
      <c r="I218">
        <v>0.1</v>
      </c>
      <c r="J218">
        <v>0</v>
      </c>
      <c r="K218">
        <v>1</v>
      </c>
      <c r="L218" t="s">
        <v>19</v>
      </c>
      <c r="M218" t="s">
        <v>5279</v>
      </c>
      <c r="N218">
        <v>28.7</v>
      </c>
      <c r="O218" t="s">
        <v>24</v>
      </c>
      <c r="P218" t="s">
        <v>5280</v>
      </c>
      <c r="Q218" t="s">
        <v>65</v>
      </c>
      <c r="R218" t="s">
        <v>66</v>
      </c>
      <c r="S218" t="s">
        <v>105</v>
      </c>
      <c r="T218" t="s">
        <v>67</v>
      </c>
      <c r="U218" t="s">
        <v>35</v>
      </c>
      <c r="V218">
        <v>603</v>
      </c>
      <c r="W218" t="s">
        <v>36</v>
      </c>
      <c r="X218" t="s">
        <v>37</v>
      </c>
      <c r="Y218">
        <v>2</v>
      </c>
      <c r="AB218" t="str">
        <f>IF(Table111[[#This Row],[In Adafruit Kit]]+Table111[[#This Row],[Common part]]&gt;0,1,"")</f>
        <v/>
      </c>
      <c r="AD218">
        <v>1</v>
      </c>
      <c r="AE218" t="e">
        <f>VLOOKUP(Table111[[#This Row],[Resistance (Ohms)]],Values!$A$12:'Values'!D$88,3,0)</f>
        <v>#N/A</v>
      </c>
      <c r="AG218" t="str">
        <f>CONCATENATE(Table111[[#This Row],[Resistance (Ohms)]],Table111[[#This Row],[Tolerance]],Table111[[#This Row],[Stock]])</f>
        <v>28.7Â±1%</v>
      </c>
      <c r="AH218" t="s">
        <v>11345</v>
      </c>
      <c r="AI218" s="6" t="s">
        <v>11350</v>
      </c>
    </row>
    <row r="219" spans="1:35">
      <c r="A219" t="s">
        <v>7192</v>
      </c>
      <c r="B219" t="s">
        <v>5275</v>
      </c>
      <c r="C219" t="s">
        <v>8171</v>
      </c>
      <c r="D219" t="s">
        <v>8172</v>
      </c>
      <c r="E219" t="s">
        <v>60</v>
      </c>
      <c r="F219" t="s">
        <v>7155</v>
      </c>
      <c r="G219">
        <v>0</v>
      </c>
      <c r="H219">
        <v>0</v>
      </c>
      <c r="I219" t="s">
        <v>25</v>
      </c>
      <c r="J219">
        <v>0</v>
      </c>
      <c r="K219">
        <v>10</v>
      </c>
      <c r="L219" t="s">
        <v>19</v>
      </c>
      <c r="M219" t="s">
        <v>5279</v>
      </c>
      <c r="N219">
        <v>28.7</v>
      </c>
      <c r="O219" t="s">
        <v>24</v>
      </c>
      <c r="P219" t="s">
        <v>5280</v>
      </c>
      <c r="Q219" t="s">
        <v>65</v>
      </c>
      <c r="R219" t="s">
        <v>20</v>
      </c>
      <c r="S219" t="s">
        <v>105</v>
      </c>
      <c r="T219" t="s">
        <v>67</v>
      </c>
      <c r="U219" t="s">
        <v>35</v>
      </c>
      <c r="V219">
        <v>603</v>
      </c>
      <c r="W219" t="s">
        <v>36</v>
      </c>
      <c r="X219" t="s">
        <v>37</v>
      </c>
      <c r="Y219">
        <v>2</v>
      </c>
      <c r="AB219" t="str">
        <f>IF(Table111[[#This Row],[In Adafruit Kit]]+Table111[[#This Row],[Common part]]&gt;0,1,"")</f>
        <v/>
      </c>
      <c r="AE219" t="e">
        <f>VLOOKUP(Table111[[#This Row],[Resistance (Ohms)]],Values!$A$12:'Values'!D$88,3,0)</f>
        <v>#N/A</v>
      </c>
      <c r="AG219" t="str">
        <f>CONCATENATE(Table111[[#This Row],[Resistance (Ohms)]],Table111[[#This Row],[Tolerance]],Table111[[#This Row],[Stock]])</f>
        <v>28.7Â±1%</v>
      </c>
      <c r="AH219" t="s">
        <v>11345</v>
      </c>
      <c r="AI219" s="6" t="s">
        <v>11350</v>
      </c>
    </row>
    <row r="220" spans="1:35">
      <c r="A220" t="s">
        <v>5274</v>
      </c>
      <c r="B220" t="s">
        <v>5275</v>
      </c>
      <c r="C220" t="s">
        <v>7312</v>
      </c>
      <c r="D220" t="s">
        <v>7313</v>
      </c>
      <c r="E220" t="s">
        <v>60</v>
      </c>
      <c r="F220" t="s">
        <v>7314</v>
      </c>
      <c r="G220">
        <v>12587</v>
      </c>
      <c r="H220">
        <v>0</v>
      </c>
      <c r="I220">
        <v>0.1</v>
      </c>
      <c r="J220">
        <v>0</v>
      </c>
      <c r="K220">
        <v>1</v>
      </c>
      <c r="L220" t="s">
        <v>19</v>
      </c>
      <c r="M220" t="s">
        <v>5279</v>
      </c>
      <c r="N220">
        <v>29.4</v>
      </c>
      <c r="O220" t="s">
        <v>24</v>
      </c>
      <c r="P220" t="s">
        <v>5280</v>
      </c>
      <c r="Q220" t="s">
        <v>65</v>
      </c>
      <c r="R220" t="s">
        <v>66</v>
      </c>
      <c r="S220" t="s">
        <v>105</v>
      </c>
      <c r="T220" t="s">
        <v>67</v>
      </c>
      <c r="U220" t="s">
        <v>35</v>
      </c>
      <c r="V220">
        <v>603</v>
      </c>
      <c r="W220" t="s">
        <v>36</v>
      </c>
      <c r="X220" t="s">
        <v>37</v>
      </c>
      <c r="Y220">
        <v>2</v>
      </c>
      <c r="AB220" t="str">
        <f>IF(Table111[[#This Row],[In Adafruit Kit]]+Table111[[#This Row],[Common part]]&gt;0,1,"")</f>
        <v/>
      </c>
      <c r="AD220">
        <v>1</v>
      </c>
      <c r="AE220" t="e">
        <f>VLOOKUP(Table111[[#This Row],[Resistance (Ohms)]],Values!$A$12:'Values'!D$88,3,0)</f>
        <v>#N/A</v>
      </c>
      <c r="AG220" t="str">
        <f>CONCATENATE(Table111[[#This Row],[Resistance (Ohms)]],Table111[[#This Row],[Tolerance]],Table111[[#This Row],[Stock]])</f>
        <v>29.4Â±1%</v>
      </c>
      <c r="AH220" t="s">
        <v>11345</v>
      </c>
      <c r="AI220" s="6" t="s">
        <v>11350</v>
      </c>
    </row>
    <row r="221" spans="1:35">
      <c r="A221" t="s">
        <v>7192</v>
      </c>
      <c r="B221" t="s">
        <v>5275</v>
      </c>
      <c r="C221" t="s">
        <v>8183</v>
      </c>
      <c r="D221" t="s">
        <v>8184</v>
      </c>
      <c r="E221" t="s">
        <v>60</v>
      </c>
      <c r="F221" t="s">
        <v>7314</v>
      </c>
      <c r="G221">
        <v>0</v>
      </c>
      <c r="H221">
        <v>0</v>
      </c>
      <c r="I221" t="s">
        <v>25</v>
      </c>
      <c r="J221">
        <v>0</v>
      </c>
      <c r="K221">
        <v>10</v>
      </c>
      <c r="L221" t="s">
        <v>19</v>
      </c>
      <c r="M221" t="s">
        <v>5279</v>
      </c>
      <c r="N221">
        <v>29.4</v>
      </c>
      <c r="O221" t="s">
        <v>24</v>
      </c>
      <c r="P221" t="s">
        <v>5280</v>
      </c>
      <c r="Q221" t="s">
        <v>65</v>
      </c>
      <c r="R221" t="s">
        <v>20</v>
      </c>
      <c r="S221" t="s">
        <v>105</v>
      </c>
      <c r="T221" t="s">
        <v>67</v>
      </c>
      <c r="U221" t="s">
        <v>35</v>
      </c>
      <c r="V221">
        <v>603</v>
      </c>
      <c r="W221" t="s">
        <v>36</v>
      </c>
      <c r="X221" t="s">
        <v>37</v>
      </c>
      <c r="Y221">
        <v>2</v>
      </c>
      <c r="AB221" t="str">
        <f>IF(Table111[[#This Row],[In Adafruit Kit]]+Table111[[#This Row],[Common part]]&gt;0,1,"")</f>
        <v/>
      </c>
      <c r="AE221" t="e">
        <f>VLOOKUP(Table111[[#This Row],[Resistance (Ohms)]],Values!$A$12:'Values'!D$88,3,0)</f>
        <v>#N/A</v>
      </c>
      <c r="AG221" t="str">
        <f>CONCATENATE(Table111[[#This Row],[Resistance (Ohms)]],Table111[[#This Row],[Tolerance]],Table111[[#This Row],[Stock]])</f>
        <v>29.4Â±1%</v>
      </c>
      <c r="AH221" t="s">
        <v>11345</v>
      </c>
      <c r="AI221" s="6" t="s">
        <v>11350</v>
      </c>
    </row>
    <row r="222" spans="1:35">
      <c r="A222" t="s">
        <v>5274</v>
      </c>
      <c r="B222" t="s">
        <v>5275</v>
      </c>
      <c r="C222" t="s">
        <v>5626</v>
      </c>
      <c r="D222" t="s">
        <v>5627</v>
      </c>
      <c r="E222" t="s">
        <v>60</v>
      </c>
      <c r="F222" t="s">
        <v>5628</v>
      </c>
      <c r="G222">
        <v>29388</v>
      </c>
      <c r="H222">
        <v>0</v>
      </c>
      <c r="I222">
        <v>0.1</v>
      </c>
      <c r="J222">
        <v>0</v>
      </c>
      <c r="K222">
        <v>1</v>
      </c>
      <c r="L222" t="s">
        <v>19</v>
      </c>
      <c r="M222" t="s">
        <v>5279</v>
      </c>
      <c r="N222">
        <v>30</v>
      </c>
      <c r="O222" t="s">
        <v>23</v>
      </c>
      <c r="P222" t="s">
        <v>5280</v>
      </c>
      <c r="Q222" t="s">
        <v>65</v>
      </c>
      <c r="R222" t="s">
        <v>66</v>
      </c>
      <c r="S222" t="s">
        <v>105</v>
      </c>
      <c r="T222" t="s">
        <v>67</v>
      </c>
      <c r="U222" t="s">
        <v>35</v>
      </c>
      <c r="V222">
        <v>603</v>
      </c>
      <c r="W222" t="s">
        <v>36</v>
      </c>
      <c r="X222" t="s">
        <v>37</v>
      </c>
      <c r="Y222">
        <v>2</v>
      </c>
      <c r="AB222" t="str">
        <f>IF(Table111[[#This Row],[In Adafruit Kit]]+Table111[[#This Row],[Common part]]&gt;0,1,"")</f>
        <v/>
      </c>
      <c r="AD222">
        <v>1</v>
      </c>
      <c r="AE222" t="e">
        <f>VLOOKUP(Table111[[#This Row],[Resistance (Ohms)]],Values!$A$12:'Values'!D$88,3,0)</f>
        <v>#N/A</v>
      </c>
      <c r="AG222" t="str">
        <f>CONCATENATE(Table111[[#This Row],[Resistance (Ohms)]],Table111[[#This Row],[Tolerance]],Table111[[#This Row],[Stock]])</f>
        <v>30Â±5%</v>
      </c>
      <c r="AH222" t="s">
        <v>11345</v>
      </c>
      <c r="AI222" s="6" t="s">
        <v>11350</v>
      </c>
    </row>
    <row r="223" spans="1:35">
      <c r="A223" t="s">
        <v>5274</v>
      </c>
      <c r="B223" t="s">
        <v>5275</v>
      </c>
      <c r="C223" t="s">
        <v>5824</v>
      </c>
      <c r="D223" t="s">
        <v>5825</v>
      </c>
      <c r="E223" t="s">
        <v>60</v>
      </c>
      <c r="F223" t="s">
        <v>5826</v>
      </c>
      <c r="G223">
        <v>201408</v>
      </c>
      <c r="H223">
        <v>0</v>
      </c>
      <c r="I223">
        <v>0.1</v>
      </c>
      <c r="J223">
        <v>0</v>
      </c>
      <c r="K223">
        <v>1</v>
      </c>
      <c r="L223" t="s">
        <v>19</v>
      </c>
      <c r="M223" t="s">
        <v>5279</v>
      </c>
      <c r="N223">
        <v>30</v>
      </c>
      <c r="O223" t="s">
        <v>24</v>
      </c>
      <c r="P223" t="s">
        <v>5280</v>
      </c>
      <c r="Q223" t="s">
        <v>65</v>
      </c>
      <c r="R223" t="s">
        <v>66</v>
      </c>
      <c r="S223" t="s">
        <v>105</v>
      </c>
      <c r="T223" t="s">
        <v>67</v>
      </c>
      <c r="U223" t="s">
        <v>35</v>
      </c>
      <c r="V223">
        <v>603</v>
      </c>
      <c r="W223" t="s">
        <v>36</v>
      </c>
      <c r="X223" t="s">
        <v>37</v>
      </c>
      <c r="Y223">
        <v>2</v>
      </c>
      <c r="AB223" t="str">
        <f>IF(Table111[[#This Row],[In Adafruit Kit]]+Table111[[#This Row],[Common part]]&gt;0,1,"")</f>
        <v/>
      </c>
      <c r="AD223">
        <v>1</v>
      </c>
      <c r="AE223" t="e">
        <f>VLOOKUP(Table111[[#This Row],[Resistance (Ohms)]],Values!$A$12:'Values'!D$88,3,0)</f>
        <v>#N/A</v>
      </c>
      <c r="AG223" t="str">
        <f>CONCATENATE(Table111[[#This Row],[Resistance (Ohms)]],Table111[[#This Row],[Tolerance]],Table111[[#This Row],[Stock]])</f>
        <v>30Â±1%</v>
      </c>
      <c r="AH223" t="s">
        <v>11345</v>
      </c>
      <c r="AI223" s="6" t="s">
        <v>11350</v>
      </c>
    </row>
    <row r="224" spans="1:35">
      <c r="A224" t="s">
        <v>7192</v>
      </c>
      <c r="B224" t="s">
        <v>5275</v>
      </c>
      <c r="C224" t="s">
        <v>8225</v>
      </c>
      <c r="D224" t="s">
        <v>8226</v>
      </c>
      <c r="E224" t="s">
        <v>60</v>
      </c>
      <c r="F224" t="s">
        <v>5826</v>
      </c>
      <c r="G224">
        <v>0</v>
      </c>
      <c r="H224">
        <v>0</v>
      </c>
      <c r="I224" t="s">
        <v>25</v>
      </c>
      <c r="J224">
        <v>0</v>
      </c>
      <c r="K224">
        <v>10</v>
      </c>
      <c r="L224" t="s">
        <v>19</v>
      </c>
      <c r="M224" t="s">
        <v>5279</v>
      </c>
      <c r="N224">
        <v>30</v>
      </c>
      <c r="O224" t="s">
        <v>24</v>
      </c>
      <c r="P224" t="s">
        <v>5280</v>
      </c>
      <c r="Q224" t="s">
        <v>65</v>
      </c>
      <c r="R224" t="s">
        <v>20</v>
      </c>
      <c r="S224" t="s">
        <v>105</v>
      </c>
      <c r="T224" t="s">
        <v>67</v>
      </c>
      <c r="U224" t="s">
        <v>35</v>
      </c>
      <c r="V224">
        <v>603</v>
      </c>
      <c r="W224" t="s">
        <v>36</v>
      </c>
      <c r="X224" t="s">
        <v>37</v>
      </c>
      <c r="Y224">
        <v>2</v>
      </c>
      <c r="AB224" t="str">
        <f>IF(Table111[[#This Row],[In Adafruit Kit]]+Table111[[#This Row],[Common part]]&gt;0,1,"")</f>
        <v/>
      </c>
      <c r="AE224" t="e">
        <f>VLOOKUP(Table111[[#This Row],[Resistance (Ohms)]],Values!$A$12:'Values'!D$88,3,0)</f>
        <v>#N/A</v>
      </c>
      <c r="AG224" t="str">
        <f>CONCATENATE(Table111[[#This Row],[Resistance (Ohms)]],Table111[[#This Row],[Tolerance]],Table111[[#This Row],[Stock]])</f>
        <v>30Â±1%</v>
      </c>
      <c r="AH224" t="s">
        <v>11345</v>
      </c>
      <c r="AI224" s="6" t="s">
        <v>11350</v>
      </c>
    </row>
    <row r="225" spans="1:35">
      <c r="A225" t="s">
        <v>7192</v>
      </c>
      <c r="B225" t="s">
        <v>5275</v>
      </c>
      <c r="C225" t="s">
        <v>9020</v>
      </c>
      <c r="D225" t="s">
        <v>9021</v>
      </c>
      <c r="E225" t="s">
        <v>60</v>
      </c>
      <c r="F225" t="s">
        <v>5628</v>
      </c>
      <c r="G225">
        <v>0</v>
      </c>
      <c r="H225">
        <v>0</v>
      </c>
      <c r="I225" t="s">
        <v>25</v>
      </c>
      <c r="J225">
        <v>0</v>
      </c>
      <c r="K225">
        <v>10</v>
      </c>
      <c r="L225" t="s">
        <v>19</v>
      </c>
      <c r="M225" t="s">
        <v>5279</v>
      </c>
      <c r="N225">
        <v>30</v>
      </c>
      <c r="O225" t="s">
        <v>23</v>
      </c>
      <c r="P225" t="s">
        <v>5280</v>
      </c>
      <c r="Q225" t="s">
        <v>65</v>
      </c>
      <c r="R225" t="s">
        <v>20</v>
      </c>
      <c r="S225" t="s">
        <v>71</v>
      </c>
      <c r="T225" t="s">
        <v>67</v>
      </c>
      <c r="U225" t="s">
        <v>35</v>
      </c>
      <c r="V225">
        <v>603</v>
      </c>
      <c r="W225" t="s">
        <v>36</v>
      </c>
      <c r="X225" t="s">
        <v>37</v>
      </c>
      <c r="Y225">
        <v>2</v>
      </c>
      <c r="AB225" t="str">
        <f>IF(Table111[[#This Row],[In Adafruit Kit]]+Table111[[#This Row],[Common part]]&gt;0,1,"")</f>
        <v/>
      </c>
      <c r="AE225" t="e">
        <f>VLOOKUP(Table111[[#This Row],[Resistance (Ohms)]],Values!$A$12:'Values'!D$88,3,0)</f>
        <v>#N/A</v>
      </c>
      <c r="AG225" t="str">
        <f>CONCATENATE(Table111[[#This Row],[Resistance (Ohms)]],Table111[[#This Row],[Tolerance]],Table111[[#This Row],[Stock]])</f>
        <v>30Â±5%</v>
      </c>
      <c r="AH225" t="s">
        <v>11345</v>
      </c>
      <c r="AI225" s="6" t="s">
        <v>11350</v>
      </c>
    </row>
    <row r="226" spans="1:35">
      <c r="A226" t="s">
        <v>5274</v>
      </c>
      <c r="B226" t="s">
        <v>5275</v>
      </c>
      <c r="C226" t="s">
        <v>7609</v>
      </c>
      <c r="D226" t="s">
        <v>7610</v>
      </c>
      <c r="E226" t="s">
        <v>60</v>
      </c>
      <c r="F226" t="s">
        <v>7611</v>
      </c>
      <c r="G226">
        <v>0</v>
      </c>
      <c r="H226">
        <v>0</v>
      </c>
      <c r="I226">
        <v>0.1</v>
      </c>
      <c r="J226">
        <v>0</v>
      </c>
      <c r="K226">
        <v>1</v>
      </c>
      <c r="L226" t="s">
        <v>19</v>
      </c>
      <c r="M226" t="s">
        <v>5279</v>
      </c>
      <c r="N226">
        <v>30.1</v>
      </c>
      <c r="O226" t="s">
        <v>24</v>
      </c>
      <c r="P226" t="s">
        <v>5280</v>
      </c>
      <c r="Q226" t="s">
        <v>65</v>
      </c>
      <c r="R226" t="s">
        <v>66</v>
      </c>
      <c r="S226" t="s">
        <v>105</v>
      </c>
      <c r="T226" t="s">
        <v>67</v>
      </c>
      <c r="U226" t="s">
        <v>35</v>
      </c>
      <c r="V226">
        <v>603</v>
      </c>
      <c r="W226" t="s">
        <v>36</v>
      </c>
      <c r="X226" t="s">
        <v>37</v>
      </c>
      <c r="Y226">
        <v>2</v>
      </c>
      <c r="AB226" t="str">
        <f>IF(Table111[[#This Row],[In Adafruit Kit]]+Table111[[#This Row],[Common part]]&gt;0,1,"")</f>
        <v/>
      </c>
      <c r="AD226">
        <v>1</v>
      </c>
      <c r="AE226" t="e">
        <f>VLOOKUP(Table111[[#This Row],[Resistance (Ohms)]],Values!$A$12:'Values'!D$88,3,0)</f>
        <v>#N/A</v>
      </c>
      <c r="AG226" t="str">
        <f>CONCATENATE(Table111[[#This Row],[Resistance (Ohms)]],Table111[[#This Row],[Tolerance]],Table111[[#This Row],[Stock]])</f>
        <v>30.1Â±1%</v>
      </c>
      <c r="AH226" t="s">
        <v>11345</v>
      </c>
      <c r="AI226" s="6" t="s">
        <v>11350</v>
      </c>
    </row>
    <row r="227" spans="1:35">
      <c r="A227" t="s">
        <v>7192</v>
      </c>
      <c r="B227" t="s">
        <v>5275</v>
      </c>
      <c r="C227" t="s">
        <v>8227</v>
      </c>
      <c r="D227" t="s">
        <v>8228</v>
      </c>
      <c r="E227" t="s">
        <v>60</v>
      </c>
      <c r="F227" t="s">
        <v>7611</v>
      </c>
      <c r="G227">
        <v>0</v>
      </c>
      <c r="H227">
        <v>0</v>
      </c>
      <c r="I227" t="s">
        <v>25</v>
      </c>
      <c r="J227">
        <v>0</v>
      </c>
      <c r="K227">
        <v>10</v>
      </c>
      <c r="L227" t="s">
        <v>19</v>
      </c>
      <c r="M227" t="s">
        <v>5279</v>
      </c>
      <c r="N227">
        <v>30.1</v>
      </c>
      <c r="O227" t="s">
        <v>24</v>
      </c>
      <c r="P227" t="s">
        <v>5280</v>
      </c>
      <c r="Q227" t="s">
        <v>65</v>
      </c>
      <c r="R227" t="s">
        <v>20</v>
      </c>
      <c r="S227" t="s">
        <v>105</v>
      </c>
      <c r="T227" t="s">
        <v>67</v>
      </c>
      <c r="U227" t="s">
        <v>35</v>
      </c>
      <c r="V227">
        <v>603</v>
      </c>
      <c r="W227" t="s">
        <v>36</v>
      </c>
      <c r="X227" t="s">
        <v>37</v>
      </c>
      <c r="Y227">
        <v>2</v>
      </c>
      <c r="AB227" t="str">
        <f>IF(Table111[[#This Row],[In Adafruit Kit]]+Table111[[#This Row],[Common part]]&gt;0,1,"")</f>
        <v/>
      </c>
      <c r="AE227" t="e">
        <f>VLOOKUP(Table111[[#This Row],[Resistance (Ohms)]],Values!$A$12:'Values'!D$88,3,0)</f>
        <v>#N/A</v>
      </c>
      <c r="AG227" t="str">
        <f>CONCATENATE(Table111[[#This Row],[Resistance (Ohms)]],Table111[[#This Row],[Tolerance]],Table111[[#This Row],[Stock]])</f>
        <v>30.1Â±1%</v>
      </c>
      <c r="AH227" t="s">
        <v>11345</v>
      </c>
      <c r="AI227" s="6" t="s">
        <v>11350</v>
      </c>
    </row>
    <row r="228" spans="1:35">
      <c r="A228" t="s">
        <v>5274</v>
      </c>
      <c r="B228" t="s">
        <v>5275</v>
      </c>
      <c r="C228" t="s">
        <v>6715</v>
      </c>
      <c r="D228" t="s">
        <v>6716</v>
      </c>
      <c r="E228" t="s">
        <v>60</v>
      </c>
      <c r="F228" t="s">
        <v>6717</v>
      </c>
      <c r="G228">
        <v>45569</v>
      </c>
      <c r="H228">
        <v>0</v>
      </c>
      <c r="I228">
        <v>0.1</v>
      </c>
      <c r="J228">
        <v>0</v>
      </c>
      <c r="K228">
        <v>1</v>
      </c>
      <c r="L228" t="s">
        <v>19</v>
      </c>
      <c r="M228" t="s">
        <v>5279</v>
      </c>
      <c r="N228">
        <v>30.9</v>
      </c>
      <c r="O228" t="s">
        <v>24</v>
      </c>
      <c r="P228" t="s">
        <v>5280</v>
      </c>
      <c r="Q228" t="s">
        <v>65</v>
      </c>
      <c r="R228" t="s">
        <v>66</v>
      </c>
      <c r="S228" t="s">
        <v>105</v>
      </c>
      <c r="T228" t="s">
        <v>67</v>
      </c>
      <c r="U228" t="s">
        <v>35</v>
      </c>
      <c r="V228">
        <v>603</v>
      </c>
      <c r="W228" t="s">
        <v>36</v>
      </c>
      <c r="X228" t="s">
        <v>37</v>
      </c>
      <c r="Y228">
        <v>2</v>
      </c>
      <c r="AB228" t="str">
        <f>IF(Table111[[#This Row],[In Adafruit Kit]]+Table111[[#This Row],[Common part]]&gt;0,1,"")</f>
        <v/>
      </c>
      <c r="AD228">
        <v>1</v>
      </c>
      <c r="AE228" t="e">
        <f>VLOOKUP(Table111[[#This Row],[Resistance (Ohms)]],Values!$A$12:'Values'!D$88,3,0)</f>
        <v>#N/A</v>
      </c>
      <c r="AG228" t="str">
        <f>CONCATENATE(Table111[[#This Row],[Resistance (Ohms)]],Table111[[#This Row],[Tolerance]],Table111[[#This Row],[Stock]])</f>
        <v>30.9Â±1%</v>
      </c>
      <c r="AH228" t="s">
        <v>11345</v>
      </c>
      <c r="AI228" s="6" t="s">
        <v>11350</v>
      </c>
    </row>
    <row r="229" spans="1:35">
      <c r="A229" t="s">
        <v>7192</v>
      </c>
      <c r="B229" t="s">
        <v>5275</v>
      </c>
      <c r="C229" t="s">
        <v>8229</v>
      </c>
      <c r="D229" t="s">
        <v>8230</v>
      </c>
      <c r="E229" t="s">
        <v>60</v>
      </c>
      <c r="F229" t="s">
        <v>6717</v>
      </c>
      <c r="G229">
        <v>0</v>
      </c>
      <c r="H229">
        <v>0</v>
      </c>
      <c r="I229" t="s">
        <v>25</v>
      </c>
      <c r="J229">
        <v>0</v>
      </c>
      <c r="K229">
        <v>10</v>
      </c>
      <c r="L229" t="s">
        <v>19</v>
      </c>
      <c r="M229" t="s">
        <v>5279</v>
      </c>
      <c r="N229">
        <v>30.9</v>
      </c>
      <c r="O229" t="s">
        <v>24</v>
      </c>
      <c r="P229" t="s">
        <v>5280</v>
      </c>
      <c r="Q229" t="s">
        <v>65</v>
      </c>
      <c r="R229" t="s">
        <v>20</v>
      </c>
      <c r="S229" t="s">
        <v>105</v>
      </c>
      <c r="T229" t="s">
        <v>67</v>
      </c>
      <c r="U229" t="s">
        <v>35</v>
      </c>
      <c r="V229">
        <v>603</v>
      </c>
      <c r="W229" t="s">
        <v>36</v>
      </c>
      <c r="X229" t="s">
        <v>37</v>
      </c>
      <c r="Y229">
        <v>2</v>
      </c>
      <c r="AB229" t="str">
        <f>IF(Table111[[#This Row],[In Adafruit Kit]]+Table111[[#This Row],[Common part]]&gt;0,1,"")</f>
        <v/>
      </c>
      <c r="AE229" t="e">
        <f>VLOOKUP(Table111[[#This Row],[Resistance (Ohms)]],Values!$A$12:'Values'!D$88,3,0)</f>
        <v>#N/A</v>
      </c>
      <c r="AG229" t="str">
        <f>CONCATENATE(Table111[[#This Row],[Resistance (Ohms)]],Table111[[#This Row],[Tolerance]],Table111[[#This Row],[Stock]])</f>
        <v>30.9Â±1%</v>
      </c>
      <c r="AH229" t="s">
        <v>11345</v>
      </c>
      <c r="AI229" s="6" t="s">
        <v>11350</v>
      </c>
    </row>
    <row r="230" spans="1:35">
      <c r="A230" t="s">
        <v>5274</v>
      </c>
      <c r="B230" t="s">
        <v>5275</v>
      </c>
      <c r="C230" t="s">
        <v>6502</v>
      </c>
      <c r="D230" t="s">
        <v>6503</v>
      </c>
      <c r="E230" t="s">
        <v>60</v>
      </c>
      <c r="F230" t="s">
        <v>6504</v>
      </c>
      <c r="G230">
        <v>59437</v>
      </c>
      <c r="H230">
        <v>0</v>
      </c>
      <c r="I230">
        <v>0.1</v>
      </c>
      <c r="J230">
        <v>0</v>
      </c>
      <c r="K230">
        <v>1</v>
      </c>
      <c r="L230" t="s">
        <v>19</v>
      </c>
      <c r="M230" t="s">
        <v>5279</v>
      </c>
      <c r="N230">
        <v>31.6</v>
      </c>
      <c r="O230" t="s">
        <v>24</v>
      </c>
      <c r="P230" t="s">
        <v>5280</v>
      </c>
      <c r="Q230" t="s">
        <v>65</v>
      </c>
      <c r="R230" t="s">
        <v>66</v>
      </c>
      <c r="S230" t="s">
        <v>105</v>
      </c>
      <c r="T230" t="s">
        <v>67</v>
      </c>
      <c r="U230" t="s">
        <v>35</v>
      </c>
      <c r="V230">
        <v>603</v>
      </c>
      <c r="W230" t="s">
        <v>36</v>
      </c>
      <c r="X230" t="s">
        <v>37</v>
      </c>
      <c r="Y230">
        <v>2</v>
      </c>
      <c r="AB230" t="str">
        <f>IF(Table111[[#This Row],[In Adafruit Kit]]+Table111[[#This Row],[Common part]]&gt;0,1,"")</f>
        <v/>
      </c>
      <c r="AD230">
        <v>1</v>
      </c>
      <c r="AE230" t="e">
        <f>VLOOKUP(Table111[[#This Row],[Resistance (Ohms)]],Values!$A$12:'Values'!D$88,3,0)</f>
        <v>#N/A</v>
      </c>
      <c r="AG230" t="str">
        <f>CONCATENATE(Table111[[#This Row],[Resistance (Ohms)]],Table111[[#This Row],[Tolerance]],Table111[[#This Row],[Stock]])</f>
        <v>31.6Â±1%</v>
      </c>
      <c r="AH230" t="s">
        <v>11345</v>
      </c>
      <c r="AI230" s="6" t="s">
        <v>11350</v>
      </c>
    </row>
    <row r="231" spans="1:35">
      <c r="A231" t="s">
        <v>7192</v>
      </c>
      <c r="B231" t="s">
        <v>5275</v>
      </c>
      <c r="C231" t="s">
        <v>8239</v>
      </c>
      <c r="D231" t="s">
        <v>8240</v>
      </c>
      <c r="E231" t="s">
        <v>60</v>
      </c>
      <c r="F231" t="s">
        <v>6504</v>
      </c>
      <c r="G231">
        <v>0</v>
      </c>
      <c r="H231">
        <v>0</v>
      </c>
      <c r="I231" t="s">
        <v>25</v>
      </c>
      <c r="J231">
        <v>0</v>
      </c>
      <c r="K231">
        <v>10</v>
      </c>
      <c r="L231" t="s">
        <v>19</v>
      </c>
      <c r="M231" t="s">
        <v>5279</v>
      </c>
      <c r="N231">
        <v>31.6</v>
      </c>
      <c r="O231" t="s">
        <v>24</v>
      </c>
      <c r="P231" t="s">
        <v>5280</v>
      </c>
      <c r="Q231" t="s">
        <v>65</v>
      </c>
      <c r="R231" t="s">
        <v>20</v>
      </c>
      <c r="S231" t="s">
        <v>105</v>
      </c>
      <c r="T231" t="s">
        <v>67</v>
      </c>
      <c r="U231" t="s">
        <v>35</v>
      </c>
      <c r="V231">
        <v>603</v>
      </c>
      <c r="W231" t="s">
        <v>36</v>
      </c>
      <c r="X231" t="s">
        <v>37</v>
      </c>
      <c r="Y231">
        <v>2</v>
      </c>
      <c r="AB231" t="str">
        <f>IF(Table111[[#This Row],[In Adafruit Kit]]+Table111[[#This Row],[Common part]]&gt;0,1,"")</f>
        <v/>
      </c>
      <c r="AE231" t="e">
        <f>VLOOKUP(Table111[[#This Row],[Resistance (Ohms)]],Values!$A$12:'Values'!D$88,3,0)</f>
        <v>#N/A</v>
      </c>
      <c r="AG231" t="str">
        <f>CONCATENATE(Table111[[#This Row],[Resistance (Ohms)]],Table111[[#This Row],[Tolerance]],Table111[[#This Row],[Stock]])</f>
        <v>31.6Â±1%</v>
      </c>
      <c r="AH231" t="s">
        <v>11345</v>
      </c>
      <c r="AI231" s="6" t="s">
        <v>11350</v>
      </c>
    </row>
    <row r="232" spans="1:35">
      <c r="A232" t="s">
        <v>5274</v>
      </c>
      <c r="B232" t="s">
        <v>5275</v>
      </c>
      <c r="C232" t="s">
        <v>7171</v>
      </c>
      <c r="D232" t="s">
        <v>7172</v>
      </c>
      <c r="E232" t="s">
        <v>60</v>
      </c>
      <c r="F232" t="s">
        <v>7173</v>
      </c>
      <c r="G232">
        <v>32801</v>
      </c>
      <c r="H232">
        <v>0</v>
      </c>
      <c r="I232">
        <v>0.1</v>
      </c>
      <c r="J232">
        <v>0</v>
      </c>
      <c r="K232">
        <v>1</v>
      </c>
      <c r="L232" t="s">
        <v>19</v>
      </c>
      <c r="M232" t="s">
        <v>5279</v>
      </c>
      <c r="N232">
        <v>32.4</v>
      </c>
      <c r="O232" t="s">
        <v>24</v>
      </c>
      <c r="P232" t="s">
        <v>5280</v>
      </c>
      <c r="Q232" t="s">
        <v>65</v>
      </c>
      <c r="R232" t="s">
        <v>66</v>
      </c>
      <c r="S232" t="s">
        <v>105</v>
      </c>
      <c r="T232" t="s">
        <v>67</v>
      </c>
      <c r="U232" t="s">
        <v>35</v>
      </c>
      <c r="V232">
        <v>603</v>
      </c>
      <c r="W232" t="s">
        <v>36</v>
      </c>
      <c r="X232" t="s">
        <v>37</v>
      </c>
      <c r="Y232">
        <v>2</v>
      </c>
      <c r="AB232" t="str">
        <f>IF(Table111[[#This Row],[In Adafruit Kit]]+Table111[[#This Row],[Common part]]&gt;0,1,"")</f>
        <v/>
      </c>
      <c r="AD232">
        <v>1</v>
      </c>
      <c r="AE232" t="e">
        <f>VLOOKUP(Table111[[#This Row],[Resistance (Ohms)]],Values!$A$12:'Values'!D$88,3,0)</f>
        <v>#N/A</v>
      </c>
      <c r="AG232" t="str">
        <f>CONCATENATE(Table111[[#This Row],[Resistance (Ohms)]],Table111[[#This Row],[Tolerance]],Table111[[#This Row],[Stock]])</f>
        <v>32.4Â±1%</v>
      </c>
      <c r="AH232" t="s">
        <v>11345</v>
      </c>
      <c r="AI232" s="6" t="s">
        <v>11350</v>
      </c>
    </row>
    <row r="233" spans="1:35">
      <c r="A233" t="s">
        <v>7192</v>
      </c>
      <c r="B233" t="s">
        <v>5275</v>
      </c>
      <c r="C233" t="s">
        <v>8249</v>
      </c>
      <c r="D233" t="s">
        <v>8250</v>
      </c>
      <c r="E233" t="s">
        <v>60</v>
      </c>
      <c r="F233" t="s">
        <v>7173</v>
      </c>
      <c r="G233">
        <v>0</v>
      </c>
      <c r="H233">
        <v>0</v>
      </c>
      <c r="I233" t="s">
        <v>25</v>
      </c>
      <c r="J233">
        <v>0</v>
      </c>
      <c r="K233">
        <v>10</v>
      </c>
      <c r="L233" t="s">
        <v>19</v>
      </c>
      <c r="M233" t="s">
        <v>5279</v>
      </c>
      <c r="N233">
        <v>32.4</v>
      </c>
      <c r="O233" t="s">
        <v>24</v>
      </c>
      <c r="P233" t="s">
        <v>5280</v>
      </c>
      <c r="Q233" t="s">
        <v>65</v>
      </c>
      <c r="R233" t="s">
        <v>20</v>
      </c>
      <c r="S233" t="s">
        <v>105</v>
      </c>
      <c r="T233" t="s">
        <v>67</v>
      </c>
      <c r="U233" t="s">
        <v>35</v>
      </c>
      <c r="V233">
        <v>603</v>
      </c>
      <c r="W233" t="s">
        <v>36</v>
      </c>
      <c r="X233" t="s">
        <v>37</v>
      </c>
      <c r="Y233">
        <v>2</v>
      </c>
      <c r="AB233" t="str">
        <f>IF(Table111[[#This Row],[In Adafruit Kit]]+Table111[[#This Row],[Common part]]&gt;0,1,"")</f>
        <v/>
      </c>
      <c r="AE233" t="e">
        <f>VLOOKUP(Table111[[#This Row],[Resistance (Ohms)]],Values!$A$12:'Values'!D$88,3,0)</f>
        <v>#N/A</v>
      </c>
      <c r="AG233" t="str">
        <f>CONCATENATE(Table111[[#This Row],[Resistance (Ohms)]],Table111[[#This Row],[Tolerance]],Table111[[#This Row],[Stock]])</f>
        <v>32.4Â±1%</v>
      </c>
      <c r="AH233" t="s">
        <v>11345</v>
      </c>
      <c r="AI233" s="6" t="s">
        <v>11350</v>
      </c>
    </row>
    <row r="234" spans="1:35">
      <c r="A234" t="s">
        <v>5274</v>
      </c>
      <c r="B234" t="s">
        <v>5275</v>
      </c>
      <c r="C234" t="s">
        <v>5359</v>
      </c>
      <c r="D234" t="s">
        <v>5360</v>
      </c>
      <c r="E234" t="s">
        <v>60</v>
      </c>
      <c r="F234" t="s">
        <v>5361</v>
      </c>
      <c r="G234">
        <v>315492</v>
      </c>
      <c r="H234">
        <v>0</v>
      </c>
      <c r="I234">
        <v>0.1</v>
      </c>
      <c r="J234">
        <v>0</v>
      </c>
      <c r="K234">
        <v>1</v>
      </c>
      <c r="L234" t="s">
        <v>19</v>
      </c>
      <c r="M234" t="s">
        <v>5279</v>
      </c>
      <c r="N234">
        <v>33</v>
      </c>
      <c r="O234" t="s">
        <v>23</v>
      </c>
      <c r="P234" t="s">
        <v>5280</v>
      </c>
      <c r="Q234" t="s">
        <v>65</v>
      </c>
      <c r="R234" t="s">
        <v>66</v>
      </c>
      <c r="S234" t="s">
        <v>105</v>
      </c>
      <c r="T234" t="s">
        <v>67</v>
      </c>
      <c r="U234" t="s">
        <v>35</v>
      </c>
      <c r="V234">
        <v>603</v>
      </c>
      <c r="W234" t="s">
        <v>36</v>
      </c>
      <c r="X234" t="s">
        <v>37</v>
      </c>
      <c r="Y234">
        <v>2</v>
      </c>
      <c r="Z234">
        <v>1</v>
      </c>
      <c r="AB234">
        <f>IF(Table111[[#This Row],[In Adafruit Kit]]+Table111[[#This Row],[Common part]]&gt;0,1,"")</f>
        <v>1</v>
      </c>
      <c r="AC234">
        <v>1</v>
      </c>
      <c r="AE234" t="str">
        <f>VLOOKUP(Table111[[#This Row],[Resistance (Ohms)]],Values!$A$12:'Values'!D$88,3,0)</f>
        <v>STOCK</v>
      </c>
      <c r="AF234" t="s">
        <v>29</v>
      </c>
      <c r="AG234" t="str">
        <f>CONCATENATE(Table111[[#This Row],[Resistance (Ohms)]],Table111[[#This Row],[Tolerance]],Table111[[#This Row],[Stock]])</f>
        <v>33Â±5%Stock</v>
      </c>
      <c r="AH234" t="s">
        <v>11345</v>
      </c>
      <c r="AI234" s="6" t="s">
        <v>11350</v>
      </c>
    </row>
    <row r="235" spans="1:35">
      <c r="A235" t="s">
        <v>5274</v>
      </c>
      <c r="B235" t="s">
        <v>5275</v>
      </c>
      <c r="C235" t="s">
        <v>5692</v>
      </c>
      <c r="D235" t="s">
        <v>5693</v>
      </c>
      <c r="E235" t="s">
        <v>60</v>
      </c>
      <c r="F235" t="s">
        <v>5694</v>
      </c>
      <c r="G235">
        <v>824798</v>
      </c>
      <c r="H235">
        <v>0</v>
      </c>
      <c r="I235">
        <v>0.1</v>
      </c>
      <c r="J235">
        <v>0</v>
      </c>
      <c r="K235">
        <v>1</v>
      </c>
      <c r="L235" t="s">
        <v>19</v>
      </c>
      <c r="M235" t="s">
        <v>5279</v>
      </c>
      <c r="N235">
        <v>33</v>
      </c>
      <c r="O235" t="s">
        <v>24</v>
      </c>
      <c r="P235" t="s">
        <v>5280</v>
      </c>
      <c r="Q235" t="s">
        <v>65</v>
      </c>
      <c r="R235" t="s">
        <v>66</v>
      </c>
      <c r="S235" t="s">
        <v>105</v>
      </c>
      <c r="T235" t="s">
        <v>67</v>
      </c>
      <c r="U235" t="s">
        <v>35</v>
      </c>
      <c r="V235">
        <v>603</v>
      </c>
      <c r="W235" t="s">
        <v>36</v>
      </c>
      <c r="X235" t="s">
        <v>37</v>
      </c>
      <c r="Y235">
        <v>2</v>
      </c>
      <c r="AB235" t="str">
        <f>IF(Table111[[#This Row],[In Adafruit Kit]]+Table111[[#This Row],[Common part]]&gt;0,1,"")</f>
        <v/>
      </c>
      <c r="AD235">
        <v>1</v>
      </c>
      <c r="AE235" t="str">
        <f>VLOOKUP(Table111[[#This Row],[Resistance (Ohms)]],Values!$A$12:'Values'!D$88,3,0)</f>
        <v>STOCK</v>
      </c>
      <c r="AF235" t="s">
        <v>29</v>
      </c>
      <c r="AG235" t="str">
        <f>CONCATENATE(Table111[[#This Row],[Resistance (Ohms)]],Table111[[#This Row],[Tolerance]],Table111[[#This Row],[Stock]])</f>
        <v>33Â±1%Stock</v>
      </c>
      <c r="AH235" t="s">
        <v>11345</v>
      </c>
      <c r="AI235" s="6" t="s">
        <v>11350</v>
      </c>
    </row>
    <row r="236" spans="1:35">
      <c r="A236" t="s">
        <v>7192</v>
      </c>
      <c r="B236" t="s">
        <v>5275</v>
      </c>
      <c r="C236" t="s">
        <v>7229</v>
      </c>
      <c r="D236" t="s">
        <v>7230</v>
      </c>
      <c r="E236" t="s">
        <v>60</v>
      </c>
      <c r="F236" t="s">
        <v>5694</v>
      </c>
      <c r="G236">
        <v>100000</v>
      </c>
      <c r="H236">
        <v>0</v>
      </c>
      <c r="I236">
        <v>0.1</v>
      </c>
      <c r="J236">
        <v>0</v>
      </c>
      <c r="K236">
        <v>1</v>
      </c>
      <c r="L236" t="s">
        <v>19</v>
      </c>
      <c r="M236" t="s">
        <v>5279</v>
      </c>
      <c r="N236">
        <v>33</v>
      </c>
      <c r="O236" t="s">
        <v>24</v>
      </c>
      <c r="P236" t="s">
        <v>5280</v>
      </c>
      <c r="Q236" t="s">
        <v>65</v>
      </c>
      <c r="R236" t="s">
        <v>66</v>
      </c>
      <c r="S236" t="s">
        <v>105</v>
      </c>
      <c r="T236" t="s">
        <v>67</v>
      </c>
      <c r="U236" t="s">
        <v>35</v>
      </c>
      <c r="V236" t="s">
        <v>35</v>
      </c>
      <c r="W236" t="s">
        <v>36</v>
      </c>
      <c r="X236" t="s">
        <v>37</v>
      </c>
      <c r="Y236">
        <v>2</v>
      </c>
      <c r="AB236" t="str">
        <f>IF(Table111[[#This Row],[In Adafruit Kit]]+Table111[[#This Row],[Common part]]&gt;0,1,"")</f>
        <v/>
      </c>
      <c r="AD236">
        <v>1</v>
      </c>
      <c r="AE236" t="str">
        <f>VLOOKUP(Table111[[#This Row],[Resistance (Ohms)]],Values!$A$12:'Values'!D$88,3,0)</f>
        <v>STOCK</v>
      </c>
      <c r="AF236" t="s">
        <v>29</v>
      </c>
      <c r="AG236" t="str">
        <f>CONCATENATE(Table111[[#This Row],[Resistance (Ohms)]],Table111[[#This Row],[Tolerance]],Table111[[#This Row],[Stock]])</f>
        <v>33Â±1%Stock</v>
      </c>
      <c r="AH236" t="s">
        <v>11345</v>
      </c>
      <c r="AI236" s="6" t="s">
        <v>11350</v>
      </c>
    </row>
    <row r="237" spans="1:35">
      <c r="A237" t="s">
        <v>7192</v>
      </c>
      <c r="B237" t="s">
        <v>5275</v>
      </c>
      <c r="C237" t="s">
        <v>8267</v>
      </c>
      <c r="D237" t="s">
        <v>8268</v>
      </c>
      <c r="E237" t="s">
        <v>60</v>
      </c>
      <c r="F237" t="s">
        <v>5694</v>
      </c>
      <c r="G237">
        <v>0</v>
      </c>
      <c r="H237">
        <v>0</v>
      </c>
      <c r="I237" t="s">
        <v>25</v>
      </c>
      <c r="J237">
        <v>0</v>
      </c>
      <c r="K237">
        <v>10</v>
      </c>
      <c r="L237" t="s">
        <v>19</v>
      </c>
      <c r="M237" t="s">
        <v>5279</v>
      </c>
      <c r="N237">
        <v>33</v>
      </c>
      <c r="O237" t="s">
        <v>24</v>
      </c>
      <c r="P237" t="s">
        <v>5280</v>
      </c>
      <c r="Q237" t="s">
        <v>65</v>
      </c>
      <c r="R237" t="s">
        <v>20</v>
      </c>
      <c r="S237" t="s">
        <v>105</v>
      </c>
      <c r="T237" t="s">
        <v>67</v>
      </c>
      <c r="U237" t="s">
        <v>35</v>
      </c>
      <c r="V237">
        <v>603</v>
      </c>
      <c r="W237" t="s">
        <v>36</v>
      </c>
      <c r="X237" t="s">
        <v>37</v>
      </c>
      <c r="Y237">
        <v>2</v>
      </c>
      <c r="AB237" t="str">
        <f>IF(Table111[[#This Row],[In Adafruit Kit]]+Table111[[#This Row],[Common part]]&gt;0,1,"")</f>
        <v/>
      </c>
      <c r="AE237" t="str">
        <f>VLOOKUP(Table111[[#This Row],[Resistance (Ohms)]],Values!$A$12:'Values'!D$88,3,0)</f>
        <v>STOCK</v>
      </c>
      <c r="AG237" t="str">
        <f>CONCATENATE(Table111[[#This Row],[Resistance (Ohms)]],Table111[[#This Row],[Tolerance]],Table111[[#This Row],[Stock]])</f>
        <v>33Â±1%</v>
      </c>
      <c r="AH237" t="s">
        <v>11345</v>
      </c>
      <c r="AI237" s="6" t="s">
        <v>11350</v>
      </c>
    </row>
    <row r="238" spans="1:35">
      <c r="A238" t="s">
        <v>7192</v>
      </c>
      <c r="B238" t="s">
        <v>5275</v>
      </c>
      <c r="C238" t="s">
        <v>9032</v>
      </c>
      <c r="D238" t="s">
        <v>9033</v>
      </c>
      <c r="E238" t="s">
        <v>60</v>
      </c>
      <c r="F238" t="s">
        <v>5361</v>
      </c>
      <c r="G238">
        <v>0</v>
      </c>
      <c r="H238">
        <v>0</v>
      </c>
      <c r="I238" t="s">
        <v>25</v>
      </c>
      <c r="J238">
        <v>0</v>
      </c>
      <c r="K238">
        <v>10</v>
      </c>
      <c r="L238" t="s">
        <v>19</v>
      </c>
      <c r="M238" t="s">
        <v>5279</v>
      </c>
      <c r="N238">
        <v>33</v>
      </c>
      <c r="O238" t="s">
        <v>23</v>
      </c>
      <c r="P238" t="s">
        <v>5280</v>
      </c>
      <c r="Q238" t="s">
        <v>65</v>
      </c>
      <c r="R238" t="s">
        <v>20</v>
      </c>
      <c r="S238" t="s">
        <v>71</v>
      </c>
      <c r="T238" t="s">
        <v>67</v>
      </c>
      <c r="U238" t="s">
        <v>35</v>
      </c>
      <c r="V238">
        <v>603</v>
      </c>
      <c r="W238" t="s">
        <v>36</v>
      </c>
      <c r="X238" t="s">
        <v>37</v>
      </c>
      <c r="Y238">
        <v>2</v>
      </c>
      <c r="AB238" t="str">
        <f>IF(Table111[[#This Row],[In Adafruit Kit]]+Table111[[#This Row],[Common part]]&gt;0,1,"")</f>
        <v/>
      </c>
      <c r="AE238" t="str">
        <f>VLOOKUP(Table111[[#This Row],[Resistance (Ohms)]],Values!$A$12:'Values'!D$88,3,0)</f>
        <v>STOCK</v>
      </c>
      <c r="AG238" t="str">
        <f>CONCATENATE(Table111[[#This Row],[Resistance (Ohms)]],Table111[[#This Row],[Tolerance]],Table111[[#This Row],[Stock]])</f>
        <v>33Â±5%</v>
      </c>
      <c r="AH238" t="s">
        <v>11345</v>
      </c>
      <c r="AI238" s="6" t="s">
        <v>11350</v>
      </c>
    </row>
    <row r="239" spans="1:35">
      <c r="A239" t="s">
        <v>5274</v>
      </c>
      <c r="B239" t="s">
        <v>5275</v>
      </c>
      <c r="C239" t="s">
        <v>5905</v>
      </c>
      <c r="D239" t="s">
        <v>5906</v>
      </c>
      <c r="E239" t="s">
        <v>60</v>
      </c>
      <c r="F239" t="s">
        <v>5907</v>
      </c>
      <c r="G239">
        <v>154860</v>
      </c>
      <c r="H239">
        <v>0</v>
      </c>
      <c r="I239">
        <v>0.1</v>
      </c>
      <c r="J239">
        <v>0</v>
      </c>
      <c r="K239">
        <v>1</v>
      </c>
      <c r="L239" t="s">
        <v>19</v>
      </c>
      <c r="M239" t="s">
        <v>5279</v>
      </c>
      <c r="N239">
        <v>33.200000000000003</v>
      </c>
      <c r="O239" t="s">
        <v>24</v>
      </c>
      <c r="P239" t="s">
        <v>5280</v>
      </c>
      <c r="Q239" t="s">
        <v>65</v>
      </c>
      <c r="R239" t="s">
        <v>66</v>
      </c>
      <c r="S239" t="s">
        <v>105</v>
      </c>
      <c r="T239" t="s">
        <v>67</v>
      </c>
      <c r="U239" t="s">
        <v>35</v>
      </c>
      <c r="V239">
        <v>603</v>
      </c>
      <c r="W239" t="s">
        <v>36</v>
      </c>
      <c r="X239" t="s">
        <v>37</v>
      </c>
      <c r="Y239">
        <v>2</v>
      </c>
      <c r="AB239" t="str">
        <f>IF(Table111[[#This Row],[In Adafruit Kit]]+Table111[[#This Row],[Common part]]&gt;0,1,"")</f>
        <v/>
      </c>
      <c r="AD239">
        <v>1</v>
      </c>
      <c r="AE239" t="e">
        <f>VLOOKUP(Table111[[#This Row],[Resistance (Ohms)]],Values!$A$12:'Values'!D$88,3,0)</f>
        <v>#N/A</v>
      </c>
      <c r="AG239" t="str">
        <f>CONCATENATE(Table111[[#This Row],[Resistance (Ohms)]],Table111[[#This Row],[Tolerance]],Table111[[#This Row],[Stock]])</f>
        <v>33.2Â±1%</v>
      </c>
      <c r="AH239" t="s">
        <v>11345</v>
      </c>
      <c r="AI239" s="6" t="s">
        <v>11350</v>
      </c>
    </row>
    <row r="240" spans="1:35">
      <c r="A240" t="s">
        <v>7192</v>
      </c>
      <c r="B240" t="s">
        <v>5275</v>
      </c>
      <c r="C240" t="s">
        <v>8269</v>
      </c>
      <c r="D240" t="s">
        <v>8270</v>
      </c>
      <c r="E240" t="s">
        <v>60</v>
      </c>
      <c r="F240" t="s">
        <v>5907</v>
      </c>
      <c r="G240">
        <v>0</v>
      </c>
      <c r="H240">
        <v>0</v>
      </c>
      <c r="I240" t="s">
        <v>25</v>
      </c>
      <c r="J240">
        <v>0</v>
      </c>
      <c r="K240">
        <v>10</v>
      </c>
      <c r="L240" t="s">
        <v>19</v>
      </c>
      <c r="M240" t="s">
        <v>5279</v>
      </c>
      <c r="N240">
        <v>33.200000000000003</v>
      </c>
      <c r="O240" t="s">
        <v>24</v>
      </c>
      <c r="P240" t="s">
        <v>5280</v>
      </c>
      <c r="Q240" t="s">
        <v>65</v>
      </c>
      <c r="R240" t="s">
        <v>20</v>
      </c>
      <c r="S240" t="s">
        <v>105</v>
      </c>
      <c r="T240" t="s">
        <v>67</v>
      </c>
      <c r="U240" t="s">
        <v>35</v>
      </c>
      <c r="V240">
        <v>603</v>
      </c>
      <c r="W240" t="s">
        <v>36</v>
      </c>
      <c r="X240" t="s">
        <v>37</v>
      </c>
      <c r="Y240">
        <v>2</v>
      </c>
      <c r="AB240" t="str">
        <f>IF(Table111[[#This Row],[In Adafruit Kit]]+Table111[[#This Row],[Common part]]&gt;0,1,"")</f>
        <v/>
      </c>
      <c r="AE240" t="e">
        <f>VLOOKUP(Table111[[#This Row],[Resistance (Ohms)]],Values!$A$12:'Values'!D$88,3,0)</f>
        <v>#N/A</v>
      </c>
      <c r="AG240" t="str">
        <f>CONCATENATE(Table111[[#This Row],[Resistance (Ohms)]],Table111[[#This Row],[Tolerance]],Table111[[#This Row],[Stock]])</f>
        <v>33.2Â±1%</v>
      </c>
      <c r="AH240" t="s">
        <v>11345</v>
      </c>
      <c r="AI240" s="6" t="s">
        <v>11350</v>
      </c>
    </row>
    <row r="241" spans="1:35">
      <c r="A241" t="s">
        <v>5274</v>
      </c>
      <c r="B241" t="s">
        <v>5275</v>
      </c>
      <c r="C241" t="s">
        <v>7492</v>
      </c>
      <c r="D241" t="s">
        <v>7493</v>
      </c>
      <c r="E241" t="s">
        <v>60</v>
      </c>
      <c r="F241" t="s">
        <v>7494</v>
      </c>
      <c r="G241">
        <v>2144</v>
      </c>
      <c r="H241">
        <v>0</v>
      </c>
      <c r="I241">
        <v>0.1</v>
      </c>
      <c r="J241">
        <v>0</v>
      </c>
      <c r="K241">
        <v>1</v>
      </c>
      <c r="L241" t="s">
        <v>19</v>
      </c>
      <c r="M241" t="s">
        <v>5279</v>
      </c>
      <c r="N241">
        <v>34</v>
      </c>
      <c r="O241" t="s">
        <v>24</v>
      </c>
      <c r="P241" t="s">
        <v>5280</v>
      </c>
      <c r="Q241" t="s">
        <v>65</v>
      </c>
      <c r="R241" t="s">
        <v>66</v>
      </c>
      <c r="S241" t="s">
        <v>105</v>
      </c>
      <c r="T241" t="s">
        <v>67</v>
      </c>
      <c r="U241" t="s">
        <v>35</v>
      </c>
      <c r="V241">
        <v>603</v>
      </c>
      <c r="W241" t="s">
        <v>36</v>
      </c>
      <c r="X241" t="s">
        <v>37</v>
      </c>
      <c r="Y241">
        <v>2</v>
      </c>
      <c r="AB241" t="str">
        <f>IF(Table111[[#This Row],[In Adafruit Kit]]+Table111[[#This Row],[Common part]]&gt;0,1,"")</f>
        <v/>
      </c>
      <c r="AD241">
        <v>1</v>
      </c>
      <c r="AE241" t="e">
        <f>VLOOKUP(Table111[[#This Row],[Resistance (Ohms)]],Values!$A$12:'Values'!D$88,3,0)</f>
        <v>#N/A</v>
      </c>
      <c r="AG241" t="str">
        <f>CONCATENATE(Table111[[#This Row],[Resistance (Ohms)]],Table111[[#This Row],[Tolerance]],Table111[[#This Row],[Stock]])</f>
        <v>34Â±1%</v>
      </c>
      <c r="AH241" t="s">
        <v>11345</v>
      </c>
      <c r="AI241" s="6" t="s">
        <v>11350</v>
      </c>
    </row>
    <row r="242" spans="1:35">
      <c r="A242" t="s">
        <v>7192</v>
      </c>
      <c r="B242" t="s">
        <v>5275</v>
      </c>
      <c r="C242" t="s">
        <v>8287</v>
      </c>
      <c r="D242" t="s">
        <v>8288</v>
      </c>
      <c r="E242" t="s">
        <v>60</v>
      </c>
      <c r="F242" t="s">
        <v>7494</v>
      </c>
      <c r="G242">
        <v>0</v>
      </c>
      <c r="H242">
        <v>0</v>
      </c>
      <c r="I242" t="s">
        <v>25</v>
      </c>
      <c r="J242">
        <v>0</v>
      </c>
      <c r="K242">
        <v>10</v>
      </c>
      <c r="L242" t="s">
        <v>19</v>
      </c>
      <c r="M242" t="s">
        <v>5279</v>
      </c>
      <c r="N242">
        <v>34</v>
      </c>
      <c r="O242" t="s">
        <v>24</v>
      </c>
      <c r="P242" t="s">
        <v>5280</v>
      </c>
      <c r="Q242" t="s">
        <v>65</v>
      </c>
      <c r="R242" t="s">
        <v>20</v>
      </c>
      <c r="S242" t="s">
        <v>105</v>
      </c>
      <c r="T242" t="s">
        <v>67</v>
      </c>
      <c r="U242" t="s">
        <v>35</v>
      </c>
      <c r="V242">
        <v>603</v>
      </c>
      <c r="W242" t="s">
        <v>36</v>
      </c>
      <c r="X242" t="s">
        <v>37</v>
      </c>
      <c r="Y242">
        <v>2</v>
      </c>
      <c r="AB242" t="str">
        <f>IF(Table111[[#This Row],[In Adafruit Kit]]+Table111[[#This Row],[Common part]]&gt;0,1,"")</f>
        <v/>
      </c>
      <c r="AE242" t="e">
        <f>VLOOKUP(Table111[[#This Row],[Resistance (Ohms)]],Values!$A$12:'Values'!D$88,3,0)</f>
        <v>#N/A</v>
      </c>
      <c r="AG242" t="str">
        <f>CONCATENATE(Table111[[#This Row],[Resistance (Ohms)]],Table111[[#This Row],[Tolerance]],Table111[[#This Row],[Stock]])</f>
        <v>34Â±1%</v>
      </c>
      <c r="AH242" t="s">
        <v>11345</v>
      </c>
      <c r="AI242" s="6" t="s">
        <v>11350</v>
      </c>
    </row>
    <row r="243" spans="1:35">
      <c r="A243" t="s">
        <v>5274</v>
      </c>
      <c r="B243" t="s">
        <v>5275</v>
      </c>
      <c r="C243" t="s">
        <v>7378</v>
      </c>
      <c r="D243" t="s">
        <v>7379</v>
      </c>
      <c r="E243" t="s">
        <v>60</v>
      </c>
      <c r="F243" t="s">
        <v>7380</v>
      </c>
      <c r="G243">
        <v>7142</v>
      </c>
      <c r="H243">
        <v>0</v>
      </c>
      <c r="I243">
        <v>0.1</v>
      </c>
      <c r="J243">
        <v>0</v>
      </c>
      <c r="K243">
        <v>1</v>
      </c>
      <c r="L243" t="s">
        <v>19</v>
      </c>
      <c r="M243" t="s">
        <v>5279</v>
      </c>
      <c r="N243">
        <v>34.799999999999997</v>
      </c>
      <c r="O243" t="s">
        <v>24</v>
      </c>
      <c r="P243" t="s">
        <v>5280</v>
      </c>
      <c r="Q243" t="s">
        <v>65</v>
      </c>
      <c r="R243" t="s">
        <v>66</v>
      </c>
      <c r="S243" t="s">
        <v>105</v>
      </c>
      <c r="T243" t="s">
        <v>67</v>
      </c>
      <c r="U243" t="s">
        <v>35</v>
      </c>
      <c r="V243">
        <v>603</v>
      </c>
      <c r="W243" t="s">
        <v>36</v>
      </c>
      <c r="X243" t="s">
        <v>37</v>
      </c>
      <c r="Y243">
        <v>2</v>
      </c>
      <c r="AB243" t="str">
        <f>IF(Table111[[#This Row],[In Adafruit Kit]]+Table111[[#This Row],[Common part]]&gt;0,1,"")</f>
        <v/>
      </c>
      <c r="AE243" t="e">
        <f>VLOOKUP(Table111[[#This Row],[Resistance (Ohms)]],Values!$A$12:'Values'!D$88,3,0)</f>
        <v>#N/A</v>
      </c>
      <c r="AG243" t="str">
        <f>CONCATENATE(Table111[[#This Row],[Resistance (Ohms)]],Table111[[#This Row],[Tolerance]],Table111[[#This Row],[Stock]])</f>
        <v>34.8Â±1%</v>
      </c>
      <c r="AH243" t="s">
        <v>11345</v>
      </c>
      <c r="AI243" s="6" t="s">
        <v>11350</v>
      </c>
    </row>
    <row r="244" spans="1:35">
      <c r="A244" t="s">
        <v>7192</v>
      </c>
      <c r="B244" t="s">
        <v>5275</v>
      </c>
      <c r="C244" t="s">
        <v>8289</v>
      </c>
      <c r="D244" t="s">
        <v>8290</v>
      </c>
      <c r="E244" t="s">
        <v>60</v>
      </c>
      <c r="F244" t="s">
        <v>7380</v>
      </c>
      <c r="G244">
        <v>0</v>
      </c>
      <c r="H244">
        <v>0</v>
      </c>
      <c r="I244" t="s">
        <v>25</v>
      </c>
      <c r="J244">
        <v>0</v>
      </c>
      <c r="K244">
        <v>10</v>
      </c>
      <c r="L244" t="s">
        <v>19</v>
      </c>
      <c r="M244" t="s">
        <v>5279</v>
      </c>
      <c r="N244">
        <v>34.799999999999997</v>
      </c>
      <c r="O244" t="s">
        <v>24</v>
      </c>
      <c r="P244" t="s">
        <v>5280</v>
      </c>
      <c r="Q244" t="s">
        <v>65</v>
      </c>
      <c r="R244" t="s">
        <v>20</v>
      </c>
      <c r="S244" t="s">
        <v>105</v>
      </c>
      <c r="T244" t="s">
        <v>67</v>
      </c>
      <c r="U244" t="s">
        <v>35</v>
      </c>
      <c r="V244">
        <v>603</v>
      </c>
      <c r="W244" t="s">
        <v>36</v>
      </c>
      <c r="X244" t="s">
        <v>37</v>
      </c>
      <c r="Y244">
        <v>2</v>
      </c>
      <c r="AB244" t="str">
        <f>IF(Table111[[#This Row],[In Adafruit Kit]]+Table111[[#This Row],[Common part]]&gt;0,1,"")</f>
        <v/>
      </c>
      <c r="AE244" t="e">
        <f>VLOOKUP(Table111[[#This Row],[Resistance (Ohms)]],Values!$A$12:'Values'!D$88,3,0)</f>
        <v>#N/A</v>
      </c>
      <c r="AG244" t="str">
        <f>CONCATENATE(Table111[[#This Row],[Resistance (Ohms)]],Table111[[#This Row],[Tolerance]],Table111[[#This Row],[Stock]])</f>
        <v>34.8Â±1%</v>
      </c>
      <c r="AH244" t="s">
        <v>11345</v>
      </c>
      <c r="AI244" s="6" t="s">
        <v>11350</v>
      </c>
    </row>
    <row r="245" spans="1:35">
      <c r="A245" t="s">
        <v>5274</v>
      </c>
      <c r="B245" t="s">
        <v>5275</v>
      </c>
      <c r="C245" t="s">
        <v>7120</v>
      </c>
      <c r="D245" t="s">
        <v>7121</v>
      </c>
      <c r="E245" t="s">
        <v>60</v>
      </c>
      <c r="F245" t="s">
        <v>7122</v>
      </c>
      <c r="G245">
        <v>105198</v>
      </c>
      <c r="H245">
        <v>0</v>
      </c>
      <c r="I245">
        <v>0.1</v>
      </c>
      <c r="J245">
        <v>0</v>
      </c>
      <c r="K245">
        <v>1</v>
      </c>
      <c r="L245" t="s">
        <v>19</v>
      </c>
      <c r="M245" t="s">
        <v>5279</v>
      </c>
      <c r="N245">
        <v>35.700000000000003</v>
      </c>
      <c r="O245" t="s">
        <v>24</v>
      </c>
      <c r="P245" t="s">
        <v>5280</v>
      </c>
      <c r="Q245" t="s">
        <v>65</v>
      </c>
      <c r="R245" t="s">
        <v>66</v>
      </c>
      <c r="S245" t="s">
        <v>105</v>
      </c>
      <c r="T245" t="s">
        <v>67</v>
      </c>
      <c r="U245" t="s">
        <v>35</v>
      </c>
      <c r="V245">
        <v>603</v>
      </c>
      <c r="W245" t="s">
        <v>36</v>
      </c>
      <c r="X245" t="s">
        <v>37</v>
      </c>
      <c r="Y245">
        <v>2</v>
      </c>
      <c r="AB245" t="str">
        <f>IF(Table111[[#This Row],[In Adafruit Kit]]+Table111[[#This Row],[Common part]]&gt;0,1,"")</f>
        <v/>
      </c>
      <c r="AD245">
        <v>1</v>
      </c>
      <c r="AE245" t="e">
        <f>VLOOKUP(Table111[[#This Row],[Resistance (Ohms)]],Values!$A$12:'Values'!D$88,3,0)</f>
        <v>#N/A</v>
      </c>
      <c r="AG245" t="str">
        <f>CONCATENATE(Table111[[#This Row],[Resistance (Ohms)]],Table111[[#This Row],[Tolerance]],Table111[[#This Row],[Stock]])</f>
        <v>35.7Â±1%</v>
      </c>
      <c r="AH245" t="s">
        <v>11345</v>
      </c>
      <c r="AI245" s="6" t="s">
        <v>11350</v>
      </c>
    </row>
    <row r="246" spans="1:35">
      <c r="A246" t="s">
        <v>7192</v>
      </c>
      <c r="B246" t="s">
        <v>5275</v>
      </c>
      <c r="C246" t="s">
        <v>8299</v>
      </c>
      <c r="D246" t="s">
        <v>8300</v>
      </c>
      <c r="E246" t="s">
        <v>60</v>
      </c>
      <c r="F246" t="s">
        <v>7122</v>
      </c>
      <c r="G246">
        <v>0</v>
      </c>
      <c r="H246">
        <v>0</v>
      </c>
      <c r="I246" t="s">
        <v>25</v>
      </c>
      <c r="J246">
        <v>0</v>
      </c>
      <c r="K246">
        <v>10</v>
      </c>
      <c r="L246" t="s">
        <v>19</v>
      </c>
      <c r="M246" t="s">
        <v>5279</v>
      </c>
      <c r="N246">
        <v>35.700000000000003</v>
      </c>
      <c r="O246" t="s">
        <v>24</v>
      </c>
      <c r="P246" t="s">
        <v>5280</v>
      </c>
      <c r="Q246" t="s">
        <v>65</v>
      </c>
      <c r="R246" t="s">
        <v>20</v>
      </c>
      <c r="S246" t="s">
        <v>105</v>
      </c>
      <c r="T246" t="s">
        <v>67</v>
      </c>
      <c r="U246" t="s">
        <v>35</v>
      </c>
      <c r="V246">
        <v>603</v>
      </c>
      <c r="W246" t="s">
        <v>36</v>
      </c>
      <c r="X246" t="s">
        <v>37</v>
      </c>
      <c r="Y246">
        <v>2</v>
      </c>
      <c r="AB246" t="str">
        <f>IF(Table111[[#This Row],[In Adafruit Kit]]+Table111[[#This Row],[Common part]]&gt;0,1,"")</f>
        <v/>
      </c>
      <c r="AE246" t="e">
        <f>VLOOKUP(Table111[[#This Row],[Resistance (Ohms)]],Values!$A$12:'Values'!D$88,3,0)</f>
        <v>#N/A</v>
      </c>
      <c r="AG246" t="str">
        <f>CONCATENATE(Table111[[#This Row],[Resistance (Ohms)]],Table111[[#This Row],[Tolerance]],Table111[[#This Row],[Stock]])</f>
        <v>35.7Â±1%</v>
      </c>
      <c r="AH246" t="s">
        <v>11345</v>
      </c>
      <c r="AI246" s="6" t="s">
        <v>11350</v>
      </c>
    </row>
    <row r="247" spans="1:35">
      <c r="A247" t="s">
        <v>5274</v>
      </c>
      <c r="B247" t="s">
        <v>5275</v>
      </c>
      <c r="C247" t="s">
        <v>5656</v>
      </c>
      <c r="D247" t="s">
        <v>5657</v>
      </c>
      <c r="E247" t="s">
        <v>60</v>
      </c>
      <c r="F247" t="s">
        <v>5658</v>
      </c>
      <c r="G247">
        <v>18578</v>
      </c>
      <c r="H247">
        <v>0</v>
      </c>
      <c r="I247">
        <v>0.1</v>
      </c>
      <c r="J247">
        <v>0</v>
      </c>
      <c r="K247">
        <v>1</v>
      </c>
      <c r="L247" t="s">
        <v>19</v>
      </c>
      <c r="M247" t="s">
        <v>5279</v>
      </c>
      <c r="N247">
        <v>36</v>
      </c>
      <c r="O247" t="s">
        <v>23</v>
      </c>
      <c r="P247" t="s">
        <v>5280</v>
      </c>
      <c r="Q247" t="s">
        <v>65</v>
      </c>
      <c r="R247" t="s">
        <v>66</v>
      </c>
      <c r="S247" t="s">
        <v>105</v>
      </c>
      <c r="T247" t="s">
        <v>67</v>
      </c>
      <c r="U247" t="s">
        <v>35</v>
      </c>
      <c r="V247">
        <v>603</v>
      </c>
      <c r="W247" t="s">
        <v>36</v>
      </c>
      <c r="X247" t="s">
        <v>37</v>
      </c>
      <c r="Y247">
        <v>2</v>
      </c>
      <c r="AB247" t="str">
        <f>IF(Table111[[#This Row],[In Adafruit Kit]]+Table111[[#This Row],[Common part]]&gt;0,1,"")</f>
        <v/>
      </c>
      <c r="AD247">
        <v>1</v>
      </c>
      <c r="AE247" t="e">
        <f>VLOOKUP(Table111[[#This Row],[Resistance (Ohms)]],Values!$A$12:'Values'!D$88,3,0)</f>
        <v>#N/A</v>
      </c>
      <c r="AG247" t="str">
        <f>CONCATENATE(Table111[[#This Row],[Resistance (Ohms)]],Table111[[#This Row],[Tolerance]],Table111[[#This Row],[Stock]])</f>
        <v>36Â±5%</v>
      </c>
      <c r="AH247" t="s">
        <v>11345</v>
      </c>
      <c r="AI247" s="6" t="s">
        <v>11350</v>
      </c>
    </row>
    <row r="248" spans="1:35">
      <c r="A248" t="s">
        <v>5274</v>
      </c>
      <c r="B248" t="s">
        <v>5275</v>
      </c>
      <c r="C248" t="s">
        <v>5914</v>
      </c>
      <c r="D248" t="s">
        <v>5915</v>
      </c>
      <c r="E248" t="s">
        <v>60</v>
      </c>
      <c r="F248" t="s">
        <v>5916</v>
      </c>
      <c r="G248">
        <v>148663</v>
      </c>
      <c r="H248">
        <v>0</v>
      </c>
      <c r="I248">
        <v>0.1</v>
      </c>
      <c r="J248">
        <v>0</v>
      </c>
      <c r="K248">
        <v>1</v>
      </c>
      <c r="L248" t="s">
        <v>19</v>
      </c>
      <c r="M248" t="s">
        <v>5279</v>
      </c>
      <c r="N248">
        <v>36</v>
      </c>
      <c r="O248" t="s">
        <v>24</v>
      </c>
      <c r="P248" t="s">
        <v>5280</v>
      </c>
      <c r="Q248" t="s">
        <v>65</v>
      </c>
      <c r="R248" t="s">
        <v>66</v>
      </c>
      <c r="S248" t="s">
        <v>105</v>
      </c>
      <c r="T248" t="s">
        <v>67</v>
      </c>
      <c r="U248" t="s">
        <v>35</v>
      </c>
      <c r="V248">
        <v>603</v>
      </c>
      <c r="W248" t="s">
        <v>36</v>
      </c>
      <c r="X248" t="s">
        <v>37</v>
      </c>
      <c r="Y248">
        <v>2</v>
      </c>
      <c r="AB248" t="str">
        <f>IF(Table111[[#This Row],[In Adafruit Kit]]+Table111[[#This Row],[Common part]]&gt;0,1,"")</f>
        <v/>
      </c>
      <c r="AD248">
        <v>1</v>
      </c>
      <c r="AE248" t="e">
        <f>VLOOKUP(Table111[[#This Row],[Resistance (Ohms)]],Values!$A$12:'Values'!D$88,3,0)</f>
        <v>#N/A</v>
      </c>
      <c r="AG248" t="str">
        <f>CONCATENATE(Table111[[#This Row],[Resistance (Ohms)]],Table111[[#This Row],[Tolerance]],Table111[[#This Row],[Stock]])</f>
        <v>36Â±1%</v>
      </c>
      <c r="AH248" t="s">
        <v>11345</v>
      </c>
      <c r="AI248" s="6" t="s">
        <v>11350</v>
      </c>
    </row>
    <row r="249" spans="1:35">
      <c r="A249" t="s">
        <v>7192</v>
      </c>
      <c r="B249" t="s">
        <v>5275</v>
      </c>
      <c r="C249" t="s">
        <v>8317</v>
      </c>
      <c r="D249" t="s">
        <v>8318</v>
      </c>
      <c r="E249" t="s">
        <v>60</v>
      </c>
      <c r="F249" t="s">
        <v>5916</v>
      </c>
      <c r="G249">
        <v>0</v>
      </c>
      <c r="H249">
        <v>0</v>
      </c>
      <c r="I249" t="s">
        <v>25</v>
      </c>
      <c r="J249">
        <v>0</v>
      </c>
      <c r="K249">
        <v>10</v>
      </c>
      <c r="L249" t="s">
        <v>19</v>
      </c>
      <c r="M249" t="s">
        <v>5279</v>
      </c>
      <c r="N249">
        <v>36</v>
      </c>
      <c r="O249" t="s">
        <v>24</v>
      </c>
      <c r="P249" t="s">
        <v>5280</v>
      </c>
      <c r="Q249" t="s">
        <v>65</v>
      </c>
      <c r="R249" t="s">
        <v>20</v>
      </c>
      <c r="S249" t="s">
        <v>105</v>
      </c>
      <c r="T249" t="s">
        <v>67</v>
      </c>
      <c r="U249" t="s">
        <v>35</v>
      </c>
      <c r="V249">
        <v>603</v>
      </c>
      <c r="W249" t="s">
        <v>36</v>
      </c>
      <c r="X249" t="s">
        <v>37</v>
      </c>
      <c r="Y249">
        <v>2</v>
      </c>
      <c r="AB249" t="str">
        <f>IF(Table111[[#This Row],[In Adafruit Kit]]+Table111[[#This Row],[Common part]]&gt;0,1,"")</f>
        <v/>
      </c>
      <c r="AE249" t="e">
        <f>VLOOKUP(Table111[[#This Row],[Resistance (Ohms)]],Values!$A$12:'Values'!D$88,3,0)</f>
        <v>#N/A</v>
      </c>
      <c r="AG249" t="str">
        <f>CONCATENATE(Table111[[#This Row],[Resistance (Ohms)]],Table111[[#This Row],[Tolerance]],Table111[[#This Row],[Stock]])</f>
        <v>36Â±1%</v>
      </c>
      <c r="AH249" t="s">
        <v>11345</v>
      </c>
      <c r="AI249" s="6" t="s">
        <v>11350</v>
      </c>
    </row>
    <row r="250" spans="1:35">
      <c r="A250" t="s">
        <v>7192</v>
      </c>
      <c r="B250" t="s">
        <v>5275</v>
      </c>
      <c r="C250" t="s">
        <v>9044</v>
      </c>
      <c r="D250" t="s">
        <v>9045</v>
      </c>
      <c r="E250" t="s">
        <v>60</v>
      </c>
      <c r="F250" t="s">
        <v>5658</v>
      </c>
      <c r="G250">
        <v>0</v>
      </c>
      <c r="H250">
        <v>0</v>
      </c>
      <c r="I250" t="s">
        <v>25</v>
      </c>
      <c r="J250">
        <v>0</v>
      </c>
      <c r="K250">
        <v>10</v>
      </c>
      <c r="L250" t="s">
        <v>19</v>
      </c>
      <c r="M250" t="s">
        <v>5279</v>
      </c>
      <c r="N250">
        <v>36</v>
      </c>
      <c r="O250" t="s">
        <v>23</v>
      </c>
      <c r="P250" t="s">
        <v>5280</v>
      </c>
      <c r="Q250" t="s">
        <v>65</v>
      </c>
      <c r="R250" t="s">
        <v>20</v>
      </c>
      <c r="S250" t="s">
        <v>71</v>
      </c>
      <c r="T250" t="s">
        <v>67</v>
      </c>
      <c r="U250" t="s">
        <v>35</v>
      </c>
      <c r="V250">
        <v>603</v>
      </c>
      <c r="W250" t="s">
        <v>36</v>
      </c>
      <c r="X250" t="s">
        <v>37</v>
      </c>
      <c r="Y250">
        <v>2</v>
      </c>
      <c r="AB250" t="str">
        <f>IF(Table111[[#This Row],[In Adafruit Kit]]+Table111[[#This Row],[Common part]]&gt;0,1,"")</f>
        <v/>
      </c>
      <c r="AE250" t="e">
        <f>VLOOKUP(Table111[[#This Row],[Resistance (Ohms)]],Values!$A$12:'Values'!D$88,3,0)</f>
        <v>#N/A</v>
      </c>
      <c r="AG250" t="str">
        <f>CONCATENATE(Table111[[#This Row],[Resistance (Ohms)]],Table111[[#This Row],[Tolerance]],Table111[[#This Row],[Stock]])</f>
        <v>36Â±5%</v>
      </c>
      <c r="AH250" t="s">
        <v>11345</v>
      </c>
      <c r="AI250" s="6" t="s">
        <v>11350</v>
      </c>
    </row>
    <row r="251" spans="1:35">
      <c r="A251" t="s">
        <v>5274</v>
      </c>
      <c r="B251" t="s">
        <v>5275</v>
      </c>
      <c r="C251" t="s">
        <v>6721</v>
      </c>
      <c r="D251" t="s">
        <v>6722</v>
      </c>
      <c r="E251" t="s">
        <v>60</v>
      </c>
      <c r="F251" t="s">
        <v>6723</v>
      </c>
      <c r="G251">
        <v>43109</v>
      </c>
      <c r="H251">
        <v>0</v>
      </c>
      <c r="I251">
        <v>0.1</v>
      </c>
      <c r="J251">
        <v>0</v>
      </c>
      <c r="K251">
        <v>1</v>
      </c>
      <c r="L251" t="s">
        <v>19</v>
      </c>
      <c r="M251" t="s">
        <v>5279</v>
      </c>
      <c r="N251">
        <v>36.5</v>
      </c>
      <c r="O251" t="s">
        <v>24</v>
      </c>
      <c r="P251" t="s">
        <v>5280</v>
      </c>
      <c r="Q251" t="s">
        <v>65</v>
      </c>
      <c r="R251" t="s">
        <v>66</v>
      </c>
      <c r="S251" t="s">
        <v>105</v>
      </c>
      <c r="T251" t="s">
        <v>67</v>
      </c>
      <c r="U251" t="s">
        <v>35</v>
      </c>
      <c r="V251">
        <v>603</v>
      </c>
      <c r="W251" t="s">
        <v>36</v>
      </c>
      <c r="X251" t="s">
        <v>37</v>
      </c>
      <c r="Y251">
        <v>2</v>
      </c>
      <c r="AB251" t="str">
        <f>IF(Table111[[#This Row],[In Adafruit Kit]]+Table111[[#This Row],[Common part]]&gt;0,1,"")</f>
        <v/>
      </c>
      <c r="AD251">
        <v>1</v>
      </c>
      <c r="AE251" t="e">
        <f>VLOOKUP(Table111[[#This Row],[Resistance (Ohms)]],Values!$A$12:'Values'!D$88,3,0)</f>
        <v>#N/A</v>
      </c>
      <c r="AG251" t="str">
        <f>CONCATENATE(Table111[[#This Row],[Resistance (Ohms)]],Table111[[#This Row],[Tolerance]],Table111[[#This Row],[Stock]])</f>
        <v>36.5Â±1%</v>
      </c>
      <c r="AH251" t="s">
        <v>11345</v>
      </c>
      <c r="AI251" s="6" t="s">
        <v>11350</v>
      </c>
    </row>
    <row r="252" spans="1:35">
      <c r="A252" t="s">
        <v>7192</v>
      </c>
      <c r="B252" t="s">
        <v>5275</v>
      </c>
      <c r="C252" t="s">
        <v>8319</v>
      </c>
      <c r="D252" t="s">
        <v>8320</v>
      </c>
      <c r="E252" t="s">
        <v>60</v>
      </c>
      <c r="F252" t="s">
        <v>6723</v>
      </c>
      <c r="G252">
        <v>0</v>
      </c>
      <c r="H252">
        <v>0</v>
      </c>
      <c r="I252" t="s">
        <v>25</v>
      </c>
      <c r="J252">
        <v>0</v>
      </c>
      <c r="K252">
        <v>10</v>
      </c>
      <c r="L252" t="s">
        <v>19</v>
      </c>
      <c r="M252" t="s">
        <v>5279</v>
      </c>
      <c r="N252">
        <v>36.5</v>
      </c>
      <c r="O252" t="s">
        <v>24</v>
      </c>
      <c r="P252" t="s">
        <v>5280</v>
      </c>
      <c r="Q252" t="s">
        <v>65</v>
      </c>
      <c r="R252" t="s">
        <v>20</v>
      </c>
      <c r="S252" t="s">
        <v>105</v>
      </c>
      <c r="T252" t="s">
        <v>67</v>
      </c>
      <c r="U252" t="s">
        <v>35</v>
      </c>
      <c r="V252">
        <v>603</v>
      </c>
      <c r="W252" t="s">
        <v>36</v>
      </c>
      <c r="X252" t="s">
        <v>37</v>
      </c>
      <c r="Y252">
        <v>2</v>
      </c>
      <c r="AB252" t="str">
        <f>IF(Table111[[#This Row],[In Adafruit Kit]]+Table111[[#This Row],[Common part]]&gt;0,1,"")</f>
        <v/>
      </c>
      <c r="AE252" t="e">
        <f>VLOOKUP(Table111[[#This Row],[Resistance (Ohms)]],Values!$A$12:'Values'!D$88,3,0)</f>
        <v>#N/A</v>
      </c>
      <c r="AG252" t="str">
        <f>CONCATENATE(Table111[[#This Row],[Resistance (Ohms)]],Table111[[#This Row],[Tolerance]],Table111[[#This Row],[Stock]])</f>
        <v>36.5Â±1%</v>
      </c>
      <c r="AH252" t="s">
        <v>11345</v>
      </c>
      <c r="AI252" s="6" t="s">
        <v>11350</v>
      </c>
    </row>
    <row r="253" spans="1:35">
      <c r="A253" t="s">
        <v>5274</v>
      </c>
      <c r="B253" t="s">
        <v>5275</v>
      </c>
      <c r="C253" t="s">
        <v>6157</v>
      </c>
      <c r="D253" t="s">
        <v>6158</v>
      </c>
      <c r="E253" t="s">
        <v>60</v>
      </c>
      <c r="F253" t="s">
        <v>6159</v>
      </c>
      <c r="G253">
        <v>97600</v>
      </c>
      <c r="H253">
        <v>0</v>
      </c>
      <c r="I253">
        <v>0.1</v>
      </c>
      <c r="J253">
        <v>0</v>
      </c>
      <c r="K253">
        <v>1</v>
      </c>
      <c r="L253" t="s">
        <v>19</v>
      </c>
      <c r="M253" t="s">
        <v>5279</v>
      </c>
      <c r="N253">
        <v>37.4</v>
      </c>
      <c r="O253" t="s">
        <v>24</v>
      </c>
      <c r="P253" t="s">
        <v>5280</v>
      </c>
      <c r="Q253" t="s">
        <v>65</v>
      </c>
      <c r="R253" t="s">
        <v>66</v>
      </c>
      <c r="S253" t="s">
        <v>105</v>
      </c>
      <c r="T253" t="s">
        <v>67</v>
      </c>
      <c r="U253" t="s">
        <v>35</v>
      </c>
      <c r="V253">
        <v>603</v>
      </c>
      <c r="W253" t="s">
        <v>36</v>
      </c>
      <c r="X253" t="s">
        <v>37</v>
      </c>
      <c r="Y253">
        <v>2</v>
      </c>
      <c r="AB253" t="str">
        <f>IF(Table111[[#This Row],[In Adafruit Kit]]+Table111[[#This Row],[Common part]]&gt;0,1,"")</f>
        <v/>
      </c>
      <c r="AD253">
        <v>1</v>
      </c>
      <c r="AE253" t="e">
        <f>VLOOKUP(Table111[[#This Row],[Resistance (Ohms)]],Values!$A$12:'Values'!D$88,3,0)</f>
        <v>#N/A</v>
      </c>
      <c r="AG253" t="str">
        <f>CONCATENATE(Table111[[#This Row],[Resistance (Ohms)]],Table111[[#This Row],[Tolerance]],Table111[[#This Row],[Stock]])</f>
        <v>37.4Â±1%</v>
      </c>
      <c r="AH253" t="s">
        <v>11345</v>
      </c>
      <c r="AI253" s="6" t="s">
        <v>11350</v>
      </c>
    </row>
    <row r="254" spans="1:35">
      <c r="A254" t="s">
        <v>7192</v>
      </c>
      <c r="B254" t="s">
        <v>5275</v>
      </c>
      <c r="C254" t="s">
        <v>8329</v>
      </c>
      <c r="D254" t="s">
        <v>8330</v>
      </c>
      <c r="E254" t="s">
        <v>60</v>
      </c>
      <c r="F254" t="s">
        <v>6159</v>
      </c>
      <c r="G254">
        <v>0</v>
      </c>
      <c r="H254">
        <v>0</v>
      </c>
      <c r="I254" t="s">
        <v>25</v>
      </c>
      <c r="J254">
        <v>0</v>
      </c>
      <c r="K254">
        <v>10</v>
      </c>
      <c r="L254" t="s">
        <v>19</v>
      </c>
      <c r="M254" t="s">
        <v>5279</v>
      </c>
      <c r="N254">
        <v>37.4</v>
      </c>
      <c r="O254" t="s">
        <v>24</v>
      </c>
      <c r="P254" t="s">
        <v>5280</v>
      </c>
      <c r="Q254" t="s">
        <v>65</v>
      </c>
      <c r="R254" t="s">
        <v>20</v>
      </c>
      <c r="S254" t="s">
        <v>105</v>
      </c>
      <c r="T254" t="s">
        <v>67</v>
      </c>
      <c r="U254" t="s">
        <v>35</v>
      </c>
      <c r="V254">
        <v>603</v>
      </c>
      <c r="W254" t="s">
        <v>36</v>
      </c>
      <c r="X254" t="s">
        <v>37</v>
      </c>
      <c r="Y254">
        <v>2</v>
      </c>
      <c r="AB254" t="str">
        <f>IF(Table111[[#This Row],[In Adafruit Kit]]+Table111[[#This Row],[Common part]]&gt;0,1,"")</f>
        <v/>
      </c>
      <c r="AE254" t="e">
        <f>VLOOKUP(Table111[[#This Row],[Resistance (Ohms)]],Values!$A$12:'Values'!D$88,3,0)</f>
        <v>#N/A</v>
      </c>
      <c r="AG254" t="str">
        <f>CONCATENATE(Table111[[#This Row],[Resistance (Ohms)]],Table111[[#This Row],[Tolerance]],Table111[[#This Row],[Stock]])</f>
        <v>37.4Â±1%</v>
      </c>
      <c r="AH254" t="s">
        <v>11345</v>
      </c>
      <c r="AI254" s="6" t="s">
        <v>11350</v>
      </c>
    </row>
    <row r="255" spans="1:35">
      <c r="A255" t="s">
        <v>5274</v>
      </c>
      <c r="B255" t="s">
        <v>5275</v>
      </c>
      <c r="C255" t="s">
        <v>7123</v>
      </c>
      <c r="D255" t="s">
        <v>7124</v>
      </c>
      <c r="E255" t="s">
        <v>60</v>
      </c>
      <c r="F255" t="s">
        <v>7125</v>
      </c>
      <c r="G255">
        <v>78218</v>
      </c>
      <c r="H255">
        <v>0</v>
      </c>
      <c r="I255">
        <v>0.1</v>
      </c>
      <c r="J255">
        <v>0</v>
      </c>
      <c r="K255">
        <v>1</v>
      </c>
      <c r="L255" t="s">
        <v>19</v>
      </c>
      <c r="M255" t="s">
        <v>5279</v>
      </c>
      <c r="N255">
        <v>38.299999999999997</v>
      </c>
      <c r="O255" t="s">
        <v>24</v>
      </c>
      <c r="P255" t="s">
        <v>5280</v>
      </c>
      <c r="Q255" t="s">
        <v>65</v>
      </c>
      <c r="R255" t="s">
        <v>66</v>
      </c>
      <c r="S255" t="s">
        <v>105</v>
      </c>
      <c r="T255" t="s">
        <v>67</v>
      </c>
      <c r="U255" t="s">
        <v>35</v>
      </c>
      <c r="V255">
        <v>603</v>
      </c>
      <c r="W255" t="s">
        <v>36</v>
      </c>
      <c r="X255" t="s">
        <v>37</v>
      </c>
      <c r="Y255">
        <v>2</v>
      </c>
      <c r="AB255" t="str">
        <f>IF(Table111[[#This Row],[In Adafruit Kit]]+Table111[[#This Row],[Common part]]&gt;0,1,"")</f>
        <v/>
      </c>
      <c r="AD255">
        <v>1</v>
      </c>
      <c r="AE255" t="e">
        <f>VLOOKUP(Table111[[#This Row],[Resistance (Ohms)]],Values!$A$12:'Values'!D$88,3,0)</f>
        <v>#N/A</v>
      </c>
      <c r="AG255" t="str">
        <f>CONCATENATE(Table111[[#This Row],[Resistance (Ohms)]],Table111[[#This Row],[Tolerance]],Table111[[#This Row],[Stock]])</f>
        <v>38.3Â±1%</v>
      </c>
      <c r="AH255" t="s">
        <v>11345</v>
      </c>
      <c r="AI255" s="6" t="s">
        <v>11350</v>
      </c>
    </row>
    <row r="256" spans="1:35">
      <c r="A256" t="s">
        <v>7192</v>
      </c>
      <c r="B256" t="s">
        <v>5275</v>
      </c>
      <c r="C256" t="s">
        <v>8339</v>
      </c>
      <c r="D256" t="s">
        <v>8340</v>
      </c>
      <c r="E256" t="s">
        <v>60</v>
      </c>
      <c r="F256" t="s">
        <v>7125</v>
      </c>
      <c r="G256">
        <v>0</v>
      </c>
      <c r="H256">
        <v>0</v>
      </c>
      <c r="I256" t="s">
        <v>25</v>
      </c>
      <c r="J256">
        <v>0</v>
      </c>
      <c r="K256">
        <v>10</v>
      </c>
      <c r="L256" t="s">
        <v>19</v>
      </c>
      <c r="M256" t="s">
        <v>5279</v>
      </c>
      <c r="N256">
        <v>38.299999999999997</v>
      </c>
      <c r="O256" t="s">
        <v>24</v>
      </c>
      <c r="P256" t="s">
        <v>5280</v>
      </c>
      <c r="Q256" t="s">
        <v>65</v>
      </c>
      <c r="R256" t="s">
        <v>20</v>
      </c>
      <c r="S256" t="s">
        <v>105</v>
      </c>
      <c r="T256" t="s">
        <v>67</v>
      </c>
      <c r="U256" t="s">
        <v>35</v>
      </c>
      <c r="V256">
        <v>603</v>
      </c>
      <c r="W256" t="s">
        <v>36</v>
      </c>
      <c r="X256" t="s">
        <v>37</v>
      </c>
      <c r="Y256">
        <v>2</v>
      </c>
      <c r="AB256" t="str">
        <f>IF(Table111[[#This Row],[In Adafruit Kit]]+Table111[[#This Row],[Common part]]&gt;0,1,"")</f>
        <v/>
      </c>
      <c r="AE256" t="e">
        <f>VLOOKUP(Table111[[#This Row],[Resistance (Ohms)]],Values!$A$12:'Values'!D$88,3,0)</f>
        <v>#N/A</v>
      </c>
      <c r="AG256" t="str">
        <f>CONCATENATE(Table111[[#This Row],[Resistance (Ohms)]],Table111[[#This Row],[Tolerance]],Table111[[#This Row],[Stock]])</f>
        <v>38.3Â±1%</v>
      </c>
      <c r="AH256" t="s">
        <v>11345</v>
      </c>
      <c r="AI256" s="6" t="s">
        <v>11350</v>
      </c>
    </row>
    <row r="257" spans="1:35">
      <c r="A257" t="s">
        <v>5274</v>
      </c>
      <c r="B257" t="s">
        <v>5275</v>
      </c>
      <c r="C257" t="s">
        <v>5494</v>
      </c>
      <c r="D257" t="s">
        <v>5495</v>
      </c>
      <c r="E257" t="s">
        <v>60</v>
      </c>
      <c r="F257" t="s">
        <v>5496</v>
      </c>
      <c r="G257">
        <v>88609</v>
      </c>
      <c r="H257">
        <v>0</v>
      </c>
      <c r="I257">
        <v>0.1</v>
      </c>
      <c r="J257">
        <v>0</v>
      </c>
      <c r="K257">
        <v>1</v>
      </c>
      <c r="L257" t="s">
        <v>19</v>
      </c>
      <c r="M257" t="s">
        <v>5279</v>
      </c>
      <c r="N257">
        <v>39</v>
      </c>
      <c r="O257" t="s">
        <v>23</v>
      </c>
      <c r="P257" t="s">
        <v>5280</v>
      </c>
      <c r="Q257" t="s">
        <v>65</v>
      </c>
      <c r="R257" t="s">
        <v>66</v>
      </c>
      <c r="S257" t="s">
        <v>105</v>
      </c>
      <c r="T257" t="s">
        <v>67</v>
      </c>
      <c r="U257" t="s">
        <v>35</v>
      </c>
      <c r="V257">
        <v>603</v>
      </c>
      <c r="W257" t="s">
        <v>36</v>
      </c>
      <c r="X257" t="s">
        <v>37</v>
      </c>
      <c r="Y257">
        <v>2</v>
      </c>
      <c r="AA257">
        <v>1</v>
      </c>
      <c r="AB257">
        <f>IF(Table111[[#This Row],[In Adafruit Kit]]+Table111[[#This Row],[Common part]]&gt;0,1,"")</f>
        <v>1</v>
      </c>
      <c r="AC257">
        <v>1</v>
      </c>
      <c r="AE257" t="e">
        <f>VLOOKUP(Table111[[#This Row],[Resistance (Ohms)]],Values!$A$12:'Values'!D$88,3,0)</f>
        <v>#N/A</v>
      </c>
      <c r="AG257" t="str">
        <f>CONCATENATE(Table111[[#This Row],[Resistance (Ohms)]],Table111[[#This Row],[Tolerance]],Table111[[#This Row],[Stock]])</f>
        <v>39Â±5%</v>
      </c>
      <c r="AH257" t="s">
        <v>11345</v>
      </c>
      <c r="AI257" s="6" t="s">
        <v>11350</v>
      </c>
    </row>
    <row r="258" spans="1:35">
      <c r="A258" t="s">
        <v>5274</v>
      </c>
      <c r="B258" t="s">
        <v>5275</v>
      </c>
      <c r="C258" t="s">
        <v>6931</v>
      </c>
      <c r="D258" t="s">
        <v>6932</v>
      </c>
      <c r="E258" t="s">
        <v>60</v>
      </c>
      <c r="F258" t="s">
        <v>6933</v>
      </c>
      <c r="G258">
        <v>20896</v>
      </c>
      <c r="H258">
        <v>0</v>
      </c>
      <c r="I258">
        <v>0.1</v>
      </c>
      <c r="J258">
        <v>0</v>
      </c>
      <c r="K258">
        <v>1</v>
      </c>
      <c r="L258" t="s">
        <v>19</v>
      </c>
      <c r="M258" t="s">
        <v>5279</v>
      </c>
      <c r="N258">
        <v>39</v>
      </c>
      <c r="O258" t="s">
        <v>24</v>
      </c>
      <c r="P258" t="s">
        <v>5280</v>
      </c>
      <c r="Q258" t="s">
        <v>65</v>
      </c>
      <c r="R258" t="s">
        <v>66</v>
      </c>
      <c r="S258" t="s">
        <v>105</v>
      </c>
      <c r="T258" t="s">
        <v>67</v>
      </c>
      <c r="U258" t="s">
        <v>35</v>
      </c>
      <c r="V258">
        <v>603</v>
      </c>
      <c r="W258" t="s">
        <v>36</v>
      </c>
      <c r="X258" t="s">
        <v>37</v>
      </c>
      <c r="Y258">
        <v>2</v>
      </c>
      <c r="AB258" t="str">
        <f>IF(Table111[[#This Row],[In Adafruit Kit]]+Table111[[#This Row],[Common part]]&gt;0,1,"")</f>
        <v/>
      </c>
      <c r="AD258">
        <v>1</v>
      </c>
      <c r="AE258" t="e">
        <f>VLOOKUP(Table111[[#This Row],[Resistance (Ohms)]],Values!$A$12:'Values'!D$88,3,0)</f>
        <v>#N/A</v>
      </c>
      <c r="AG258" t="str">
        <f>CONCATENATE(Table111[[#This Row],[Resistance (Ohms)]],Table111[[#This Row],[Tolerance]],Table111[[#This Row],[Stock]])</f>
        <v>39Â±1%</v>
      </c>
      <c r="AH258" t="s">
        <v>11345</v>
      </c>
      <c r="AI258" s="6" t="s">
        <v>11350</v>
      </c>
    </row>
    <row r="259" spans="1:35">
      <c r="A259" t="s">
        <v>7192</v>
      </c>
      <c r="B259" t="s">
        <v>5275</v>
      </c>
      <c r="C259" t="s">
        <v>8357</v>
      </c>
      <c r="D259" t="s">
        <v>8358</v>
      </c>
      <c r="E259" t="s">
        <v>60</v>
      </c>
      <c r="F259" t="s">
        <v>6933</v>
      </c>
      <c r="G259">
        <v>0</v>
      </c>
      <c r="H259">
        <v>0</v>
      </c>
      <c r="I259" t="s">
        <v>25</v>
      </c>
      <c r="J259">
        <v>0</v>
      </c>
      <c r="K259">
        <v>10</v>
      </c>
      <c r="L259" t="s">
        <v>19</v>
      </c>
      <c r="M259" t="s">
        <v>5279</v>
      </c>
      <c r="N259">
        <v>39</v>
      </c>
      <c r="O259" t="s">
        <v>24</v>
      </c>
      <c r="P259" t="s">
        <v>5280</v>
      </c>
      <c r="Q259" t="s">
        <v>65</v>
      </c>
      <c r="R259" t="s">
        <v>20</v>
      </c>
      <c r="S259" t="s">
        <v>105</v>
      </c>
      <c r="T259" t="s">
        <v>67</v>
      </c>
      <c r="U259" t="s">
        <v>35</v>
      </c>
      <c r="V259">
        <v>603</v>
      </c>
      <c r="W259" t="s">
        <v>36</v>
      </c>
      <c r="X259" t="s">
        <v>37</v>
      </c>
      <c r="Y259">
        <v>2</v>
      </c>
      <c r="AB259" t="str">
        <f>IF(Table111[[#This Row],[In Adafruit Kit]]+Table111[[#This Row],[Common part]]&gt;0,1,"")</f>
        <v/>
      </c>
      <c r="AE259" t="e">
        <f>VLOOKUP(Table111[[#This Row],[Resistance (Ohms)]],Values!$A$12:'Values'!D$88,3,0)</f>
        <v>#N/A</v>
      </c>
      <c r="AG259" t="str">
        <f>CONCATENATE(Table111[[#This Row],[Resistance (Ohms)]],Table111[[#This Row],[Tolerance]],Table111[[#This Row],[Stock]])</f>
        <v>39Â±1%</v>
      </c>
      <c r="AH259" t="s">
        <v>11345</v>
      </c>
      <c r="AI259" s="6" t="s">
        <v>11350</v>
      </c>
    </row>
    <row r="260" spans="1:35">
      <c r="A260" t="s">
        <v>7192</v>
      </c>
      <c r="B260" t="s">
        <v>5275</v>
      </c>
      <c r="C260" t="s">
        <v>9056</v>
      </c>
      <c r="D260" t="s">
        <v>9057</v>
      </c>
      <c r="E260" t="s">
        <v>60</v>
      </c>
      <c r="F260" t="s">
        <v>5496</v>
      </c>
      <c r="G260">
        <v>0</v>
      </c>
      <c r="H260">
        <v>0</v>
      </c>
      <c r="I260" t="s">
        <v>25</v>
      </c>
      <c r="J260">
        <v>0</v>
      </c>
      <c r="K260">
        <v>10</v>
      </c>
      <c r="L260" t="s">
        <v>19</v>
      </c>
      <c r="M260" t="s">
        <v>5279</v>
      </c>
      <c r="N260">
        <v>39</v>
      </c>
      <c r="O260" t="s">
        <v>23</v>
      </c>
      <c r="P260" t="s">
        <v>5280</v>
      </c>
      <c r="Q260" t="s">
        <v>65</v>
      </c>
      <c r="R260" t="s">
        <v>20</v>
      </c>
      <c r="S260" t="s">
        <v>71</v>
      </c>
      <c r="T260" t="s">
        <v>67</v>
      </c>
      <c r="U260" t="s">
        <v>35</v>
      </c>
      <c r="V260">
        <v>603</v>
      </c>
      <c r="W260" t="s">
        <v>36</v>
      </c>
      <c r="X260" t="s">
        <v>37</v>
      </c>
      <c r="Y260">
        <v>2</v>
      </c>
      <c r="AB260" t="str">
        <f>IF(Table111[[#This Row],[In Adafruit Kit]]+Table111[[#This Row],[Common part]]&gt;0,1,"")</f>
        <v/>
      </c>
      <c r="AE260" t="e">
        <f>VLOOKUP(Table111[[#This Row],[Resistance (Ohms)]],Values!$A$12:'Values'!D$88,3,0)</f>
        <v>#N/A</v>
      </c>
      <c r="AG260" t="str">
        <f>CONCATENATE(Table111[[#This Row],[Resistance (Ohms)]],Table111[[#This Row],[Tolerance]],Table111[[#This Row],[Stock]])</f>
        <v>39Â±5%</v>
      </c>
      <c r="AH260" t="s">
        <v>11345</v>
      </c>
      <c r="AI260" s="6" t="s">
        <v>11350</v>
      </c>
    </row>
    <row r="261" spans="1:35">
      <c r="A261" t="s">
        <v>5274</v>
      </c>
      <c r="B261" t="s">
        <v>5275</v>
      </c>
      <c r="C261" t="s">
        <v>6907</v>
      </c>
      <c r="D261" t="s">
        <v>6908</v>
      </c>
      <c r="E261" t="s">
        <v>60</v>
      </c>
      <c r="F261" t="s">
        <v>6909</v>
      </c>
      <c r="G261">
        <v>30372</v>
      </c>
      <c r="H261">
        <v>0</v>
      </c>
      <c r="I261">
        <v>0.1</v>
      </c>
      <c r="J261">
        <v>0</v>
      </c>
      <c r="K261">
        <v>1</v>
      </c>
      <c r="L261" t="s">
        <v>19</v>
      </c>
      <c r="M261" t="s">
        <v>5279</v>
      </c>
      <c r="N261">
        <v>39.200000000000003</v>
      </c>
      <c r="O261" t="s">
        <v>24</v>
      </c>
      <c r="P261" t="s">
        <v>5280</v>
      </c>
      <c r="Q261" t="s">
        <v>65</v>
      </c>
      <c r="R261" t="s">
        <v>66</v>
      </c>
      <c r="S261" t="s">
        <v>105</v>
      </c>
      <c r="T261" t="s">
        <v>67</v>
      </c>
      <c r="U261" t="s">
        <v>35</v>
      </c>
      <c r="V261">
        <v>603</v>
      </c>
      <c r="W261" t="s">
        <v>36</v>
      </c>
      <c r="X261" t="s">
        <v>37</v>
      </c>
      <c r="Y261">
        <v>2</v>
      </c>
      <c r="AB261" t="str">
        <f>IF(Table111[[#This Row],[In Adafruit Kit]]+Table111[[#This Row],[Common part]]&gt;0,1,"")</f>
        <v/>
      </c>
      <c r="AD261">
        <v>1</v>
      </c>
      <c r="AE261" t="e">
        <f>VLOOKUP(Table111[[#This Row],[Resistance (Ohms)]],Values!$A$12:'Values'!D$88,3,0)</f>
        <v>#N/A</v>
      </c>
      <c r="AG261" t="str">
        <f>CONCATENATE(Table111[[#This Row],[Resistance (Ohms)]],Table111[[#This Row],[Tolerance]],Table111[[#This Row],[Stock]])</f>
        <v>39.2Â±1%</v>
      </c>
      <c r="AH261" t="s">
        <v>11345</v>
      </c>
      <c r="AI261" s="6" t="s">
        <v>11350</v>
      </c>
    </row>
    <row r="262" spans="1:35">
      <c r="A262" t="s">
        <v>7192</v>
      </c>
      <c r="B262" t="s">
        <v>5275</v>
      </c>
      <c r="C262" t="s">
        <v>8359</v>
      </c>
      <c r="D262" t="s">
        <v>8360</v>
      </c>
      <c r="E262" t="s">
        <v>60</v>
      </c>
      <c r="F262" t="s">
        <v>6909</v>
      </c>
      <c r="G262">
        <v>0</v>
      </c>
      <c r="H262">
        <v>0</v>
      </c>
      <c r="I262" t="s">
        <v>25</v>
      </c>
      <c r="J262">
        <v>0</v>
      </c>
      <c r="K262">
        <v>10</v>
      </c>
      <c r="L262" t="s">
        <v>19</v>
      </c>
      <c r="M262" t="s">
        <v>5279</v>
      </c>
      <c r="N262">
        <v>39.200000000000003</v>
      </c>
      <c r="O262" t="s">
        <v>24</v>
      </c>
      <c r="P262" t="s">
        <v>5280</v>
      </c>
      <c r="Q262" t="s">
        <v>65</v>
      </c>
      <c r="R262" t="s">
        <v>20</v>
      </c>
      <c r="S262" t="s">
        <v>105</v>
      </c>
      <c r="T262" t="s">
        <v>67</v>
      </c>
      <c r="U262" t="s">
        <v>35</v>
      </c>
      <c r="V262">
        <v>603</v>
      </c>
      <c r="W262" t="s">
        <v>36</v>
      </c>
      <c r="X262" t="s">
        <v>37</v>
      </c>
      <c r="Y262">
        <v>2</v>
      </c>
      <c r="AB262" t="str">
        <f>IF(Table111[[#This Row],[In Adafruit Kit]]+Table111[[#This Row],[Common part]]&gt;0,1,"")</f>
        <v/>
      </c>
      <c r="AE262" t="e">
        <f>VLOOKUP(Table111[[#This Row],[Resistance (Ohms)]],Values!$A$12:'Values'!D$88,3,0)</f>
        <v>#N/A</v>
      </c>
      <c r="AG262" t="str">
        <f>CONCATENATE(Table111[[#This Row],[Resistance (Ohms)]],Table111[[#This Row],[Tolerance]],Table111[[#This Row],[Stock]])</f>
        <v>39.2Â±1%</v>
      </c>
      <c r="AH262" t="s">
        <v>11345</v>
      </c>
      <c r="AI262" s="6" t="s">
        <v>11350</v>
      </c>
    </row>
    <row r="263" spans="1:35">
      <c r="A263" t="s">
        <v>5274</v>
      </c>
      <c r="B263" t="s">
        <v>5275</v>
      </c>
      <c r="C263" t="s">
        <v>6244</v>
      </c>
      <c r="D263" t="s">
        <v>6245</v>
      </c>
      <c r="E263" t="s">
        <v>60</v>
      </c>
      <c r="F263" t="s">
        <v>6246</v>
      </c>
      <c r="G263">
        <v>85640</v>
      </c>
      <c r="H263">
        <v>0</v>
      </c>
      <c r="I263">
        <v>0.1</v>
      </c>
      <c r="J263">
        <v>0</v>
      </c>
      <c r="K263">
        <v>1</v>
      </c>
      <c r="L263" t="s">
        <v>19</v>
      </c>
      <c r="M263" t="s">
        <v>5279</v>
      </c>
      <c r="N263">
        <v>40.200000000000003</v>
      </c>
      <c r="O263" t="s">
        <v>24</v>
      </c>
      <c r="P263" t="s">
        <v>5280</v>
      </c>
      <c r="Q263" t="s">
        <v>65</v>
      </c>
      <c r="R263" t="s">
        <v>66</v>
      </c>
      <c r="S263" t="s">
        <v>105</v>
      </c>
      <c r="T263" t="s">
        <v>67</v>
      </c>
      <c r="U263" t="s">
        <v>35</v>
      </c>
      <c r="V263">
        <v>603</v>
      </c>
      <c r="W263" t="s">
        <v>36</v>
      </c>
      <c r="X263" t="s">
        <v>37</v>
      </c>
      <c r="Y263">
        <v>2</v>
      </c>
      <c r="AB263" t="str">
        <f>IF(Table111[[#This Row],[In Adafruit Kit]]+Table111[[#This Row],[Common part]]&gt;0,1,"")</f>
        <v/>
      </c>
      <c r="AD263">
        <v>1</v>
      </c>
      <c r="AE263" t="e">
        <f>VLOOKUP(Table111[[#This Row],[Resistance (Ohms)]],Values!$A$12:'Values'!D$88,3,0)</f>
        <v>#N/A</v>
      </c>
      <c r="AG263" t="str">
        <f>CONCATENATE(Table111[[#This Row],[Resistance (Ohms)]],Table111[[#This Row],[Tolerance]],Table111[[#This Row],[Stock]])</f>
        <v>40.2Â±1%</v>
      </c>
      <c r="AH263" t="s">
        <v>11345</v>
      </c>
      <c r="AI263" s="6" t="s">
        <v>11350</v>
      </c>
    </row>
    <row r="264" spans="1:35">
      <c r="A264" t="s">
        <v>7192</v>
      </c>
      <c r="B264" t="s">
        <v>5275</v>
      </c>
      <c r="C264" t="s">
        <v>8379</v>
      </c>
      <c r="D264" t="s">
        <v>8380</v>
      </c>
      <c r="E264" t="s">
        <v>60</v>
      </c>
      <c r="F264" t="s">
        <v>6246</v>
      </c>
      <c r="G264">
        <v>0</v>
      </c>
      <c r="H264">
        <v>0</v>
      </c>
      <c r="I264" t="s">
        <v>25</v>
      </c>
      <c r="J264">
        <v>0</v>
      </c>
      <c r="K264">
        <v>10</v>
      </c>
      <c r="L264" t="s">
        <v>19</v>
      </c>
      <c r="M264" t="s">
        <v>5279</v>
      </c>
      <c r="N264">
        <v>40.200000000000003</v>
      </c>
      <c r="O264" t="s">
        <v>24</v>
      </c>
      <c r="P264" t="s">
        <v>5280</v>
      </c>
      <c r="Q264" t="s">
        <v>65</v>
      </c>
      <c r="R264" t="s">
        <v>20</v>
      </c>
      <c r="S264" t="s">
        <v>105</v>
      </c>
      <c r="T264" t="s">
        <v>67</v>
      </c>
      <c r="U264" t="s">
        <v>35</v>
      </c>
      <c r="V264">
        <v>603</v>
      </c>
      <c r="W264" t="s">
        <v>36</v>
      </c>
      <c r="X264" t="s">
        <v>37</v>
      </c>
      <c r="Y264">
        <v>2</v>
      </c>
      <c r="AB264" t="str">
        <f>IF(Table111[[#This Row],[In Adafruit Kit]]+Table111[[#This Row],[Common part]]&gt;0,1,"")</f>
        <v/>
      </c>
      <c r="AE264" t="e">
        <f>VLOOKUP(Table111[[#This Row],[Resistance (Ohms)]],Values!$A$12:'Values'!D$88,3,0)</f>
        <v>#N/A</v>
      </c>
      <c r="AG264" t="str">
        <f>CONCATENATE(Table111[[#This Row],[Resistance (Ohms)]],Table111[[#This Row],[Tolerance]],Table111[[#This Row],[Stock]])</f>
        <v>40.2Â±1%</v>
      </c>
      <c r="AH264" t="s">
        <v>11345</v>
      </c>
      <c r="AI264" s="6" t="s">
        <v>11350</v>
      </c>
    </row>
    <row r="265" spans="1:35">
      <c r="A265" t="s">
        <v>5274</v>
      </c>
      <c r="B265" t="s">
        <v>5275</v>
      </c>
      <c r="C265" t="s">
        <v>6580</v>
      </c>
      <c r="D265" t="s">
        <v>6581</v>
      </c>
      <c r="E265" t="s">
        <v>60</v>
      </c>
      <c r="F265" t="s">
        <v>6582</v>
      </c>
      <c r="G265">
        <v>52465</v>
      </c>
      <c r="H265">
        <v>0</v>
      </c>
      <c r="I265">
        <v>0.1</v>
      </c>
      <c r="J265">
        <v>0</v>
      </c>
      <c r="K265">
        <v>1</v>
      </c>
      <c r="L265" t="s">
        <v>19</v>
      </c>
      <c r="M265" t="s">
        <v>5279</v>
      </c>
      <c r="N265">
        <v>41.2</v>
      </c>
      <c r="O265" t="s">
        <v>24</v>
      </c>
      <c r="P265" t="s">
        <v>5280</v>
      </c>
      <c r="Q265" t="s">
        <v>65</v>
      </c>
      <c r="R265" t="s">
        <v>66</v>
      </c>
      <c r="S265" t="s">
        <v>105</v>
      </c>
      <c r="T265" t="s">
        <v>67</v>
      </c>
      <c r="U265" t="s">
        <v>35</v>
      </c>
      <c r="V265">
        <v>603</v>
      </c>
      <c r="W265" t="s">
        <v>36</v>
      </c>
      <c r="X265" t="s">
        <v>37</v>
      </c>
      <c r="Y265">
        <v>2</v>
      </c>
      <c r="AB265" t="str">
        <f>IF(Table111[[#This Row],[In Adafruit Kit]]+Table111[[#This Row],[Common part]]&gt;0,1,"")</f>
        <v/>
      </c>
      <c r="AD265">
        <v>1</v>
      </c>
      <c r="AE265" t="e">
        <f>VLOOKUP(Table111[[#This Row],[Resistance (Ohms)]],Values!$A$12:'Values'!D$88,3,0)</f>
        <v>#N/A</v>
      </c>
      <c r="AG265" t="str">
        <f>CONCATENATE(Table111[[#This Row],[Resistance (Ohms)]],Table111[[#This Row],[Tolerance]],Table111[[#This Row],[Stock]])</f>
        <v>41.2Â±1%</v>
      </c>
      <c r="AH265" t="s">
        <v>11345</v>
      </c>
      <c r="AI265" s="6" t="s">
        <v>11350</v>
      </c>
    </row>
    <row r="266" spans="1:35">
      <c r="A266" t="s">
        <v>7192</v>
      </c>
      <c r="B266" t="s">
        <v>5275</v>
      </c>
      <c r="C266" t="s">
        <v>8389</v>
      </c>
      <c r="D266" t="s">
        <v>8390</v>
      </c>
      <c r="E266" t="s">
        <v>60</v>
      </c>
      <c r="F266" t="s">
        <v>6582</v>
      </c>
      <c r="G266">
        <v>0</v>
      </c>
      <c r="H266">
        <v>0</v>
      </c>
      <c r="I266" t="s">
        <v>25</v>
      </c>
      <c r="J266">
        <v>0</v>
      </c>
      <c r="K266">
        <v>10</v>
      </c>
      <c r="L266" t="s">
        <v>19</v>
      </c>
      <c r="M266" t="s">
        <v>5279</v>
      </c>
      <c r="N266">
        <v>41.2</v>
      </c>
      <c r="O266" t="s">
        <v>24</v>
      </c>
      <c r="P266" t="s">
        <v>5280</v>
      </c>
      <c r="Q266" t="s">
        <v>65</v>
      </c>
      <c r="R266" t="s">
        <v>20</v>
      </c>
      <c r="S266" t="s">
        <v>105</v>
      </c>
      <c r="T266" t="s">
        <v>67</v>
      </c>
      <c r="U266" t="s">
        <v>35</v>
      </c>
      <c r="V266">
        <v>603</v>
      </c>
      <c r="W266" t="s">
        <v>36</v>
      </c>
      <c r="X266" t="s">
        <v>37</v>
      </c>
      <c r="Y266">
        <v>2</v>
      </c>
      <c r="AB266" t="str">
        <f>IF(Table111[[#This Row],[In Adafruit Kit]]+Table111[[#This Row],[Common part]]&gt;0,1,"")</f>
        <v/>
      </c>
      <c r="AE266" t="e">
        <f>VLOOKUP(Table111[[#This Row],[Resistance (Ohms)]],Values!$A$12:'Values'!D$88,3,0)</f>
        <v>#N/A</v>
      </c>
      <c r="AG266" t="str">
        <f>CONCATENATE(Table111[[#This Row],[Resistance (Ohms)]],Table111[[#This Row],[Tolerance]],Table111[[#This Row],[Stock]])</f>
        <v>41.2Â±1%</v>
      </c>
      <c r="AH266" t="s">
        <v>11345</v>
      </c>
      <c r="AI266" s="6" t="s">
        <v>11350</v>
      </c>
    </row>
    <row r="267" spans="1:35">
      <c r="A267" t="s">
        <v>5274</v>
      </c>
      <c r="B267" t="s">
        <v>5275</v>
      </c>
      <c r="C267" t="s">
        <v>6073</v>
      </c>
      <c r="D267" t="s">
        <v>6074</v>
      </c>
      <c r="E267" t="s">
        <v>60</v>
      </c>
      <c r="F267" t="s">
        <v>6075</v>
      </c>
      <c r="G267">
        <v>105840</v>
      </c>
      <c r="H267">
        <v>0</v>
      </c>
      <c r="I267">
        <v>0.1</v>
      </c>
      <c r="J267">
        <v>0</v>
      </c>
      <c r="K267">
        <v>1</v>
      </c>
      <c r="L267" t="s">
        <v>19</v>
      </c>
      <c r="M267" t="s">
        <v>5279</v>
      </c>
      <c r="N267">
        <v>42.2</v>
      </c>
      <c r="O267" t="s">
        <v>24</v>
      </c>
      <c r="P267" t="s">
        <v>5280</v>
      </c>
      <c r="Q267" t="s">
        <v>65</v>
      </c>
      <c r="R267" t="s">
        <v>66</v>
      </c>
      <c r="S267" t="s">
        <v>105</v>
      </c>
      <c r="T267" t="s">
        <v>67</v>
      </c>
      <c r="U267" t="s">
        <v>35</v>
      </c>
      <c r="V267">
        <v>603</v>
      </c>
      <c r="W267" t="s">
        <v>36</v>
      </c>
      <c r="X267" t="s">
        <v>37</v>
      </c>
      <c r="Y267">
        <v>2</v>
      </c>
      <c r="AB267" t="str">
        <f>IF(Table111[[#This Row],[In Adafruit Kit]]+Table111[[#This Row],[Common part]]&gt;0,1,"")</f>
        <v/>
      </c>
      <c r="AD267">
        <v>1</v>
      </c>
      <c r="AE267" t="e">
        <f>VLOOKUP(Table111[[#This Row],[Resistance (Ohms)]],Values!$A$12:'Values'!D$88,3,0)</f>
        <v>#N/A</v>
      </c>
      <c r="AG267" t="str">
        <f>CONCATENATE(Table111[[#This Row],[Resistance (Ohms)]],Table111[[#This Row],[Tolerance]],Table111[[#This Row],[Stock]])</f>
        <v>42.2Â±1%</v>
      </c>
      <c r="AH267" t="s">
        <v>11345</v>
      </c>
      <c r="AI267" s="6" t="s">
        <v>11350</v>
      </c>
    </row>
    <row r="268" spans="1:35">
      <c r="A268" t="s">
        <v>7192</v>
      </c>
      <c r="B268" t="s">
        <v>5275</v>
      </c>
      <c r="C268" t="s">
        <v>8399</v>
      </c>
      <c r="D268" t="s">
        <v>8400</v>
      </c>
      <c r="E268" t="s">
        <v>60</v>
      </c>
      <c r="F268" t="s">
        <v>6075</v>
      </c>
      <c r="G268">
        <v>0</v>
      </c>
      <c r="H268">
        <v>0</v>
      </c>
      <c r="I268" t="s">
        <v>25</v>
      </c>
      <c r="J268">
        <v>0</v>
      </c>
      <c r="K268">
        <v>10</v>
      </c>
      <c r="L268" t="s">
        <v>19</v>
      </c>
      <c r="M268" t="s">
        <v>5279</v>
      </c>
      <c r="N268">
        <v>42.2</v>
      </c>
      <c r="O268" t="s">
        <v>24</v>
      </c>
      <c r="P268" t="s">
        <v>5280</v>
      </c>
      <c r="Q268" t="s">
        <v>65</v>
      </c>
      <c r="R268" t="s">
        <v>20</v>
      </c>
      <c r="S268" t="s">
        <v>105</v>
      </c>
      <c r="T268" t="s">
        <v>67</v>
      </c>
      <c r="U268" t="s">
        <v>35</v>
      </c>
      <c r="V268">
        <v>603</v>
      </c>
      <c r="W268" t="s">
        <v>36</v>
      </c>
      <c r="X268" t="s">
        <v>37</v>
      </c>
      <c r="Y268">
        <v>2</v>
      </c>
      <c r="AB268" t="str">
        <f>IF(Table111[[#This Row],[In Adafruit Kit]]+Table111[[#This Row],[Common part]]&gt;0,1,"")</f>
        <v/>
      </c>
      <c r="AE268" t="e">
        <f>VLOOKUP(Table111[[#This Row],[Resistance (Ohms)]],Values!$A$12:'Values'!D$88,3,0)</f>
        <v>#N/A</v>
      </c>
      <c r="AG268" t="str">
        <f>CONCATENATE(Table111[[#This Row],[Resistance (Ohms)]],Table111[[#This Row],[Tolerance]],Table111[[#This Row],[Stock]])</f>
        <v>42.2Â±1%</v>
      </c>
      <c r="AH268" t="s">
        <v>11345</v>
      </c>
      <c r="AI268" s="6" t="s">
        <v>11350</v>
      </c>
    </row>
    <row r="269" spans="1:35">
      <c r="A269" t="s">
        <v>5274</v>
      </c>
      <c r="B269" t="s">
        <v>5275</v>
      </c>
      <c r="C269" t="s">
        <v>6778</v>
      </c>
      <c r="D269" t="s">
        <v>6779</v>
      </c>
      <c r="E269" t="s">
        <v>60</v>
      </c>
      <c r="F269" t="s">
        <v>6780</v>
      </c>
      <c r="G269">
        <v>39504</v>
      </c>
      <c r="H269">
        <v>0</v>
      </c>
      <c r="I269">
        <v>0.1</v>
      </c>
      <c r="J269">
        <v>0</v>
      </c>
      <c r="K269">
        <v>1</v>
      </c>
      <c r="L269" t="s">
        <v>19</v>
      </c>
      <c r="M269" t="s">
        <v>5279</v>
      </c>
      <c r="N269">
        <v>43</v>
      </c>
      <c r="O269" t="s">
        <v>24</v>
      </c>
      <c r="P269" t="s">
        <v>5280</v>
      </c>
      <c r="Q269" t="s">
        <v>65</v>
      </c>
      <c r="R269" t="s">
        <v>66</v>
      </c>
      <c r="S269" t="s">
        <v>105</v>
      </c>
      <c r="T269" t="s">
        <v>67</v>
      </c>
      <c r="U269" t="s">
        <v>35</v>
      </c>
      <c r="V269">
        <v>603</v>
      </c>
      <c r="W269" t="s">
        <v>36</v>
      </c>
      <c r="X269" t="s">
        <v>37</v>
      </c>
      <c r="Y269">
        <v>2</v>
      </c>
      <c r="AB269" t="str">
        <f>IF(Table111[[#This Row],[In Adafruit Kit]]+Table111[[#This Row],[Common part]]&gt;0,1,"")</f>
        <v/>
      </c>
      <c r="AD269">
        <v>1</v>
      </c>
      <c r="AE269" t="str">
        <f>VLOOKUP(Table111[[#This Row],[Resistance (Ohms)]],Values!$A$12:'Values'!D$88,3,0)</f>
        <v>STOCK</v>
      </c>
      <c r="AF269" t="s">
        <v>29</v>
      </c>
      <c r="AG269" t="str">
        <f>CONCATENATE(Table111[[#This Row],[Resistance (Ohms)]],Table111[[#This Row],[Tolerance]],Table111[[#This Row],[Stock]])</f>
        <v>43Â±1%Stock</v>
      </c>
      <c r="AH269" t="s">
        <v>11345</v>
      </c>
      <c r="AI269" s="6" t="s">
        <v>11350</v>
      </c>
    </row>
    <row r="270" spans="1:35">
      <c r="A270" t="s">
        <v>5274</v>
      </c>
      <c r="B270" t="s">
        <v>5275</v>
      </c>
      <c r="C270" t="s">
        <v>7570</v>
      </c>
      <c r="D270" t="s">
        <v>7571</v>
      </c>
      <c r="E270" t="s">
        <v>60</v>
      </c>
      <c r="F270" t="s">
        <v>7572</v>
      </c>
      <c r="G270">
        <v>0</v>
      </c>
      <c r="H270">
        <v>0</v>
      </c>
      <c r="I270">
        <v>0.1</v>
      </c>
      <c r="J270">
        <v>0</v>
      </c>
      <c r="K270">
        <v>1</v>
      </c>
      <c r="L270" t="s">
        <v>19</v>
      </c>
      <c r="M270" t="s">
        <v>5279</v>
      </c>
      <c r="N270">
        <v>43</v>
      </c>
      <c r="O270" t="s">
        <v>23</v>
      </c>
      <c r="P270" t="s">
        <v>5280</v>
      </c>
      <c r="Q270" t="s">
        <v>65</v>
      </c>
      <c r="R270" t="s">
        <v>66</v>
      </c>
      <c r="S270" t="s">
        <v>105</v>
      </c>
      <c r="T270" t="s">
        <v>67</v>
      </c>
      <c r="U270" t="s">
        <v>35</v>
      </c>
      <c r="V270">
        <v>603</v>
      </c>
      <c r="W270" t="s">
        <v>36</v>
      </c>
      <c r="X270" t="s">
        <v>37</v>
      </c>
      <c r="Y270">
        <v>2</v>
      </c>
      <c r="AB270" t="str">
        <f>IF(Table111[[#This Row],[In Adafruit Kit]]+Table111[[#This Row],[Common part]]&gt;0,1,"")</f>
        <v/>
      </c>
      <c r="AD270">
        <v>1</v>
      </c>
      <c r="AE270" t="str">
        <f>VLOOKUP(Table111[[#This Row],[Resistance (Ohms)]],Values!$A$12:'Values'!D$88,3,0)</f>
        <v>STOCK</v>
      </c>
      <c r="AF270" t="s">
        <v>29</v>
      </c>
      <c r="AG270" t="str">
        <f>CONCATENATE(Table111[[#This Row],[Resistance (Ohms)]],Table111[[#This Row],[Tolerance]],Table111[[#This Row],[Stock]])</f>
        <v>43Â±5%Stock</v>
      </c>
      <c r="AH270" t="s">
        <v>11345</v>
      </c>
      <c r="AI270" s="6" t="s">
        <v>11350</v>
      </c>
    </row>
    <row r="271" spans="1:35">
      <c r="A271" t="s">
        <v>7192</v>
      </c>
      <c r="B271" t="s">
        <v>5275</v>
      </c>
      <c r="C271" t="s">
        <v>8417</v>
      </c>
      <c r="D271" t="s">
        <v>8418</v>
      </c>
      <c r="E271" t="s">
        <v>60</v>
      </c>
      <c r="F271" t="s">
        <v>6780</v>
      </c>
      <c r="G271">
        <v>0</v>
      </c>
      <c r="H271">
        <v>0</v>
      </c>
      <c r="I271" t="s">
        <v>25</v>
      </c>
      <c r="J271">
        <v>0</v>
      </c>
      <c r="K271">
        <v>10</v>
      </c>
      <c r="L271" t="s">
        <v>19</v>
      </c>
      <c r="M271" t="s">
        <v>5279</v>
      </c>
      <c r="N271">
        <v>43</v>
      </c>
      <c r="O271" t="s">
        <v>24</v>
      </c>
      <c r="P271" t="s">
        <v>5280</v>
      </c>
      <c r="Q271" t="s">
        <v>65</v>
      </c>
      <c r="R271" t="s">
        <v>20</v>
      </c>
      <c r="S271" t="s">
        <v>105</v>
      </c>
      <c r="T271" t="s">
        <v>67</v>
      </c>
      <c r="U271" t="s">
        <v>35</v>
      </c>
      <c r="V271">
        <v>603</v>
      </c>
      <c r="W271" t="s">
        <v>36</v>
      </c>
      <c r="X271" t="s">
        <v>37</v>
      </c>
      <c r="Y271">
        <v>2</v>
      </c>
      <c r="AB271" t="str">
        <f>IF(Table111[[#This Row],[In Adafruit Kit]]+Table111[[#This Row],[Common part]]&gt;0,1,"")</f>
        <v/>
      </c>
      <c r="AE271" t="str">
        <f>VLOOKUP(Table111[[#This Row],[Resistance (Ohms)]],Values!$A$12:'Values'!D$88,3,0)</f>
        <v>STOCK</v>
      </c>
      <c r="AG271" t="str">
        <f>CONCATENATE(Table111[[#This Row],[Resistance (Ohms)]],Table111[[#This Row],[Tolerance]],Table111[[#This Row],[Stock]])</f>
        <v>43Â±1%</v>
      </c>
      <c r="AH271" t="s">
        <v>11345</v>
      </c>
      <c r="AI271" s="6" t="s">
        <v>11350</v>
      </c>
    </row>
    <row r="272" spans="1:35">
      <c r="A272" t="s">
        <v>7192</v>
      </c>
      <c r="B272" t="s">
        <v>5275</v>
      </c>
      <c r="C272" t="s">
        <v>9076</v>
      </c>
      <c r="D272" t="s">
        <v>9077</v>
      </c>
      <c r="E272" t="s">
        <v>60</v>
      </c>
      <c r="F272" t="s">
        <v>7572</v>
      </c>
      <c r="G272">
        <v>0</v>
      </c>
      <c r="H272">
        <v>0</v>
      </c>
      <c r="I272" t="s">
        <v>25</v>
      </c>
      <c r="J272">
        <v>0</v>
      </c>
      <c r="K272">
        <v>10</v>
      </c>
      <c r="L272" t="s">
        <v>19</v>
      </c>
      <c r="M272" t="s">
        <v>5279</v>
      </c>
      <c r="N272">
        <v>43</v>
      </c>
      <c r="O272" t="s">
        <v>23</v>
      </c>
      <c r="P272" t="s">
        <v>5280</v>
      </c>
      <c r="Q272" t="s">
        <v>65</v>
      </c>
      <c r="R272" t="s">
        <v>20</v>
      </c>
      <c r="S272" t="s">
        <v>71</v>
      </c>
      <c r="T272" t="s">
        <v>67</v>
      </c>
      <c r="U272" t="s">
        <v>35</v>
      </c>
      <c r="V272">
        <v>603</v>
      </c>
      <c r="W272" t="s">
        <v>36</v>
      </c>
      <c r="X272" t="s">
        <v>37</v>
      </c>
      <c r="Y272">
        <v>2</v>
      </c>
      <c r="AB272" t="str">
        <f>IF(Table111[[#This Row],[In Adafruit Kit]]+Table111[[#This Row],[Common part]]&gt;0,1,"")</f>
        <v/>
      </c>
      <c r="AE272" t="str">
        <f>VLOOKUP(Table111[[#This Row],[Resistance (Ohms)]],Values!$A$12:'Values'!D$88,3,0)</f>
        <v>STOCK</v>
      </c>
      <c r="AG272" t="str">
        <f>CONCATENATE(Table111[[#This Row],[Resistance (Ohms)]],Table111[[#This Row],[Tolerance]],Table111[[#This Row],[Stock]])</f>
        <v>43Â±5%</v>
      </c>
      <c r="AH272" t="s">
        <v>11345</v>
      </c>
      <c r="AI272" s="6" t="s">
        <v>11350</v>
      </c>
    </row>
    <row r="273" spans="1:35">
      <c r="A273" t="s">
        <v>5274</v>
      </c>
      <c r="B273" t="s">
        <v>5275</v>
      </c>
      <c r="C273" t="s">
        <v>7384</v>
      </c>
      <c r="D273" t="s">
        <v>7385</v>
      </c>
      <c r="E273" t="s">
        <v>60</v>
      </c>
      <c r="F273" t="s">
        <v>7386</v>
      </c>
      <c r="G273">
        <v>7461</v>
      </c>
      <c r="H273">
        <v>0</v>
      </c>
      <c r="I273">
        <v>0.1</v>
      </c>
      <c r="J273">
        <v>0</v>
      </c>
      <c r="K273">
        <v>1</v>
      </c>
      <c r="L273" t="s">
        <v>19</v>
      </c>
      <c r="M273" t="s">
        <v>5279</v>
      </c>
      <c r="N273">
        <v>43.2</v>
      </c>
      <c r="O273" t="s">
        <v>24</v>
      </c>
      <c r="P273" t="s">
        <v>5280</v>
      </c>
      <c r="Q273" t="s">
        <v>65</v>
      </c>
      <c r="R273" t="s">
        <v>66</v>
      </c>
      <c r="S273" t="s">
        <v>105</v>
      </c>
      <c r="T273" t="s">
        <v>67</v>
      </c>
      <c r="U273" t="s">
        <v>35</v>
      </c>
      <c r="V273">
        <v>603</v>
      </c>
      <c r="W273" t="s">
        <v>36</v>
      </c>
      <c r="X273" t="s">
        <v>37</v>
      </c>
      <c r="Y273">
        <v>2</v>
      </c>
      <c r="AB273" t="str">
        <f>IF(Table111[[#This Row],[In Adafruit Kit]]+Table111[[#This Row],[Common part]]&gt;0,1,"")</f>
        <v/>
      </c>
      <c r="AD273">
        <v>1</v>
      </c>
      <c r="AE273" t="e">
        <f>VLOOKUP(Table111[[#This Row],[Resistance (Ohms)]],Values!$A$12:'Values'!D$88,3,0)</f>
        <v>#N/A</v>
      </c>
      <c r="AG273" t="str">
        <f>CONCATENATE(Table111[[#This Row],[Resistance (Ohms)]],Table111[[#This Row],[Tolerance]],Table111[[#This Row],[Stock]])</f>
        <v>43.2Â±1%</v>
      </c>
      <c r="AH273" t="s">
        <v>11345</v>
      </c>
      <c r="AI273" s="6" t="s">
        <v>11350</v>
      </c>
    </row>
    <row r="274" spans="1:35">
      <c r="A274" t="s">
        <v>7192</v>
      </c>
      <c r="B274" t="s">
        <v>5275</v>
      </c>
      <c r="C274" t="s">
        <v>8419</v>
      </c>
      <c r="D274" t="s">
        <v>8420</v>
      </c>
      <c r="E274" t="s">
        <v>60</v>
      </c>
      <c r="F274" t="s">
        <v>7386</v>
      </c>
      <c r="G274">
        <v>0</v>
      </c>
      <c r="H274">
        <v>0</v>
      </c>
      <c r="I274" t="s">
        <v>25</v>
      </c>
      <c r="J274">
        <v>0</v>
      </c>
      <c r="K274">
        <v>10</v>
      </c>
      <c r="L274" t="s">
        <v>19</v>
      </c>
      <c r="M274" t="s">
        <v>5279</v>
      </c>
      <c r="N274">
        <v>43.2</v>
      </c>
      <c r="O274" t="s">
        <v>24</v>
      </c>
      <c r="P274" t="s">
        <v>5280</v>
      </c>
      <c r="Q274" t="s">
        <v>65</v>
      </c>
      <c r="R274" t="s">
        <v>20</v>
      </c>
      <c r="S274" t="s">
        <v>105</v>
      </c>
      <c r="T274" t="s">
        <v>67</v>
      </c>
      <c r="U274" t="s">
        <v>35</v>
      </c>
      <c r="V274">
        <v>603</v>
      </c>
      <c r="W274" t="s">
        <v>36</v>
      </c>
      <c r="X274" t="s">
        <v>37</v>
      </c>
      <c r="Y274">
        <v>2</v>
      </c>
      <c r="AB274" t="str">
        <f>IF(Table111[[#This Row],[In Adafruit Kit]]+Table111[[#This Row],[Common part]]&gt;0,1,"")</f>
        <v/>
      </c>
      <c r="AE274" t="e">
        <f>VLOOKUP(Table111[[#This Row],[Resistance (Ohms)]],Values!$A$12:'Values'!D$88,3,0)</f>
        <v>#N/A</v>
      </c>
      <c r="AG274" t="str">
        <f>CONCATENATE(Table111[[#This Row],[Resistance (Ohms)]],Table111[[#This Row],[Tolerance]],Table111[[#This Row],[Stock]])</f>
        <v>43.2Â±1%</v>
      </c>
      <c r="AH274" t="s">
        <v>11345</v>
      </c>
      <c r="AI274" s="6" t="s">
        <v>11350</v>
      </c>
    </row>
    <row r="275" spans="1:35">
      <c r="A275" t="s">
        <v>5274</v>
      </c>
      <c r="B275" t="s">
        <v>5275</v>
      </c>
      <c r="C275" t="s">
        <v>6583</v>
      </c>
      <c r="D275" t="s">
        <v>6584</v>
      </c>
      <c r="E275" t="s">
        <v>60</v>
      </c>
      <c r="F275" t="s">
        <v>6585</v>
      </c>
      <c r="G275">
        <v>54230</v>
      </c>
      <c r="H275">
        <v>0</v>
      </c>
      <c r="I275">
        <v>0.1</v>
      </c>
      <c r="J275">
        <v>0</v>
      </c>
      <c r="K275">
        <v>1</v>
      </c>
      <c r="L275" t="s">
        <v>19</v>
      </c>
      <c r="M275" t="s">
        <v>5279</v>
      </c>
      <c r="N275">
        <v>44.2</v>
      </c>
      <c r="O275" t="s">
        <v>24</v>
      </c>
      <c r="P275" t="s">
        <v>5280</v>
      </c>
      <c r="Q275" t="s">
        <v>65</v>
      </c>
      <c r="R275" t="s">
        <v>66</v>
      </c>
      <c r="S275" t="s">
        <v>105</v>
      </c>
      <c r="T275" t="s">
        <v>67</v>
      </c>
      <c r="U275" t="s">
        <v>35</v>
      </c>
      <c r="V275">
        <v>603</v>
      </c>
      <c r="W275" t="s">
        <v>36</v>
      </c>
      <c r="X275" t="s">
        <v>37</v>
      </c>
      <c r="Y275">
        <v>2</v>
      </c>
      <c r="AB275" t="str">
        <f>IF(Table111[[#This Row],[In Adafruit Kit]]+Table111[[#This Row],[Common part]]&gt;0,1,"")</f>
        <v/>
      </c>
      <c r="AD275">
        <v>1</v>
      </c>
      <c r="AE275" t="e">
        <f>VLOOKUP(Table111[[#This Row],[Resistance (Ohms)]],Values!$A$12:'Values'!D$88,3,0)</f>
        <v>#N/A</v>
      </c>
      <c r="AG275" t="str">
        <f>CONCATENATE(Table111[[#This Row],[Resistance (Ohms)]],Table111[[#This Row],[Tolerance]],Table111[[#This Row],[Stock]])</f>
        <v>44.2Â±1%</v>
      </c>
      <c r="AH275" t="s">
        <v>11345</v>
      </c>
      <c r="AI275" s="6" t="s">
        <v>11350</v>
      </c>
    </row>
    <row r="276" spans="1:35">
      <c r="A276" t="s">
        <v>7192</v>
      </c>
      <c r="B276" t="s">
        <v>5275</v>
      </c>
      <c r="C276" t="s">
        <v>8429</v>
      </c>
      <c r="D276" t="s">
        <v>8430</v>
      </c>
      <c r="E276" t="s">
        <v>60</v>
      </c>
      <c r="F276" t="s">
        <v>6585</v>
      </c>
      <c r="G276">
        <v>0</v>
      </c>
      <c r="H276">
        <v>0</v>
      </c>
      <c r="I276" t="s">
        <v>25</v>
      </c>
      <c r="J276">
        <v>0</v>
      </c>
      <c r="K276">
        <v>10</v>
      </c>
      <c r="L276" t="s">
        <v>19</v>
      </c>
      <c r="M276" t="s">
        <v>5279</v>
      </c>
      <c r="N276">
        <v>44.2</v>
      </c>
      <c r="O276" t="s">
        <v>24</v>
      </c>
      <c r="P276" t="s">
        <v>5280</v>
      </c>
      <c r="Q276" t="s">
        <v>65</v>
      </c>
      <c r="R276" t="s">
        <v>20</v>
      </c>
      <c r="S276" t="s">
        <v>105</v>
      </c>
      <c r="T276" t="s">
        <v>67</v>
      </c>
      <c r="U276" t="s">
        <v>35</v>
      </c>
      <c r="V276">
        <v>603</v>
      </c>
      <c r="W276" t="s">
        <v>36</v>
      </c>
      <c r="X276" t="s">
        <v>37</v>
      </c>
      <c r="Y276">
        <v>2</v>
      </c>
      <c r="AB276" t="str">
        <f>IF(Table111[[#This Row],[In Adafruit Kit]]+Table111[[#This Row],[Common part]]&gt;0,1,"")</f>
        <v/>
      </c>
      <c r="AE276" t="e">
        <f>VLOOKUP(Table111[[#This Row],[Resistance (Ohms)]],Values!$A$12:'Values'!D$88,3,0)</f>
        <v>#N/A</v>
      </c>
      <c r="AG276" t="str">
        <f>CONCATENATE(Table111[[#This Row],[Resistance (Ohms)]],Table111[[#This Row],[Tolerance]],Table111[[#This Row],[Stock]])</f>
        <v>44.2Â±1%</v>
      </c>
      <c r="AH276" t="s">
        <v>11345</v>
      </c>
      <c r="AI276" s="6" t="s">
        <v>11350</v>
      </c>
    </row>
    <row r="277" spans="1:35">
      <c r="A277" t="s">
        <v>5274</v>
      </c>
      <c r="B277" t="s">
        <v>5275</v>
      </c>
      <c r="C277" t="s">
        <v>6781</v>
      </c>
      <c r="D277" t="s">
        <v>6782</v>
      </c>
      <c r="E277" t="s">
        <v>60</v>
      </c>
      <c r="F277" t="s">
        <v>6783</v>
      </c>
      <c r="G277">
        <v>38988</v>
      </c>
      <c r="H277">
        <v>0</v>
      </c>
      <c r="I277">
        <v>0.1</v>
      </c>
      <c r="J277">
        <v>0</v>
      </c>
      <c r="K277">
        <v>1</v>
      </c>
      <c r="L277" t="s">
        <v>19</v>
      </c>
      <c r="M277" t="s">
        <v>5279</v>
      </c>
      <c r="N277">
        <v>45.3</v>
      </c>
      <c r="O277" t="s">
        <v>24</v>
      </c>
      <c r="P277" t="s">
        <v>5280</v>
      </c>
      <c r="Q277" t="s">
        <v>65</v>
      </c>
      <c r="R277" t="s">
        <v>66</v>
      </c>
      <c r="S277" t="s">
        <v>105</v>
      </c>
      <c r="T277" t="s">
        <v>67</v>
      </c>
      <c r="U277" t="s">
        <v>35</v>
      </c>
      <c r="V277">
        <v>603</v>
      </c>
      <c r="W277" t="s">
        <v>36</v>
      </c>
      <c r="X277" t="s">
        <v>37</v>
      </c>
      <c r="Y277">
        <v>2</v>
      </c>
      <c r="AB277" t="str">
        <f>IF(Table111[[#This Row],[In Adafruit Kit]]+Table111[[#This Row],[Common part]]&gt;0,1,"")</f>
        <v/>
      </c>
      <c r="AD277">
        <v>1</v>
      </c>
      <c r="AE277" t="e">
        <f>VLOOKUP(Table111[[#This Row],[Resistance (Ohms)]],Values!$A$12:'Values'!D$88,3,0)</f>
        <v>#N/A</v>
      </c>
      <c r="AG277" t="str">
        <f>CONCATENATE(Table111[[#This Row],[Resistance (Ohms)]],Table111[[#This Row],[Tolerance]],Table111[[#This Row],[Stock]])</f>
        <v>45.3Â±1%</v>
      </c>
      <c r="AH277" t="s">
        <v>11345</v>
      </c>
      <c r="AI277" s="6" t="s">
        <v>11350</v>
      </c>
    </row>
    <row r="278" spans="1:35">
      <c r="A278" t="s">
        <v>7192</v>
      </c>
      <c r="B278" t="s">
        <v>5275</v>
      </c>
      <c r="C278" t="s">
        <v>8439</v>
      </c>
      <c r="D278" t="s">
        <v>8440</v>
      </c>
      <c r="E278" t="s">
        <v>60</v>
      </c>
      <c r="F278" t="s">
        <v>6783</v>
      </c>
      <c r="G278">
        <v>0</v>
      </c>
      <c r="H278">
        <v>0</v>
      </c>
      <c r="I278" t="s">
        <v>25</v>
      </c>
      <c r="J278">
        <v>0</v>
      </c>
      <c r="K278">
        <v>10</v>
      </c>
      <c r="L278" t="s">
        <v>19</v>
      </c>
      <c r="M278" t="s">
        <v>5279</v>
      </c>
      <c r="N278">
        <v>45.3</v>
      </c>
      <c r="O278" t="s">
        <v>24</v>
      </c>
      <c r="P278" t="s">
        <v>5280</v>
      </c>
      <c r="Q278" t="s">
        <v>65</v>
      </c>
      <c r="R278" t="s">
        <v>20</v>
      </c>
      <c r="S278" t="s">
        <v>105</v>
      </c>
      <c r="T278" t="s">
        <v>67</v>
      </c>
      <c r="U278" t="s">
        <v>35</v>
      </c>
      <c r="V278">
        <v>603</v>
      </c>
      <c r="W278" t="s">
        <v>36</v>
      </c>
      <c r="X278" t="s">
        <v>37</v>
      </c>
      <c r="Y278">
        <v>2</v>
      </c>
      <c r="AB278" t="str">
        <f>IF(Table111[[#This Row],[In Adafruit Kit]]+Table111[[#This Row],[Common part]]&gt;0,1,"")</f>
        <v/>
      </c>
      <c r="AE278" t="e">
        <f>VLOOKUP(Table111[[#This Row],[Resistance (Ohms)]],Values!$A$12:'Values'!D$88,3,0)</f>
        <v>#N/A</v>
      </c>
      <c r="AG278" t="str">
        <f>CONCATENATE(Table111[[#This Row],[Resistance (Ohms)]],Table111[[#This Row],[Tolerance]],Table111[[#This Row],[Stock]])</f>
        <v>45.3Â±1%</v>
      </c>
      <c r="AH278" t="s">
        <v>11345</v>
      </c>
      <c r="AI278" s="6" t="s">
        <v>11350</v>
      </c>
    </row>
    <row r="279" spans="1:35">
      <c r="A279" t="s">
        <v>5274</v>
      </c>
      <c r="B279" t="s">
        <v>5275</v>
      </c>
      <c r="C279" t="s">
        <v>6406</v>
      </c>
      <c r="D279" t="s">
        <v>6407</v>
      </c>
      <c r="E279" t="s">
        <v>60</v>
      </c>
      <c r="F279" t="s">
        <v>6408</v>
      </c>
      <c r="G279">
        <v>65167</v>
      </c>
      <c r="H279">
        <v>0</v>
      </c>
      <c r="I279">
        <v>0.1</v>
      </c>
      <c r="J279">
        <v>0</v>
      </c>
      <c r="K279">
        <v>1</v>
      </c>
      <c r="L279" t="s">
        <v>19</v>
      </c>
      <c r="M279" t="s">
        <v>5279</v>
      </c>
      <c r="N279">
        <v>46.4</v>
      </c>
      <c r="O279" t="s">
        <v>24</v>
      </c>
      <c r="P279" t="s">
        <v>5280</v>
      </c>
      <c r="Q279" t="s">
        <v>65</v>
      </c>
      <c r="R279" t="s">
        <v>66</v>
      </c>
      <c r="S279" t="s">
        <v>105</v>
      </c>
      <c r="T279" t="s">
        <v>67</v>
      </c>
      <c r="U279" t="s">
        <v>35</v>
      </c>
      <c r="V279">
        <v>603</v>
      </c>
      <c r="W279" t="s">
        <v>36</v>
      </c>
      <c r="X279" t="s">
        <v>37</v>
      </c>
      <c r="Y279">
        <v>2</v>
      </c>
      <c r="AB279" t="str">
        <f>IF(Table111[[#This Row],[In Adafruit Kit]]+Table111[[#This Row],[Common part]]&gt;0,1,"")</f>
        <v/>
      </c>
      <c r="AD279">
        <v>1</v>
      </c>
      <c r="AE279" t="e">
        <f>VLOOKUP(Table111[[#This Row],[Resistance (Ohms)]],Values!$A$12:'Values'!D$88,3,0)</f>
        <v>#N/A</v>
      </c>
      <c r="AG279" t="str">
        <f>CONCATENATE(Table111[[#This Row],[Resistance (Ohms)]],Table111[[#This Row],[Tolerance]],Table111[[#This Row],[Stock]])</f>
        <v>46.4Â±1%</v>
      </c>
      <c r="AH279" t="s">
        <v>11345</v>
      </c>
      <c r="AI279" s="6" t="s">
        <v>11350</v>
      </c>
    </row>
    <row r="280" spans="1:35">
      <c r="A280" t="s">
        <v>7192</v>
      </c>
      <c r="B280" t="s">
        <v>5275</v>
      </c>
      <c r="C280" t="s">
        <v>8449</v>
      </c>
      <c r="D280" t="s">
        <v>8450</v>
      </c>
      <c r="E280" t="s">
        <v>60</v>
      </c>
      <c r="F280" t="s">
        <v>6408</v>
      </c>
      <c r="G280">
        <v>0</v>
      </c>
      <c r="H280">
        <v>0</v>
      </c>
      <c r="I280" t="s">
        <v>25</v>
      </c>
      <c r="J280">
        <v>0</v>
      </c>
      <c r="K280">
        <v>10</v>
      </c>
      <c r="L280" t="s">
        <v>19</v>
      </c>
      <c r="M280" t="s">
        <v>5279</v>
      </c>
      <c r="N280">
        <v>46.4</v>
      </c>
      <c r="O280" t="s">
        <v>24</v>
      </c>
      <c r="P280" t="s">
        <v>5280</v>
      </c>
      <c r="Q280" t="s">
        <v>65</v>
      </c>
      <c r="R280" t="s">
        <v>20</v>
      </c>
      <c r="S280" t="s">
        <v>105</v>
      </c>
      <c r="T280" t="s">
        <v>67</v>
      </c>
      <c r="U280" t="s">
        <v>35</v>
      </c>
      <c r="V280">
        <v>603</v>
      </c>
      <c r="W280" t="s">
        <v>36</v>
      </c>
      <c r="X280" t="s">
        <v>37</v>
      </c>
      <c r="Y280">
        <v>2</v>
      </c>
      <c r="AB280" t="str">
        <f>IF(Table111[[#This Row],[In Adafruit Kit]]+Table111[[#This Row],[Common part]]&gt;0,1,"")</f>
        <v/>
      </c>
      <c r="AE280" t="e">
        <f>VLOOKUP(Table111[[#This Row],[Resistance (Ohms)]],Values!$A$12:'Values'!D$88,3,0)</f>
        <v>#N/A</v>
      </c>
      <c r="AG280" t="str">
        <f>CONCATENATE(Table111[[#This Row],[Resistance (Ohms)]],Table111[[#This Row],[Tolerance]],Table111[[#This Row],[Stock]])</f>
        <v>46.4Â±1%</v>
      </c>
      <c r="AH280" t="s">
        <v>11345</v>
      </c>
      <c r="AI280" s="6" t="s">
        <v>11350</v>
      </c>
    </row>
    <row r="281" spans="1:35">
      <c r="A281" t="s">
        <v>5274</v>
      </c>
      <c r="B281" t="s">
        <v>5275</v>
      </c>
      <c r="C281" t="s">
        <v>5335</v>
      </c>
      <c r="D281" t="s">
        <v>5336</v>
      </c>
      <c r="E281" t="s">
        <v>60</v>
      </c>
      <c r="F281" t="s">
        <v>5337</v>
      </c>
      <c r="G281">
        <v>627743</v>
      </c>
      <c r="H281">
        <v>0</v>
      </c>
      <c r="I281">
        <v>0.1</v>
      </c>
      <c r="J281">
        <v>0</v>
      </c>
      <c r="K281">
        <v>1</v>
      </c>
      <c r="L281" t="s">
        <v>19</v>
      </c>
      <c r="M281" t="s">
        <v>5279</v>
      </c>
      <c r="N281">
        <v>47</v>
      </c>
      <c r="O281" t="s">
        <v>23</v>
      </c>
      <c r="P281" t="s">
        <v>5280</v>
      </c>
      <c r="Q281" t="s">
        <v>65</v>
      </c>
      <c r="R281" t="s">
        <v>66</v>
      </c>
      <c r="S281" t="s">
        <v>105</v>
      </c>
      <c r="T281" t="s">
        <v>67</v>
      </c>
      <c r="U281" t="s">
        <v>35</v>
      </c>
      <c r="V281">
        <v>603</v>
      </c>
      <c r="W281" t="s">
        <v>36</v>
      </c>
      <c r="X281" t="s">
        <v>37</v>
      </c>
      <c r="Y281">
        <v>2</v>
      </c>
      <c r="AB281" t="str">
        <f>IF(Table111[[#This Row],[In Adafruit Kit]]+Table111[[#This Row],[Common part]]&gt;0,1,"")</f>
        <v/>
      </c>
      <c r="AC281">
        <v>1</v>
      </c>
      <c r="AE281" t="e">
        <f>VLOOKUP(Table111[[#This Row],[Resistance (Ohms)]],Values!$A$12:'Values'!D$88,3,0)</f>
        <v>#N/A</v>
      </c>
      <c r="AG281" t="str">
        <f>CONCATENATE(Table111[[#This Row],[Resistance (Ohms)]],Table111[[#This Row],[Tolerance]],Table111[[#This Row],[Stock]])</f>
        <v>47Â±5%</v>
      </c>
      <c r="AH281" t="s">
        <v>11345</v>
      </c>
      <c r="AI281" s="6" t="s">
        <v>11350</v>
      </c>
    </row>
    <row r="282" spans="1:35">
      <c r="A282" t="s">
        <v>5274</v>
      </c>
      <c r="B282" t="s">
        <v>5275</v>
      </c>
      <c r="C282" t="s">
        <v>5986</v>
      </c>
      <c r="D282" t="s">
        <v>5987</v>
      </c>
      <c r="E282" t="s">
        <v>60</v>
      </c>
      <c r="F282" t="s">
        <v>5988</v>
      </c>
      <c r="G282">
        <v>130976</v>
      </c>
      <c r="H282">
        <v>0</v>
      </c>
      <c r="I282">
        <v>0.1</v>
      </c>
      <c r="J282">
        <v>0</v>
      </c>
      <c r="K282">
        <v>1</v>
      </c>
      <c r="L282" t="s">
        <v>19</v>
      </c>
      <c r="M282" t="s">
        <v>5279</v>
      </c>
      <c r="N282">
        <v>47</v>
      </c>
      <c r="O282" t="s">
        <v>24</v>
      </c>
      <c r="P282" t="s">
        <v>5280</v>
      </c>
      <c r="Q282" t="s">
        <v>65</v>
      </c>
      <c r="R282" t="s">
        <v>66</v>
      </c>
      <c r="S282" t="s">
        <v>105</v>
      </c>
      <c r="T282" t="s">
        <v>67</v>
      </c>
      <c r="U282" t="s">
        <v>35</v>
      </c>
      <c r="V282">
        <v>603</v>
      </c>
      <c r="W282" t="s">
        <v>36</v>
      </c>
      <c r="X282" t="s">
        <v>37</v>
      </c>
      <c r="Y282">
        <v>2</v>
      </c>
      <c r="AB282" t="str">
        <f>IF(Table111[[#This Row],[In Adafruit Kit]]+Table111[[#This Row],[Common part]]&gt;0,1,"")</f>
        <v/>
      </c>
      <c r="AD282">
        <v>1</v>
      </c>
      <c r="AE282" t="e">
        <f>VLOOKUP(Table111[[#This Row],[Resistance (Ohms)]],Values!$A$12:'Values'!D$88,3,0)</f>
        <v>#N/A</v>
      </c>
      <c r="AG282" t="str">
        <f>CONCATENATE(Table111[[#This Row],[Resistance (Ohms)]],Table111[[#This Row],[Tolerance]],Table111[[#This Row],[Stock]])</f>
        <v>47Â±1%</v>
      </c>
      <c r="AH282" t="s">
        <v>11345</v>
      </c>
      <c r="AI282" s="6" t="s">
        <v>11350</v>
      </c>
    </row>
    <row r="283" spans="1:35">
      <c r="A283" t="s">
        <v>7192</v>
      </c>
      <c r="B283" t="s">
        <v>5275</v>
      </c>
      <c r="C283" t="s">
        <v>8471</v>
      </c>
      <c r="D283" t="s">
        <v>8472</v>
      </c>
      <c r="E283" t="s">
        <v>60</v>
      </c>
      <c r="F283" t="s">
        <v>5988</v>
      </c>
      <c r="G283">
        <v>0</v>
      </c>
      <c r="H283">
        <v>0</v>
      </c>
      <c r="I283" t="s">
        <v>25</v>
      </c>
      <c r="J283">
        <v>0</v>
      </c>
      <c r="K283">
        <v>10</v>
      </c>
      <c r="L283" t="s">
        <v>19</v>
      </c>
      <c r="M283" t="s">
        <v>5279</v>
      </c>
      <c r="N283">
        <v>47</v>
      </c>
      <c r="O283" t="s">
        <v>24</v>
      </c>
      <c r="P283" t="s">
        <v>5280</v>
      </c>
      <c r="Q283" t="s">
        <v>65</v>
      </c>
      <c r="R283" t="s">
        <v>20</v>
      </c>
      <c r="S283" t="s">
        <v>105</v>
      </c>
      <c r="T283" t="s">
        <v>67</v>
      </c>
      <c r="U283" t="s">
        <v>35</v>
      </c>
      <c r="V283">
        <v>603</v>
      </c>
      <c r="W283" t="s">
        <v>36</v>
      </c>
      <c r="X283" t="s">
        <v>37</v>
      </c>
      <c r="Y283">
        <v>2</v>
      </c>
      <c r="AB283" t="str">
        <f>IF(Table111[[#This Row],[In Adafruit Kit]]+Table111[[#This Row],[Common part]]&gt;0,1,"")</f>
        <v/>
      </c>
      <c r="AE283" t="e">
        <f>VLOOKUP(Table111[[#This Row],[Resistance (Ohms)]],Values!$A$12:'Values'!D$88,3,0)</f>
        <v>#N/A</v>
      </c>
      <c r="AG283" t="str">
        <f>CONCATENATE(Table111[[#This Row],[Resistance (Ohms)]],Table111[[#This Row],[Tolerance]],Table111[[#This Row],[Stock]])</f>
        <v>47Â±1%</v>
      </c>
      <c r="AH283" t="s">
        <v>11345</v>
      </c>
      <c r="AI283" s="6" t="s">
        <v>11350</v>
      </c>
    </row>
    <row r="284" spans="1:35">
      <c r="A284" t="s">
        <v>7192</v>
      </c>
      <c r="B284" t="s">
        <v>5275</v>
      </c>
      <c r="C284" t="s">
        <v>9088</v>
      </c>
      <c r="D284" t="s">
        <v>9089</v>
      </c>
      <c r="E284" t="s">
        <v>60</v>
      </c>
      <c r="F284" t="s">
        <v>5337</v>
      </c>
      <c r="G284">
        <v>0</v>
      </c>
      <c r="H284">
        <v>0</v>
      </c>
      <c r="I284" t="s">
        <v>25</v>
      </c>
      <c r="J284">
        <v>0</v>
      </c>
      <c r="K284">
        <v>10</v>
      </c>
      <c r="L284" t="s">
        <v>19</v>
      </c>
      <c r="M284" t="s">
        <v>5279</v>
      </c>
      <c r="N284">
        <v>47</v>
      </c>
      <c r="O284" t="s">
        <v>23</v>
      </c>
      <c r="P284" t="s">
        <v>5280</v>
      </c>
      <c r="Q284" t="s">
        <v>65</v>
      </c>
      <c r="R284" t="s">
        <v>20</v>
      </c>
      <c r="S284" t="s">
        <v>71</v>
      </c>
      <c r="T284" t="s">
        <v>67</v>
      </c>
      <c r="U284" t="s">
        <v>35</v>
      </c>
      <c r="V284">
        <v>603</v>
      </c>
      <c r="W284" t="s">
        <v>36</v>
      </c>
      <c r="X284" t="s">
        <v>37</v>
      </c>
      <c r="Y284">
        <v>2</v>
      </c>
      <c r="AB284" t="str">
        <f>IF(Table111[[#This Row],[In Adafruit Kit]]+Table111[[#This Row],[Common part]]&gt;0,1,"")</f>
        <v/>
      </c>
      <c r="AE284" t="e">
        <f>VLOOKUP(Table111[[#This Row],[Resistance (Ohms)]],Values!$A$12:'Values'!D$88,3,0)</f>
        <v>#N/A</v>
      </c>
      <c r="AG284" t="str">
        <f>CONCATENATE(Table111[[#This Row],[Resistance (Ohms)]],Table111[[#This Row],[Tolerance]],Table111[[#This Row],[Stock]])</f>
        <v>47Â±5%</v>
      </c>
      <c r="AH284" t="s">
        <v>11345</v>
      </c>
      <c r="AI284" s="6" t="s">
        <v>11350</v>
      </c>
    </row>
    <row r="285" spans="1:35">
      <c r="A285" t="s">
        <v>5274</v>
      </c>
      <c r="B285" t="s">
        <v>5275</v>
      </c>
      <c r="C285" t="s">
        <v>6784</v>
      </c>
      <c r="D285" t="s">
        <v>6785</v>
      </c>
      <c r="E285" t="s">
        <v>60</v>
      </c>
      <c r="F285" t="s">
        <v>6786</v>
      </c>
      <c r="G285">
        <v>38241</v>
      </c>
      <c r="H285">
        <v>0</v>
      </c>
      <c r="I285">
        <v>0.1</v>
      </c>
      <c r="J285">
        <v>0</v>
      </c>
      <c r="K285">
        <v>1</v>
      </c>
      <c r="L285" t="s">
        <v>19</v>
      </c>
      <c r="M285" t="s">
        <v>5279</v>
      </c>
      <c r="N285">
        <v>47.5</v>
      </c>
      <c r="O285" t="s">
        <v>24</v>
      </c>
      <c r="P285" t="s">
        <v>5280</v>
      </c>
      <c r="Q285" t="s">
        <v>65</v>
      </c>
      <c r="R285" t="s">
        <v>66</v>
      </c>
      <c r="S285" t="s">
        <v>105</v>
      </c>
      <c r="T285" t="s">
        <v>67</v>
      </c>
      <c r="U285" t="s">
        <v>35</v>
      </c>
      <c r="V285">
        <v>603</v>
      </c>
      <c r="W285" t="s">
        <v>36</v>
      </c>
      <c r="X285" t="s">
        <v>37</v>
      </c>
      <c r="Y285">
        <v>2</v>
      </c>
      <c r="AB285" t="str">
        <f>IF(Table111[[#This Row],[In Adafruit Kit]]+Table111[[#This Row],[Common part]]&gt;0,1,"")</f>
        <v/>
      </c>
      <c r="AD285">
        <v>1</v>
      </c>
      <c r="AE285" t="e">
        <f>VLOOKUP(Table111[[#This Row],[Resistance (Ohms)]],Values!$A$12:'Values'!D$88,3,0)</f>
        <v>#N/A</v>
      </c>
      <c r="AG285" t="str">
        <f>CONCATENATE(Table111[[#This Row],[Resistance (Ohms)]],Table111[[#This Row],[Tolerance]],Table111[[#This Row],[Stock]])</f>
        <v>47.5Â±1%</v>
      </c>
      <c r="AH285" t="s">
        <v>11345</v>
      </c>
      <c r="AI285" s="6" t="s">
        <v>11350</v>
      </c>
    </row>
    <row r="286" spans="1:35">
      <c r="A286" t="s">
        <v>7192</v>
      </c>
      <c r="B286" t="s">
        <v>5275</v>
      </c>
      <c r="C286" t="s">
        <v>8473</v>
      </c>
      <c r="D286" t="s">
        <v>8474</v>
      </c>
      <c r="E286" t="s">
        <v>60</v>
      </c>
      <c r="F286" t="s">
        <v>6786</v>
      </c>
      <c r="G286">
        <v>0</v>
      </c>
      <c r="H286">
        <v>0</v>
      </c>
      <c r="I286" t="s">
        <v>25</v>
      </c>
      <c r="J286">
        <v>0</v>
      </c>
      <c r="K286">
        <v>10</v>
      </c>
      <c r="L286" t="s">
        <v>19</v>
      </c>
      <c r="M286" t="s">
        <v>5279</v>
      </c>
      <c r="N286">
        <v>47.5</v>
      </c>
      <c r="O286" t="s">
        <v>24</v>
      </c>
      <c r="P286" t="s">
        <v>5280</v>
      </c>
      <c r="Q286" t="s">
        <v>65</v>
      </c>
      <c r="R286" t="s">
        <v>20</v>
      </c>
      <c r="S286" t="s">
        <v>105</v>
      </c>
      <c r="T286" t="s">
        <v>67</v>
      </c>
      <c r="U286" t="s">
        <v>35</v>
      </c>
      <c r="V286">
        <v>603</v>
      </c>
      <c r="W286" t="s">
        <v>36</v>
      </c>
      <c r="X286" t="s">
        <v>37</v>
      </c>
      <c r="Y286">
        <v>2</v>
      </c>
      <c r="AB286" t="str">
        <f>IF(Table111[[#This Row],[In Adafruit Kit]]+Table111[[#This Row],[Common part]]&gt;0,1,"")</f>
        <v/>
      </c>
      <c r="AE286" t="e">
        <f>VLOOKUP(Table111[[#This Row],[Resistance (Ohms)]],Values!$A$12:'Values'!D$88,3,0)</f>
        <v>#N/A</v>
      </c>
      <c r="AG286" t="str">
        <f>CONCATENATE(Table111[[#This Row],[Resistance (Ohms)]],Table111[[#This Row],[Tolerance]],Table111[[#This Row],[Stock]])</f>
        <v>47.5Â±1%</v>
      </c>
      <c r="AH286" t="s">
        <v>11345</v>
      </c>
      <c r="AI286" s="6" t="s">
        <v>11350</v>
      </c>
    </row>
    <row r="287" spans="1:35">
      <c r="A287" t="s">
        <v>5274</v>
      </c>
      <c r="B287" t="s">
        <v>5275</v>
      </c>
      <c r="C287" t="s">
        <v>6844</v>
      </c>
      <c r="D287" t="s">
        <v>6845</v>
      </c>
      <c r="E287" t="s">
        <v>60</v>
      </c>
      <c r="F287" t="s">
        <v>6846</v>
      </c>
      <c r="G287">
        <v>30835</v>
      </c>
      <c r="H287">
        <v>0</v>
      </c>
      <c r="I287">
        <v>0.1</v>
      </c>
      <c r="J287">
        <v>0</v>
      </c>
      <c r="K287">
        <v>1</v>
      </c>
      <c r="L287" t="s">
        <v>19</v>
      </c>
      <c r="M287" t="s">
        <v>5279</v>
      </c>
      <c r="N287">
        <v>48.7</v>
      </c>
      <c r="O287" t="s">
        <v>24</v>
      </c>
      <c r="P287" t="s">
        <v>5280</v>
      </c>
      <c r="Q287" t="s">
        <v>65</v>
      </c>
      <c r="R287" t="s">
        <v>66</v>
      </c>
      <c r="S287" t="s">
        <v>105</v>
      </c>
      <c r="T287" t="s">
        <v>67</v>
      </c>
      <c r="U287" t="s">
        <v>35</v>
      </c>
      <c r="V287">
        <v>603</v>
      </c>
      <c r="W287" t="s">
        <v>36</v>
      </c>
      <c r="X287" t="s">
        <v>37</v>
      </c>
      <c r="Y287">
        <v>2</v>
      </c>
      <c r="AB287" t="str">
        <f>IF(Table111[[#This Row],[In Adafruit Kit]]+Table111[[#This Row],[Common part]]&gt;0,1,"")</f>
        <v/>
      </c>
      <c r="AD287">
        <v>1</v>
      </c>
      <c r="AE287" t="e">
        <f>VLOOKUP(Table111[[#This Row],[Resistance (Ohms)]],Values!$A$12:'Values'!D$88,3,0)</f>
        <v>#N/A</v>
      </c>
      <c r="AG287" t="str">
        <f>CONCATENATE(Table111[[#This Row],[Resistance (Ohms)]],Table111[[#This Row],[Tolerance]],Table111[[#This Row],[Stock]])</f>
        <v>48.7Â±1%</v>
      </c>
      <c r="AH287" t="s">
        <v>11345</v>
      </c>
      <c r="AI287" s="6" t="s">
        <v>11350</v>
      </c>
    </row>
    <row r="288" spans="1:35">
      <c r="A288" t="s">
        <v>7192</v>
      </c>
      <c r="B288" t="s">
        <v>5275</v>
      </c>
      <c r="C288" t="s">
        <v>8483</v>
      </c>
      <c r="D288" t="s">
        <v>8484</v>
      </c>
      <c r="E288" t="s">
        <v>60</v>
      </c>
      <c r="F288" t="s">
        <v>6846</v>
      </c>
      <c r="G288">
        <v>0</v>
      </c>
      <c r="H288">
        <v>0</v>
      </c>
      <c r="I288" t="s">
        <v>25</v>
      </c>
      <c r="J288">
        <v>0</v>
      </c>
      <c r="K288">
        <v>10</v>
      </c>
      <c r="L288" t="s">
        <v>19</v>
      </c>
      <c r="M288" t="s">
        <v>5279</v>
      </c>
      <c r="N288">
        <v>48.7</v>
      </c>
      <c r="O288" t="s">
        <v>24</v>
      </c>
      <c r="P288" t="s">
        <v>5280</v>
      </c>
      <c r="Q288" t="s">
        <v>65</v>
      </c>
      <c r="R288" t="s">
        <v>20</v>
      </c>
      <c r="S288" t="s">
        <v>105</v>
      </c>
      <c r="T288" t="s">
        <v>67</v>
      </c>
      <c r="U288" t="s">
        <v>35</v>
      </c>
      <c r="V288">
        <v>603</v>
      </c>
      <c r="W288" t="s">
        <v>36</v>
      </c>
      <c r="X288" t="s">
        <v>37</v>
      </c>
      <c r="Y288">
        <v>2</v>
      </c>
      <c r="AB288" t="str">
        <f>IF(Table111[[#This Row],[In Adafruit Kit]]+Table111[[#This Row],[Common part]]&gt;0,1,"")</f>
        <v/>
      </c>
      <c r="AE288" t="e">
        <f>VLOOKUP(Table111[[#This Row],[Resistance (Ohms)]],Values!$A$12:'Values'!D$88,3,0)</f>
        <v>#N/A</v>
      </c>
      <c r="AG288" t="str">
        <f>CONCATENATE(Table111[[#This Row],[Resistance (Ohms)]],Table111[[#This Row],[Tolerance]],Table111[[#This Row],[Stock]])</f>
        <v>48.7Â±1%</v>
      </c>
      <c r="AH288" t="s">
        <v>11345</v>
      </c>
      <c r="AI288" s="6" t="s">
        <v>11350</v>
      </c>
    </row>
    <row r="289" spans="1:35">
      <c r="A289" t="s">
        <v>5274</v>
      </c>
      <c r="B289" t="s">
        <v>5275</v>
      </c>
      <c r="C289" t="s">
        <v>5308</v>
      </c>
      <c r="D289" t="s">
        <v>5309</v>
      </c>
      <c r="E289" t="s">
        <v>60</v>
      </c>
      <c r="F289" t="s">
        <v>5310</v>
      </c>
      <c r="G289">
        <v>1102033</v>
      </c>
      <c r="H289">
        <v>0</v>
      </c>
      <c r="I289">
        <v>0.1</v>
      </c>
      <c r="J289">
        <v>0</v>
      </c>
      <c r="K289">
        <v>1</v>
      </c>
      <c r="L289" t="s">
        <v>19</v>
      </c>
      <c r="M289" t="s">
        <v>5279</v>
      </c>
      <c r="N289">
        <v>49.9</v>
      </c>
      <c r="O289" t="s">
        <v>24</v>
      </c>
      <c r="P289" t="s">
        <v>5280</v>
      </c>
      <c r="Q289" t="s">
        <v>65</v>
      </c>
      <c r="R289" t="s">
        <v>66</v>
      </c>
      <c r="S289" t="s">
        <v>105</v>
      </c>
      <c r="T289" t="s">
        <v>67</v>
      </c>
      <c r="U289" t="s">
        <v>35</v>
      </c>
      <c r="V289">
        <v>603</v>
      </c>
      <c r="W289" t="s">
        <v>36</v>
      </c>
      <c r="X289" t="s">
        <v>37</v>
      </c>
      <c r="Y289">
        <v>2</v>
      </c>
      <c r="AB289" t="str">
        <f>IF(Table111[[#This Row],[In Adafruit Kit]]+Table111[[#This Row],[Common part]]&gt;0,1,"")</f>
        <v/>
      </c>
      <c r="AD289">
        <v>1</v>
      </c>
      <c r="AE289" t="e">
        <f>VLOOKUP(Table111[[#This Row],[Resistance (Ohms)]],Values!$A$12:'Values'!D$88,3,0)</f>
        <v>#N/A</v>
      </c>
      <c r="AG289" t="str">
        <f>CONCATENATE(Table111[[#This Row],[Resistance (Ohms)]],Table111[[#This Row],[Tolerance]],Table111[[#This Row],[Stock]])</f>
        <v>49.9Â±1%</v>
      </c>
      <c r="AH289" t="s">
        <v>11345</v>
      </c>
      <c r="AI289" s="6" t="s">
        <v>11350</v>
      </c>
    </row>
    <row r="290" spans="1:35">
      <c r="A290" t="s">
        <v>7192</v>
      </c>
      <c r="B290" t="s">
        <v>5275</v>
      </c>
      <c r="C290" t="s">
        <v>7233</v>
      </c>
      <c r="D290" t="s">
        <v>7234</v>
      </c>
      <c r="E290" t="s">
        <v>60</v>
      </c>
      <c r="F290" t="s">
        <v>5310</v>
      </c>
      <c r="G290">
        <v>99990</v>
      </c>
      <c r="H290">
        <v>0</v>
      </c>
      <c r="I290">
        <v>0.1</v>
      </c>
      <c r="J290">
        <v>0</v>
      </c>
      <c r="K290">
        <v>1</v>
      </c>
      <c r="L290" t="s">
        <v>19</v>
      </c>
      <c r="M290" t="s">
        <v>5279</v>
      </c>
      <c r="N290">
        <v>49.9</v>
      </c>
      <c r="O290" t="s">
        <v>24</v>
      </c>
      <c r="P290" t="s">
        <v>5280</v>
      </c>
      <c r="Q290" t="s">
        <v>65</v>
      </c>
      <c r="R290" t="s">
        <v>66</v>
      </c>
      <c r="S290" t="s">
        <v>105</v>
      </c>
      <c r="T290" t="s">
        <v>67</v>
      </c>
      <c r="U290" t="s">
        <v>35</v>
      </c>
      <c r="V290" t="s">
        <v>35</v>
      </c>
      <c r="W290" t="s">
        <v>36</v>
      </c>
      <c r="X290" t="s">
        <v>37</v>
      </c>
      <c r="Y290">
        <v>2</v>
      </c>
      <c r="AB290" t="str">
        <f>IF(Table111[[#This Row],[In Adafruit Kit]]+Table111[[#This Row],[Common part]]&gt;0,1,"")</f>
        <v/>
      </c>
      <c r="AD290">
        <v>1</v>
      </c>
      <c r="AE290" t="e">
        <f>VLOOKUP(Table111[[#This Row],[Resistance (Ohms)]],Values!$A$12:'Values'!D$88,3,0)</f>
        <v>#N/A</v>
      </c>
      <c r="AG290" t="str">
        <f>CONCATENATE(Table111[[#This Row],[Resistance (Ohms)]],Table111[[#This Row],[Tolerance]],Table111[[#This Row],[Stock]])</f>
        <v>49.9Â±1%</v>
      </c>
      <c r="AH290" t="s">
        <v>11345</v>
      </c>
      <c r="AI290" s="6" t="s">
        <v>11350</v>
      </c>
    </row>
    <row r="291" spans="1:35">
      <c r="A291" t="s">
        <v>7192</v>
      </c>
      <c r="B291" t="s">
        <v>5275</v>
      </c>
      <c r="C291" t="s">
        <v>8493</v>
      </c>
      <c r="D291" t="s">
        <v>8494</v>
      </c>
      <c r="E291" t="s">
        <v>60</v>
      </c>
      <c r="F291" t="s">
        <v>5310</v>
      </c>
      <c r="G291">
        <v>0</v>
      </c>
      <c r="H291">
        <v>0</v>
      </c>
      <c r="I291" t="s">
        <v>25</v>
      </c>
      <c r="J291">
        <v>0</v>
      </c>
      <c r="K291">
        <v>10</v>
      </c>
      <c r="L291" t="s">
        <v>19</v>
      </c>
      <c r="M291" t="s">
        <v>5279</v>
      </c>
      <c r="N291">
        <v>49.9</v>
      </c>
      <c r="O291" t="s">
        <v>24</v>
      </c>
      <c r="P291" t="s">
        <v>5280</v>
      </c>
      <c r="Q291" t="s">
        <v>65</v>
      </c>
      <c r="R291" t="s">
        <v>20</v>
      </c>
      <c r="S291" t="s">
        <v>105</v>
      </c>
      <c r="T291" t="s">
        <v>67</v>
      </c>
      <c r="U291" t="s">
        <v>35</v>
      </c>
      <c r="V291">
        <v>603</v>
      </c>
      <c r="W291" t="s">
        <v>36</v>
      </c>
      <c r="X291" t="s">
        <v>37</v>
      </c>
      <c r="Y291">
        <v>2</v>
      </c>
      <c r="AB291" t="str">
        <f>IF(Table111[[#This Row],[In Adafruit Kit]]+Table111[[#This Row],[Common part]]&gt;0,1,"")</f>
        <v/>
      </c>
      <c r="AE291" t="e">
        <f>VLOOKUP(Table111[[#This Row],[Resistance (Ohms)]],Values!$A$12:'Values'!D$88,3,0)</f>
        <v>#N/A</v>
      </c>
      <c r="AG291" t="str">
        <f>CONCATENATE(Table111[[#This Row],[Resistance (Ohms)]],Table111[[#This Row],[Tolerance]],Table111[[#This Row],[Stock]])</f>
        <v>49.9Â±1%</v>
      </c>
      <c r="AH291" t="s">
        <v>11345</v>
      </c>
      <c r="AI291" s="6" t="s">
        <v>11350</v>
      </c>
    </row>
    <row r="292" spans="1:35">
      <c r="A292" t="s">
        <v>5274</v>
      </c>
      <c r="B292" t="s">
        <v>5275</v>
      </c>
      <c r="C292" t="s">
        <v>5383</v>
      </c>
      <c r="D292" t="s">
        <v>5384</v>
      </c>
      <c r="E292" t="s">
        <v>60</v>
      </c>
      <c r="F292" t="s">
        <v>5385</v>
      </c>
      <c r="G292">
        <v>198822</v>
      </c>
      <c r="H292">
        <v>0</v>
      </c>
      <c r="I292">
        <v>0.1</v>
      </c>
      <c r="J292">
        <v>0</v>
      </c>
      <c r="K292">
        <v>1</v>
      </c>
      <c r="L292" t="s">
        <v>19</v>
      </c>
      <c r="M292" t="s">
        <v>5279</v>
      </c>
      <c r="N292">
        <v>51</v>
      </c>
      <c r="O292" t="s">
        <v>23</v>
      </c>
      <c r="P292" t="s">
        <v>5280</v>
      </c>
      <c r="Q292" t="s">
        <v>65</v>
      </c>
      <c r="R292" t="s">
        <v>66</v>
      </c>
      <c r="S292" t="s">
        <v>105</v>
      </c>
      <c r="T292" t="s">
        <v>67</v>
      </c>
      <c r="U292" t="s">
        <v>35</v>
      </c>
      <c r="V292">
        <v>603</v>
      </c>
      <c r="W292" t="s">
        <v>36</v>
      </c>
      <c r="X292" t="s">
        <v>37</v>
      </c>
      <c r="Y292">
        <v>2</v>
      </c>
      <c r="Z292">
        <v>1</v>
      </c>
      <c r="AB292">
        <f>IF(Table111[[#This Row],[In Adafruit Kit]]+Table111[[#This Row],[Common part]]&gt;0,1,"")</f>
        <v>1</v>
      </c>
      <c r="AC292">
        <v>1</v>
      </c>
      <c r="AE292" t="str">
        <f>VLOOKUP(Table111[[#This Row],[Resistance (Ohms)]],Values!$A$12:'Values'!D$88,3,0)</f>
        <v>STOCK</v>
      </c>
      <c r="AF292" t="s">
        <v>29</v>
      </c>
      <c r="AG292" t="str">
        <f>CONCATENATE(Table111[[#This Row],[Resistance (Ohms)]],Table111[[#This Row],[Tolerance]],Table111[[#This Row],[Stock]])</f>
        <v>51Â±5%Stock</v>
      </c>
      <c r="AH292" t="s">
        <v>11345</v>
      </c>
      <c r="AI292" s="6" t="s">
        <v>11350</v>
      </c>
    </row>
    <row r="293" spans="1:35">
      <c r="A293" t="s">
        <v>5274</v>
      </c>
      <c r="B293" t="s">
        <v>5275</v>
      </c>
      <c r="C293" t="s">
        <v>6910</v>
      </c>
      <c r="D293" t="s">
        <v>6911</v>
      </c>
      <c r="E293" t="s">
        <v>60</v>
      </c>
      <c r="F293" t="s">
        <v>6912</v>
      </c>
      <c r="G293">
        <v>28073</v>
      </c>
      <c r="H293">
        <v>0</v>
      </c>
      <c r="I293">
        <v>0.1</v>
      </c>
      <c r="J293">
        <v>0</v>
      </c>
      <c r="K293">
        <v>1</v>
      </c>
      <c r="L293" t="s">
        <v>19</v>
      </c>
      <c r="M293" t="s">
        <v>5279</v>
      </c>
      <c r="N293">
        <v>51</v>
      </c>
      <c r="O293" t="s">
        <v>24</v>
      </c>
      <c r="P293" t="s">
        <v>5280</v>
      </c>
      <c r="Q293" t="s">
        <v>65</v>
      </c>
      <c r="R293" t="s">
        <v>66</v>
      </c>
      <c r="S293" t="s">
        <v>105</v>
      </c>
      <c r="T293" t="s">
        <v>67</v>
      </c>
      <c r="U293" t="s">
        <v>35</v>
      </c>
      <c r="V293">
        <v>603</v>
      </c>
      <c r="W293" t="s">
        <v>36</v>
      </c>
      <c r="X293" t="s">
        <v>37</v>
      </c>
      <c r="Y293">
        <v>2</v>
      </c>
      <c r="AB293" t="str">
        <f>IF(Table111[[#This Row],[In Adafruit Kit]]+Table111[[#This Row],[Common part]]&gt;0,1,"")</f>
        <v/>
      </c>
      <c r="AD293">
        <v>1</v>
      </c>
      <c r="AE293" t="str">
        <f>VLOOKUP(Table111[[#This Row],[Resistance (Ohms)]],Values!$A$12:'Values'!D$88,3,0)</f>
        <v>STOCK</v>
      </c>
      <c r="AF293" t="s">
        <v>29</v>
      </c>
      <c r="AG293" t="str">
        <f>CONCATENATE(Table111[[#This Row],[Resistance (Ohms)]],Table111[[#This Row],[Tolerance]],Table111[[#This Row],[Stock]])</f>
        <v>51Â±1%Stock</v>
      </c>
      <c r="AH293" t="s">
        <v>11345</v>
      </c>
      <c r="AI293" s="6" t="s">
        <v>11350</v>
      </c>
    </row>
    <row r="294" spans="1:35">
      <c r="A294" t="s">
        <v>7192</v>
      </c>
      <c r="B294" t="s">
        <v>5275</v>
      </c>
      <c r="C294" t="s">
        <v>8519</v>
      </c>
      <c r="D294" t="s">
        <v>8520</v>
      </c>
      <c r="E294" t="s">
        <v>60</v>
      </c>
      <c r="F294" t="s">
        <v>6912</v>
      </c>
      <c r="G294">
        <v>0</v>
      </c>
      <c r="H294">
        <v>0</v>
      </c>
      <c r="I294" t="s">
        <v>25</v>
      </c>
      <c r="J294">
        <v>0</v>
      </c>
      <c r="K294">
        <v>10</v>
      </c>
      <c r="L294" t="s">
        <v>19</v>
      </c>
      <c r="M294" t="s">
        <v>5279</v>
      </c>
      <c r="N294">
        <v>51</v>
      </c>
      <c r="O294" t="s">
        <v>24</v>
      </c>
      <c r="P294" t="s">
        <v>5280</v>
      </c>
      <c r="Q294" t="s">
        <v>65</v>
      </c>
      <c r="R294" t="s">
        <v>20</v>
      </c>
      <c r="S294" t="s">
        <v>105</v>
      </c>
      <c r="T294" t="s">
        <v>67</v>
      </c>
      <c r="U294" t="s">
        <v>35</v>
      </c>
      <c r="V294">
        <v>603</v>
      </c>
      <c r="W294" t="s">
        <v>36</v>
      </c>
      <c r="X294" t="s">
        <v>37</v>
      </c>
      <c r="Y294">
        <v>2</v>
      </c>
      <c r="AB294" t="str">
        <f>IF(Table111[[#This Row],[In Adafruit Kit]]+Table111[[#This Row],[Common part]]&gt;0,1,"")</f>
        <v/>
      </c>
      <c r="AE294" t="str">
        <f>VLOOKUP(Table111[[#This Row],[Resistance (Ohms)]],Values!$A$12:'Values'!D$88,3,0)</f>
        <v>STOCK</v>
      </c>
      <c r="AG294" t="str">
        <f>CONCATENATE(Table111[[#This Row],[Resistance (Ohms)]],Table111[[#This Row],[Tolerance]],Table111[[#This Row],[Stock]])</f>
        <v>51Â±1%</v>
      </c>
      <c r="AH294" t="s">
        <v>11345</v>
      </c>
      <c r="AI294" s="6" t="s">
        <v>11350</v>
      </c>
    </row>
    <row r="295" spans="1:35">
      <c r="A295" t="s">
        <v>7192</v>
      </c>
      <c r="B295" t="s">
        <v>5275</v>
      </c>
      <c r="C295" t="s">
        <v>9104</v>
      </c>
      <c r="D295" t="s">
        <v>9105</v>
      </c>
      <c r="E295" t="s">
        <v>60</v>
      </c>
      <c r="F295" t="s">
        <v>5385</v>
      </c>
      <c r="G295">
        <v>0</v>
      </c>
      <c r="H295">
        <v>0</v>
      </c>
      <c r="I295" t="s">
        <v>25</v>
      </c>
      <c r="J295">
        <v>0</v>
      </c>
      <c r="K295">
        <v>10</v>
      </c>
      <c r="L295" t="s">
        <v>19</v>
      </c>
      <c r="M295" t="s">
        <v>5279</v>
      </c>
      <c r="N295">
        <v>51</v>
      </c>
      <c r="O295" t="s">
        <v>23</v>
      </c>
      <c r="P295" t="s">
        <v>5280</v>
      </c>
      <c r="Q295" t="s">
        <v>65</v>
      </c>
      <c r="R295" t="s">
        <v>20</v>
      </c>
      <c r="S295" t="s">
        <v>71</v>
      </c>
      <c r="T295" t="s">
        <v>67</v>
      </c>
      <c r="U295" t="s">
        <v>35</v>
      </c>
      <c r="V295">
        <v>603</v>
      </c>
      <c r="W295" t="s">
        <v>36</v>
      </c>
      <c r="X295" t="s">
        <v>37</v>
      </c>
      <c r="Y295">
        <v>2</v>
      </c>
      <c r="AB295" t="str">
        <f>IF(Table111[[#This Row],[In Adafruit Kit]]+Table111[[#This Row],[Common part]]&gt;0,1,"")</f>
        <v/>
      </c>
      <c r="AE295" t="str">
        <f>VLOOKUP(Table111[[#This Row],[Resistance (Ohms)]],Values!$A$12:'Values'!D$88,3,0)</f>
        <v>STOCK</v>
      </c>
      <c r="AG295" t="str">
        <f>CONCATENATE(Table111[[#This Row],[Resistance (Ohms)]],Table111[[#This Row],[Tolerance]],Table111[[#This Row],[Stock]])</f>
        <v>51Â±5%</v>
      </c>
      <c r="AH295" t="s">
        <v>11345</v>
      </c>
      <c r="AI295" s="6" t="s">
        <v>11350</v>
      </c>
    </row>
    <row r="296" spans="1:35">
      <c r="A296" t="s">
        <v>5274</v>
      </c>
      <c r="B296" t="s">
        <v>5275</v>
      </c>
      <c r="C296" t="s">
        <v>7417</v>
      </c>
      <c r="D296" t="s">
        <v>7418</v>
      </c>
      <c r="E296" t="s">
        <v>60</v>
      </c>
      <c r="F296" t="s">
        <v>7419</v>
      </c>
      <c r="G296">
        <v>4696</v>
      </c>
      <c r="H296">
        <v>0</v>
      </c>
      <c r="I296">
        <v>0.1</v>
      </c>
      <c r="J296">
        <v>0</v>
      </c>
      <c r="K296">
        <v>1</v>
      </c>
      <c r="L296" t="s">
        <v>19</v>
      </c>
      <c r="M296" t="s">
        <v>5279</v>
      </c>
      <c r="N296">
        <v>51.1</v>
      </c>
      <c r="O296" t="s">
        <v>24</v>
      </c>
      <c r="P296" t="s">
        <v>5280</v>
      </c>
      <c r="Q296" t="s">
        <v>65</v>
      </c>
      <c r="R296" t="s">
        <v>66</v>
      </c>
      <c r="S296" t="s">
        <v>105</v>
      </c>
      <c r="T296" t="s">
        <v>67</v>
      </c>
      <c r="U296" t="s">
        <v>35</v>
      </c>
      <c r="V296">
        <v>603</v>
      </c>
      <c r="W296" t="s">
        <v>36</v>
      </c>
      <c r="X296" t="s">
        <v>37</v>
      </c>
      <c r="Y296">
        <v>2</v>
      </c>
      <c r="AB296" t="str">
        <f>IF(Table111[[#This Row],[In Adafruit Kit]]+Table111[[#This Row],[Common part]]&gt;0,1,"")</f>
        <v/>
      </c>
      <c r="AD296">
        <v>1</v>
      </c>
      <c r="AE296" t="e">
        <f>VLOOKUP(Table111[[#This Row],[Resistance (Ohms)]],Values!$A$12:'Values'!D$88,3,0)</f>
        <v>#N/A</v>
      </c>
      <c r="AG296" t="str">
        <f>CONCATENATE(Table111[[#This Row],[Resistance (Ohms)]],Table111[[#This Row],[Tolerance]],Table111[[#This Row],[Stock]])</f>
        <v>51.1Â±1%</v>
      </c>
      <c r="AH296" t="s">
        <v>11345</v>
      </c>
      <c r="AI296" s="6" t="s">
        <v>11350</v>
      </c>
    </row>
    <row r="297" spans="1:35">
      <c r="A297" t="s">
        <v>7192</v>
      </c>
      <c r="B297" t="s">
        <v>5275</v>
      </c>
      <c r="C297" t="s">
        <v>8521</v>
      </c>
      <c r="D297" t="s">
        <v>8522</v>
      </c>
      <c r="E297" t="s">
        <v>60</v>
      </c>
      <c r="F297" t="s">
        <v>7419</v>
      </c>
      <c r="G297">
        <v>0</v>
      </c>
      <c r="H297">
        <v>0</v>
      </c>
      <c r="I297" t="s">
        <v>25</v>
      </c>
      <c r="J297">
        <v>0</v>
      </c>
      <c r="K297">
        <v>10</v>
      </c>
      <c r="L297" t="s">
        <v>19</v>
      </c>
      <c r="M297" t="s">
        <v>5279</v>
      </c>
      <c r="N297">
        <v>51.1</v>
      </c>
      <c r="O297" t="s">
        <v>24</v>
      </c>
      <c r="P297" t="s">
        <v>5280</v>
      </c>
      <c r="Q297" t="s">
        <v>65</v>
      </c>
      <c r="R297" t="s">
        <v>20</v>
      </c>
      <c r="S297" t="s">
        <v>105</v>
      </c>
      <c r="T297" t="s">
        <v>67</v>
      </c>
      <c r="U297" t="s">
        <v>35</v>
      </c>
      <c r="V297">
        <v>603</v>
      </c>
      <c r="W297" t="s">
        <v>36</v>
      </c>
      <c r="X297" t="s">
        <v>37</v>
      </c>
      <c r="Y297">
        <v>2</v>
      </c>
      <c r="AB297" t="str">
        <f>IF(Table111[[#This Row],[In Adafruit Kit]]+Table111[[#This Row],[Common part]]&gt;0,1,"")</f>
        <v/>
      </c>
      <c r="AE297" t="e">
        <f>VLOOKUP(Table111[[#This Row],[Resistance (Ohms)]],Values!$A$12:'Values'!D$88,3,0)</f>
        <v>#N/A</v>
      </c>
      <c r="AG297" t="str">
        <f>CONCATENATE(Table111[[#This Row],[Resistance (Ohms)]],Table111[[#This Row],[Tolerance]],Table111[[#This Row],[Stock]])</f>
        <v>51.1Â±1%</v>
      </c>
      <c r="AH297" t="s">
        <v>11345</v>
      </c>
      <c r="AI297" s="6" t="s">
        <v>11350</v>
      </c>
    </row>
    <row r="298" spans="1:35">
      <c r="A298" t="s">
        <v>5274</v>
      </c>
      <c r="B298" t="s">
        <v>5275</v>
      </c>
      <c r="C298" t="s">
        <v>6664</v>
      </c>
      <c r="D298" t="s">
        <v>6665</v>
      </c>
      <c r="E298" t="s">
        <v>60</v>
      </c>
      <c r="F298" t="s">
        <v>6666</v>
      </c>
      <c r="G298">
        <v>49193</v>
      </c>
      <c r="H298">
        <v>0</v>
      </c>
      <c r="I298">
        <v>0.1</v>
      </c>
      <c r="J298">
        <v>0</v>
      </c>
      <c r="K298">
        <v>1</v>
      </c>
      <c r="L298" t="s">
        <v>19</v>
      </c>
      <c r="M298" t="s">
        <v>5279</v>
      </c>
      <c r="N298">
        <v>52.3</v>
      </c>
      <c r="O298" t="s">
        <v>24</v>
      </c>
      <c r="P298" t="s">
        <v>5280</v>
      </c>
      <c r="Q298" t="s">
        <v>65</v>
      </c>
      <c r="R298" t="s">
        <v>66</v>
      </c>
      <c r="S298" t="s">
        <v>105</v>
      </c>
      <c r="T298" t="s">
        <v>67</v>
      </c>
      <c r="U298" t="s">
        <v>35</v>
      </c>
      <c r="V298">
        <v>603</v>
      </c>
      <c r="W298" t="s">
        <v>36</v>
      </c>
      <c r="X298" t="s">
        <v>37</v>
      </c>
      <c r="Y298">
        <v>2</v>
      </c>
      <c r="AB298" t="str">
        <f>IF(Table111[[#This Row],[In Adafruit Kit]]+Table111[[#This Row],[Common part]]&gt;0,1,"")</f>
        <v/>
      </c>
      <c r="AD298">
        <v>1</v>
      </c>
      <c r="AE298" t="e">
        <f>VLOOKUP(Table111[[#This Row],[Resistance (Ohms)]],Values!$A$12:'Values'!D$88,3,0)</f>
        <v>#N/A</v>
      </c>
      <c r="AG298" t="str">
        <f>CONCATENATE(Table111[[#This Row],[Resistance (Ohms)]],Table111[[#This Row],[Tolerance]],Table111[[#This Row],[Stock]])</f>
        <v>52.3Â±1%</v>
      </c>
      <c r="AH298" t="s">
        <v>11345</v>
      </c>
      <c r="AI298" s="6" t="s">
        <v>11350</v>
      </c>
    </row>
    <row r="299" spans="1:35">
      <c r="A299" t="s">
        <v>7192</v>
      </c>
      <c r="B299" t="s">
        <v>5275</v>
      </c>
      <c r="C299" t="s">
        <v>8531</v>
      </c>
      <c r="D299" t="s">
        <v>8532</v>
      </c>
      <c r="E299" t="s">
        <v>60</v>
      </c>
      <c r="F299" t="s">
        <v>6666</v>
      </c>
      <c r="G299">
        <v>0</v>
      </c>
      <c r="H299">
        <v>0</v>
      </c>
      <c r="I299" t="s">
        <v>25</v>
      </c>
      <c r="J299">
        <v>0</v>
      </c>
      <c r="K299">
        <v>10</v>
      </c>
      <c r="L299" t="s">
        <v>19</v>
      </c>
      <c r="M299" t="s">
        <v>5279</v>
      </c>
      <c r="N299">
        <v>52.3</v>
      </c>
      <c r="O299" t="s">
        <v>24</v>
      </c>
      <c r="P299" t="s">
        <v>5280</v>
      </c>
      <c r="Q299" t="s">
        <v>65</v>
      </c>
      <c r="R299" t="s">
        <v>20</v>
      </c>
      <c r="S299" t="s">
        <v>105</v>
      </c>
      <c r="T299" t="s">
        <v>67</v>
      </c>
      <c r="U299" t="s">
        <v>35</v>
      </c>
      <c r="V299">
        <v>603</v>
      </c>
      <c r="W299" t="s">
        <v>36</v>
      </c>
      <c r="X299" t="s">
        <v>37</v>
      </c>
      <c r="Y299">
        <v>2</v>
      </c>
      <c r="AB299" t="str">
        <f>IF(Table111[[#This Row],[In Adafruit Kit]]+Table111[[#This Row],[Common part]]&gt;0,1,"")</f>
        <v/>
      </c>
      <c r="AE299" t="e">
        <f>VLOOKUP(Table111[[#This Row],[Resistance (Ohms)]],Values!$A$12:'Values'!D$88,3,0)</f>
        <v>#N/A</v>
      </c>
      <c r="AG299" t="str">
        <f>CONCATENATE(Table111[[#This Row],[Resistance (Ohms)]],Table111[[#This Row],[Tolerance]],Table111[[#This Row],[Stock]])</f>
        <v>52.3Â±1%</v>
      </c>
      <c r="AH299" t="s">
        <v>11345</v>
      </c>
      <c r="AI299" s="6" t="s">
        <v>11350</v>
      </c>
    </row>
    <row r="300" spans="1:35">
      <c r="A300" t="s">
        <v>5274</v>
      </c>
      <c r="B300" t="s">
        <v>5275</v>
      </c>
      <c r="C300" t="s">
        <v>6517</v>
      </c>
      <c r="D300" t="s">
        <v>6518</v>
      </c>
      <c r="E300" t="s">
        <v>60</v>
      </c>
      <c r="F300" t="s">
        <v>6519</v>
      </c>
      <c r="G300">
        <v>59040</v>
      </c>
      <c r="H300">
        <v>0</v>
      </c>
      <c r="I300">
        <v>0.1</v>
      </c>
      <c r="J300">
        <v>0</v>
      </c>
      <c r="K300">
        <v>1</v>
      </c>
      <c r="L300" t="s">
        <v>19</v>
      </c>
      <c r="M300" t="s">
        <v>5279</v>
      </c>
      <c r="N300">
        <v>53.6</v>
      </c>
      <c r="O300" t="s">
        <v>24</v>
      </c>
      <c r="P300" t="s">
        <v>5280</v>
      </c>
      <c r="Q300" t="s">
        <v>65</v>
      </c>
      <c r="R300" t="s">
        <v>66</v>
      </c>
      <c r="S300" t="s">
        <v>105</v>
      </c>
      <c r="T300" t="s">
        <v>67</v>
      </c>
      <c r="U300" t="s">
        <v>35</v>
      </c>
      <c r="V300">
        <v>603</v>
      </c>
      <c r="W300" t="s">
        <v>36</v>
      </c>
      <c r="X300" t="s">
        <v>37</v>
      </c>
      <c r="Y300">
        <v>2</v>
      </c>
      <c r="AB300" t="str">
        <f>IF(Table111[[#This Row],[In Adafruit Kit]]+Table111[[#This Row],[Common part]]&gt;0,1,"")</f>
        <v/>
      </c>
      <c r="AD300">
        <v>1</v>
      </c>
      <c r="AE300" t="e">
        <f>VLOOKUP(Table111[[#This Row],[Resistance (Ohms)]],Values!$A$12:'Values'!D$88,3,0)</f>
        <v>#N/A</v>
      </c>
      <c r="AG300" t="str">
        <f>CONCATENATE(Table111[[#This Row],[Resistance (Ohms)]],Table111[[#This Row],[Tolerance]],Table111[[#This Row],[Stock]])</f>
        <v>53.6Â±1%</v>
      </c>
      <c r="AH300" t="s">
        <v>11345</v>
      </c>
      <c r="AI300" s="6" t="s">
        <v>11350</v>
      </c>
    </row>
    <row r="301" spans="1:35">
      <c r="A301" t="s">
        <v>7192</v>
      </c>
      <c r="B301" t="s">
        <v>5275</v>
      </c>
      <c r="C301" t="s">
        <v>8541</v>
      </c>
      <c r="D301" t="s">
        <v>8542</v>
      </c>
      <c r="E301" t="s">
        <v>60</v>
      </c>
      <c r="F301" t="s">
        <v>6519</v>
      </c>
      <c r="G301">
        <v>0</v>
      </c>
      <c r="H301">
        <v>0</v>
      </c>
      <c r="I301" t="s">
        <v>25</v>
      </c>
      <c r="J301">
        <v>0</v>
      </c>
      <c r="K301">
        <v>10</v>
      </c>
      <c r="L301" t="s">
        <v>19</v>
      </c>
      <c r="M301" t="s">
        <v>5279</v>
      </c>
      <c r="N301">
        <v>53.6</v>
      </c>
      <c r="O301" t="s">
        <v>24</v>
      </c>
      <c r="P301" t="s">
        <v>5280</v>
      </c>
      <c r="Q301" t="s">
        <v>65</v>
      </c>
      <c r="R301" t="s">
        <v>20</v>
      </c>
      <c r="S301" t="s">
        <v>105</v>
      </c>
      <c r="T301" t="s">
        <v>67</v>
      </c>
      <c r="U301" t="s">
        <v>35</v>
      </c>
      <c r="V301">
        <v>603</v>
      </c>
      <c r="W301" t="s">
        <v>36</v>
      </c>
      <c r="X301" t="s">
        <v>37</v>
      </c>
      <c r="Y301">
        <v>2</v>
      </c>
      <c r="AB301" t="str">
        <f>IF(Table111[[#This Row],[In Adafruit Kit]]+Table111[[#This Row],[Common part]]&gt;0,1,"")</f>
        <v/>
      </c>
      <c r="AE301" t="e">
        <f>VLOOKUP(Table111[[#This Row],[Resistance (Ohms)]],Values!$A$12:'Values'!D$88,3,0)</f>
        <v>#N/A</v>
      </c>
      <c r="AG301" t="str">
        <f>CONCATENATE(Table111[[#This Row],[Resistance (Ohms)]],Table111[[#This Row],[Tolerance]],Table111[[#This Row],[Stock]])</f>
        <v>53.6Â±1%</v>
      </c>
      <c r="AH301" t="s">
        <v>11345</v>
      </c>
      <c r="AI301" s="6" t="s">
        <v>11350</v>
      </c>
    </row>
    <row r="302" spans="1:35">
      <c r="A302" t="s">
        <v>5274</v>
      </c>
      <c r="B302" t="s">
        <v>5275</v>
      </c>
      <c r="C302" t="s">
        <v>6316</v>
      </c>
      <c r="D302" t="s">
        <v>6317</v>
      </c>
      <c r="E302" t="s">
        <v>60</v>
      </c>
      <c r="F302" t="s">
        <v>6318</v>
      </c>
      <c r="G302">
        <v>79586</v>
      </c>
      <c r="H302">
        <v>0</v>
      </c>
      <c r="I302">
        <v>0.1</v>
      </c>
      <c r="J302">
        <v>0</v>
      </c>
      <c r="K302">
        <v>1</v>
      </c>
      <c r="L302" t="s">
        <v>19</v>
      </c>
      <c r="M302" t="s">
        <v>5279</v>
      </c>
      <c r="N302">
        <v>54.9</v>
      </c>
      <c r="O302" t="s">
        <v>24</v>
      </c>
      <c r="P302" t="s">
        <v>5280</v>
      </c>
      <c r="Q302" t="s">
        <v>65</v>
      </c>
      <c r="R302" t="s">
        <v>66</v>
      </c>
      <c r="S302" t="s">
        <v>105</v>
      </c>
      <c r="T302" t="s">
        <v>67</v>
      </c>
      <c r="U302" t="s">
        <v>35</v>
      </c>
      <c r="V302">
        <v>603</v>
      </c>
      <c r="W302" t="s">
        <v>36</v>
      </c>
      <c r="X302" t="s">
        <v>37</v>
      </c>
      <c r="Y302">
        <v>2</v>
      </c>
      <c r="AB302" t="str">
        <f>IF(Table111[[#This Row],[In Adafruit Kit]]+Table111[[#This Row],[Common part]]&gt;0,1,"")</f>
        <v/>
      </c>
      <c r="AD302">
        <v>1</v>
      </c>
      <c r="AE302" t="e">
        <f>VLOOKUP(Table111[[#This Row],[Resistance (Ohms)]],Values!$A$12:'Values'!D$88,3,0)</f>
        <v>#N/A</v>
      </c>
      <c r="AG302" t="str">
        <f>CONCATENATE(Table111[[#This Row],[Resistance (Ohms)]],Table111[[#This Row],[Tolerance]],Table111[[#This Row],[Stock]])</f>
        <v>54.9Â±1%</v>
      </c>
      <c r="AH302" t="s">
        <v>11345</v>
      </c>
      <c r="AI302" s="6" t="s">
        <v>11350</v>
      </c>
    </row>
    <row r="303" spans="1:35">
      <c r="A303" t="s">
        <v>7192</v>
      </c>
      <c r="B303" t="s">
        <v>5275</v>
      </c>
      <c r="C303" t="s">
        <v>8551</v>
      </c>
      <c r="D303" t="s">
        <v>8552</v>
      </c>
      <c r="E303" t="s">
        <v>60</v>
      </c>
      <c r="F303" t="s">
        <v>6318</v>
      </c>
      <c r="G303">
        <v>0</v>
      </c>
      <c r="H303">
        <v>0</v>
      </c>
      <c r="I303" t="s">
        <v>25</v>
      </c>
      <c r="J303">
        <v>0</v>
      </c>
      <c r="K303">
        <v>10</v>
      </c>
      <c r="L303" t="s">
        <v>19</v>
      </c>
      <c r="M303" t="s">
        <v>5279</v>
      </c>
      <c r="N303">
        <v>54.9</v>
      </c>
      <c r="O303" t="s">
        <v>24</v>
      </c>
      <c r="P303" t="s">
        <v>5280</v>
      </c>
      <c r="Q303" t="s">
        <v>65</v>
      </c>
      <c r="R303" t="s">
        <v>20</v>
      </c>
      <c r="S303" t="s">
        <v>105</v>
      </c>
      <c r="T303" t="s">
        <v>67</v>
      </c>
      <c r="U303" t="s">
        <v>35</v>
      </c>
      <c r="V303">
        <v>603</v>
      </c>
      <c r="W303" t="s">
        <v>36</v>
      </c>
      <c r="X303" t="s">
        <v>37</v>
      </c>
      <c r="Y303">
        <v>2</v>
      </c>
      <c r="AB303" t="str">
        <f>IF(Table111[[#This Row],[In Adafruit Kit]]+Table111[[#This Row],[Common part]]&gt;0,1,"")</f>
        <v/>
      </c>
      <c r="AE303" t="e">
        <f>VLOOKUP(Table111[[#This Row],[Resistance (Ohms)]],Values!$A$12:'Values'!D$88,3,0)</f>
        <v>#N/A</v>
      </c>
      <c r="AG303" t="str">
        <f>CONCATENATE(Table111[[#This Row],[Resistance (Ohms)]],Table111[[#This Row],[Tolerance]],Table111[[#This Row],[Stock]])</f>
        <v>54.9Â±1%</v>
      </c>
      <c r="AH303" t="s">
        <v>11345</v>
      </c>
      <c r="AI303" s="6" t="s">
        <v>11350</v>
      </c>
    </row>
    <row r="304" spans="1:35">
      <c r="A304" t="s">
        <v>5274</v>
      </c>
      <c r="B304" t="s">
        <v>5275</v>
      </c>
      <c r="C304" t="s">
        <v>5443</v>
      </c>
      <c r="D304" t="s">
        <v>5444</v>
      </c>
      <c r="E304" t="s">
        <v>60</v>
      </c>
      <c r="F304" t="s">
        <v>5445</v>
      </c>
      <c r="G304">
        <v>108811</v>
      </c>
      <c r="H304">
        <v>0</v>
      </c>
      <c r="I304">
        <v>0.1</v>
      </c>
      <c r="J304">
        <v>0</v>
      </c>
      <c r="K304">
        <v>1</v>
      </c>
      <c r="L304" t="s">
        <v>19</v>
      </c>
      <c r="M304" t="s">
        <v>5279</v>
      </c>
      <c r="N304">
        <v>56</v>
      </c>
      <c r="O304" t="s">
        <v>23</v>
      </c>
      <c r="P304" t="s">
        <v>5280</v>
      </c>
      <c r="Q304" t="s">
        <v>65</v>
      </c>
      <c r="R304" t="s">
        <v>66</v>
      </c>
      <c r="S304" t="s">
        <v>105</v>
      </c>
      <c r="T304" t="s">
        <v>67</v>
      </c>
      <c r="U304" t="s">
        <v>35</v>
      </c>
      <c r="V304">
        <v>603</v>
      </c>
      <c r="W304" t="s">
        <v>36</v>
      </c>
      <c r="X304" t="s">
        <v>37</v>
      </c>
      <c r="Y304">
        <v>2</v>
      </c>
      <c r="Z304">
        <v>1</v>
      </c>
      <c r="AA304">
        <v>1</v>
      </c>
      <c r="AB304">
        <f>IF(Table111[[#This Row],[In Adafruit Kit]]+Table111[[#This Row],[Common part]]&gt;0,1,"")</f>
        <v>1</v>
      </c>
      <c r="AC304">
        <v>1</v>
      </c>
      <c r="AE304" t="e">
        <f>VLOOKUP(Table111[[#This Row],[Resistance (Ohms)]],Values!$A$12:'Values'!D$88,3,0)</f>
        <v>#N/A</v>
      </c>
      <c r="AG304" t="str">
        <f>CONCATENATE(Table111[[#This Row],[Resistance (Ohms)]],Table111[[#This Row],[Tolerance]],Table111[[#This Row],[Stock]])</f>
        <v>56Â±5%</v>
      </c>
      <c r="AH304" t="s">
        <v>11345</v>
      </c>
      <c r="AI304" s="6" t="s">
        <v>11350</v>
      </c>
    </row>
    <row r="305" spans="1:35">
      <c r="A305" t="s">
        <v>5274</v>
      </c>
      <c r="B305" t="s">
        <v>5275</v>
      </c>
      <c r="C305" t="s">
        <v>6589</v>
      </c>
      <c r="D305" t="s">
        <v>6590</v>
      </c>
      <c r="E305" t="s">
        <v>60</v>
      </c>
      <c r="F305" t="s">
        <v>6591</v>
      </c>
      <c r="G305">
        <v>52005</v>
      </c>
      <c r="H305">
        <v>0</v>
      </c>
      <c r="I305">
        <v>0.1</v>
      </c>
      <c r="J305">
        <v>0</v>
      </c>
      <c r="K305">
        <v>1</v>
      </c>
      <c r="L305" t="s">
        <v>19</v>
      </c>
      <c r="M305" t="s">
        <v>5279</v>
      </c>
      <c r="N305">
        <v>56</v>
      </c>
      <c r="O305" t="s">
        <v>24</v>
      </c>
      <c r="P305" t="s">
        <v>5280</v>
      </c>
      <c r="Q305" t="s">
        <v>65</v>
      </c>
      <c r="R305" t="s">
        <v>66</v>
      </c>
      <c r="S305" t="s">
        <v>105</v>
      </c>
      <c r="T305" t="s">
        <v>67</v>
      </c>
      <c r="U305" t="s">
        <v>35</v>
      </c>
      <c r="V305">
        <v>603</v>
      </c>
      <c r="W305" t="s">
        <v>36</v>
      </c>
      <c r="X305" t="s">
        <v>37</v>
      </c>
      <c r="Y305">
        <v>2</v>
      </c>
      <c r="AB305" t="str">
        <f>IF(Table111[[#This Row],[In Adafruit Kit]]+Table111[[#This Row],[Common part]]&gt;0,1,"")</f>
        <v/>
      </c>
      <c r="AD305">
        <v>1</v>
      </c>
      <c r="AE305" t="e">
        <f>VLOOKUP(Table111[[#This Row],[Resistance (Ohms)]],Values!$A$12:'Values'!D$88,3,0)</f>
        <v>#N/A</v>
      </c>
      <c r="AG305" t="str">
        <f>CONCATENATE(Table111[[#This Row],[Resistance (Ohms)]],Table111[[#This Row],[Tolerance]],Table111[[#This Row],[Stock]])</f>
        <v>56Â±1%</v>
      </c>
      <c r="AH305" t="s">
        <v>11345</v>
      </c>
      <c r="AI305" s="6" t="s">
        <v>11350</v>
      </c>
    </row>
    <row r="306" spans="1:35">
      <c r="A306" t="s">
        <v>7192</v>
      </c>
      <c r="B306" t="s">
        <v>5275</v>
      </c>
      <c r="C306" t="s">
        <v>8567</v>
      </c>
      <c r="D306" t="s">
        <v>8568</v>
      </c>
      <c r="E306" t="s">
        <v>60</v>
      </c>
      <c r="F306" t="s">
        <v>6591</v>
      </c>
      <c r="G306">
        <v>0</v>
      </c>
      <c r="H306">
        <v>0</v>
      </c>
      <c r="I306" t="s">
        <v>25</v>
      </c>
      <c r="J306">
        <v>0</v>
      </c>
      <c r="K306">
        <v>10</v>
      </c>
      <c r="L306" t="s">
        <v>19</v>
      </c>
      <c r="M306" t="s">
        <v>5279</v>
      </c>
      <c r="N306">
        <v>56</v>
      </c>
      <c r="O306" t="s">
        <v>24</v>
      </c>
      <c r="P306" t="s">
        <v>5280</v>
      </c>
      <c r="Q306" t="s">
        <v>65</v>
      </c>
      <c r="R306" t="s">
        <v>20</v>
      </c>
      <c r="S306" t="s">
        <v>105</v>
      </c>
      <c r="T306" t="s">
        <v>67</v>
      </c>
      <c r="U306" t="s">
        <v>35</v>
      </c>
      <c r="V306">
        <v>603</v>
      </c>
      <c r="W306" t="s">
        <v>36</v>
      </c>
      <c r="X306" t="s">
        <v>37</v>
      </c>
      <c r="Y306">
        <v>2</v>
      </c>
      <c r="AB306" t="str">
        <f>IF(Table111[[#This Row],[In Adafruit Kit]]+Table111[[#This Row],[Common part]]&gt;0,1,"")</f>
        <v/>
      </c>
      <c r="AE306" t="e">
        <f>VLOOKUP(Table111[[#This Row],[Resistance (Ohms)]],Values!$A$12:'Values'!D$88,3,0)</f>
        <v>#N/A</v>
      </c>
      <c r="AG306" t="str">
        <f>CONCATENATE(Table111[[#This Row],[Resistance (Ohms)]],Table111[[#This Row],[Tolerance]],Table111[[#This Row],[Stock]])</f>
        <v>56Â±1%</v>
      </c>
      <c r="AH306" t="s">
        <v>11345</v>
      </c>
      <c r="AI306" s="6" t="s">
        <v>11350</v>
      </c>
    </row>
    <row r="307" spans="1:35">
      <c r="A307" t="s">
        <v>7192</v>
      </c>
      <c r="B307" t="s">
        <v>5275</v>
      </c>
      <c r="C307" t="s">
        <v>9116</v>
      </c>
      <c r="D307" t="s">
        <v>9117</v>
      </c>
      <c r="E307" t="s">
        <v>60</v>
      </c>
      <c r="F307" t="s">
        <v>5445</v>
      </c>
      <c r="G307">
        <v>0</v>
      </c>
      <c r="H307">
        <v>0</v>
      </c>
      <c r="I307" t="s">
        <v>25</v>
      </c>
      <c r="J307">
        <v>0</v>
      </c>
      <c r="K307">
        <v>10</v>
      </c>
      <c r="L307" t="s">
        <v>19</v>
      </c>
      <c r="M307" t="s">
        <v>5279</v>
      </c>
      <c r="N307">
        <v>56</v>
      </c>
      <c r="O307" t="s">
        <v>23</v>
      </c>
      <c r="P307" t="s">
        <v>5280</v>
      </c>
      <c r="Q307" t="s">
        <v>65</v>
      </c>
      <c r="R307" t="s">
        <v>20</v>
      </c>
      <c r="S307" t="s">
        <v>71</v>
      </c>
      <c r="T307" t="s">
        <v>67</v>
      </c>
      <c r="U307" t="s">
        <v>35</v>
      </c>
      <c r="V307">
        <v>603</v>
      </c>
      <c r="W307" t="s">
        <v>36</v>
      </c>
      <c r="X307" t="s">
        <v>37</v>
      </c>
      <c r="Y307">
        <v>2</v>
      </c>
      <c r="AB307" t="str">
        <f>IF(Table111[[#This Row],[In Adafruit Kit]]+Table111[[#This Row],[Common part]]&gt;0,1,"")</f>
        <v/>
      </c>
      <c r="AE307" t="e">
        <f>VLOOKUP(Table111[[#This Row],[Resistance (Ohms)]],Values!$A$12:'Values'!D$88,3,0)</f>
        <v>#N/A</v>
      </c>
      <c r="AG307" t="str">
        <f>CONCATENATE(Table111[[#This Row],[Resistance (Ohms)]],Table111[[#This Row],[Tolerance]],Table111[[#This Row],[Stock]])</f>
        <v>56Â±5%</v>
      </c>
      <c r="AH307" t="s">
        <v>11345</v>
      </c>
      <c r="AI307" s="6" t="s">
        <v>11350</v>
      </c>
    </row>
    <row r="308" spans="1:35">
      <c r="A308" t="s">
        <v>5274</v>
      </c>
      <c r="B308" t="s">
        <v>5275</v>
      </c>
      <c r="C308" t="s">
        <v>6319</v>
      </c>
      <c r="D308" t="s">
        <v>6320</v>
      </c>
      <c r="E308" t="s">
        <v>60</v>
      </c>
      <c r="F308" t="s">
        <v>6321</v>
      </c>
      <c r="G308">
        <v>76312</v>
      </c>
      <c r="H308">
        <v>0</v>
      </c>
      <c r="I308">
        <v>0.1</v>
      </c>
      <c r="J308">
        <v>0</v>
      </c>
      <c r="K308">
        <v>1</v>
      </c>
      <c r="L308" t="s">
        <v>19</v>
      </c>
      <c r="M308" t="s">
        <v>5279</v>
      </c>
      <c r="N308">
        <v>56.2</v>
      </c>
      <c r="O308" t="s">
        <v>24</v>
      </c>
      <c r="P308" t="s">
        <v>5280</v>
      </c>
      <c r="Q308" t="s">
        <v>65</v>
      </c>
      <c r="R308" t="s">
        <v>66</v>
      </c>
      <c r="S308" t="s">
        <v>105</v>
      </c>
      <c r="T308" t="s">
        <v>67</v>
      </c>
      <c r="U308" t="s">
        <v>35</v>
      </c>
      <c r="V308">
        <v>603</v>
      </c>
      <c r="W308" t="s">
        <v>36</v>
      </c>
      <c r="X308" t="s">
        <v>37</v>
      </c>
      <c r="Y308">
        <v>2</v>
      </c>
      <c r="AB308" t="str">
        <f>IF(Table111[[#This Row],[In Adafruit Kit]]+Table111[[#This Row],[Common part]]&gt;0,1,"")</f>
        <v/>
      </c>
      <c r="AD308">
        <v>1</v>
      </c>
      <c r="AE308" t="e">
        <f>VLOOKUP(Table111[[#This Row],[Resistance (Ohms)]],Values!$A$12:'Values'!D$88,3,0)</f>
        <v>#N/A</v>
      </c>
      <c r="AG308" t="str">
        <f>CONCATENATE(Table111[[#This Row],[Resistance (Ohms)]],Table111[[#This Row],[Tolerance]],Table111[[#This Row],[Stock]])</f>
        <v>56.2Â±1%</v>
      </c>
      <c r="AH308" t="s">
        <v>11345</v>
      </c>
      <c r="AI308" s="6" t="s">
        <v>11350</v>
      </c>
    </row>
    <row r="309" spans="1:35">
      <c r="A309" t="s">
        <v>7192</v>
      </c>
      <c r="B309" t="s">
        <v>5275</v>
      </c>
      <c r="C309" t="s">
        <v>8569</v>
      </c>
      <c r="D309" t="s">
        <v>8570</v>
      </c>
      <c r="E309" t="s">
        <v>60</v>
      </c>
      <c r="F309" t="s">
        <v>6321</v>
      </c>
      <c r="G309">
        <v>0</v>
      </c>
      <c r="H309">
        <v>0</v>
      </c>
      <c r="I309" t="s">
        <v>25</v>
      </c>
      <c r="J309">
        <v>0</v>
      </c>
      <c r="K309">
        <v>10</v>
      </c>
      <c r="L309" t="s">
        <v>19</v>
      </c>
      <c r="M309" t="s">
        <v>5279</v>
      </c>
      <c r="N309">
        <v>56.2</v>
      </c>
      <c r="O309" t="s">
        <v>24</v>
      </c>
      <c r="P309" t="s">
        <v>5280</v>
      </c>
      <c r="Q309" t="s">
        <v>65</v>
      </c>
      <c r="R309" t="s">
        <v>20</v>
      </c>
      <c r="S309" t="s">
        <v>105</v>
      </c>
      <c r="T309" t="s">
        <v>67</v>
      </c>
      <c r="U309" t="s">
        <v>35</v>
      </c>
      <c r="V309">
        <v>603</v>
      </c>
      <c r="W309" t="s">
        <v>36</v>
      </c>
      <c r="X309" t="s">
        <v>37</v>
      </c>
      <c r="Y309">
        <v>2</v>
      </c>
      <c r="AB309" t="str">
        <f>IF(Table111[[#This Row],[In Adafruit Kit]]+Table111[[#This Row],[Common part]]&gt;0,1,"")</f>
        <v/>
      </c>
      <c r="AE309" t="e">
        <f>VLOOKUP(Table111[[#This Row],[Resistance (Ohms)]],Values!$A$12:'Values'!D$88,3,0)</f>
        <v>#N/A</v>
      </c>
      <c r="AG309" t="str">
        <f>CONCATENATE(Table111[[#This Row],[Resistance (Ohms)]],Table111[[#This Row],[Tolerance]],Table111[[#This Row],[Stock]])</f>
        <v>56.2Â±1%</v>
      </c>
      <c r="AH309" t="s">
        <v>11345</v>
      </c>
      <c r="AI309" s="6" t="s">
        <v>11350</v>
      </c>
    </row>
    <row r="310" spans="1:35">
      <c r="A310" t="s">
        <v>5274</v>
      </c>
      <c r="B310" t="s">
        <v>5275</v>
      </c>
      <c r="C310" t="s">
        <v>6592</v>
      </c>
      <c r="D310" t="s">
        <v>6593</v>
      </c>
      <c r="E310" t="s">
        <v>60</v>
      </c>
      <c r="F310" t="s">
        <v>6594</v>
      </c>
      <c r="G310">
        <v>51773</v>
      </c>
      <c r="H310">
        <v>0</v>
      </c>
      <c r="I310">
        <v>0.1</v>
      </c>
      <c r="J310">
        <v>0</v>
      </c>
      <c r="K310">
        <v>1</v>
      </c>
      <c r="L310" t="s">
        <v>19</v>
      </c>
      <c r="M310" t="s">
        <v>5279</v>
      </c>
      <c r="N310">
        <v>57.6</v>
      </c>
      <c r="O310" t="s">
        <v>24</v>
      </c>
      <c r="P310" t="s">
        <v>5280</v>
      </c>
      <c r="Q310" t="s">
        <v>65</v>
      </c>
      <c r="R310" t="s">
        <v>66</v>
      </c>
      <c r="S310" t="s">
        <v>105</v>
      </c>
      <c r="T310" t="s">
        <v>67</v>
      </c>
      <c r="U310" t="s">
        <v>35</v>
      </c>
      <c r="V310">
        <v>603</v>
      </c>
      <c r="W310" t="s">
        <v>36</v>
      </c>
      <c r="X310" t="s">
        <v>37</v>
      </c>
      <c r="Y310">
        <v>2</v>
      </c>
      <c r="AB310" t="str">
        <f>IF(Table111[[#This Row],[In Adafruit Kit]]+Table111[[#This Row],[Common part]]&gt;0,1,"")</f>
        <v/>
      </c>
      <c r="AD310">
        <v>1</v>
      </c>
      <c r="AE310" t="e">
        <f>VLOOKUP(Table111[[#This Row],[Resistance (Ohms)]],Values!$A$12:'Values'!D$88,3,0)</f>
        <v>#N/A</v>
      </c>
      <c r="AG310" t="str">
        <f>CONCATENATE(Table111[[#This Row],[Resistance (Ohms)]],Table111[[#This Row],[Tolerance]],Table111[[#This Row],[Stock]])</f>
        <v>57.6Â±1%</v>
      </c>
      <c r="AH310" t="s">
        <v>11345</v>
      </c>
      <c r="AI310" s="6" t="s">
        <v>11350</v>
      </c>
    </row>
    <row r="311" spans="1:35">
      <c r="A311" t="s">
        <v>7192</v>
      </c>
      <c r="B311" t="s">
        <v>5275</v>
      </c>
      <c r="C311" t="s">
        <v>8579</v>
      </c>
      <c r="D311" t="s">
        <v>8580</v>
      </c>
      <c r="E311" t="s">
        <v>60</v>
      </c>
      <c r="F311" t="s">
        <v>6594</v>
      </c>
      <c r="G311">
        <v>0</v>
      </c>
      <c r="H311">
        <v>0</v>
      </c>
      <c r="I311" t="s">
        <v>25</v>
      </c>
      <c r="J311">
        <v>0</v>
      </c>
      <c r="K311">
        <v>10</v>
      </c>
      <c r="L311" t="s">
        <v>19</v>
      </c>
      <c r="M311" t="s">
        <v>5279</v>
      </c>
      <c r="N311">
        <v>57.6</v>
      </c>
      <c r="O311" t="s">
        <v>24</v>
      </c>
      <c r="P311" t="s">
        <v>5280</v>
      </c>
      <c r="Q311" t="s">
        <v>65</v>
      </c>
      <c r="R311" t="s">
        <v>20</v>
      </c>
      <c r="S311" t="s">
        <v>105</v>
      </c>
      <c r="T311" t="s">
        <v>67</v>
      </c>
      <c r="U311" t="s">
        <v>35</v>
      </c>
      <c r="V311">
        <v>603</v>
      </c>
      <c r="W311" t="s">
        <v>36</v>
      </c>
      <c r="X311" t="s">
        <v>37</v>
      </c>
      <c r="Y311">
        <v>2</v>
      </c>
      <c r="AB311" t="str">
        <f>IF(Table111[[#This Row],[In Adafruit Kit]]+Table111[[#This Row],[Common part]]&gt;0,1,"")</f>
        <v/>
      </c>
      <c r="AE311" t="e">
        <f>VLOOKUP(Table111[[#This Row],[Resistance (Ohms)]],Values!$A$12:'Values'!D$88,3,0)</f>
        <v>#N/A</v>
      </c>
      <c r="AG311" t="str">
        <f>CONCATENATE(Table111[[#This Row],[Resistance (Ohms)]],Table111[[#This Row],[Tolerance]],Table111[[#This Row],[Stock]])</f>
        <v>57.6Â±1%</v>
      </c>
      <c r="AH311" t="s">
        <v>11345</v>
      </c>
      <c r="AI311" s="6" t="s">
        <v>11350</v>
      </c>
    </row>
    <row r="312" spans="1:35">
      <c r="A312" t="s">
        <v>5274</v>
      </c>
      <c r="B312" t="s">
        <v>5275</v>
      </c>
      <c r="C312" t="s">
        <v>6523</v>
      </c>
      <c r="D312" t="s">
        <v>6524</v>
      </c>
      <c r="E312" t="s">
        <v>60</v>
      </c>
      <c r="F312" t="s">
        <v>6525</v>
      </c>
      <c r="G312">
        <v>57067</v>
      </c>
      <c r="H312">
        <v>0</v>
      </c>
      <c r="I312">
        <v>0.1</v>
      </c>
      <c r="J312">
        <v>0</v>
      </c>
      <c r="K312">
        <v>1</v>
      </c>
      <c r="L312" t="s">
        <v>19</v>
      </c>
      <c r="M312" t="s">
        <v>5279</v>
      </c>
      <c r="N312">
        <v>59</v>
      </c>
      <c r="O312" t="s">
        <v>24</v>
      </c>
      <c r="P312" t="s">
        <v>5280</v>
      </c>
      <c r="Q312" t="s">
        <v>65</v>
      </c>
      <c r="R312" t="s">
        <v>66</v>
      </c>
      <c r="S312" t="s">
        <v>105</v>
      </c>
      <c r="T312" t="s">
        <v>67</v>
      </c>
      <c r="U312" t="s">
        <v>35</v>
      </c>
      <c r="V312">
        <v>603</v>
      </c>
      <c r="W312" t="s">
        <v>36</v>
      </c>
      <c r="X312" t="s">
        <v>37</v>
      </c>
      <c r="Y312">
        <v>2</v>
      </c>
      <c r="AB312" t="str">
        <f>IF(Table111[[#This Row],[In Adafruit Kit]]+Table111[[#This Row],[Common part]]&gt;0,1,"")</f>
        <v/>
      </c>
      <c r="AD312">
        <v>1</v>
      </c>
      <c r="AE312" t="e">
        <f>VLOOKUP(Table111[[#This Row],[Resistance (Ohms)]],Values!$A$12:'Values'!D$88,3,0)</f>
        <v>#N/A</v>
      </c>
      <c r="AG312" t="str">
        <f>CONCATENATE(Table111[[#This Row],[Resistance (Ohms)]],Table111[[#This Row],[Tolerance]],Table111[[#This Row],[Stock]])</f>
        <v>59Â±1%</v>
      </c>
      <c r="AH312" t="s">
        <v>11345</v>
      </c>
      <c r="AI312" s="6" t="s">
        <v>11350</v>
      </c>
    </row>
    <row r="313" spans="1:35">
      <c r="A313" t="s">
        <v>7192</v>
      </c>
      <c r="B313" t="s">
        <v>5275</v>
      </c>
      <c r="C313" t="s">
        <v>8589</v>
      </c>
      <c r="D313" t="s">
        <v>8590</v>
      </c>
      <c r="E313" t="s">
        <v>60</v>
      </c>
      <c r="F313" t="s">
        <v>6525</v>
      </c>
      <c r="G313">
        <v>0</v>
      </c>
      <c r="H313">
        <v>0</v>
      </c>
      <c r="I313" t="s">
        <v>25</v>
      </c>
      <c r="J313">
        <v>0</v>
      </c>
      <c r="K313">
        <v>10</v>
      </c>
      <c r="L313" t="s">
        <v>19</v>
      </c>
      <c r="M313" t="s">
        <v>5279</v>
      </c>
      <c r="N313">
        <v>59</v>
      </c>
      <c r="O313" t="s">
        <v>24</v>
      </c>
      <c r="P313" t="s">
        <v>5280</v>
      </c>
      <c r="Q313" t="s">
        <v>65</v>
      </c>
      <c r="R313" t="s">
        <v>20</v>
      </c>
      <c r="S313" t="s">
        <v>105</v>
      </c>
      <c r="T313" t="s">
        <v>67</v>
      </c>
      <c r="U313" t="s">
        <v>35</v>
      </c>
      <c r="V313">
        <v>603</v>
      </c>
      <c r="W313" t="s">
        <v>36</v>
      </c>
      <c r="X313" t="s">
        <v>37</v>
      </c>
      <c r="Y313">
        <v>2</v>
      </c>
      <c r="AB313" t="str">
        <f>IF(Table111[[#This Row],[In Adafruit Kit]]+Table111[[#This Row],[Common part]]&gt;0,1,"")</f>
        <v/>
      </c>
      <c r="AE313" t="e">
        <f>VLOOKUP(Table111[[#This Row],[Resistance (Ohms)]],Values!$A$12:'Values'!D$88,3,0)</f>
        <v>#N/A</v>
      </c>
      <c r="AG313" t="str">
        <f>CONCATENATE(Table111[[#This Row],[Resistance (Ohms)]],Table111[[#This Row],[Tolerance]],Table111[[#This Row],[Stock]])</f>
        <v>59Â±1%</v>
      </c>
      <c r="AH313" t="s">
        <v>11345</v>
      </c>
      <c r="AI313" s="6" t="s">
        <v>11350</v>
      </c>
    </row>
    <row r="314" spans="1:35">
      <c r="A314" t="s">
        <v>5274</v>
      </c>
      <c r="B314" t="s">
        <v>5275</v>
      </c>
      <c r="C314" t="s">
        <v>6418</v>
      </c>
      <c r="D314" t="s">
        <v>6419</v>
      </c>
      <c r="E314" t="s">
        <v>60</v>
      </c>
      <c r="F314" t="s">
        <v>6420</v>
      </c>
      <c r="G314">
        <v>67996</v>
      </c>
      <c r="H314">
        <v>0</v>
      </c>
      <c r="I314">
        <v>0.1</v>
      </c>
      <c r="J314">
        <v>0</v>
      </c>
      <c r="K314">
        <v>1</v>
      </c>
      <c r="L314" t="s">
        <v>19</v>
      </c>
      <c r="M314" t="s">
        <v>5279</v>
      </c>
      <c r="N314">
        <v>60.4</v>
      </c>
      <c r="O314" t="s">
        <v>24</v>
      </c>
      <c r="P314" t="s">
        <v>5280</v>
      </c>
      <c r="Q314" t="s">
        <v>65</v>
      </c>
      <c r="R314" t="s">
        <v>66</v>
      </c>
      <c r="S314" t="s">
        <v>105</v>
      </c>
      <c r="T314" t="s">
        <v>67</v>
      </c>
      <c r="U314" t="s">
        <v>35</v>
      </c>
      <c r="V314">
        <v>603</v>
      </c>
      <c r="W314" t="s">
        <v>36</v>
      </c>
      <c r="X314" t="s">
        <v>37</v>
      </c>
      <c r="Y314">
        <v>2</v>
      </c>
      <c r="AB314" t="str">
        <f>IF(Table111[[#This Row],[In Adafruit Kit]]+Table111[[#This Row],[Common part]]&gt;0,1,"")</f>
        <v/>
      </c>
      <c r="AD314">
        <v>1</v>
      </c>
      <c r="AE314" t="e">
        <f>VLOOKUP(Table111[[#This Row],[Resistance (Ohms)]],Values!$A$12:'Values'!D$88,3,0)</f>
        <v>#N/A</v>
      </c>
      <c r="AG314" t="str">
        <f>CONCATENATE(Table111[[#This Row],[Resistance (Ohms)]],Table111[[#This Row],[Tolerance]],Table111[[#This Row],[Stock]])</f>
        <v>60.4Â±1%</v>
      </c>
      <c r="AH314" t="s">
        <v>11345</v>
      </c>
      <c r="AI314" s="6" t="s">
        <v>11350</v>
      </c>
    </row>
    <row r="315" spans="1:35">
      <c r="A315" t="s">
        <v>7192</v>
      </c>
      <c r="B315" t="s">
        <v>5275</v>
      </c>
      <c r="C315" t="s">
        <v>8610</v>
      </c>
      <c r="D315" t="s">
        <v>8611</v>
      </c>
      <c r="E315" t="s">
        <v>60</v>
      </c>
      <c r="F315" t="s">
        <v>6420</v>
      </c>
      <c r="G315">
        <v>0</v>
      </c>
      <c r="H315">
        <v>0</v>
      </c>
      <c r="I315" t="s">
        <v>25</v>
      </c>
      <c r="J315">
        <v>0</v>
      </c>
      <c r="K315">
        <v>10</v>
      </c>
      <c r="L315" t="s">
        <v>19</v>
      </c>
      <c r="M315" t="s">
        <v>5279</v>
      </c>
      <c r="N315">
        <v>60.4</v>
      </c>
      <c r="O315" t="s">
        <v>24</v>
      </c>
      <c r="P315" t="s">
        <v>5280</v>
      </c>
      <c r="Q315" t="s">
        <v>65</v>
      </c>
      <c r="R315" t="s">
        <v>20</v>
      </c>
      <c r="S315" t="s">
        <v>105</v>
      </c>
      <c r="T315" t="s">
        <v>67</v>
      </c>
      <c r="U315" t="s">
        <v>35</v>
      </c>
      <c r="V315">
        <v>603</v>
      </c>
      <c r="W315" t="s">
        <v>36</v>
      </c>
      <c r="X315" t="s">
        <v>37</v>
      </c>
      <c r="Y315">
        <v>2</v>
      </c>
      <c r="AB315" t="str">
        <f>IF(Table111[[#This Row],[In Adafruit Kit]]+Table111[[#This Row],[Common part]]&gt;0,1,"")</f>
        <v/>
      </c>
      <c r="AE315" t="e">
        <f>VLOOKUP(Table111[[#This Row],[Resistance (Ohms)]],Values!$A$12:'Values'!D$88,3,0)</f>
        <v>#N/A</v>
      </c>
      <c r="AG315" t="str">
        <f>CONCATENATE(Table111[[#This Row],[Resistance (Ohms)]],Table111[[#This Row],[Tolerance]],Table111[[#This Row],[Stock]])</f>
        <v>60.4Â±1%</v>
      </c>
      <c r="AH315" t="s">
        <v>11345</v>
      </c>
      <c r="AI315" s="6" t="s">
        <v>11350</v>
      </c>
    </row>
    <row r="316" spans="1:35">
      <c r="A316" t="s">
        <v>5274</v>
      </c>
      <c r="B316" t="s">
        <v>5275</v>
      </c>
      <c r="C316" t="s">
        <v>6055</v>
      </c>
      <c r="D316" t="s">
        <v>6056</v>
      </c>
      <c r="E316" t="s">
        <v>60</v>
      </c>
      <c r="F316" t="s">
        <v>6057</v>
      </c>
      <c r="G316">
        <v>103803</v>
      </c>
      <c r="H316">
        <v>0</v>
      </c>
      <c r="I316">
        <v>0.1</v>
      </c>
      <c r="J316">
        <v>0</v>
      </c>
      <c r="K316">
        <v>1</v>
      </c>
      <c r="L316" t="s">
        <v>19</v>
      </c>
      <c r="M316" t="s">
        <v>5279</v>
      </c>
      <c r="N316">
        <v>61.9</v>
      </c>
      <c r="O316" t="s">
        <v>24</v>
      </c>
      <c r="P316" t="s">
        <v>5280</v>
      </c>
      <c r="Q316" t="s">
        <v>65</v>
      </c>
      <c r="R316" t="s">
        <v>66</v>
      </c>
      <c r="S316" t="s">
        <v>105</v>
      </c>
      <c r="T316" t="s">
        <v>67</v>
      </c>
      <c r="U316" t="s">
        <v>35</v>
      </c>
      <c r="V316">
        <v>603</v>
      </c>
      <c r="W316" t="s">
        <v>36</v>
      </c>
      <c r="X316" t="s">
        <v>37</v>
      </c>
      <c r="Y316">
        <v>2</v>
      </c>
      <c r="AB316" t="str">
        <f>IF(Table111[[#This Row],[In Adafruit Kit]]+Table111[[#This Row],[Common part]]&gt;0,1,"")</f>
        <v/>
      </c>
      <c r="AD316">
        <v>1</v>
      </c>
      <c r="AE316" t="e">
        <f>VLOOKUP(Table111[[#This Row],[Resistance (Ohms)]],Values!$A$12:'Values'!D$88,3,0)</f>
        <v>#N/A</v>
      </c>
      <c r="AG316" t="str">
        <f>CONCATENATE(Table111[[#This Row],[Resistance (Ohms)]],Table111[[#This Row],[Tolerance]],Table111[[#This Row],[Stock]])</f>
        <v>61.9Â±1%</v>
      </c>
      <c r="AH316" t="s">
        <v>11345</v>
      </c>
      <c r="AI316" s="6" t="s">
        <v>11350</v>
      </c>
    </row>
    <row r="317" spans="1:35">
      <c r="A317" t="s">
        <v>7192</v>
      </c>
      <c r="B317" t="s">
        <v>5275</v>
      </c>
      <c r="C317" t="s">
        <v>8620</v>
      </c>
      <c r="D317" t="s">
        <v>8621</v>
      </c>
      <c r="E317" t="s">
        <v>60</v>
      </c>
      <c r="F317" t="s">
        <v>6057</v>
      </c>
      <c r="G317">
        <v>0</v>
      </c>
      <c r="H317">
        <v>0</v>
      </c>
      <c r="I317" t="s">
        <v>25</v>
      </c>
      <c r="J317">
        <v>0</v>
      </c>
      <c r="K317">
        <v>10</v>
      </c>
      <c r="L317" t="s">
        <v>19</v>
      </c>
      <c r="M317" t="s">
        <v>5279</v>
      </c>
      <c r="N317">
        <v>61.9</v>
      </c>
      <c r="O317" t="s">
        <v>24</v>
      </c>
      <c r="P317" t="s">
        <v>5280</v>
      </c>
      <c r="Q317" t="s">
        <v>65</v>
      </c>
      <c r="R317" t="s">
        <v>20</v>
      </c>
      <c r="S317" t="s">
        <v>105</v>
      </c>
      <c r="T317" t="s">
        <v>67</v>
      </c>
      <c r="U317" t="s">
        <v>35</v>
      </c>
      <c r="V317">
        <v>603</v>
      </c>
      <c r="W317" t="s">
        <v>36</v>
      </c>
      <c r="X317" t="s">
        <v>37</v>
      </c>
      <c r="Y317">
        <v>2</v>
      </c>
      <c r="AB317" t="str">
        <f>IF(Table111[[#This Row],[In Adafruit Kit]]+Table111[[#This Row],[Common part]]&gt;0,1,"")</f>
        <v/>
      </c>
      <c r="AE317" t="e">
        <f>VLOOKUP(Table111[[#This Row],[Resistance (Ohms)]],Values!$A$12:'Values'!D$88,3,0)</f>
        <v>#N/A</v>
      </c>
      <c r="AG317" t="str">
        <f>CONCATENATE(Table111[[#This Row],[Resistance (Ohms)]],Table111[[#This Row],[Tolerance]],Table111[[#This Row],[Stock]])</f>
        <v>61.9Â±1%</v>
      </c>
      <c r="AH317" t="s">
        <v>11345</v>
      </c>
      <c r="AI317" s="6" t="s">
        <v>11350</v>
      </c>
    </row>
    <row r="318" spans="1:35">
      <c r="A318" t="s">
        <v>5274</v>
      </c>
      <c r="B318" t="s">
        <v>5275</v>
      </c>
      <c r="C318" t="s">
        <v>6250</v>
      </c>
      <c r="D318" t="s">
        <v>6251</v>
      </c>
      <c r="E318" t="s">
        <v>60</v>
      </c>
      <c r="F318" t="s">
        <v>6252</v>
      </c>
      <c r="G318">
        <v>93818</v>
      </c>
      <c r="H318">
        <v>0</v>
      </c>
      <c r="I318">
        <v>0.1</v>
      </c>
      <c r="J318">
        <v>0</v>
      </c>
      <c r="K318">
        <v>1</v>
      </c>
      <c r="L318" t="s">
        <v>19</v>
      </c>
      <c r="M318" t="s">
        <v>5279</v>
      </c>
      <c r="N318">
        <v>62</v>
      </c>
      <c r="O318" t="s">
        <v>24</v>
      </c>
      <c r="P318" t="s">
        <v>5280</v>
      </c>
      <c r="Q318" t="s">
        <v>65</v>
      </c>
      <c r="R318" t="s">
        <v>66</v>
      </c>
      <c r="S318" t="s">
        <v>105</v>
      </c>
      <c r="T318" t="s">
        <v>67</v>
      </c>
      <c r="U318" t="s">
        <v>35</v>
      </c>
      <c r="V318">
        <v>603</v>
      </c>
      <c r="W318" t="s">
        <v>36</v>
      </c>
      <c r="X318" t="s">
        <v>37</v>
      </c>
      <c r="Y318">
        <v>2</v>
      </c>
      <c r="AB318" t="str">
        <f>IF(Table111[[#This Row],[In Adafruit Kit]]+Table111[[#This Row],[Common part]]&gt;0,1,"")</f>
        <v/>
      </c>
      <c r="AD318">
        <v>1</v>
      </c>
      <c r="AE318" t="e">
        <f>VLOOKUP(Table111[[#This Row],[Resistance (Ohms)]],Values!$A$12:'Values'!D$88,3,0)</f>
        <v>#N/A</v>
      </c>
      <c r="AG318" t="str">
        <f>CONCATENATE(Table111[[#This Row],[Resistance (Ohms)]],Table111[[#This Row],[Tolerance]],Table111[[#This Row],[Stock]])</f>
        <v>62Â±1%</v>
      </c>
      <c r="AH318" t="s">
        <v>11345</v>
      </c>
      <c r="AI318" s="6" t="s">
        <v>11350</v>
      </c>
    </row>
    <row r="319" spans="1:35">
      <c r="A319" t="s">
        <v>5274</v>
      </c>
      <c r="B319" t="s">
        <v>5275</v>
      </c>
      <c r="C319" t="s">
        <v>7444</v>
      </c>
      <c r="D319" t="s">
        <v>7445</v>
      </c>
      <c r="E319" t="s">
        <v>60</v>
      </c>
      <c r="F319" t="s">
        <v>7446</v>
      </c>
      <c r="G319">
        <v>3015</v>
      </c>
      <c r="H319">
        <v>0</v>
      </c>
      <c r="I319">
        <v>0.1</v>
      </c>
      <c r="J319">
        <v>0</v>
      </c>
      <c r="K319">
        <v>1</v>
      </c>
      <c r="L319" t="s">
        <v>19</v>
      </c>
      <c r="M319" t="s">
        <v>5279</v>
      </c>
      <c r="N319">
        <v>62</v>
      </c>
      <c r="O319" t="s">
        <v>23</v>
      </c>
      <c r="P319" t="s">
        <v>5280</v>
      </c>
      <c r="Q319" t="s">
        <v>65</v>
      </c>
      <c r="R319" t="s">
        <v>66</v>
      </c>
      <c r="S319" t="s">
        <v>105</v>
      </c>
      <c r="T319" t="s">
        <v>67</v>
      </c>
      <c r="U319" t="s">
        <v>35</v>
      </c>
      <c r="V319">
        <v>603</v>
      </c>
      <c r="W319" t="s">
        <v>36</v>
      </c>
      <c r="X319" t="s">
        <v>37</v>
      </c>
      <c r="Y319">
        <v>2</v>
      </c>
      <c r="AB319" t="str">
        <f>IF(Table111[[#This Row],[In Adafruit Kit]]+Table111[[#This Row],[Common part]]&gt;0,1,"")</f>
        <v/>
      </c>
      <c r="AD319">
        <v>1</v>
      </c>
      <c r="AE319" t="e">
        <f>VLOOKUP(Table111[[#This Row],[Resistance (Ohms)]],Values!$A$12:'Values'!D$88,3,0)</f>
        <v>#N/A</v>
      </c>
      <c r="AG319" t="str">
        <f>CONCATENATE(Table111[[#This Row],[Resistance (Ohms)]],Table111[[#This Row],[Tolerance]],Table111[[#This Row],[Stock]])</f>
        <v>62Â±5%</v>
      </c>
      <c r="AH319" t="s">
        <v>11345</v>
      </c>
      <c r="AI319" s="6" t="s">
        <v>11350</v>
      </c>
    </row>
    <row r="320" spans="1:35">
      <c r="A320" t="s">
        <v>7192</v>
      </c>
      <c r="B320" t="s">
        <v>5275</v>
      </c>
      <c r="C320" t="s">
        <v>8630</v>
      </c>
      <c r="D320" t="s">
        <v>8631</v>
      </c>
      <c r="E320" t="s">
        <v>60</v>
      </c>
      <c r="F320" t="s">
        <v>6252</v>
      </c>
      <c r="G320">
        <v>0</v>
      </c>
      <c r="H320">
        <v>0</v>
      </c>
      <c r="I320" t="s">
        <v>25</v>
      </c>
      <c r="J320">
        <v>0</v>
      </c>
      <c r="K320">
        <v>10</v>
      </c>
      <c r="L320" t="s">
        <v>19</v>
      </c>
      <c r="M320" t="s">
        <v>5279</v>
      </c>
      <c r="N320">
        <v>62</v>
      </c>
      <c r="O320" t="s">
        <v>24</v>
      </c>
      <c r="P320" t="s">
        <v>5280</v>
      </c>
      <c r="Q320" t="s">
        <v>65</v>
      </c>
      <c r="R320" t="s">
        <v>20</v>
      </c>
      <c r="S320" t="s">
        <v>105</v>
      </c>
      <c r="T320" t="s">
        <v>67</v>
      </c>
      <c r="U320" t="s">
        <v>35</v>
      </c>
      <c r="V320">
        <v>603</v>
      </c>
      <c r="W320" t="s">
        <v>36</v>
      </c>
      <c r="X320" t="s">
        <v>37</v>
      </c>
      <c r="Y320">
        <v>2</v>
      </c>
      <c r="AB320" t="str">
        <f>IF(Table111[[#This Row],[In Adafruit Kit]]+Table111[[#This Row],[Common part]]&gt;0,1,"")</f>
        <v/>
      </c>
      <c r="AE320" t="e">
        <f>VLOOKUP(Table111[[#This Row],[Resistance (Ohms)]],Values!$A$12:'Values'!D$88,3,0)</f>
        <v>#N/A</v>
      </c>
      <c r="AG320" t="str">
        <f>CONCATENATE(Table111[[#This Row],[Resistance (Ohms)]],Table111[[#This Row],[Tolerance]],Table111[[#This Row],[Stock]])</f>
        <v>62Â±1%</v>
      </c>
      <c r="AH320" t="s">
        <v>11345</v>
      </c>
      <c r="AI320" s="6" t="s">
        <v>11350</v>
      </c>
    </row>
    <row r="321" spans="1:35">
      <c r="A321" t="s">
        <v>7192</v>
      </c>
      <c r="B321" t="s">
        <v>5275</v>
      </c>
      <c r="C321" t="s">
        <v>9132</v>
      </c>
      <c r="D321" t="s">
        <v>9133</v>
      </c>
      <c r="E321" t="s">
        <v>60</v>
      </c>
      <c r="F321" t="s">
        <v>7446</v>
      </c>
      <c r="G321">
        <v>0</v>
      </c>
      <c r="H321">
        <v>0</v>
      </c>
      <c r="I321" t="s">
        <v>25</v>
      </c>
      <c r="J321">
        <v>0</v>
      </c>
      <c r="K321">
        <v>10</v>
      </c>
      <c r="L321" t="s">
        <v>19</v>
      </c>
      <c r="M321" t="s">
        <v>5279</v>
      </c>
      <c r="N321">
        <v>62</v>
      </c>
      <c r="O321" t="s">
        <v>23</v>
      </c>
      <c r="P321" t="s">
        <v>5280</v>
      </c>
      <c r="Q321" t="s">
        <v>65</v>
      </c>
      <c r="R321" t="s">
        <v>20</v>
      </c>
      <c r="S321" t="s">
        <v>71</v>
      </c>
      <c r="T321" t="s">
        <v>67</v>
      </c>
      <c r="U321" t="s">
        <v>35</v>
      </c>
      <c r="V321">
        <v>603</v>
      </c>
      <c r="W321" t="s">
        <v>36</v>
      </c>
      <c r="X321" t="s">
        <v>37</v>
      </c>
      <c r="Y321">
        <v>2</v>
      </c>
      <c r="AB321" t="str">
        <f>IF(Table111[[#This Row],[In Adafruit Kit]]+Table111[[#This Row],[Common part]]&gt;0,1,"")</f>
        <v/>
      </c>
      <c r="AE321" t="e">
        <f>VLOOKUP(Table111[[#This Row],[Resistance (Ohms)]],Values!$A$12:'Values'!D$88,3,0)</f>
        <v>#N/A</v>
      </c>
      <c r="AG321" t="str">
        <f>CONCATENATE(Table111[[#This Row],[Resistance (Ohms)]],Table111[[#This Row],[Tolerance]],Table111[[#This Row],[Stock]])</f>
        <v>62Â±5%</v>
      </c>
      <c r="AH321" t="s">
        <v>11345</v>
      </c>
      <c r="AI321" s="6" t="s">
        <v>11350</v>
      </c>
    </row>
    <row r="322" spans="1:35">
      <c r="A322" t="s">
        <v>5274</v>
      </c>
      <c r="B322" t="s">
        <v>5275</v>
      </c>
      <c r="C322" t="s">
        <v>6169</v>
      </c>
      <c r="D322" t="s">
        <v>6170</v>
      </c>
      <c r="E322" t="s">
        <v>60</v>
      </c>
      <c r="F322" t="s">
        <v>6171</v>
      </c>
      <c r="G322">
        <v>98206</v>
      </c>
      <c r="H322">
        <v>0</v>
      </c>
      <c r="I322">
        <v>0.1</v>
      </c>
      <c r="J322">
        <v>0</v>
      </c>
      <c r="K322">
        <v>1</v>
      </c>
      <c r="L322" t="s">
        <v>19</v>
      </c>
      <c r="M322" t="s">
        <v>5279</v>
      </c>
      <c r="N322">
        <v>63.4</v>
      </c>
      <c r="O322" t="s">
        <v>24</v>
      </c>
      <c r="P322" t="s">
        <v>5280</v>
      </c>
      <c r="Q322" t="s">
        <v>65</v>
      </c>
      <c r="R322" t="s">
        <v>66</v>
      </c>
      <c r="S322" t="s">
        <v>105</v>
      </c>
      <c r="T322" t="s">
        <v>67</v>
      </c>
      <c r="U322" t="s">
        <v>35</v>
      </c>
      <c r="V322">
        <v>603</v>
      </c>
      <c r="W322" t="s">
        <v>36</v>
      </c>
      <c r="X322" t="s">
        <v>37</v>
      </c>
      <c r="Y322">
        <v>2</v>
      </c>
      <c r="AB322" t="str">
        <f>IF(Table111[[#This Row],[In Adafruit Kit]]+Table111[[#This Row],[Common part]]&gt;0,1,"")</f>
        <v/>
      </c>
      <c r="AD322">
        <v>1</v>
      </c>
      <c r="AE322" t="e">
        <f>VLOOKUP(Table111[[#This Row],[Resistance (Ohms)]],Values!$A$12:'Values'!D$88,3,0)</f>
        <v>#N/A</v>
      </c>
      <c r="AG322" t="str">
        <f>CONCATENATE(Table111[[#This Row],[Resistance (Ohms)]],Table111[[#This Row],[Tolerance]],Table111[[#This Row],[Stock]])</f>
        <v>63.4Â±1%</v>
      </c>
      <c r="AH322" t="s">
        <v>11345</v>
      </c>
      <c r="AI322" s="6" t="s">
        <v>11350</v>
      </c>
    </row>
    <row r="323" spans="1:35">
      <c r="A323" t="s">
        <v>7192</v>
      </c>
      <c r="B323" t="s">
        <v>5275</v>
      </c>
      <c r="C323" t="s">
        <v>8640</v>
      </c>
      <c r="D323" t="s">
        <v>8641</v>
      </c>
      <c r="E323" t="s">
        <v>60</v>
      </c>
      <c r="F323" t="s">
        <v>6171</v>
      </c>
      <c r="G323">
        <v>0</v>
      </c>
      <c r="H323">
        <v>0</v>
      </c>
      <c r="I323" t="s">
        <v>25</v>
      </c>
      <c r="J323">
        <v>0</v>
      </c>
      <c r="K323">
        <v>10</v>
      </c>
      <c r="L323" t="s">
        <v>19</v>
      </c>
      <c r="M323" t="s">
        <v>5279</v>
      </c>
      <c r="N323">
        <v>63.4</v>
      </c>
      <c r="O323" t="s">
        <v>24</v>
      </c>
      <c r="P323" t="s">
        <v>5280</v>
      </c>
      <c r="Q323" t="s">
        <v>65</v>
      </c>
      <c r="R323" t="s">
        <v>20</v>
      </c>
      <c r="S323" t="s">
        <v>105</v>
      </c>
      <c r="T323" t="s">
        <v>67</v>
      </c>
      <c r="U323" t="s">
        <v>35</v>
      </c>
      <c r="V323">
        <v>603</v>
      </c>
      <c r="W323" t="s">
        <v>36</v>
      </c>
      <c r="X323" t="s">
        <v>37</v>
      </c>
      <c r="Y323">
        <v>2</v>
      </c>
      <c r="AB323" t="str">
        <f>IF(Table111[[#This Row],[In Adafruit Kit]]+Table111[[#This Row],[Common part]]&gt;0,1,"")</f>
        <v/>
      </c>
      <c r="AE323" t="e">
        <f>VLOOKUP(Table111[[#This Row],[Resistance (Ohms)]],Values!$A$12:'Values'!D$88,3,0)</f>
        <v>#N/A</v>
      </c>
      <c r="AG323" t="str">
        <f>CONCATENATE(Table111[[#This Row],[Resistance (Ohms)]],Table111[[#This Row],[Tolerance]],Table111[[#This Row],[Stock]])</f>
        <v>63.4Â±1%</v>
      </c>
      <c r="AH323" t="s">
        <v>11345</v>
      </c>
      <c r="AI323" s="6" t="s">
        <v>11350</v>
      </c>
    </row>
    <row r="324" spans="1:35">
      <c r="A324" t="s">
        <v>5274</v>
      </c>
      <c r="B324" t="s">
        <v>5275</v>
      </c>
      <c r="C324" t="s">
        <v>6595</v>
      </c>
      <c r="D324" t="s">
        <v>6596</v>
      </c>
      <c r="E324" t="s">
        <v>60</v>
      </c>
      <c r="F324" t="s">
        <v>6597</v>
      </c>
      <c r="G324">
        <v>50222</v>
      </c>
      <c r="H324">
        <v>0</v>
      </c>
      <c r="I324">
        <v>0.1</v>
      </c>
      <c r="J324">
        <v>0</v>
      </c>
      <c r="K324">
        <v>1</v>
      </c>
      <c r="L324" t="s">
        <v>19</v>
      </c>
      <c r="M324" t="s">
        <v>5279</v>
      </c>
      <c r="N324">
        <v>64.900000000000006</v>
      </c>
      <c r="O324" t="s">
        <v>24</v>
      </c>
      <c r="P324" t="s">
        <v>5280</v>
      </c>
      <c r="Q324" t="s">
        <v>65</v>
      </c>
      <c r="R324" t="s">
        <v>66</v>
      </c>
      <c r="S324" t="s">
        <v>105</v>
      </c>
      <c r="T324" t="s">
        <v>67</v>
      </c>
      <c r="U324" t="s">
        <v>35</v>
      </c>
      <c r="V324">
        <v>603</v>
      </c>
      <c r="W324" t="s">
        <v>36</v>
      </c>
      <c r="X324" t="s">
        <v>37</v>
      </c>
      <c r="Y324">
        <v>2</v>
      </c>
      <c r="AB324" t="str">
        <f>IF(Table111[[#This Row],[In Adafruit Kit]]+Table111[[#This Row],[Common part]]&gt;0,1,"")</f>
        <v/>
      </c>
      <c r="AD324">
        <v>1</v>
      </c>
      <c r="AE324" t="e">
        <f>VLOOKUP(Table111[[#This Row],[Resistance (Ohms)]],Values!$A$12:'Values'!D$88,3,0)</f>
        <v>#N/A</v>
      </c>
      <c r="AG324" t="str">
        <f>CONCATENATE(Table111[[#This Row],[Resistance (Ohms)]],Table111[[#This Row],[Tolerance]],Table111[[#This Row],[Stock]])</f>
        <v>64.9Â±1%</v>
      </c>
      <c r="AH324" t="s">
        <v>11345</v>
      </c>
      <c r="AI324" s="6" t="s">
        <v>11350</v>
      </c>
    </row>
    <row r="325" spans="1:35">
      <c r="A325" t="s">
        <v>7192</v>
      </c>
      <c r="B325" t="s">
        <v>5275</v>
      </c>
      <c r="C325" t="s">
        <v>8650</v>
      </c>
      <c r="D325" t="s">
        <v>8651</v>
      </c>
      <c r="E325" t="s">
        <v>60</v>
      </c>
      <c r="F325" t="s">
        <v>6597</v>
      </c>
      <c r="G325">
        <v>0</v>
      </c>
      <c r="H325">
        <v>0</v>
      </c>
      <c r="I325" t="s">
        <v>25</v>
      </c>
      <c r="J325">
        <v>0</v>
      </c>
      <c r="K325">
        <v>10</v>
      </c>
      <c r="L325" t="s">
        <v>19</v>
      </c>
      <c r="M325" t="s">
        <v>5279</v>
      </c>
      <c r="N325">
        <v>64.900000000000006</v>
      </c>
      <c r="O325" t="s">
        <v>24</v>
      </c>
      <c r="P325" t="s">
        <v>5280</v>
      </c>
      <c r="Q325" t="s">
        <v>65</v>
      </c>
      <c r="R325" t="s">
        <v>20</v>
      </c>
      <c r="S325" t="s">
        <v>105</v>
      </c>
      <c r="T325" t="s">
        <v>67</v>
      </c>
      <c r="U325" t="s">
        <v>35</v>
      </c>
      <c r="V325">
        <v>603</v>
      </c>
      <c r="W325" t="s">
        <v>36</v>
      </c>
      <c r="X325" t="s">
        <v>37</v>
      </c>
      <c r="Y325">
        <v>2</v>
      </c>
      <c r="AB325" t="str">
        <f>IF(Table111[[#This Row],[In Adafruit Kit]]+Table111[[#This Row],[Common part]]&gt;0,1,"")</f>
        <v/>
      </c>
      <c r="AE325" t="e">
        <f>VLOOKUP(Table111[[#This Row],[Resistance (Ohms)]],Values!$A$12:'Values'!D$88,3,0)</f>
        <v>#N/A</v>
      </c>
      <c r="AG325" t="str">
        <f>CONCATENATE(Table111[[#This Row],[Resistance (Ohms)]],Table111[[#This Row],[Tolerance]],Table111[[#This Row],[Stock]])</f>
        <v>64.9Â±1%</v>
      </c>
      <c r="AH325" t="s">
        <v>11345</v>
      </c>
      <c r="AI325" s="6" t="s">
        <v>11350</v>
      </c>
    </row>
    <row r="326" spans="1:35">
      <c r="A326" t="s">
        <v>5274</v>
      </c>
      <c r="B326" t="s">
        <v>5275</v>
      </c>
      <c r="C326" t="s">
        <v>6997</v>
      </c>
      <c r="D326" t="s">
        <v>6998</v>
      </c>
      <c r="E326" t="s">
        <v>60</v>
      </c>
      <c r="F326" t="s">
        <v>6999</v>
      </c>
      <c r="G326">
        <v>19137</v>
      </c>
      <c r="H326">
        <v>0</v>
      </c>
      <c r="I326">
        <v>0.1</v>
      </c>
      <c r="J326">
        <v>0</v>
      </c>
      <c r="K326">
        <v>1</v>
      </c>
      <c r="L326" t="s">
        <v>19</v>
      </c>
      <c r="M326" t="s">
        <v>5279</v>
      </c>
      <c r="N326">
        <v>66.5</v>
      </c>
      <c r="O326" t="s">
        <v>24</v>
      </c>
      <c r="P326" t="s">
        <v>5280</v>
      </c>
      <c r="Q326" t="s">
        <v>65</v>
      </c>
      <c r="R326" t="s">
        <v>66</v>
      </c>
      <c r="S326" t="s">
        <v>105</v>
      </c>
      <c r="T326" t="s">
        <v>67</v>
      </c>
      <c r="U326" t="s">
        <v>35</v>
      </c>
      <c r="V326">
        <v>603</v>
      </c>
      <c r="W326" t="s">
        <v>36</v>
      </c>
      <c r="X326" t="s">
        <v>37</v>
      </c>
      <c r="Y326">
        <v>2</v>
      </c>
      <c r="Z326">
        <v>1</v>
      </c>
      <c r="AA326">
        <v>1</v>
      </c>
      <c r="AB326">
        <f>IF(Table111[[#This Row],[In Adafruit Kit]]+Table111[[#This Row],[Common part]]&gt;0,1,"")</f>
        <v>1</v>
      </c>
      <c r="AC326">
        <v>1</v>
      </c>
      <c r="AE326" t="e">
        <f>VLOOKUP(Table111[[#This Row],[Resistance (Ohms)]],Values!$A$12:'Values'!D$88,3,0)</f>
        <v>#N/A</v>
      </c>
      <c r="AG326" t="str">
        <f>CONCATENATE(Table111[[#This Row],[Resistance (Ohms)]],Table111[[#This Row],[Tolerance]],Table111[[#This Row],[Stock]])</f>
        <v>66.5Â±1%</v>
      </c>
      <c r="AH326" t="s">
        <v>11345</v>
      </c>
      <c r="AI326" s="6" t="s">
        <v>11350</v>
      </c>
    </row>
    <row r="327" spans="1:35">
      <c r="A327" t="s">
        <v>7192</v>
      </c>
      <c r="B327" t="s">
        <v>5275</v>
      </c>
      <c r="C327" t="s">
        <v>8660</v>
      </c>
      <c r="D327" t="s">
        <v>8661</v>
      </c>
      <c r="E327" t="s">
        <v>60</v>
      </c>
      <c r="F327" t="s">
        <v>6999</v>
      </c>
      <c r="G327">
        <v>0</v>
      </c>
      <c r="H327">
        <v>0</v>
      </c>
      <c r="I327" t="s">
        <v>25</v>
      </c>
      <c r="J327">
        <v>0</v>
      </c>
      <c r="K327">
        <v>10</v>
      </c>
      <c r="L327" t="s">
        <v>19</v>
      </c>
      <c r="M327" t="s">
        <v>5279</v>
      </c>
      <c r="N327">
        <v>66.5</v>
      </c>
      <c r="O327" t="s">
        <v>24</v>
      </c>
      <c r="P327" t="s">
        <v>5280</v>
      </c>
      <c r="Q327" t="s">
        <v>65</v>
      </c>
      <c r="R327" t="s">
        <v>20</v>
      </c>
      <c r="S327" t="s">
        <v>105</v>
      </c>
      <c r="T327" t="s">
        <v>67</v>
      </c>
      <c r="U327" t="s">
        <v>35</v>
      </c>
      <c r="V327">
        <v>603</v>
      </c>
      <c r="W327" t="s">
        <v>36</v>
      </c>
      <c r="X327" t="s">
        <v>37</v>
      </c>
      <c r="Y327">
        <v>2</v>
      </c>
      <c r="AB327" t="str">
        <f>IF(Table111[[#This Row],[In Adafruit Kit]]+Table111[[#This Row],[Common part]]&gt;0,1,"")</f>
        <v/>
      </c>
      <c r="AE327" t="e">
        <f>VLOOKUP(Table111[[#This Row],[Resistance (Ohms)]],Values!$A$12:'Values'!D$88,3,0)</f>
        <v>#N/A</v>
      </c>
      <c r="AG327" t="str">
        <f>CONCATENATE(Table111[[#This Row],[Resistance (Ohms)]],Table111[[#This Row],[Tolerance]],Table111[[#This Row],[Stock]])</f>
        <v>66.5Â±1%</v>
      </c>
      <c r="AH327" t="s">
        <v>11345</v>
      </c>
      <c r="AI327" s="6" t="s">
        <v>11350</v>
      </c>
    </row>
    <row r="328" spans="1:35">
      <c r="A328" t="s">
        <v>5274</v>
      </c>
      <c r="B328" t="s">
        <v>5275</v>
      </c>
      <c r="C328" t="s">
        <v>5845</v>
      </c>
      <c r="D328" t="s">
        <v>5846</v>
      </c>
      <c r="E328" t="s">
        <v>60</v>
      </c>
      <c r="F328" t="s">
        <v>5847</v>
      </c>
      <c r="G328">
        <v>192888</v>
      </c>
      <c r="H328">
        <v>0</v>
      </c>
      <c r="I328">
        <v>0.1</v>
      </c>
      <c r="J328">
        <v>0</v>
      </c>
      <c r="K328">
        <v>1</v>
      </c>
      <c r="L328" t="s">
        <v>19</v>
      </c>
      <c r="M328" t="s">
        <v>5279</v>
      </c>
      <c r="N328">
        <v>68</v>
      </c>
      <c r="O328" t="s">
        <v>24</v>
      </c>
      <c r="P328" t="s">
        <v>5280</v>
      </c>
      <c r="Q328" t="s">
        <v>65</v>
      </c>
      <c r="R328" t="s">
        <v>66</v>
      </c>
      <c r="S328" t="s">
        <v>105</v>
      </c>
      <c r="T328" t="s">
        <v>67</v>
      </c>
      <c r="U328" t="s">
        <v>35</v>
      </c>
      <c r="V328">
        <v>603</v>
      </c>
      <c r="W328" t="s">
        <v>36</v>
      </c>
      <c r="X328" t="s">
        <v>37</v>
      </c>
      <c r="Y328">
        <v>2</v>
      </c>
      <c r="AB328" t="str">
        <f>IF(Table111[[#This Row],[In Adafruit Kit]]+Table111[[#This Row],[Common part]]&gt;0,1,"")</f>
        <v/>
      </c>
      <c r="AD328">
        <v>1</v>
      </c>
      <c r="AE328" t="str">
        <f>VLOOKUP(Table111[[#This Row],[Resistance (Ohms)]],Values!$A$12:'Values'!D$88,3,0)</f>
        <v>STOCK</v>
      </c>
      <c r="AF328" t="s">
        <v>29</v>
      </c>
      <c r="AG328" t="str">
        <f>CONCATENATE(Table111[[#This Row],[Resistance (Ohms)]],Table111[[#This Row],[Tolerance]],Table111[[#This Row],[Stock]])</f>
        <v>68Â±1%Stock</v>
      </c>
      <c r="AH328" t="s">
        <v>11345</v>
      </c>
      <c r="AI328" s="6" t="s">
        <v>11350</v>
      </c>
    </row>
    <row r="329" spans="1:35">
      <c r="A329" t="s">
        <v>5274</v>
      </c>
      <c r="B329" t="s">
        <v>5275</v>
      </c>
      <c r="C329" t="s">
        <v>7285</v>
      </c>
      <c r="D329" t="s">
        <v>7286</v>
      </c>
      <c r="E329" t="s">
        <v>60</v>
      </c>
      <c r="F329" t="s">
        <v>7287</v>
      </c>
      <c r="G329">
        <v>3836</v>
      </c>
      <c r="H329">
        <v>0</v>
      </c>
      <c r="I329">
        <v>0.1</v>
      </c>
      <c r="J329">
        <v>0</v>
      </c>
      <c r="K329">
        <v>1</v>
      </c>
      <c r="L329" t="s">
        <v>19</v>
      </c>
      <c r="M329" t="s">
        <v>5279</v>
      </c>
      <c r="N329">
        <v>68</v>
      </c>
      <c r="O329" t="s">
        <v>23</v>
      </c>
      <c r="P329" t="s">
        <v>5280</v>
      </c>
      <c r="Q329" t="s">
        <v>65</v>
      </c>
      <c r="R329" t="s">
        <v>66</v>
      </c>
      <c r="S329" t="s">
        <v>105</v>
      </c>
      <c r="T329" t="s">
        <v>67</v>
      </c>
      <c r="U329" t="s">
        <v>35</v>
      </c>
      <c r="V329">
        <v>603</v>
      </c>
      <c r="W329" t="s">
        <v>36</v>
      </c>
      <c r="X329" t="s">
        <v>37</v>
      </c>
      <c r="Y329">
        <v>2</v>
      </c>
      <c r="AB329" t="str">
        <f>IF(Table111[[#This Row],[In Adafruit Kit]]+Table111[[#This Row],[Common part]]&gt;0,1,"")</f>
        <v/>
      </c>
      <c r="AD329">
        <v>1</v>
      </c>
      <c r="AE329" t="str">
        <f>VLOOKUP(Table111[[#This Row],[Resistance (Ohms)]],Values!$A$12:'Values'!D$88,3,0)</f>
        <v>STOCK</v>
      </c>
      <c r="AF329" t="s">
        <v>29</v>
      </c>
      <c r="AG329" t="str">
        <f>CONCATENATE(Table111[[#This Row],[Resistance (Ohms)]],Table111[[#This Row],[Tolerance]],Table111[[#This Row],[Stock]])</f>
        <v>68Â±5%Stock</v>
      </c>
      <c r="AH329" t="s">
        <v>11345</v>
      </c>
      <c r="AI329" s="6" t="s">
        <v>11350</v>
      </c>
    </row>
    <row r="330" spans="1:35">
      <c r="A330" t="s">
        <v>7192</v>
      </c>
      <c r="B330" t="s">
        <v>5275</v>
      </c>
      <c r="C330" t="s">
        <v>8678</v>
      </c>
      <c r="D330" t="s">
        <v>8679</v>
      </c>
      <c r="E330" t="s">
        <v>60</v>
      </c>
      <c r="F330" t="s">
        <v>5847</v>
      </c>
      <c r="G330">
        <v>0</v>
      </c>
      <c r="H330">
        <v>0</v>
      </c>
      <c r="I330" t="s">
        <v>25</v>
      </c>
      <c r="J330">
        <v>0</v>
      </c>
      <c r="K330">
        <v>10</v>
      </c>
      <c r="L330" t="s">
        <v>19</v>
      </c>
      <c r="M330" t="s">
        <v>5279</v>
      </c>
      <c r="N330">
        <v>68</v>
      </c>
      <c r="O330" t="s">
        <v>24</v>
      </c>
      <c r="P330" t="s">
        <v>5280</v>
      </c>
      <c r="Q330" t="s">
        <v>65</v>
      </c>
      <c r="R330" t="s">
        <v>20</v>
      </c>
      <c r="S330" t="s">
        <v>105</v>
      </c>
      <c r="T330" t="s">
        <v>67</v>
      </c>
      <c r="U330" t="s">
        <v>35</v>
      </c>
      <c r="V330">
        <v>603</v>
      </c>
      <c r="W330" t="s">
        <v>36</v>
      </c>
      <c r="X330" t="s">
        <v>37</v>
      </c>
      <c r="Y330">
        <v>2</v>
      </c>
      <c r="AB330" t="str">
        <f>IF(Table111[[#This Row],[In Adafruit Kit]]+Table111[[#This Row],[Common part]]&gt;0,1,"")</f>
        <v/>
      </c>
      <c r="AE330" t="str">
        <f>VLOOKUP(Table111[[#This Row],[Resistance (Ohms)]],Values!$A$12:'Values'!D$88,3,0)</f>
        <v>STOCK</v>
      </c>
      <c r="AG330" t="str">
        <f>CONCATENATE(Table111[[#This Row],[Resistance (Ohms)]],Table111[[#This Row],[Tolerance]],Table111[[#This Row],[Stock]])</f>
        <v>68Â±1%</v>
      </c>
      <c r="AH330" t="s">
        <v>11345</v>
      </c>
      <c r="AI330" s="6" t="s">
        <v>11350</v>
      </c>
    </row>
    <row r="331" spans="1:35">
      <c r="A331" t="s">
        <v>7192</v>
      </c>
      <c r="B331" t="s">
        <v>5275</v>
      </c>
      <c r="C331" t="s">
        <v>9144</v>
      </c>
      <c r="D331" t="s">
        <v>9145</v>
      </c>
      <c r="E331" t="s">
        <v>60</v>
      </c>
      <c r="F331" t="s">
        <v>7287</v>
      </c>
      <c r="G331">
        <v>0</v>
      </c>
      <c r="H331">
        <v>0</v>
      </c>
      <c r="I331" t="s">
        <v>25</v>
      </c>
      <c r="J331">
        <v>0</v>
      </c>
      <c r="K331">
        <v>10</v>
      </c>
      <c r="L331" t="s">
        <v>19</v>
      </c>
      <c r="M331" t="s">
        <v>5279</v>
      </c>
      <c r="N331">
        <v>68</v>
      </c>
      <c r="O331" t="s">
        <v>23</v>
      </c>
      <c r="P331" t="s">
        <v>5280</v>
      </c>
      <c r="Q331" t="s">
        <v>65</v>
      </c>
      <c r="R331" t="s">
        <v>20</v>
      </c>
      <c r="S331" t="s">
        <v>71</v>
      </c>
      <c r="T331" t="s">
        <v>67</v>
      </c>
      <c r="U331" t="s">
        <v>35</v>
      </c>
      <c r="V331">
        <v>603</v>
      </c>
      <c r="W331" t="s">
        <v>36</v>
      </c>
      <c r="X331" t="s">
        <v>37</v>
      </c>
      <c r="Y331">
        <v>2</v>
      </c>
      <c r="AB331" t="str">
        <f>IF(Table111[[#This Row],[In Adafruit Kit]]+Table111[[#This Row],[Common part]]&gt;0,1,"")</f>
        <v/>
      </c>
      <c r="AE331" t="str">
        <f>VLOOKUP(Table111[[#This Row],[Resistance (Ohms)]],Values!$A$12:'Values'!D$88,3,0)</f>
        <v>STOCK</v>
      </c>
      <c r="AG331" t="str">
        <f>CONCATENATE(Table111[[#This Row],[Resistance (Ohms)]],Table111[[#This Row],[Tolerance]],Table111[[#This Row],[Stock]])</f>
        <v>68Â±5%</v>
      </c>
      <c r="AH331" t="s">
        <v>11345</v>
      </c>
      <c r="AI331" s="6" t="s">
        <v>11350</v>
      </c>
    </row>
    <row r="332" spans="1:35">
      <c r="A332" t="s">
        <v>5274</v>
      </c>
      <c r="B332" t="s">
        <v>5275</v>
      </c>
      <c r="C332" t="s">
        <v>7000</v>
      </c>
      <c r="D332" t="s">
        <v>7001</v>
      </c>
      <c r="E332" t="s">
        <v>60</v>
      </c>
      <c r="F332" t="s">
        <v>7002</v>
      </c>
      <c r="G332">
        <v>17461</v>
      </c>
      <c r="H332">
        <v>0</v>
      </c>
      <c r="I332">
        <v>0.1</v>
      </c>
      <c r="J332">
        <v>0</v>
      </c>
      <c r="K332">
        <v>1</v>
      </c>
      <c r="L332" t="s">
        <v>19</v>
      </c>
      <c r="M332" t="s">
        <v>5279</v>
      </c>
      <c r="N332">
        <v>68.099999999999994</v>
      </c>
      <c r="O332" t="s">
        <v>24</v>
      </c>
      <c r="P332" t="s">
        <v>5280</v>
      </c>
      <c r="Q332" t="s">
        <v>65</v>
      </c>
      <c r="R332" t="s">
        <v>66</v>
      </c>
      <c r="S332" t="s">
        <v>105</v>
      </c>
      <c r="T332" t="s">
        <v>67</v>
      </c>
      <c r="U332" t="s">
        <v>35</v>
      </c>
      <c r="V332">
        <v>603</v>
      </c>
      <c r="W332" t="s">
        <v>36</v>
      </c>
      <c r="X332" t="s">
        <v>37</v>
      </c>
      <c r="Y332">
        <v>2</v>
      </c>
      <c r="Z332">
        <v>1</v>
      </c>
      <c r="AA332">
        <v>1</v>
      </c>
      <c r="AB332">
        <f>IF(Table111[[#This Row],[In Adafruit Kit]]+Table111[[#This Row],[Common part]]&gt;0,1,"")</f>
        <v>1</v>
      </c>
      <c r="AC332">
        <v>1</v>
      </c>
      <c r="AE332" t="e">
        <f>VLOOKUP(Table111[[#This Row],[Resistance (Ohms)]],Values!$A$12:'Values'!D$88,3,0)</f>
        <v>#N/A</v>
      </c>
      <c r="AG332" t="str">
        <f>CONCATENATE(Table111[[#This Row],[Resistance (Ohms)]],Table111[[#This Row],[Tolerance]],Table111[[#This Row],[Stock]])</f>
        <v>68.1Â±1%</v>
      </c>
      <c r="AH332" t="s">
        <v>11345</v>
      </c>
      <c r="AI332" s="6" t="s">
        <v>11350</v>
      </c>
    </row>
    <row r="333" spans="1:35">
      <c r="A333" t="s">
        <v>7192</v>
      </c>
      <c r="B333" t="s">
        <v>5275</v>
      </c>
      <c r="C333" t="s">
        <v>8680</v>
      </c>
      <c r="D333" t="s">
        <v>8681</v>
      </c>
      <c r="E333" t="s">
        <v>60</v>
      </c>
      <c r="F333" t="s">
        <v>7002</v>
      </c>
      <c r="G333">
        <v>0</v>
      </c>
      <c r="H333">
        <v>0</v>
      </c>
      <c r="I333" t="s">
        <v>25</v>
      </c>
      <c r="J333">
        <v>0</v>
      </c>
      <c r="K333">
        <v>10</v>
      </c>
      <c r="L333" t="s">
        <v>19</v>
      </c>
      <c r="M333" t="s">
        <v>5279</v>
      </c>
      <c r="N333">
        <v>68.099999999999994</v>
      </c>
      <c r="O333" t="s">
        <v>24</v>
      </c>
      <c r="P333" t="s">
        <v>5280</v>
      </c>
      <c r="Q333" t="s">
        <v>65</v>
      </c>
      <c r="R333" t="s">
        <v>20</v>
      </c>
      <c r="S333" t="s">
        <v>105</v>
      </c>
      <c r="T333" t="s">
        <v>67</v>
      </c>
      <c r="U333" t="s">
        <v>35</v>
      </c>
      <c r="V333">
        <v>603</v>
      </c>
      <c r="W333" t="s">
        <v>36</v>
      </c>
      <c r="X333" t="s">
        <v>37</v>
      </c>
      <c r="Y333">
        <v>2</v>
      </c>
      <c r="AB333" t="str">
        <f>IF(Table111[[#This Row],[In Adafruit Kit]]+Table111[[#This Row],[Common part]]&gt;0,1,"")</f>
        <v/>
      </c>
      <c r="AE333" t="e">
        <f>VLOOKUP(Table111[[#This Row],[Resistance (Ohms)]],Values!$A$12:'Values'!D$88,3,0)</f>
        <v>#N/A</v>
      </c>
      <c r="AG333" t="str">
        <f>CONCATENATE(Table111[[#This Row],[Resistance (Ohms)]],Table111[[#This Row],[Tolerance]],Table111[[#This Row],[Stock]])</f>
        <v>68.1Â±1%</v>
      </c>
      <c r="AH333" t="s">
        <v>11345</v>
      </c>
      <c r="AI333" s="6" t="s">
        <v>11350</v>
      </c>
    </row>
    <row r="334" spans="1:35">
      <c r="A334" t="s">
        <v>5274</v>
      </c>
      <c r="B334" t="s">
        <v>5275</v>
      </c>
      <c r="C334" t="s">
        <v>7003</v>
      </c>
      <c r="D334" t="s">
        <v>7004</v>
      </c>
      <c r="E334" t="s">
        <v>60</v>
      </c>
      <c r="F334" t="s">
        <v>7005</v>
      </c>
      <c r="G334">
        <v>5997</v>
      </c>
      <c r="H334">
        <v>0</v>
      </c>
      <c r="I334">
        <v>0.1</v>
      </c>
      <c r="J334">
        <v>0</v>
      </c>
      <c r="K334">
        <v>1</v>
      </c>
      <c r="L334" t="s">
        <v>19</v>
      </c>
      <c r="M334" t="s">
        <v>5279</v>
      </c>
      <c r="N334">
        <v>69.8</v>
      </c>
      <c r="O334" t="s">
        <v>24</v>
      </c>
      <c r="P334" t="s">
        <v>5280</v>
      </c>
      <c r="Q334" t="s">
        <v>65</v>
      </c>
      <c r="R334" t="s">
        <v>66</v>
      </c>
      <c r="S334" t="s">
        <v>105</v>
      </c>
      <c r="T334" t="s">
        <v>67</v>
      </c>
      <c r="U334" t="s">
        <v>35</v>
      </c>
      <c r="V334">
        <v>603</v>
      </c>
      <c r="W334" t="s">
        <v>36</v>
      </c>
      <c r="X334" t="s">
        <v>37</v>
      </c>
      <c r="Y334">
        <v>2</v>
      </c>
      <c r="AB334" t="str">
        <f>IF(Table111[[#This Row],[In Adafruit Kit]]+Table111[[#This Row],[Common part]]&gt;0,1,"")</f>
        <v/>
      </c>
      <c r="AC334">
        <v>1</v>
      </c>
      <c r="AE334" t="e">
        <f>VLOOKUP(Table111[[#This Row],[Resistance (Ohms)]],Values!$A$12:'Values'!D$88,3,0)</f>
        <v>#N/A</v>
      </c>
      <c r="AG334" t="str">
        <f>CONCATENATE(Table111[[#This Row],[Resistance (Ohms)]],Table111[[#This Row],[Tolerance]],Table111[[#This Row],[Stock]])</f>
        <v>69.8Â±1%</v>
      </c>
      <c r="AH334" t="s">
        <v>11345</v>
      </c>
      <c r="AI334" s="6" t="s">
        <v>11350</v>
      </c>
    </row>
    <row r="335" spans="1:35">
      <c r="A335" t="s">
        <v>7192</v>
      </c>
      <c r="B335" t="s">
        <v>5275</v>
      </c>
      <c r="C335" t="s">
        <v>8690</v>
      </c>
      <c r="D335" t="s">
        <v>8691</v>
      </c>
      <c r="E335" t="s">
        <v>60</v>
      </c>
      <c r="F335" t="s">
        <v>7005</v>
      </c>
      <c r="G335">
        <v>0</v>
      </c>
      <c r="H335">
        <v>0</v>
      </c>
      <c r="I335" t="s">
        <v>25</v>
      </c>
      <c r="J335">
        <v>0</v>
      </c>
      <c r="K335">
        <v>10</v>
      </c>
      <c r="L335" t="s">
        <v>19</v>
      </c>
      <c r="M335" t="s">
        <v>5279</v>
      </c>
      <c r="N335">
        <v>69.8</v>
      </c>
      <c r="O335" t="s">
        <v>24</v>
      </c>
      <c r="P335" t="s">
        <v>5280</v>
      </c>
      <c r="Q335" t="s">
        <v>65</v>
      </c>
      <c r="R335" t="s">
        <v>20</v>
      </c>
      <c r="S335" t="s">
        <v>105</v>
      </c>
      <c r="T335" t="s">
        <v>67</v>
      </c>
      <c r="U335" t="s">
        <v>35</v>
      </c>
      <c r="V335">
        <v>603</v>
      </c>
      <c r="W335" t="s">
        <v>36</v>
      </c>
      <c r="X335" t="s">
        <v>37</v>
      </c>
      <c r="Y335">
        <v>2</v>
      </c>
      <c r="AB335" t="str">
        <f>IF(Table111[[#This Row],[In Adafruit Kit]]+Table111[[#This Row],[Common part]]&gt;0,1,"")</f>
        <v/>
      </c>
      <c r="AE335" t="e">
        <f>VLOOKUP(Table111[[#This Row],[Resistance (Ohms)]],Values!$A$12:'Values'!D$88,3,0)</f>
        <v>#N/A</v>
      </c>
      <c r="AG335" t="str">
        <f>CONCATENATE(Table111[[#This Row],[Resistance (Ohms)]],Table111[[#This Row],[Tolerance]],Table111[[#This Row],[Stock]])</f>
        <v>69.8Â±1%</v>
      </c>
      <c r="AH335" t="s">
        <v>11345</v>
      </c>
      <c r="AI335" s="6" t="s">
        <v>11350</v>
      </c>
    </row>
    <row r="336" spans="1:35">
      <c r="A336" t="s">
        <v>5274</v>
      </c>
      <c r="B336" t="s">
        <v>5275</v>
      </c>
      <c r="C336" t="s">
        <v>6304</v>
      </c>
      <c r="D336" t="s">
        <v>6305</v>
      </c>
      <c r="E336" t="s">
        <v>60</v>
      </c>
      <c r="F336" t="s">
        <v>6306</v>
      </c>
      <c r="G336">
        <v>82339</v>
      </c>
      <c r="H336">
        <v>0</v>
      </c>
      <c r="I336">
        <v>0.1</v>
      </c>
      <c r="J336">
        <v>0</v>
      </c>
      <c r="K336">
        <v>1</v>
      </c>
      <c r="L336" t="s">
        <v>19</v>
      </c>
      <c r="M336" t="s">
        <v>5279</v>
      </c>
      <c r="N336">
        <v>71.5</v>
      </c>
      <c r="O336" t="s">
        <v>24</v>
      </c>
      <c r="P336" t="s">
        <v>5280</v>
      </c>
      <c r="Q336" t="s">
        <v>65</v>
      </c>
      <c r="R336" t="s">
        <v>66</v>
      </c>
      <c r="S336" t="s">
        <v>105</v>
      </c>
      <c r="T336" t="s">
        <v>67</v>
      </c>
      <c r="U336" t="s">
        <v>35</v>
      </c>
      <c r="V336">
        <v>603</v>
      </c>
      <c r="W336" t="s">
        <v>36</v>
      </c>
      <c r="X336" t="s">
        <v>37</v>
      </c>
      <c r="Y336">
        <v>2</v>
      </c>
      <c r="AB336" t="str">
        <f>IF(Table111[[#This Row],[In Adafruit Kit]]+Table111[[#This Row],[Common part]]&gt;0,1,"")</f>
        <v/>
      </c>
      <c r="AD336">
        <v>1</v>
      </c>
      <c r="AE336" t="e">
        <f>VLOOKUP(Table111[[#This Row],[Resistance (Ohms)]],Values!$A$12:'Values'!D$88,3,0)</f>
        <v>#N/A</v>
      </c>
      <c r="AG336" t="str">
        <f>CONCATENATE(Table111[[#This Row],[Resistance (Ohms)]],Table111[[#This Row],[Tolerance]],Table111[[#This Row],[Stock]])</f>
        <v>71.5Â±1%</v>
      </c>
      <c r="AH336" t="s">
        <v>11345</v>
      </c>
      <c r="AI336" s="6" t="s">
        <v>11350</v>
      </c>
    </row>
    <row r="337" spans="1:35">
      <c r="A337" t="s">
        <v>7192</v>
      </c>
      <c r="B337" t="s">
        <v>5275</v>
      </c>
      <c r="C337" t="s">
        <v>8704</v>
      </c>
      <c r="D337" t="s">
        <v>8705</v>
      </c>
      <c r="E337" t="s">
        <v>60</v>
      </c>
      <c r="F337" t="s">
        <v>6306</v>
      </c>
      <c r="G337">
        <v>0</v>
      </c>
      <c r="H337">
        <v>0</v>
      </c>
      <c r="I337" t="s">
        <v>25</v>
      </c>
      <c r="J337">
        <v>0</v>
      </c>
      <c r="K337">
        <v>10</v>
      </c>
      <c r="L337" t="s">
        <v>19</v>
      </c>
      <c r="M337" t="s">
        <v>5279</v>
      </c>
      <c r="N337">
        <v>71.5</v>
      </c>
      <c r="O337" t="s">
        <v>24</v>
      </c>
      <c r="P337" t="s">
        <v>5280</v>
      </c>
      <c r="Q337" t="s">
        <v>65</v>
      </c>
      <c r="R337" t="s">
        <v>20</v>
      </c>
      <c r="S337" t="s">
        <v>105</v>
      </c>
      <c r="T337" t="s">
        <v>67</v>
      </c>
      <c r="U337" t="s">
        <v>35</v>
      </c>
      <c r="V337">
        <v>603</v>
      </c>
      <c r="W337" t="s">
        <v>36</v>
      </c>
      <c r="X337" t="s">
        <v>37</v>
      </c>
      <c r="Y337">
        <v>2</v>
      </c>
      <c r="AB337" t="str">
        <f>IF(Table111[[#This Row],[In Adafruit Kit]]+Table111[[#This Row],[Common part]]&gt;0,1,"")</f>
        <v/>
      </c>
      <c r="AE337" t="e">
        <f>VLOOKUP(Table111[[#This Row],[Resistance (Ohms)]],Values!$A$12:'Values'!D$88,3,0)</f>
        <v>#N/A</v>
      </c>
      <c r="AG337" t="str">
        <f>CONCATENATE(Table111[[#This Row],[Resistance (Ohms)]],Table111[[#This Row],[Tolerance]],Table111[[#This Row],[Stock]])</f>
        <v>71.5Â±1%</v>
      </c>
      <c r="AH337" t="s">
        <v>11345</v>
      </c>
      <c r="AI337" s="6" t="s">
        <v>11350</v>
      </c>
    </row>
    <row r="338" spans="1:35">
      <c r="A338" t="s">
        <v>5274</v>
      </c>
      <c r="B338" t="s">
        <v>5275</v>
      </c>
      <c r="C338" t="s">
        <v>6850</v>
      </c>
      <c r="D338" t="s">
        <v>6851</v>
      </c>
      <c r="E338" t="s">
        <v>60</v>
      </c>
      <c r="F338" t="s">
        <v>6852</v>
      </c>
      <c r="G338">
        <v>33987</v>
      </c>
      <c r="H338">
        <v>0</v>
      </c>
      <c r="I338">
        <v>0.1</v>
      </c>
      <c r="J338">
        <v>0</v>
      </c>
      <c r="K338">
        <v>1</v>
      </c>
      <c r="L338" t="s">
        <v>19</v>
      </c>
      <c r="M338" t="s">
        <v>5279</v>
      </c>
      <c r="N338">
        <v>73.2</v>
      </c>
      <c r="O338" t="s">
        <v>24</v>
      </c>
      <c r="P338" t="s">
        <v>5280</v>
      </c>
      <c r="Q338" t="s">
        <v>65</v>
      </c>
      <c r="R338" t="s">
        <v>66</v>
      </c>
      <c r="S338" t="s">
        <v>105</v>
      </c>
      <c r="T338" t="s">
        <v>67</v>
      </c>
      <c r="U338" t="s">
        <v>35</v>
      </c>
      <c r="V338">
        <v>603</v>
      </c>
      <c r="W338" t="s">
        <v>36</v>
      </c>
      <c r="X338" t="s">
        <v>37</v>
      </c>
      <c r="Y338">
        <v>2</v>
      </c>
      <c r="AB338" t="str">
        <f>IF(Table111[[#This Row],[In Adafruit Kit]]+Table111[[#This Row],[Common part]]&gt;0,1,"")</f>
        <v/>
      </c>
      <c r="AD338">
        <v>1</v>
      </c>
      <c r="AE338" t="e">
        <f>VLOOKUP(Table111[[#This Row],[Resistance (Ohms)]],Values!$A$12:'Values'!D$88,3,0)</f>
        <v>#N/A</v>
      </c>
      <c r="AG338" t="str">
        <f>CONCATENATE(Table111[[#This Row],[Resistance (Ohms)]],Table111[[#This Row],[Tolerance]],Table111[[#This Row],[Stock]])</f>
        <v>73.2Â±1%</v>
      </c>
      <c r="AH338" t="s">
        <v>11345</v>
      </c>
      <c r="AI338" s="6" t="s">
        <v>11350</v>
      </c>
    </row>
    <row r="339" spans="1:35">
      <c r="A339" t="s">
        <v>7192</v>
      </c>
      <c r="B339" t="s">
        <v>5275</v>
      </c>
      <c r="C339" t="s">
        <v>8714</v>
      </c>
      <c r="D339" t="s">
        <v>8715</v>
      </c>
      <c r="E339" t="s">
        <v>60</v>
      </c>
      <c r="F339" t="s">
        <v>6852</v>
      </c>
      <c r="G339">
        <v>0</v>
      </c>
      <c r="H339">
        <v>0</v>
      </c>
      <c r="I339" t="s">
        <v>25</v>
      </c>
      <c r="J339">
        <v>0</v>
      </c>
      <c r="K339">
        <v>10</v>
      </c>
      <c r="L339" t="s">
        <v>19</v>
      </c>
      <c r="M339" t="s">
        <v>5279</v>
      </c>
      <c r="N339">
        <v>73.2</v>
      </c>
      <c r="O339" t="s">
        <v>24</v>
      </c>
      <c r="P339" t="s">
        <v>5280</v>
      </c>
      <c r="Q339" t="s">
        <v>65</v>
      </c>
      <c r="R339" t="s">
        <v>20</v>
      </c>
      <c r="S339" t="s">
        <v>105</v>
      </c>
      <c r="T339" t="s">
        <v>67</v>
      </c>
      <c r="U339" t="s">
        <v>35</v>
      </c>
      <c r="V339">
        <v>603</v>
      </c>
      <c r="W339" t="s">
        <v>36</v>
      </c>
      <c r="X339" t="s">
        <v>37</v>
      </c>
      <c r="Y339">
        <v>2</v>
      </c>
      <c r="AB339" t="str">
        <f>IF(Table111[[#This Row],[In Adafruit Kit]]+Table111[[#This Row],[Common part]]&gt;0,1,"")</f>
        <v/>
      </c>
      <c r="AE339" t="e">
        <f>VLOOKUP(Table111[[#This Row],[Resistance (Ohms)]],Values!$A$12:'Values'!D$88,3,0)</f>
        <v>#N/A</v>
      </c>
      <c r="AG339" t="str">
        <f>CONCATENATE(Table111[[#This Row],[Resistance (Ohms)]],Table111[[#This Row],[Tolerance]],Table111[[#This Row],[Stock]])</f>
        <v>73.2Â±1%</v>
      </c>
      <c r="AH339" t="s">
        <v>11345</v>
      </c>
      <c r="AI339" s="6" t="s">
        <v>11350</v>
      </c>
    </row>
    <row r="340" spans="1:35">
      <c r="A340" t="s">
        <v>7192</v>
      </c>
      <c r="B340" t="s">
        <v>5275</v>
      </c>
      <c r="C340" t="s">
        <v>7247</v>
      </c>
      <c r="D340" t="s">
        <v>7248</v>
      </c>
      <c r="E340" t="s">
        <v>60</v>
      </c>
      <c r="F340" t="s">
        <v>7249</v>
      </c>
      <c r="G340">
        <v>50000</v>
      </c>
      <c r="H340">
        <v>0</v>
      </c>
      <c r="I340">
        <v>0.1</v>
      </c>
      <c r="J340">
        <v>0</v>
      </c>
      <c r="K340">
        <v>1</v>
      </c>
      <c r="L340" t="s">
        <v>19</v>
      </c>
      <c r="M340" t="s">
        <v>5279</v>
      </c>
      <c r="N340">
        <v>75</v>
      </c>
      <c r="O340" t="s">
        <v>24</v>
      </c>
      <c r="P340" t="s">
        <v>5280</v>
      </c>
      <c r="Q340" t="s">
        <v>65</v>
      </c>
      <c r="R340" t="s">
        <v>66</v>
      </c>
      <c r="S340" t="s">
        <v>105</v>
      </c>
      <c r="T340" t="s">
        <v>67</v>
      </c>
      <c r="U340" t="s">
        <v>35</v>
      </c>
      <c r="V340" t="s">
        <v>35</v>
      </c>
      <c r="W340" t="s">
        <v>36</v>
      </c>
      <c r="X340" t="s">
        <v>37</v>
      </c>
      <c r="Y340">
        <v>2</v>
      </c>
      <c r="AB340" t="str">
        <f>IF(Table111[[#This Row],[In Adafruit Kit]]+Table111[[#This Row],[Common part]]&gt;0,1,"")</f>
        <v/>
      </c>
      <c r="AD340">
        <v>1</v>
      </c>
      <c r="AE340" t="e">
        <f>VLOOKUP(Table111[[#This Row],[Resistance (Ohms)]],Values!$A$12:'Values'!D$88,3,0)</f>
        <v>#N/A</v>
      </c>
      <c r="AG340" t="str">
        <f>CONCATENATE(Table111[[#This Row],[Resistance (Ohms)]],Table111[[#This Row],[Tolerance]],Table111[[#This Row],[Stock]])</f>
        <v>75Â±1%</v>
      </c>
      <c r="AH340" t="s">
        <v>11345</v>
      </c>
      <c r="AI340" s="6" t="s">
        <v>11350</v>
      </c>
    </row>
    <row r="341" spans="1:35">
      <c r="A341" t="s">
        <v>5274</v>
      </c>
      <c r="B341" t="s">
        <v>5275</v>
      </c>
      <c r="C341" t="s">
        <v>7256</v>
      </c>
      <c r="D341" t="s">
        <v>7257</v>
      </c>
      <c r="E341" t="s">
        <v>60</v>
      </c>
      <c r="F341" t="s">
        <v>7249</v>
      </c>
      <c r="G341">
        <v>16205</v>
      </c>
      <c r="H341">
        <v>0</v>
      </c>
      <c r="I341">
        <v>0.1</v>
      </c>
      <c r="J341">
        <v>0</v>
      </c>
      <c r="K341">
        <v>1</v>
      </c>
      <c r="L341" t="s">
        <v>19</v>
      </c>
      <c r="M341" t="s">
        <v>5279</v>
      </c>
      <c r="N341">
        <v>75</v>
      </c>
      <c r="O341" t="s">
        <v>24</v>
      </c>
      <c r="P341" t="s">
        <v>5280</v>
      </c>
      <c r="Q341" t="s">
        <v>65</v>
      </c>
      <c r="R341" t="s">
        <v>66</v>
      </c>
      <c r="S341" t="s">
        <v>105</v>
      </c>
      <c r="T341" t="s">
        <v>67</v>
      </c>
      <c r="U341" t="s">
        <v>35</v>
      </c>
      <c r="V341">
        <v>603</v>
      </c>
      <c r="W341" t="s">
        <v>36</v>
      </c>
      <c r="X341" t="s">
        <v>37</v>
      </c>
      <c r="Y341">
        <v>2</v>
      </c>
      <c r="AB341" t="str">
        <f>IF(Table111[[#This Row],[In Adafruit Kit]]+Table111[[#This Row],[Common part]]&gt;0,1,"")</f>
        <v/>
      </c>
      <c r="AD341">
        <v>1</v>
      </c>
      <c r="AE341" t="e">
        <f>VLOOKUP(Table111[[#This Row],[Resistance (Ohms)]],Values!$A$12:'Values'!D$88,3,0)</f>
        <v>#N/A</v>
      </c>
      <c r="AG341" t="str">
        <f>CONCATENATE(Table111[[#This Row],[Resistance (Ohms)]],Table111[[#This Row],[Tolerance]],Table111[[#This Row],[Stock]])</f>
        <v>75Â±1%</v>
      </c>
      <c r="AH341" t="s">
        <v>11345</v>
      </c>
      <c r="AI341" s="6" t="s">
        <v>11350</v>
      </c>
    </row>
    <row r="342" spans="1:35">
      <c r="A342" t="s">
        <v>5274</v>
      </c>
      <c r="B342" t="s">
        <v>5275</v>
      </c>
      <c r="C342" t="s">
        <v>7429</v>
      </c>
      <c r="D342" t="s">
        <v>7430</v>
      </c>
      <c r="E342" t="s">
        <v>60</v>
      </c>
      <c r="F342" t="s">
        <v>7431</v>
      </c>
      <c r="G342">
        <v>3876</v>
      </c>
      <c r="H342">
        <v>0</v>
      </c>
      <c r="I342">
        <v>0.1</v>
      </c>
      <c r="J342">
        <v>0</v>
      </c>
      <c r="K342">
        <v>1</v>
      </c>
      <c r="L342" t="s">
        <v>19</v>
      </c>
      <c r="M342" t="s">
        <v>5279</v>
      </c>
      <c r="N342">
        <v>75</v>
      </c>
      <c r="O342" t="s">
        <v>23</v>
      </c>
      <c r="P342" t="s">
        <v>5280</v>
      </c>
      <c r="Q342" t="s">
        <v>65</v>
      </c>
      <c r="R342" t="s">
        <v>66</v>
      </c>
      <c r="S342" t="s">
        <v>105</v>
      </c>
      <c r="T342" t="s">
        <v>67</v>
      </c>
      <c r="U342" t="s">
        <v>35</v>
      </c>
      <c r="V342">
        <v>603</v>
      </c>
      <c r="W342" t="s">
        <v>36</v>
      </c>
      <c r="X342" t="s">
        <v>37</v>
      </c>
      <c r="Y342">
        <v>2</v>
      </c>
      <c r="AB342" t="str">
        <f>IF(Table111[[#This Row],[In Adafruit Kit]]+Table111[[#This Row],[Common part]]&gt;0,1,"")</f>
        <v/>
      </c>
      <c r="AD342">
        <v>1</v>
      </c>
      <c r="AE342" t="e">
        <f>VLOOKUP(Table111[[#This Row],[Resistance (Ohms)]],Values!$A$12:'Values'!D$88,3,0)</f>
        <v>#N/A</v>
      </c>
      <c r="AG342" t="str">
        <f>CONCATENATE(Table111[[#This Row],[Resistance (Ohms)]],Table111[[#This Row],[Tolerance]],Table111[[#This Row],[Stock]])</f>
        <v>75Â±5%</v>
      </c>
      <c r="AH342" t="s">
        <v>11345</v>
      </c>
      <c r="AI342" s="6" t="s">
        <v>11350</v>
      </c>
    </row>
    <row r="343" spans="1:35">
      <c r="A343" t="s">
        <v>7192</v>
      </c>
      <c r="B343" t="s">
        <v>5275</v>
      </c>
      <c r="C343" t="s">
        <v>8724</v>
      </c>
      <c r="D343" t="s">
        <v>8725</v>
      </c>
      <c r="E343" t="s">
        <v>60</v>
      </c>
      <c r="F343" t="s">
        <v>7249</v>
      </c>
      <c r="G343">
        <v>0</v>
      </c>
      <c r="H343">
        <v>0</v>
      </c>
      <c r="I343" t="s">
        <v>25</v>
      </c>
      <c r="J343">
        <v>0</v>
      </c>
      <c r="K343">
        <v>10</v>
      </c>
      <c r="L343" t="s">
        <v>19</v>
      </c>
      <c r="M343" t="s">
        <v>5279</v>
      </c>
      <c r="N343">
        <v>75</v>
      </c>
      <c r="O343" t="s">
        <v>24</v>
      </c>
      <c r="P343" t="s">
        <v>5280</v>
      </c>
      <c r="Q343" t="s">
        <v>65</v>
      </c>
      <c r="R343" t="s">
        <v>20</v>
      </c>
      <c r="S343" t="s">
        <v>105</v>
      </c>
      <c r="T343" t="s">
        <v>67</v>
      </c>
      <c r="U343" t="s">
        <v>35</v>
      </c>
      <c r="V343">
        <v>603</v>
      </c>
      <c r="W343" t="s">
        <v>36</v>
      </c>
      <c r="X343" t="s">
        <v>37</v>
      </c>
      <c r="Y343">
        <v>2</v>
      </c>
      <c r="AB343" t="str">
        <f>IF(Table111[[#This Row],[In Adafruit Kit]]+Table111[[#This Row],[Common part]]&gt;0,1,"")</f>
        <v/>
      </c>
      <c r="AE343" t="e">
        <f>VLOOKUP(Table111[[#This Row],[Resistance (Ohms)]],Values!$A$12:'Values'!D$88,3,0)</f>
        <v>#N/A</v>
      </c>
      <c r="AG343" t="str">
        <f>CONCATENATE(Table111[[#This Row],[Resistance (Ohms)]],Table111[[#This Row],[Tolerance]],Table111[[#This Row],[Stock]])</f>
        <v>75Â±1%</v>
      </c>
      <c r="AH343" t="s">
        <v>11345</v>
      </c>
      <c r="AI343" s="6" t="s">
        <v>11350</v>
      </c>
    </row>
    <row r="344" spans="1:35">
      <c r="A344" t="s">
        <v>7192</v>
      </c>
      <c r="B344" t="s">
        <v>5275</v>
      </c>
      <c r="C344" t="s">
        <v>9158</v>
      </c>
      <c r="D344" t="s">
        <v>9159</v>
      </c>
      <c r="E344" t="s">
        <v>60</v>
      </c>
      <c r="F344" t="s">
        <v>7431</v>
      </c>
      <c r="G344">
        <v>0</v>
      </c>
      <c r="H344">
        <v>0</v>
      </c>
      <c r="I344" t="s">
        <v>25</v>
      </c>
      <c r="J344">
        <v>0</v>
      </c>
      <c r="K344">
        <v>10</v>
      </c>
      <c r="L344" t="s">
        <v>19</v>
      </c>
      <c r="M344" t="s">
        <v>5279</v>
      </c>
      <c r="N344">
        <v>75</v>
      </c>
      <c r="O344" t="s">
        <v>23</v>
      </c>
      <c r="P344" t="s">
        <v>5280</v>
      </c>
      <c r="Q344" t="s">
        <v>65</v>
      </c>
      <c r="R344" t="s">
        <v>20</v>
      </c>
      <c r="S344" t="s">
        <v>71</v>
      </c>
      <c r="T344" t="s">
        <v>67</v>
      </c>
      <c r="U344" t="s">
        <v>35</v>
      </c>
      <c r="V344">
        <v>603</v>
      </c>
      <c r="W344" t="s">
        <v>36</v>
      </c>
      <c r="X344" t="s">
        <v>37</v>
      </c>
      <c r="Y344">
        <v>2</v>
      </c>
      <c r="AB344" t="str">
        <f>IF(Table111[[#This Row],[In Adafruit Kit]]+Table111[[#This Row],[Common part]]&gt;0,1,"")</f>
        <v/>
      </c>
      <c r="AE344" t="e">
        <f>VLOOKUP(Table111[[#This Row],[Resistance (Ohms)]],Values!$A$12:'Values'!D$88,3,0)</f>
        <v>#N/A</v>
      </c>
      <c r="AG344" t="str">
        <f>CONCATENATE(Table111[[#This Row],[Resistance (Ohms)]],Table111[[#This Row],[Tolerance]],Table111[[#This Row],[Stock]])</f>
        <v>75Â±5%</v>
      </c>
      <c r="AH344" t="s">
        <v>11345</v>
      </c>
      <c r="AI344" s="6" t="s">
        <v>11350</v>
      </c>
    </row>
    <row r="345" spans="1:35">
      <c r="A345" t="s">
        <v>5274</v>
      </c>
      <c r="B345" t="s">
        <v>5275</v>
      </c>
      <c r="C345" t="s">
        <v>6745</v>
      </c>
      <c r="D345" t="s">
        <v>6746</v>
      </c>
      <c r="E345" t="s">
        <v>60</v>
      </c>
      <c r="F345" t="s">
        <v>6747</v>
      </c>
      <c r="G345">
        <v>44577</v>
      </c>
      <c r="H345">
        <v>0</v>
      </c>
      <c r="I345">
        <v>0.1</v>
      </c>
      <c r="J345">
        <v>0</v>
      </c>
      <c r="K345">
        <v>1</v>
      </c>
      <c r="L345" t="s">
        <v>19</v>
      </c>
      <c r="M345" t="s">
        <v>5279</v>
      </c>
      <c r="N345">
        <v>76.8</v>
      </c>
      <c r="O345" t="s">
        <v>24</v>
      </c>
      <c r="P345" t="s">
        <v>5280</v>
      </c>
      <c r="Q345" t="s">
        <v>65</v>
      </c>
      <c r="R345" t="s">
        <v>66</v>
      </c>
      <c r="S345" t="s">
        <v>105</v>
      </c>
      <c r="T345" t="s">
        <v>67</v>
      </c>
      <c r="U345" t="s">
        <v>35</v>
      </c>
      <c r="V345">
        <v>603</v>
      </c>
      <c r="W345" t="s">
        <v>36</v>
      </c>
      <c r="X345" t="s">
        <v>37</v>
      </c>
      <c r="Y345">
        <v>2</v>
      </c>
      <c r="AB345" t="str">
        <f>IF(Table111[[#This Row],[In Adafruit Kit]]+Table111[[#This Row],[Common part]]&gt;0,1,"")</f>
        <v/>
      </c>
      <c r="AD345">
        <v>1</v>
      </c>
      <c r="AE345" t="e">
        <f>VLOOKUP(Table111[[#This Row],[Resistance (Ohms)]],Values!$A$12:'Values'!D$88,3,0)</f>
        <v>#N/A</v>
      </c>
      <c r="AG345" t="str">
        <f>CONCATENATE(Table111[[#This Row],[Resistance (Ohms)]],Table111[[#This Row],[Tolerance]],Table111[[#This Row],[Stock]])</f>
        <v>76.8Â±1%</v>
      </c>
      <c r="AH345" t="s">
        <v>11345</v>
      </c>
      <c r="AI345" s="6" t="s">
        <v>11350</v>
      </c>
    </row>
    <row r="346" spans="1:35">
      <c r="A346" t="s">
        <v>7192</v>
      </c>
      <c r="B346" t="s">
        <v>5275</v>
      </c>
      <c r="C346" t="s">
        <v>8734</v>
      </c>
      <c r="D346" t="s">
        <v>8735</v>
      </c>
      <c r="E346" t="s">
        <v>60</v>
      </c>
      <c r="F346" t="s">
        <v>6747</v>
      </c>
      <c r="G346">
        <v>0</v>
      </c>
      <c r="H346">
        <v>0</v>
      </c>
      <c r="I346" t="s">
        <v>25</v>
      </c>
      <c r="J346">
        <v>0</v>
      </c>
      <c r="K346">
        <v>10</v>
      </c>
      <c r="L346" t="s">
        <v>19</v>
      </c>
      <c r="M346" t="s">
        <v>5279</v>
      </c>
      <c r="N346">
        <v>76.8</v>
      </c>
      <c r="O346" t="s">
        <v>24</v>
      </c>
      <c r="P346" t="s">
        <v>5280</v>
      </c>
      <c r="Q346" t="s">
        <v>65</v>
      </c>
      <c r="R346" t="s">
        <v>20</v>
      </c>
      <c r="S346" t="s">
        <v>105</v>
      </c>
      <c r="T346" t="s">
        <v>67</v>
      </c>
      <c r="U346" t="s">
        <v>35</v>
      </c>
      <c r="V346">
        <v>603</v>
      </c>
      <c r="W346" t="s">
        <v>36</v>
      </c>
      <c r="X346" t="s">
        <v>37</v>
      </c>
      <c r="Y346">
        <v>2</v>
      </c>
      <c r="AB346" t="str">
        <f>IF(Table111[[#This Row],[In Adafruit Kit]]+Table111[[#This Row],[Common part]]&gt;0,1,"")</f>
        <v/>
      </c>
      <c r="AE346" t="e">
        <f>VLOOKUP(Table111[[#This Row],[Resistance (Ohms)]],Values!$A$12:'Values'!D$88,3,0)</f>
        <v>#N/A</v>
      </c>
      <c r="AG346" t="str">
        <f>CONCATENATE(Table111[[#This Row],[Resistance (Ohms)]],Table111[[#This Row],[Tolerance]],Table111[[#This Row],[Stock]])</f>
        <v>76.8Â±1%</v>
      </c>
      <c r="AH346" t="s">
        <v>11345</v>
      </c>
      <c r="AI346" s="6" t="s">
        <v>11350</v>
      </c>
    </row>
    <row r="347" spans="1:35">
      <c r="A347" t="s">
        <v>5274</v>
      </c>
      <c r="B347" t="s">
        <v>5275</v>
      </c>
      <c r="C347" t="s">
        <v>6949</v>
      </c>
      <c r="D347" t="s">
        <v>6950</v>
      </c>
      <c r="E347" t="s">
        <v>60</v>
      </c>
      <c r="F347" t="s">
        <v>6951</v>
      </c>
      <c r="G347">
        <v>24191</v>
      </c>
      <c r="H347">
        <v>0</v>
      </c>
      <c r="I347">
        <v>0.1</v>
      </c>
      <c r="J347">
        <v>0</v>
      </c>
      <c r="K347">
        <v>1</v>
      </c>
      <c r="L347" t="s">
        <v>19</v>
      </c>
      <c r="M347" t="s">
        <v>5279</v>
      </c>
      <c r="N347">
        <v>78.7</v>
      </c>
      <c r="O347" t="s">
        <v>24</v>
      </c>
      <c r="P347" t="s">
        <v>5280</v>
      </c>
      <c r="Q347" t="s">
        <v>65</v>
      </c>
      <c r="R347" t="s">
        <v>66</v>
      </c>
      <c r="S347" t="s">
        <v>105</v>
      </c>
      <c r="T347" t="s">
        <v>67</v>
      </c>
      <c r="U347" t="s">
        <v>35</v>
      </c>
      <c r="V347">
        <v>603</v>
      </c>
      <c r="W347" t="s">
        <v>36</v>
      </c>
      <c r="X347" t="s">
        <v>37</v>
      </c>
      <c r="Y347">
        <v>2</v>
      </c>
      <c r="AB347" t="str">
        <f>IF(Table111[[#This Row],[In Adafruit Kit]]+Table111[[#This Row],[Common part]]&gt;0,1,"")</f>
        <v/>
      </c>
      <c r="AD347">
        <v>1</v>
      </c>
      <c r="AE347" t="e">
        <f>VLOOKUP(Table111[[#This Row],[Resistance (Ohms)]],Values!$A$12:'Values'!D$88,3,0)</f>
        <v>#N/A</v>
      </c>
      <c r="AG347" t="str">
        <f>CONCATENATE(Table111[[#This Row],[Resistance (Ohms)]],Table111[[#This Row],[Tolerance]],Table111[[#This Row],[Stock]])</f>
        <v>78.7Â±1%</v>
      </c>
      <c r="AH347" t="s">
        <v>11345</v>
      </c>
      <c r="AI347" s="6" t="s">
        <v>11350</v>
      </c>
    </row>
    <row r="348" spans="1:35">
      <c r="A348" t="s">
        <v>7192</v>
      </c>
      <c r="B348" t="s">
        <v>5275</v>
      </c>
      <c r="C348" t="s">
        <v>8744</v>
      </c>
      <c r="D348" t="s">
        <v>8745</v>
      </c>
      <c r="E348" t="s">
        <v>60</v>
      </c>
      <c r="F348" t="s">
        <v>6951</v>
      </c>
      <c r="G348">
        <v>0</v>
      </c>
      <c r="H348">
        <v>0</v>
      </c>
      <c r="I348" t="s">
        <v>25</v>
      </c>
      <c r="J348">
        <v>0</v>
      </c>
      <c r="K348">
        <v>10</v>
      </c>
      <c r="L348" t="s">
        <v>19</v>
      </c>
      <c r="M348" t="s">
        <v>5279</v>
      </c>
      <c r="N348">
        <v>78.7</v>
      </c>
      <c r="O348" t="s">
        <v>24</v>
      </c>
      <c r="P348" t="s">
        <v>5280</v>
      </c>
      <c r="Q348" t="s">
        <v>65</v>
      </c>
      <c r="R348" t="s">
        <v>20</v>
      </c>
      <c r="S348" t="s">
        <v>105</v>
      </c>
      <c r="T348" t="s">
        <v>67</v>
      </c>
      <c r="U348" t="s">
        <v>35</v>
      </c>
      <c r="V348">
        <v>603</v>
      </c>
      <c r="W348" t="s">
        <v>36</v>
      </c>
      <c r="X348" t="s">
        <v>37</v>
      </c>
      <c r="Y348">
        <v>2</v>
      </c>
      <c r="AB348" t="str">
        <f>IF(Table111[[#This Row],[In Adafruit Kit]]+Table111[[#This Row],[Common part]]&gt;0,1,"")</f>
        <v/>
      </c>
      <c r="AE348" t="e">
        <f>VLOOKUP(Table111[[#This Row],[Resistance (Ohms)]],Values!$A$12:'Values'!D$88,3,0)</f>
        <v>#N/A</v>
      </c>
      <c r="AG348" t="str">
        <f>CONCATENATE(Table111[[#This Row],[Resistance (Ohms)]],Table111[[#This Row],[Tolerance]],Table111[[#This Row],[Stock]])</f>
        <v>78.7Â±1%</v>
      </c>
      <c r="AH348" t="s">
        <v>11345</v>
      </c>
      <c r="AI348" s="6" t="s">
        <v>11350</v>
      </c>
    </row>
    <row r="349" spans="1:35">
      <c r="A349" t="s">
        <v>5274</v>
      </c>
      <c r="B349" t="s">
        <v>5275</v>
      </c>
      <c r="C349" t="s">
        <v>6859</v>
      </c>
      <c r="D349" t="s">
        <v>6860</v>
      </c>
      <c r="E349" t="s">
        <v>60</v>
      </c>
      <c r="F349" t="s">
        <v>6861</v>
      </c>
      <c r="G349">
        <v>31477</v>
      </c>
      <c r="H349">
        <v>0</v>
      </c>
      <c r="I349">
        <v>0.1</v>
      </c>
      <c r="J349">
        <v>0</v>
      </c>
      <c r="K349">
        <v>1</v>
      </c>
      <c r="L349" t="s">
        <v>19</v>
      </c>
      <c r="M349" t="s">
        <v>5279</v>
      </c>
      <c r="N349">
        <v>80.599999999999994</v>
      </c>
      <c r="O349" t="s">
        <v>24</v>
      </c>
      <c r="P349" t="s">
        <v>5280</v>
      </c>
      <c r="Q349" t="s">
        <v>65</v>
      </c>
      <c r="R349" t="s">
        <v>66</v>
      </c>
      <c r="S349" t="s">
        <v>105</v>
      </c>
      <c r="T349" t="s">
        <v>67</v>
      </c>
      <c r="U349" t="s">
        <v>35</v>
      </c>
      <c r="V349">
        <v>603</v>
      </c>
      <c r="W349" t="s">
        <v>36</v>
      </c>
      <c r="X349" t="s">
        <v>37</v>
      </c>
      <c r="Y349">
        <v>2</v>
      </c>
      <c r="AB349" t="str">
        <f>IF(Table111[[#This Row],[In Adafruit Kit]]+Table111[[#This Row],[Common part]]&gt;0,1,"")</f>
        <v/>
      </c>
      <c r="AD349">
        <v>1</v>
      </c>
      <c r="AE349" t="e">
        <f>VLOOKUP(Table111[[#This Row],[Resistance (Ohms)]],Values!$A$12:'Values'!D$88,3,0)</f>
        <v>#N/A</v>
      </c>
      <c r="AG349" t="str">
        <f>CONCATENATE(Table111[[#This Row],[Resistance (Ohms)]],Table111[[#This Row],[Tolerance]],Table111[[#This Row],[Stock]])</f>
        <v>80.6Â±1%</v>
      </c>
      <c r="AH349" t="s">
        <v>11345</v>
      </c>
      <c r="AI349" s="6" t="s">
        <v>11350</v>
      </c>
    </row>
    <row r="350" spans="1:35">
      <c r="A350" t="s">
        <v>7192</v>
      </c>
      <c r="B350" t="s">
        <v>5275</v>
      </c>
      <c r="C350" t="s">
        <v>8756</v>
      </c>
      <c r="D350" t="s">
        <v>8757</v>
      </c>
      <c r="E350" t="s">
        <v>60</v>
      </c>
      <c r="F350" t="s">
        <v>6861</v>
      </c>
      <c r="G350">
        <v>0</v>
      </c>
      <c r="H350">
        <v>0</v>
      </c>
      <c r="I350" t="s">
        <v>25</v>
      </c>
      <c r="J350">
        <v>0</v>
      </c>
      <c r="K350">
        <v>10</v>
      </c>
      <c r="L350" t="s">
        <v>19</v>
      </c>
      <c r="M350" t="s">
        <v>5279</v>
      </c>
      <c r="N350">
        <v>80.599999999999994</v>
      </c>
      <c r="O350" t="s">
        <v>24</v>
      </c>
      <c r="P350" t="s">
        <v>5280</v>
      </c>
      <c r="Q350" t="s">
        <v>65</v>
      </c>
      <c r="R350" t="s">
        <v>20</v>
      </c>
      <c r="S350" t="s">
        <v>105</v>
      </c>
      <c r="T350" t="s">
        <v>67</v>
      </c>
      <c r="U350" t="s">
        <v>35</v>
      </c>
      <c r="V350">
        <v>603</v>
      </c>
      <c r="W350" t="s">
        <v>36</v>
      </c>
      <c r="X350" t="s">
        <v>37</v>
      </c>
      <c r="Y350">
        <v>2</v>
      </c>
      <c r="AB350" t="str">
        <f>IF(Table111[[#This Row],[In Adafruit Kit]]+Table111[[#This Row],[Common part]]&gt;0,1,"")</f>
        <v/>
      </c>
      <c r="AE350" t="e">
        <f>VLOOKUP(Table111[[#This Row],[Resistance (Ohms)]],Values!$A$12:'Values'!D$88,3,0)</f>
        <v>#N/A</v>
      </c>
      <c r="AG350" t="str">
        <f>CONCATENATE(Table111[[#This Row],[Resistance (Ohms)]],Table111[[#This Row],[Tolerance]],Table111[[#This Row],[Stock]])</f>
        <v>80.6Â±1%</v>
      </c>
      <c r="AH350" t="s">
        <v>11345</v>
      </c>
      <c r="AI350" s="6" t="s">
        <v>11350</v>
      </c>
    </row>
    <row r="351" spans="1:35">
      <c r="A351" t="s">
        <v>5274</v>
      </c>
      <c r="B351" t="s">
        <v>5275</v>
      </c>
      <c r="C351" t="s">
        <v>5503</v>
      </c>
      <c r="D351" t="s">
        <v>5504</v>
      </c>
      <c r="E351" t="s">
        <v>60</v>
      </c>
      <c r="F351" t="s">
        <v>5505</v>
      </c>
      <c r="G351">
        <v>85949</v>
      </c>
      <c r="H351">
        <v>0</v>
      </c>
      <c r="I351">
        <v>0.1</v>
      </c>
      <c r="J351">
        <v>0</v>
      </c>
      <c r="K351">
        <v>1</v>
      </c>
      <c r="L351" t="s">
        <v>19</v>
      </c>
      <c r="M351" t="s">
        <v>5279</v>
      </c>
      <c r="N351">
        <v>82</v>
      </c>
      <c r="O351" t="s">
        <v>23</v>
      </c>
      <c r="P351" t="s">
        <v>5280</v>
      </c>
      <c r="Q351" t="s">
        <v>65</v>
      </c>
      <c r="R351" t="s">
        <v>66</v>
      </c>
      <c r="S351" t="s">
        <v>105</v>
      </c>
      <c r="T351" t="s">
        <v>67</v>
      </c>
      <c r="U351" t="s">
        <v>35</v>
      </c>
      <c r="V351">
        <v>603</v>
      </c>
      <c r="W351" t="s">
        <v>36</v>
      </c>
      <c r="X351" t="s">
        <v>37</v>
      </c>
      <c r="Y351">
        <v>2</v>
      </c>
      <c r="AB351" t="str">
        <f>IF(Table111[[#This Row],[In Adafruit Kit]]+Table111[[#This Row],[Common part]]&gt;0,1,"")</f>
        <v/>
      </c>
      <c r="AC351">
        <v>1</v>
      </c>
      <c r="AE351" t="str">
        <f>VLOOKUP(Table111[[#This Row],[Resistance (Ohms)]],Values!$A$12:'Values'!D$88,3,0)</f>
        <v>STOCK</v>
      </c>
      <c r="AF351" t="s">
        <v>29</v>
      </c>
      <c r="AG351" t="str">
        <f>CONCATENATE(Table111[[#This Row],[Resistance (Ohms)]],Table111[[#This Row],[Tolerance]],Table111[[#This Row],[Stock]])</f>
        <v>82Â±5%Stock</v>
      </c>
      <c r="AH351" t="s">
        <v>11345</v>
      </c>
      <c r="AI351" s="6" t="s">
        <v>11350</v>
      </c>
    </row>
    <row r="352" spans="1:35">
      <c r="A352" t="s">
        <v>5274</v>
      </c>
      <c r="B352" t="s">
        <v>5275</v>
      </c>
      <c r="C352" t="s">
        <v>5896</v>
      </c>
      <c r="D352" t="s">
        <v>5897</v>
      </c>
      <c r="E352" t="s">
        <v>60</v>
      </c>
      <c r="F352" t="s">
        <v>5898</v>
      </c>
      <c r="G352">
        <v>159795</v>
      </c>
      <c r="H352">
        <v>0</v>
      </c>
      <c r="I352">
        <v>0.1</v>
      </c>
      <c r="J352">
        <v>0</v>
      </c>
      <c r="K352">
        <v>1</v>
      </c>
      <c r="L352" t="s">
        <v>19</v>
      </c>
      <c r="M352" t="s">
        <v>5279</v>
      </c>
      <c r="N352">
        <v>82</v>
      </c>
      <c r="O352" t="s">
        <v>24</v>
      </c>
      <c r="P352" t="s">
        <v>5280</v>
      </c>
      <c r="Q352" t="s">
        <v>65</v>
      </c>
      <c r="R352" t="s">
        <v>66</v>
      </c>
      <c r="S352" t="s">
        <v>105</v>
      </c>
      <c r="T352" t="s">
        <v>67</v>
      </c>
      <c r="U352" t="s">
        <v>35</v>
      </c>
      <c r="V352">
        <v>603</v>
      </c>
      <c r="W352" t="s">
        <v>36</v>
      </c>
      <c r="X352" t="s">
        <v>37</v>
      </c>
      <c r="Y352">
        <v>2</v>
      </c>
      <c r="AB352" t="str">
        <f>IF(Table111[[#This Row],[In Adafruit Kit]]+Table111[[#This Row],[Common part]]&gt;0,1,"")</f>
        <v/>
      </c>
      <c r="AD352">
        <v>1</v>
      </c>
      <c r="AE352" t="str">
        <f>VLOOKUP(Table111[[#This Row],[Resistance (Ohms)]],Values!$A$12:'Values'!D$88,3,0)</f>
        <v>STOCK</v>
      </c>
      <c r="AF352" t="s">
        <v>29</v>
      </c>
      <c r="AG352" t="str">
        <f>CONCATENATE(Table111[[#This Row],[Resistance (Ohms)]],Table111[[#This Row],[Tolerance]],Table111[[#This Row],[Stock]])</f>
        <v>82Â±1%Stock</v>
      </c>
      <c r="AH352" t="s">
        <v>11345</v>
      </c>
      <c r="AI352" s="6" t="s">
        <v>11350</v>
      </c>
    </row>
    <row r="353" spans="1:35">
      <c r="A353" t="s">
        <v>7192</v>
      </c>
      <c r="B353" t="s">
        <v>5275</v>
      </c>
      <c r="C353" t="s">
        <v>8774</v>
      </c>
      <c r="D353" t="s">
        <v>8775</v>
      </c>
      <c r="E353" t="s">
        <v>60</v>
      </c>
      <c r="F353" t="s">
        <v>5898</v>
      </c>
      <c r="G353">
        <v>0</v>
      </c>
      <c r="H353">
        <v>0</v>
      </c>
      <c r="I353" t="s">
        <v>25</v>
      </c>
      <c r="J353">
        <v>0</v>
      </c>
      <c r="K353">
        <v>10</v>
      </c>
      <c r="L353" t="s">
        <v>19</v>
      </c>
      <c r="M353" t="s">
        <v>5279</v>
      </c>
      <c r="N353">
        <v>82</v>
      </c>
      <c r="O353" t="s">
        <v>24</v>
      </c>
      <c r="P353" t="s">
        <v>5280</v>
      </c>
      <c r="Q353" t="s">
        <v>65</v>
      </c>
      <c r="R353" t="s">
        <v>20</v>
      </c>
      <c r="S353" t="s">
        <v>105</v>
      </c>
      <c r="T353" t="s">
        <v>67</v>
      </c>
      <c r="U353" t="s">
        <v>35</v>
      </c>
      <c r="V353">
        <v>603</v>
      </c>
      <c r="W353" t="s">
        <v>36</v>
      </c>
      <c r="X353" t="s">
        <v>37</v>
      </c>
      <c r="Y353">
        <v>2</v>
      </c>
      <c r="AB353" t="str">
        <f>IF(Table111[[#This Row],[In Adafruit Kit]]+Table111[[#This Row],[Common part]]&gt;0,1,"")</f>
        <v/>
      </c>
      <c r="AE353" t="str">
        <f>VLOOKUP(Table111[[#This Row],[Resistance (Ohms)]],Values!$A$12:'Values'!D$88,3,0)</f>
        <v>STOCK</v>
      </c>
      <c r="AG353" t="str">
        <f>CONCATENATE(Table111[[#This Row],[Resistance (Ohms)]],Table111[[#This Row],[Tolerance]],Table111[[#This Row],[Stock]])</f>
        <v>82Â±1%</v>
      </c>
      <c r="AH353" t="s">
        <v>11345</v>
      </c>
      <c r="AI353" s="6" t="s">
        <v>11350</v>
      </c>
    </row>
    <row r="354" spans="1:35">
      <c r="A354" t="s">
        <v>7192</v>
      </c>
      <c r="B354" t="s">
        <v>5275</v>
      </c>
      <c r="C354" t="s">
        <v>9172</v>
      </c>
      <c r="D354" t="s">
        <v>9173</v>
      </c>
      <c r="E354" t="s">
        <v>60</v>
      </c>
      <c r="F354" t="s">
        <v>5505</v>
      </c>
      <c r="G354">
        <v>0</v>
      </c>
      <c r="H354">
        <v>0</v>
      </c>
      <c r="I354" t="s">
        <v>25</v>
      </c>
      <c r="J354">
        <v>0</v>
      </c>
      <c r="K354">
        <v>10</v>
      </c>
      <c r="L354" t="s">
        <v>19</v>
      </c>
      <c r="M354" t="s">
        <v>5279</v>
      </c>
      <c r="N354">
        <v>82</v>
      </c>
      <c r="O354" t="s">
        <v>23</v>
      </c>
      <c r="P354" t="s">
        <v>5280</v>
      </c>
      <c r="Q354" t="s">
        <v>65</v>
      </c>
      <c r="R354" t="s">
        <v>20</v>
      </c>
      <c r="S354" t="s">
        <v>71</v>
      </c>
      <c r="T354" t="s">
        <v>67</v>
      </c>
      <c r="U354" t="s">
        <v>35</v>
      </c>
      <c r="V354">
        <v>603</v>
      </c>
      <c r="W354" t="s">
        <v>36</v>
      </c>
      <c r="X354" t="s">
        <v>37</v>
      </c>
      <c r="Y354">
        <v>2</v>
      </c>
      <c r="AB354" t="str">
        <f>IF(Table111[[#This Row],[In Adafruit Kit]]+Table111[[#This Row],[Common part]]&gt;0,1,"")</f>
        <v/>
      </c>
      <c r="AE354" t="str">
        <f>VLOOKUP(Table111[[#This Row],[Resistance (Ohms)]],Values!$A$12:'Values'!D$88,3,0)</f>
        <v>STOCK</v>
      </c>
      <c r="AG354" t="str">
        <f>CONCATENATE(Table111[[#This Row],[Resistance (Ohms)]],Table111[[#This Row],[Tolerance]],Table111[[#This Row],[Stock]])</f>
        <v>82Â±5%</v>
      </c>
      <c r="AH354" t="s">
        <v>11345</v>
      </c>
      <c r="AI354" s="6" t="s">
        <v>11350</v>
      </c>
    </row>
    <row r="355" spans="1:35">
      <c r="A355" t="s">
        <v>5274</v>
      </c>
      <c r="B355" t="s">
        <v>5275</v>
      </c>
      <c r="C355" t="s">
        <v>6388</v>
      </c>
      <c r="D355" t="s">
        <v>6389</v>
      </c>
      <c r="E355" t="s">
        <v>60</v>
      </c>
      <c r="F355" t="s">
        <v>6390</v>
      </c>
      <c r="G355">
        <v>72709</v>
      </c>
      <c r="H355">
        <v>0</v>
      </c>
      <c r="I355">
        <v>0.1</v>
      </c>
      <c r="J355">
        <v>0</v>
      </c>
      <c r="K355">
        <v>1</v>
      </c>
      <c r="L355" t="s">
        <v>19</v>
      </c>
      <c r="M355" t="s">
        <v>5279</v>
      </c>
      <c r="N355">
        <v>82.5</v>
      </c>
      <c r="O355" t="s">
        <v>24</v>
      </c>
      <c r="P355" t="s">
        <v>5280</v>
      </c>
      <c r="Q355" t="s">
        <v>65</v>
      </c>
      <c r="R355" t="s">
        <v>66</v>
      </c>
      <c r="S355" t="s">
        <v>105</v>
      </c>
      <c r="T355" t="s">
        <v>67</v>
      </c>
      <c r="U355" t="s">
        <v>35</v>
      </c>
      <c r="V355">
        <v>603</v>
      </c>
      <c r="W355" t="s">
        <v>36</v>
      </c>
      <c r="X355" t="s">
        <v>37</v>
      </c>
      <c r="Y355">
        <v>2</v>
      </c>
      <c r="AB355" t="str">
        <f>IF(Table111[[#This Row],[In Adafruit Kit]]+Table111[[#This Row],[Common part]]&gt;0,1,"")</f>
        <v/>
      </c>
      <c r="AD355">
        <v>1</v>
      </c>
      <c r="AE355" t="e">
        <f>VLOOKUP(Table111[[#This Row],[Resistance (Ohms)]],Values!$A$12:'Values'!D$88,3,0)</f>
        <v>#N/A</v>
      </c>
      <c r="AG355" t="str">
        <f>CONCATENATE(Table111[[#This Row],[Resistance (Ohms)]],Table111[[#This Row],[Tolerance]],Table111[[#This Row],[Stock]])</f>
        <v>82.5Â±1%</v>
      </c>
      <c r="AH355" t="s">
        <v>11345</v>
      </c>
      <c r="AI355" s="6" t="s">
        <v>11350</v>
      </c>
    </row>
    <row r="356" spans="1:35">
      <c r="A356" t="s">
        <v>7192</v>
      </c>
      <c r="B356" t="s">
        <v>5275</v>
      </c>
      <c r="C356" t="s">
        <v>8776</v>
      </c>
      <c r="D356" t="s">
        <v>8777</v>
      </c>
      <c r="E356" t="s">
        <v>60</v>
      </c>
      <c r="F356" t="s">
        <v>6390</v>
      </c>
      <c r="G356">
        <v>0</v>
      </c>
      <c r="H356">
        <v>0</v>
      </c>
      <c r="I356" t="s">
        <v>25</v>
      </c>
      <c r="J356">
        <v>0</v>
      </c>
      <c r="K356">
        <v>10</v>
      </c>
      <c r="L356" t="s">
        <v>19</v>
      </c>
      <c r="M356" t="s">
        <v>5279</v>
      </c>
      <c r="N356">
        <v>82.5</v>
      </c>
      <c r="O356" t="s">
        <v>24</v>
      </c>
      <c r="P356" t="s">
        <v>5280</v>
      </c>
      <c r="Q356" t="s">
        <v>65</v>
      </c>
      <c r="R356" t="s">
        <v>20</v>
      </c>
      <c r="S356" t="s">
        <v>105</v>
      </c>
      <c r="T356" t="s">
        <v>67</v>
      </c>
      <c r="U356" t="s">
        <v>35</v>
      </c>
      <c r="V356">
        <v>603</v>
      </c>
      <c r="W356" t="s">
        <v>36</v>
      </c>
      <c r="X356" t="s">
        <v>37</v>
      </c>
      <c r="Y356">
        <v>2</v>
      </c>
      <c r="AB356" t="str">
        <f>IF(Table111[[#This Row],[In Adafruit Kit]]+Table111[[#This Row],[Common part]]&gt;0,1,"")</f>
        <v/>
      </c>
      <c r="AE356" t="e">
        <f>VLOOKUP(Table111[[#This Row],[Resistance (Ohms)]],Values!$A$12:'Values'!D$88,3,0)</f>
        <v>#N/A</v>
      </c>
      <c r="AG356" t="str">
        <f>CONCATENATE(Table111[[#This Row],[Resistance (Ohms)]],Table111[[#This Row],[Tolerance]],Table111[[#This Row],[Stock]])</f>
        <v>82.5Â±1%</v>
      </c>
      <c r="AH356" t="s">
        <v>11345</v>
      </c>
      <c r="AI356" s="6" t="s">
        <v>11350</v>
      </c>
    </row>
    <row r="357" spans="1:35">
      <c r="A357" t="s">
        <v>5274</v>
      </c>
      <c r="B357" t="s">
        <v>5275</v>
      </c>
      <c r="C357" t="s">
        <v>6952</v>
      </c>
      <c r="D357" t="s">
        <v>6953</v>
      </c>
      <c r="E357" t="s">
        <v>60</v>
      </c>
      <c r="F357" t="s">
        <v>6954</v>
      </c>
      <c r="G357">
        <v>21697</v>
      </c>
      <c r="H357">
        <v>0</v>
      </c>
      <c r="I357">
        <v>0.1</v>
      </c>
      <c r="J357">
        <v>0</v>
      </c>
      <c r="K357">
        <v>1</v>
      </c>
      <c r="L357" t="s">
        <v>19</v>
      </c>
      <c r="M357" t="s">
        <v>5279</v>
      </c>
      <c r="N357">
        <v>84.5</v>
      </c>
      <c r="O357" t="s">
        <v>24</v>
      </c>
      <c r="P357" t="s">
        <v>5280</v>
      </c>
      <c r="Q357" t="s">
        <v>65</v>
      </c>
      <c r="R357" t="s">
        <v>66</v>
      </c>
      <c r="S357" t="s">
        <v>105</v>
      </c>
      <c r="T357" t="s">
        <v>67</v>
      </c>
      <c r="U357" t="s">
        <v>35</v>
      </c>
      <c r="V357">
        <v>603</v>
      </c>
      <c r="W357" t="s">
        <v>36</v>
      </c>
      <c r="X357" t="s">
        <v>37</v>
      </c>
      <c r="Y357">
        <v>2</v>
      </c>
      <c r="AB357" t="str">
        <f>IF(Table111[[#This Row],[In Adafruit Kit]]+Table111[[#This Row],[Common part]]&gt;0,1,"")</f>
        <v/>
      </c>
      <c r="AD357">
        <v>1</v>
      </c>
      <c r="AE357" t="e">
        <f>VLOOKUP(Table111[[#This Row],[Resistance (Ohms)]],Values!$A$12:'Values'!D$88,3,0)</f>
        <v>#N/A</v>
      </c>
      <c r="AG357" t="str">
        <f>CONCATENATE(Table111[[#This Row],[Resistance (Ohms)]],Table111[[#This Row],[Tolerance]],Table111[[#This Row],[Stock]])</f>
        <v>84.5Â±1%</v>
      </c>
      <c r="AH357" t="s">
        <v>11345</v>
      </c>
      <c r="AI357" s="6" t="s">
        <v>11350</v>
      </c>
    </row>
    <row r="358" spans="1:35">
      <c r="A358" t="s">
        <v>7192</v>
      </c>
      <c r="B358" t="s">
        <v>5275</v>
      </c>
      <c r="C358" t="s">
        <v>8786</v>
      </c>
      <c r="D358" t="s">
        <v>8787</v>
      </c>
      <c r="E358" t="s">
        <v>60</v>
      </c>
      <c r="F358" t="s">
        <v>6954</v>
      </c>
      <c r="G358">
        <v>0</v>
      </c>
      <c r="H358">
        <v>0</v>
      </c>
      <c r="I358" t="s">
        <v>25</v>
      </c>
      <c r="J358">
        <v>0</v>
      </c>
      <c r="K358">
        <v>10</v>
      </c>
      <c r="L358" t="s">
        <v>19</v>
      </c>
      <c r="M358" t="s">
        <v>5279</v>
      </c>
      <c r="N358">
        <v>84.5</v>
      </c>
      <c r="O358" t="s">
        <v>24</v>
      </c>
      <c r="P358" t="s">
        <v>5280</v>
      </c>
      <c r="Q358" t="s">
        <v>65</v>
      </c>
      <c r="R358" t="s">
        <v>20</v>
      </c>
      <c r="S358" t="s">
        <v>105</v>
      </c>
      <c r="T358" t="s">
        <v>67</v>
      </c>
      <c r="U358" t="s">
        <v>35</v>
      </c>
      <c r="V358">
        <v>603</v>
      </c>
      <c r="W358" t="s">
        <v>36</v>
      </c>
      <c r="X358" t="s">
        <v>37</v>
      </c>
      <c r="Y358">
        <v>2</v>
      </c>
      <c r="AB358" t="str">
        <f>IF(Table111[[#This Row],[In Adafruit Kit]]+Table111[[#This Row],[Common part]]&gt;0,1,"")</f>
        <v/>
      </c>
      <c r="AE358" t="e">
        <f>VLOOKUP(Table111[[#This Row],[Resistance (Ohms)]],Values!$A$12:'Values'!D$88,3,0)</f>
        <v>#N/A</v>
      </c>
      <c r="AG358" t="str">
        <f>CONCATENATE(Table111[[#This Row],[Resistance (Ohms)]],Table111[[#This Row],[Tolerance]],Table111[[#This Row],[Stock]])</f>
        <v>84.5Â±1%</v>
      </c>
      <c r="AH358" t="s">
        <v>11345</v>
      </c>
      <c r="AI358" s="6" t="s">
        <v>11350</v>
      </c>
    </row>
    <row r="359" spans="1:35">
      <c r="A359" t="s">
        <v>5274</v>
      </c>
      <c r="B359" t="s">
        <v>5275</v>
      </c>
      <c r="C359" t="s">
        <v>7126</v>
      </c>
      <c r="D359" t="s">
        <v>7127</v>
      </c>
      <c r="E359" t="s">
        <v>60</v>
      </c>
      <c r="F359" t="s">
        <v>7128</v>
      </c>
      <c r="G359">
        <v>76563</v>
      </c>
      <c r="H359">
        <v>0</v>
      </c>
      <c r="I359">
        <v>0.1</v>
      </c>
      <c r="J359">
        <v>0</v>
      </c>
      <c r="K359">
        <v>1</v>
      </c>
      <c r="L359" t="s">
        <v>19</v>
      </c>
      <c r="M359" t="s">
        <v>5279</v>
      </c>
      <c r="N359">
        <v>88.7</v>
      </c>
      <c r="O359" t="s">
        <v>24</v>
      </c>
      <c r="P359" t="s">
        <v>5280</v>
      </c>
      <c r="Q359" t="s">
        <v>65</v>
      </c>
      <c r="R359" t="s">
        <v>66</v>
      </c>
      <c r="S359" t="s">
        <v>105</v>
      </c>
      <c r="T359" t="s">
        <v>67</v>
      </c>
      <c r="U359" t="s">
        <v>35</v>
      </c>
      <c r="V359">
        <v>603</v>
      </c>
      <c r="W359" t="s">
        <v>36</v>
      </c>
      <c r="X359" t="s">
        <v>37</v>
      </c>
      <c r="Y359">
        <v>2</v>
      </c>
      <c r="AB359" t="str">
        <f>IF(Table111[[#This Row],[In Adafruit Kit]]+Table111[[#This Row],[Common part]]&gt;0,1,"")</f>
        <v/>
      </c>
      <c r="AD359">
        <v>1</v>
      </c>
      <c r="AE359" t="e">
        <f>VLOOKUP(Table111[[#This Row],[Resistance (Ohms)]],Values!$A$12:'Values'!D$88,3,0)</f>
        <v>#N/A</v>
      </c>
      <c r="AG359" t="str">
        <f>CONCATENATE(Table111[[#This Row],[Resistance (Ohms)]],Table111[[#This Row],[Tolerance]],Table111[[#This Row],[Stock]])</f>
        <v>88.7Â±1%</v>
      </c>
      <c r="AH359" t="s">
        <v>11345</v>
      </c>
      <c r="AI359" s="6" t="s">
        <v>11350</v>
      </c>
    </row>
    <row r="360" spans="1:35">
      <c r="A360" t="s">
        <v>7192</v>
      </c>
      <c r="B360" t="s">
        <v>5275</v>
      </c>
      <c r="C360" t="s">
        <v>8804</v>
      </c>
      <c r="D360" t="s">
        <v>8805</v>
      </c>
      <c r="E360" t="s">
        <v>60</v>
      </c>
      <c r="F360" t="s">
        <v>7128</v>
      </c>
      <c r="G360">
        <v>0</v>
      </c>
      <c r="H360">
        <v>0</v>
      </c>
      <c r="I360" t="s">
        <v>25</v>
      </c>
      <c r="J360">
        <v>0</v>
      </c>
      <c r="K360">
        <v>10</v>
      </c>
      <c r="L360" t="s">
        <v>19</v>
      </c>
      <c r="M360" t="s">
        <v>5279</v>
      </c>
      <c r="N360">
        <v>88.7</v>
      </c>
      <c r="O360" t="s">
        <v>24</v>
      </c>
      <c r="P360" t="s">
        <v>5280</v>
      </c>
      <c r="Q360" t="s">
        <v>65</v>
      </c>
      <c r="R360" t="s">
        <v>20</v>
      </c>
      <c r="S360" t="s">
        <v>105</v>
      </c>
      <c r="T360" t="s">
        <v>67</v>
      </c>
      <c r="U360" t="s">
        <v>35</v>
      </c>
      <c r="V360">
        <v>603</v>
      </c>
      <c r="W360" t="s">
        <v>36</v>
      </c>
      <c r="X360" t="s">
        <v>37</v>
      </c>
      <c r="Y360">
        <v>2</v>
      </c>
      <c r="AB360" t="str">
        <f>IF(Table111[[#This Row],[In Adafruit Kit]]+Table111[[#This Row],[Common part]]&gt;0,1,"")</f>
        <v/>
      </c>
      <c r="AE360" t="e">
        <f>VLOOKUP(Table111[[#This Row],[Resistance (Ohms)]],Values!$A$12:'Values'!D$88,3,0)</f>
        <v>#N/A</v>
      </c>
      <c r="AG360" t="str">
        <f>CONCATENATE(Table111[[#This Row],[Resistance (Ohms)]],Table111[[#This Row],[Tolerance]],Table111[[#This Row],[Stock]])</f>
        <v>88.7Â±1%</v>
      </c>
      <c r="AH360" t="s">
        <v>11345</v>
      </c>
      <c r="AI360" s="6" t="s">
        <v>11350</v>
      </c>
    </row>
    <row r="361" spans="1:35">
      <c r="A361" t="s">
        <v>5274</v>
      </c>
      <c r="B361" t="s">
        <v>5275</v>
      </c>
      <c r="C361" t="s">
        <v>6604</v>
      </c>
      <c r="D361" t="s">
        <v>6605</v>
      </c>
      <c r="E361" t="s">
        <v>60</v>
      </c>
      <c r="F361" t="s">
        <v>6606</v>
      </c>
      <c r="G361">
        <v>47971</v>
      </c>
      <c r="H361">
        <v>0</v>
      </c>
      <c r="I361">
        <v>0.1</v>
      </c>
      <c r="J361">
        <v>0</v>
      </c>
      <c r="K361">
        <v>1</v>
      </c>
      <c r="L361" t="s">
        <v>19</v>
      </c>
      <c r="M361" t="s">
        <v>5279</v>
      </c>
      <c r="N361">
        <v>90.9</v>
      </c>
      <c r="O361" t="s">
        <v>24</v>
      </c>
      <c r="P361" t="s">
        <v>5280</v>
      </c>
      <c r="Q361" t="s">
        <v>65</v>
      </c>
      <c r="R361" t="s">
        <v>66</v>
      </c>
      <c r="S361" t="s">
        <v>105</v>
      </c>
      <c r="T361" t="s">
        <v>67</v>
      </c>
      <c r="U361" t="s">
        <v>35</v>
      </c>
      <c r="V361">
        <v>603</v>
      </c>
      <c r="W361" t="s">
        <v>36</v>
      </c>
      <c r="X361" t="s">
        <v>37</v>
      </c>
      <c r="Y361">
        <v>2</v>
      </c>
      <c r="AB361" t="str">
        <f>IF(Table111[[#This Row],[In Adafruit Kit]]+Table111[[#This Row],[Common part]]&gt;0,1,"")</f>
        <v/>
      </c>
      <c r="AD361">
        <v>1</v>
      </c>
      <c r="AE361" t="e">
        <f>VLOOKUP(Table111[[#This Row],[Resistance (Ohms)]],Values!$A$12:'Values'!D$88,3,0)</f>
        <v>#N/A</v>
      </c>
      <c r="AG361" t="str">
        <f>CONCATENATE(Table111[[#This Row],[Resistance (Ohms)]],Table111[[#This Row],[Tolerance]],Table111[[#This Row],[Stock]])</f>
        <v>90.9Â±1%</v>
      </c>
      <c r="AH361" t="s">
        <v>11345</v>
      </c>
      <c r="AI361" s="6" t="s">
        <v>11350</v>
      </c>
    </row>
    <row r="362" spans="1:35">
      <c r="A362" t="s">
        <v>7192</v>
      </c>
      <c r="B362" t="s">
        <v>5275</v>
      </c>
      <c r="C362" t="s">
        <v>8814</v>
      </c>
      <c r="D362" t="s">
        <v>8815</v>
      </c>
      <c r="E362" t="s">
        <v>60</v>
      </c>
      <c r="F362" t="s">
        <v>6606</v>
      </c>
      <c r="G362">
        <v>0</v>
      </c>
      <c r="H362">
        <v>0</v>
      </c>
      <c r="I362" t="s">
        <v>25</v>
      </c>
      <c r="J362">
        <v>0</v>
      </c>
      <c r="K362">
        <v>10</v>
      </c>
      <c r="L362" t="s">
        <v>19</v>
      </c>
      <c r="M362" t="s">
        <v>5279</v>
      </c>
      <c r="N362">
        <v>90.9</v>
      </c>
      <c r="O362" t="s">
        <v>24</v>
      </c>
      <c r="P362" t="s">
        <v>5280</v>
      </c>
      <c r="Q362" t="s">
        <v>65</v>
      </c>
      <c r="R362" t="s">
        <v>20</v>
      </c>
      <c r="S362" t="s">
        <v>105</v>
      </c>
      <c r="T362" t="s">
        <v>67</v>
      </c>
      <c r="U362" t="s">
        <v>35</v>
      </c>
      <c r="V362">
        <v>603</v>
      </c>
      <c r="W362" t="s">
        <v>36</v>
      </c>
      <c r="X362" t="s">
        <v>37</v>
      </c>
      <c r="Y362">
        <v>2</v>
      </c>
      <c r="AB362" t="str">
        <f>IF(Table111[[#This Row],[In Adafruit Kit]]+Table111[[#This Row],[Common part]]&gt;0,1,"")</f>
        <v/>
      </c>
      <c r="AE362" t="e">
        <f>VLOOKUP(Table111[[#This Row],[Resistance (Ohms)]],Values!$A$12:'Values'!D$88,3,0)</f>
        <v>#N/A</v>
      </c>
      <c r="AG362" t="str">
        <f>CONCATENATE(Table111[[#This Row],[Resistance (Ohms)]],Table111[[#This Row],[Tolerance]],Table111[[#This Row],[Stock]])</f>
        <v>90.9Â±1%</v>
      </c>
      <c r="AH362" t="s">
        <v>11345</v>
      </c>
      <c r="AI362" s="6" t="s">
        <v>11350</v>
      </c>
    </row>
    <row r="363" spans="1:35">
      <c r="A363" t="s">
        <v>5274</v>
      </c>
      <c r="B363" t="s">
        <v>5275</v>
      </c>
      <c r="C363" t="s">
        <v>6394</v>
      </c>
      <c r="D363" t="s">
        <v>6395</v>
      </c>
      <c r="E363" t="s">
        <v>60</v>
      </c>
      <c r="F363" t="s">
        <v>6396</v>
      </c>
      <c r="G363">
        <v>73793</v>
      </c>
      <c r="H363">
        <v>0</v>
      </c>
      <c r="I363">
        <v>0.1</v>
      </c>
      <c r="J363">
        <v>0</v>
      </c>
      <c r="K363">
        <v>1</v>
      </c>
      <c r="L363" t="s">
        <v>19</v>
      </c>
      <c r="M363" t="s">
        <v>5279</v>
      </c>
      <c r="N363">
        <v>91</v>
      </c>
      <c r="O363" t="s">
        <v>24</v>
      </c>
      <c r="P363" t="s">
        <v>5280</v>
      </c>
      <c r="Q363" t="s">
        <v>65</v>
      </c>
      <c r="R363" t="s">
        <v>66</v>
      </c>
      <c r="S363" t="s">
        <v>105</v>
      </c>
      <c r="T363" t="s">
        <v>67</v>
      </c>
      <c r="U363" t="s">
        <v>35</v>
      </c>
      <c r="V363">
        <v>603</v>
      </c>
      <c r="W363" t="s">
        <v>36</v>
      </c>
      <c r="X363" t="s">
        <v>37</v>
      </c>
      <c r="Y363">
        <v>2</v>
      </c>
      <c r="AB363" t="str">
        <f>IF(Table111[[#This Row],[In Adafruit Kit]]+Table111[[#This Row],[Common part]]&gt;0,1,"")</f>
        <v/>
      </c>
      <c r="AD363">
        <v>1</v>
      </c>
      <c r="AE363" t="e">
        <f>VLOOKUP(Table111[[#This Row],[Resistance (Ohms)]],Values!$A$12:'Values'!D$88,3,0)</f>
        <v>#N/A</v>
      </c>
      <c r="AG363" t="str">
        <f>CONCATENATE(Table111[[#This Row],[Resistance (Ohms)]],Table111[[#This Row],[Tolerance]],Table111[[#This Row],[Stock]])</f>
        <v>91Â±1%</v>
      </c>
      <c r="AH363" t="s">
        <v>11345</v>
      </c>
      <c r="AI363" s="6" t="s">
        <v>11350</v>
      </c>
    </row>
    <row r="364" spans="1:35">
      <c r="A364" t="s">
        <v>5274</v>
      </c>
      <c r="B364" t="s">
        <v>5275</v>
      </c>
      <c r="C364" t="s">
        <v>7483</v>
      </c>
      <c r="D364" t="s">
        <v>7484</v>
      </c>
      <c r="E364" t="s">
        <v>60</v>
      </c>
      <c r="F364" t="s">
        <v>7485</v>
      </c>
      <c r="G364">
        <v>2280</v>
      </c>
      <c r="H364">
        <v>0</v>
      </c>
      <c r="I364">
        <v>0.1</v>
      </c>
      <c r="J364">
        <v>0</v>
      </c>
      <c r="K364">
        <v>1</v>
      </c>
      <c r="L364" t="s">
        <v>19</v>
      </c>
      <c r="M364" t="s">
        <v>5279</v>
      </c>
      <c r="N364">
        <v>91</v>
      </c>
      <c r="O364" t="s">
        <v>23</v>
      </c>
      <c r="P364" t="s">
        <v>5280</v>
      </c>
      <c r="Q364" t="s">
        <v>65</v>
      </c>
      <c r="R364" t="s">
        <v>66</v>
      </c>
      <c r="S364" t="s">
        <v>105</v>
      </c>
      <c r="T364" t="s">
        <v>67</v>
      </c>
      <c r="U364" t="s">
        <v>35</v>
      </c>
      <c r="V364">
        <v>603</v>
      </c>
      <c r="W364" t="s">
        <v>36</v>
      </c>
      <c r="X364" t="s">
        <v>37</v>
      </c>
      <c r="Y364">
        <v>2</v>
      </c>
      <c r="AB364" t="str">
        <f>IF(Table111[[#This Row],[In Adafruit Kit]]+Table111[[#This Row],[Common part]]&gt;0,1,"")</f>
        <v/>
      </c>
      <c r="AD364">
        <v>1</v>
      </c>
      <c r="AE364" t="e">
        <f>VLOOKUP(Table111[[#This Row],[Resistance (Ohms)]],Values!$A$12:'Values'!D$88,3,0)</f>
        <v>#N/A</v>
      </c>
      <c r="AG364" t="str">
        <f>CONCATENATE(Table111[[#This Row],[Resistance (Ohms)]],Table111[[#This Row],[Tolerance]],Table111[[#This Row],[Stock]])</f>
        <v>91Â±5%</v>
      </c>
      <c r="AH364" t="s">
        <v>11345</v>
      </c>
      <c r="AI364" s="6" t="s">
        <v>11350</v>
      </c>
    </row>
    <row r="365" spans="1:35">
      <c r="A365" t="s">
        <v>7192</v>
      </c>
      <c r="B365" t="s">
        <v>5275</v>
      </c>
      <c r="C365" t="s">
        <v>8824</v>
      </c>
      <c r="D365" t="s">
        <v>8825</v>
      </c>
      <c r="E365" t="s">
        <v>60</v>
      </c>
      <c r="F365" t="s">
        <v>6396</v>
      </c>
      <c r="G365">
        <v>0</v>
      </c>
      <c r="H365">
        <v>0</v>
      </c>
      <c r="I365" t="s">
        <v>25</v>
      </c>
      <c r="J365">
        <v>0</v>
      </c>
      <c r="K365">
        <v>10</v>
      </c>
      <c r="L365" t="s">
        <v>19</v>
      </c>
      <c r="M365" t="s">
        <v>5279</v>
      </c>
      <c r="N365">
        <v>91</v>
      </c>
      <c r="O365" t="s">
        <v>24</v>
      </c>
      <c r="P365" t="s">
        <v>5280</v>
      </c>
      <c r="Q365" t="s">
        <v>65</v>
      </c>
      <c r="R365" t="s">
        <v>20</v>
      </c>
      <c r="S365" t="s">
        <v>105</v>
      </c>
      <c r="T365" t="s">
        <v>67</v>
      </c>
      <c r="U365" t="s">
        <v>35</v>
      </c>
      <c r="V365">
        <v>603</v>
      </c>
      <c r="W365" t="s">
        <v>36</v>
      </c>
      <c r="X365" t="s">
        <v>37</v>
      </c>
      <c r="Y365">
        <v>2</v>
      </c>
      <c r="AB365" t="str">
        <f>IF(Table111[[#This Row],[In Adafruit Kit]]+Table111[[#This Row],[Common part]]&gt;0,1,"")</f>
        <v/>
      </c>
      <c r="AE365" t="e">
        <f>VLOOKUP(Table111[[#This Row],[Resistance (Ohms)]],Values!$A$12:'Values'!D$88,3,0)</f>
        <v>#N/A</v>
      </c>
      <c r="AG365" t="str">
        <f>CONCATENATE(Table111[[#This Row],[Resistance (Ohms)]],Table111[[#This Row],[Tolerance]],Table111[[#This Row],[Stock]])</f>
        <v>91Â±1%</v>
      </c>
      <c r="AH365" t="s">
        <v>11345</v>
      </c>
      <c r="AI365" s="6" t="s">
        <v>11350</v>
      </c>
    </row>
    <row r="366" spans="1:35">
      <c r="A366" t="s">
        <v>7192</v>
      </c>
      <c r="B366" t="s">
        <v>5275</v>
      </c>
      <c r="C366" t="s">
        <v>9184</v>
      </c>
      <c r="D366" t="s">
        <v>9185</v>
      </c>
      <c r="E366" t="s">
        <v>60</v>
      </c>
      <c r="F366" t="s">
        <v>7485</v>
      </c>
      <c r="G366">
        <v>0</v>
      </c>
      <c r="H366">
        <v>0</v>
      </c>
      <c r="I366" t="s">
        <v>25</v>
      </c>
      <c r="J366">
        <v>0</v>
      </c>
      <c r="K366">
        <v>10</v>
      </c>
      <c r="L366" t="s">
        <v>19</v>
      </c>
      <c r="M366" t="s">
        <v>5279</v>
      </c>
      <c r="N366">
        <v>91</v>
      </c>
      <c r="O366" t="s">
        <v>23</v>
      </c>
      <c r="P366" t="s">
        <v>5280</v>
      </c>
      <c r="Q366" t="s">
        <v>65</v>
      </c>
      <c r="R366" t="s">
        <v>20</v>
      </c>
      <c r="S366" t="s">
        <v>71</v>
      </c>
      <c r="T366" t="s">
        <v>67</v>
      </c>
      <c r="U366" t="s">
        <v>35</v>
      </c>
      <c r="V366">
        <v>603</v>
      </c>
      <c r="W366" t="s">
        <v>36</v>
      </c>
      <c r="X366" t="s">
        <v>37</v>
      </c>
      <c r="Y366">
        <v>2</v>
      </c>
      <c r="AB366" t="str">
        <f>IF(Table111[[#This Row],[In Adafruit Kit]]+Table111[[#This Row],[Common part]]&gt;0,1,"")</f>
        <v/>
      </c>
      <c r="AE366" t="e">
        <f>VLOOKUP(Table111[[#This Row],[Resistance (Ohms)]],Values!$A$12:'Values'!D$88,3,0)</f>
        <v>#N/A</v>
      </c>
      <c r="AG366" t="str">
        <f>CONCATENATE(Table111[[#This Row],[Resistance (Ohms)]],Table111[[#This Row],[Tolerance]],Table111[[#This Row],[Stock]])</f>
        <v>91Â±5%</v>
      </c>
      <c r="AH366" t="s">
        <v>11345</v>
      </c>
      <c r="AI366" s="6" t="s">
        <v>11350</v>
      </c>
    </row>
    <row r="367" spans="1:35">
      <c r="A367" t="s">
        <v>5274</v>
      </c>
      <c r="B367" t="s">
        <v>5275</v>
      </c>
      <c r="C367" t="s">
        <v>6955</v>
      </c>
      <c r="D367" t="s">
        <v>6956</v>
      </c>
      <c r="E367" t="s">
        <v>60</v>
      </c>
      <c r="F367" t="s">
        <v>6957</v>
      </c>
      <c r="G367">
        <v>21273</v>
      </c>
      <c r="H367">
        <v>0</v>
      </c>
      <c r="I367">
        <v>0.1</v>
      </c>
      <c r="J367">
        <v>0</v>
      </c>
      <c r="K367">
        <v>1</v>
      </c>
      <c r="L367" t="s">
        <v>19</v>
      </c>
      <c r="M367" t="s">
        <v>5279</v>
      </c>
      <c r="N367">
        <v>93.1</v>
      </c>
      <c r="O367" t="s">
        <v>24</v>
      </c>
      <c r="P367" t="s">
        <v>5280</v>
      </c>
      <c r="Q367" t="s">
        <v>65</v>
      </c>
      <c r="R367" t="s">
        <v>66</v>
      </c>
      <c r="S367" t="s">
        <v>105</v>
      </c>
      <c r="T367" t="s">
        <v>67</v>
      </c>
      <c r="U367" t="s">
        <v>35</v>
      </c>
      <c r="V367">
        <v>603</v>
      </c>
      <c r="W367" t="s">
        <v>36</v>
      </c>
      <c r="X367" t="s">
        <v>37</v>
      </c>
      <c r="Y367">
        <v>2</v>
      </c>
      <c r="AB367" t="str">
        <f>IF(Table111[[#This Row],[In Adafruit Kit]]+Table111[[#This Row],[Common part]]&gt;0,1,"")</f>
        <v/>
      </c>
      <c r="AD367">
        <v>1</v>
      </c>
      <c r="AE367" t="e">
        <f>VLOOKUP(Table111[[#This Row],[Resistance (Ohms)]],Values!$A$12:'Values'!D$88,3,0)</f>
        <v>#N/A</v>
      </c>
      <c r="AG367" t="str">
        <f>CONCATENATE(Table111[[#This Row],[Resistance (Ohms)]],Table111[[#This Row],[Tolerance]],Table111[[#This Row],[Stock]])</f>
        <v>93.1Â±1%</v>
      </c>
      <c r="AH367" t="s">
        <v>11345</v>
      </c>
      <c r="AI367" s="6" t="s">
        <v>11350</v>
      </c>
    </row>
    <row r="368" spans="1:35">
      <c r="A368" t="s">
        <v>7192</v>
      </c>
      <c r="B368" t="s">
        <v>5275</v>
      </c>
      <c r="C368" t="s">
        <v>8834</v>
      </c>
      <c r="D368" t="s">
        <v>8835</v>
      </c>
      <c r="E368" t="s">
        <v>60</v>
      </c>
      <c r="F368" t="s">
        <v>6957</v>
      </c>
      <c r="G368">
        <v>0</v>
      </c>
      <c r="H368">
        <v>0</v>
      </c>
      <c r="I368" t="s">
        <v>25</v>
      </c>
      <c r="J368">
        <v>0</v>
      </c>
      <c r="K368">
        <v>10</v>
      </c>
      <c r="L368" t="s">
        <v>19</v>
      </c>
      <c r="M368" t="s">
        <v>5279</v>
      </c>
      <c r="N368">
        <v>93.1</v>
      </c>
      <c r="O368" t="s">
        <v>24</v>
      </c>
      <c r="P368" t="s">
        <v>5280</v>
      </c>
      <c r="Q368" t="s">
        <v>65</v>
      </c>
      <c r="R368" t="s">
        <v>20</v>
      </c>
      <c r="S368" t="s">
        <v>105</v>
      </c>
      <c r="T368" t="s">
        <v>67</v>
      </c>
      <c r="U368" t="s">
        <v>35</v>
      </c>
      <c r="V368">
        <v>603</v>
      </c>
      <c r="W368" t="s">
        <v>36</v>
      </c>
      <c r="X368" t="s">
        <v>37</v>
      </c>
      <c r="Y368">
        <v>2</v>
      </c>
      <c r="AB368" t="str">
        <f>IF(Table111[[#This Row],[In Adafruit Kit]]+Table111[[#This Row],[Common part]]&gt;0,1,"")</f>
        <v/>
      </c>
      <c r="AE368" t="e">
        <f>VLOOKUP(Table111[[#This Row],[Resistance (Ohms)]],Values!$A$12:'Values'!D$88,3,0)</f>
        <v>#N/A</v>
      </c>
      <c r="AG368" t="str">
        <f>CONCATENATE(Table111[[#This Row],[Resistance (Ohms)]],Table111[[#This Row],[Tolerance]],Table111[[#This Row],[Stock]])</f>
        <v>93.1Â±1%</v>
      </c>
      <c r="AH368" t="s">
        <v>11345</v>
      </c>
      <c r="AI368" s="6" t="s">
        <v>11350</v>
      </c>
    </row>
    <row r="369" spans="1:35">
      <c r="A369" t="s">
        <v>5274</v>
      </c>
      <c r="B369" t="s">
        <v>5275</v>
      </c>
      <c r="C369" t="s">
        <v>7015</v>
      </c>
      <c r="D369" t="s">
        <v>7016</v>
      </c>
      <c r="E369" t="s">
        <v>60</v>
      </c>
      <c r="F369" t="s">
        <v>7017</v>
      </c>
      <c r="G369">
        <v>21631</v>
      </c>
      <c r="H369">
        <v>0</v>
      </c>
      <c r="I369">
        <v>0.1</v>
      </c>
      <c r="J369">
        <v>0</v>
      </c>
      <c r="K369">
        <v>1</v>
      </c>
      <c r="L369" t="s">
        <v>19</v>
      </c>
      <c r="M369" t="s">
        <v>5279</v>
      </c>
      <c r="N369">
        <v>95.3</v>
      </c>
      <c r="O369" t="s">
        <v>24</v>
      </c>
      <c r="P369" t="s">
        <v>5280</v>
      </c>
      <c r="Q369" t="s">
        <v>65</v>
      </c>
      <c r="R369" t="s">
        <v>66</v>
      </c>
      <c r="S369" t="s">
        <v>105</v>
      </c>
      <c r="T369" t="s">
        <v>67</v>
      </c>
      <c r="U369" t="s">
        <v>35</v>
      </c>
      <c r="V369">
        <v>603</v>
      </c>
      <c r="W369" t="s">
        <v>36</v>
      </c>
      <c r="X369" t="s">
        <v>37</v>
      </c>
      <c r="Y369">
        <v>2</v>
      </c>
      <c r="AB369" t="str">
        <f>IF(Table111[[#This Row],[In Adafruit Kit]]+Table111[[#This Row],[Common part]]&gt;0,1,"")</f>
        <v/>
      </c>
      <c r="AD369">
        <v>1</v>
      </c>
      <c r="AE369" t="e">
        <f>VLOOKUP(Table111[[#This Row],[Resistance (Ohms)]],Values!$A$12:'Values'!D$88,3,0)</f>
        <v>#N/A</v>
      </c>
      <c r="AG369" t="str">
        <f>CONCATENATE(Table111[[#This Row],[Resistance (Ohms)]],Table111[[#This Row],[Tolerance]],Table111[[#This Row],[Stock]])</f>
        <v>95.3Â±1%</v>
      </c>
      <c r="AH369" t="s">
        <v>11345</v>
      </c>
      <c r="AI369" s="6" t="s">
        <v>11350</v>
      </c>
    </row>
    <row r="370" spans="1:35">
      <c r="A370" t="s">
        <v>7192</v>
      </c>
      <c r="B370" t="s">
        <v>5275</v>
      </c>
      <c r="C370" t="s">
        <v>8844</v>
      </c>
      <c r="D370" t="s">
        <v>8845</v>
      </c>
      <c r="E370" t="s">
        <v>60</v>
      </c>
      <c r="F370" t="s">
        <v>7017</v>
      </c>
      <c r="G370">
        <v>0</v>
      </c>
      <c r="H370">
        <v>0</v>
      </c>
      <c r="I370" t="s">
        <v>25</v>
      </c>
      <c r="J370">
        <v>0</v>
      </c>
      <c r="K370">
        <v>10</v>
      </c>
      <c r="L370" t="s">
        <v>19</v>
      </c>
      <c r="M370" t="s">
        <v>5279</v>
      </c>
      <c r="N370">
        <v>95.3</v>
      </c>
      <c r="O370" t="s">
        <v>24</v>
      </c>
      <c r="P370" t="s">
        <v>5280</v>
      </c>
      <c r="Q370" t="s">
        <v>65</v>
      </c>
      <c r="R370" t="s">
        <v>20</v>
      </c>
      <c r="S370" t="s">
        <v>105</v>
      </c>
      <c r="T370" t="s">
        <v>67</v>
      </c>
      <c r="U370" t="s">
        <v>35</v>
      </c>
      <c r="V370">
        <v>603</v>
      </c>
      <c r="W370" t="s">
        <v>36</v>
      </c>
      <c r="X370" t="s">
        <v>37</v>
      </c>
      <c r="Y370">
        <v>2</v>
      </c>
      <c r="AB370" t="str">
        <f>IF(Table111[[#This Row],[In Adafruit Kit]]+Table111[[#This Row],[Common part]]&gt;0,1,"")</f>
        <v/>
      </c>
      <c r="AE370" t="e">
        <f>VLOOKUP(Table111[[#This Row],[Resistance (Ohms)]],Values!$A$12:'Values'!D$88,3,0)</f>
        <v>#N/A</v>
      </c>
      <c r="AG370" t="str">
        <f>CONCATENATE(Table111[[#This Row],[Resistance (Ohms)]],Table111[[#This Row],[Tolerance]],Table111[[#This Row],[Stock]])</f>
        <v>95.3Â±1%</v>
      </c>
      <c r="AH370" t="s">
        <v>11345</v>
      </c>
      <c r="AI370" s="6" t="s">
        <v>11350</v>
      </c>
    </row>
    <row r="371" spans="1:35">
      <c r="A371" t="s">
        <v>5274</v>
      </c>
      <c r="B371" t="s">
        <v>5275</v>
      </c>
      <c r="C371" t="s">
        <v>6544</v>
      </c>
      <c r="D371" t="s">
        <v>6545</v>
      </c>
      <c r="E371" t="s">
        <v>60</v>
      </c>
      <c r="F371" t="s">
        <v>6546</v>
      </c>
      <c r="G371">
        <v>55339</v>
      </c>
      <c r="H371">
        <v>0</v>
      </c>
      <c r="I371">
        <v>0.1</v>
      </c>
      <c r="J371">
        <v>0</v>
      </c>
      <c r="K371">
        <v>1</v>
      </c>
      <c r="L371" t="s">
        <v>19</v>
      </c>
      <c r="M371" t="s">
        <v>5279</v>
      </c>
      <c r="N371">
        <v>97.6</v>
      </c>
      <c r="O371" t="s">
        <v>24</v>
      </c>
      <c r="P371" t="s">
        <v>5280</v>
      </c>
      <c r="Q371" t="s">
        <v>65</v>
      </c>
      <c r="R371" t="s">
        <v>66</v>
      </c>
      <c r="S371" t="s">
        <v>105</v>
      </c>
      <c r="T371" t="s">
        <v>67</v>
      </c>
      <c r="U371" t="s">
        <v>35</v>
      </c>
      <c r="V371">
        <v>603</v>
      </c>
      <c r="W371" t="s">
        <v>36</v>
      </c>
      <c r="X371" t="s">
        <v>37</v>
      </c>
      <c r="Y371">
        <v>2</v>
      </c>
      <c r="AB371" t="str">
        <f>IF(Table111[[#This Row],[In Adafruit Kit]]+Table111[[#This Row],[Common part]]&gt;0,1,"")</f>
        <v/>
      </c>
      <c r="AD371">
        <v>1</v>
      </c>
      <c r="AE371" t="e">
        <f>VLOOKUP(Table111[[#This Row],[Resistance (Ohms)]],Values!$A$12:'Values'!D$88,3,0)</f>
        <v>#N/A</v>
      </c>
      <c r="AG371" t="str">
        <f>CONCATENATE(Table111[[#This Row],[Resistance (Ohms)]],Table111[[#This Row],[Tolerance]],Table111[[#This Row],[Stock]])</f>
        <v>97.6Â±1%</v>
      </c>
      <c r="AH371" t="s">
        <v>11345</v>
      </c>
      <c r="AI371" s="6" t="s">
        <v>11350</v>
      </c>
    </row>
    <row r="372" spans="1:35">
      <c r="A372" t="s">
        <v>7192</v>
      </c>
      <c r="B372" t="s">
        <v>5275</v>
      </c>
      <c r="C372" t="s">
        <v>8854</v>
      </c>
      <c r="D372" t="s">
        <v>8855</v>
      </c>
      <c r="E372" t="s">
        <v>60</v>
      </c>
      <c r="F372" t="s">
        <v>6546</v>
      </c>
      <c r="G372">
        <v>0</v>
      </c>
      <c r="H372">
        <v>0</v>
      </c>
      <c r="I372" t="s">
        <v>25</v>
      </c>
      <c r="J372">
        <v>0</v>
      </c>
      <c r="K372">
        <v>10</v>
      </c>
      <c r="L372" t="s">
        <v>19</v>
      </c>
      <c r="M372" t="s">
        <v>5279</v>
      </c>
      <c r="N372">
        <v>97.6</v>
      </c>
      <c r="O372" t="s">
        <v>24</v>
      </c>
      <c r="P372" t="s">
        <v>5280</v>
      </c>
      <c r="Q372" t="s">
        <v>65</v>
      </c>
      <c r="R372" t="s">
        <v>20</v>
      </c>
      <c r="S372" t="s">
        <v>105</v>
      </c>
      <c r="T372" t="s">
        <v>67</v>
      </c>
      <c r="U372" t="s">
        <v>35</v>
      </c>
      <c r="V372">
        <v>603</v>
      </c>
      <c r="W372" t="s">
        <v>36</v>
      </c>
      <c r="X372" t="s">
        <v>37</v>
      </c>
      <c r="Y372">
        <v>2</v>
      </c>
      <c r="AB372" t="str">
        <f>IF(Table111[[#This Row],[In Adafruit Kit]]+Table111[[#This Row],[Common part]]&gt;0,1,"")</f>
        <v/>
      </c>
      <c r="AE372" t="e">
        <f>VLOOKUP(Table111[[#This Row],[Resistance (Ohms)]],Values!$A$12:'Values'!D$88,3,0)</f>
        <v>#N/A</v>
      </c>
      <c r="AG372" t="str">
        <f>CONCATENATE(Table111[[#This Row],[Resistance (Ohms)]],Table111[[#This Row],[Tolerance]],Table111[[#This Row],[Stock]])</f>
        <v>97.6Â±1%</v>
      </c>
      <c r="AH372" t="s">
        <v>11345</v>
      </c>
      <c r="AI372" s="6" t="s">
        <v>11350</v>
      </c>
    </row>
    <row r="373" spans="1:35">
      <c r="A373" t="s">
        <v>5274</v>
      </c>
      <c r="B373" t="s">
        <v>5275</v>
      </c>
      <c r="C373" t="s">
        <v>5299</v>
      </c>
      <c r="D373" t="s">
        <v>5300</v>
      </c>
      <c r="E373" t="s">
        <v>60</v>
      </c>
      <c r="F373" t="s">
        <v>5301</v>
      </c>
      <c r="G373">
        <v>2116183</v>
      </c>
      <c r="H373">
        <v>0</v>
      </c>
      <c r="I373">
        <v>0.1</v>
      </c>
      <c r="J373">
        <v>0</v>
      </c>
      <c r="K373">
        <v>1</v>
      </c>
      <c r="L373" t="s">
        <v>19</v>
      </c>
      <c r="M373" t="s">
        <v>5279</v>
      </c>
      <c r="N373">
        <v>100</v>
      </c>
      <c r="O373" t="s">
        <v>24</v>
      </c>
      <c r="P373" t="s">
        <v>5280</v>
      </c>
      <c r="Q373" t="s">
        <v>65</v>
      </c>
      <c r="R373" t="s">
        <v>66</v>
      </c>
      <c r="S373" t="s">
        <v>105</v>
      </c>
      <c r="T373" t="s">
        <v>67</v>
      </c>
      <c r="U373" t="s">
        <v>35</v>
      </c>
      <c r="V373">
        <v>603</v>
      </c>
      <c r="W373" t="s">
        <v>36</v>
      </c>
      <c r="X373" t="s">
        <v>37</v>
      </c>
      <c r="Y373">
        <v>2</v>
      </c>
      <c r="AB373" t="str">
        <f>IF(Table111[[#This Row],[In Adafruit Kit]]+Table111[[#This Row],[Common part]]&gt;0,1,"")</f>
        <v/>
      </c>
      <c r="AD373">
        <v>1</v>
      </c>
      <c r="AE373" t="str">
        <f>VLOOKUP(Table111[[#This Row],[Resistance (Ohms)]],Values!$A$12:'Values'!D$88,3,0)</f>
        <v>STOCK</v>
      </c>
      <c r="AF373" t="s">
        <v>29</v>
      </c>
      <c r="AG373" t="str">
        <f>CONCATENATE(Table111[[#This Row],[Resistance (Ohms)]],Table111[[#This Row],[Tolerance]],Table111[[#This Row],[Stock]])</f>
        <v>100Â±1%Stock</v>
      </c>
      <c r="AH373" t="s">
        <v>11345</v>
      </c>
      <c r="AI373" s="6" t="s">
        <v>11350</v>
      </c>
    </row>
    <row r="374" spans="1:35">
      <c r="A374" t="s">
        <v>5274</v>
      </c>
      <c r="B374" t="s">
        <v>5275</v>
      </c>
      <c r="C374" t="s">
        <v>5326</v>
      </c>
      <c r="D374" t="s">
        <v>5327</v>
      </c>
      <c r="E374" t="s">
        <v>60</v>
      </c>
      <c r="F374" t="s">
        <v>5328</v>
      </c>
      <c r="G374">
        <v>1418785</v>
      </c>
      <c r="H374">
        <v>0</v>
      </c>
      <c r="I374">
        <v>0.1</v>
      </c>
      <c r="J374">
        <v>0</v>
      </c>
      <c r="K374">
        <v>1</v>
      </c>
      <c r="L374" t="s">
        <v>19</v>
      </c>
      <c r="M374" t="s">
        <v>5279</v>
      </c>
      <c r="N374">
        <v>100</v>
      </c>
      <c r="O374" t="s">
        <v>23</v>
      </c>
      <c r="P374" t="s">
        <v>5280</v>
      </c>
      <c r="Q374" t="s">
        <v>65</v>
      </c>
      <c r="R374" t="s">
        <v>66</v>
      </c>
      <c r="S374" t="s">
        <v>105</v>
      </c>
      <c r="T374" t="s">
        <v>67</v>
      </c>
      <c r="U374" t="s">
        <v>35</v>
      </c>
      <c r="V374">
        <v>603</v>
      </c>
      <c r="W374" t="s">
        <v>36</v>
      </c>
      <c r="X374" t="s">
        <v>37</v>
      </c>
      <c r="Y374">
        <v>2</v>
      </c>
      <c r="AB374" t="str">
        <f>IF(Table111[[#This Row],[In Adafruit Kit]]+Table111[[#This Row],[Common part]]&gt;0,1,"")</f>
        <v/>
      </c>
      <c r="AC374">
        <v>1</v>
      </c>
      <c r="AE374" t="str">
        <f>VLOOKUP(Table111[[#This Row],[Resistance (Ohms)]],Values!$A$12:'Values'!D$88,3,0)</f>
        <v>STOCK</v>
      </c>
      <c r="AF374" t="s">
        <v>29</v>
      </c>
      <c r="AG374" t="str">
        <f>CONCATENATE(Table111[[#This Row],[Resistance (Ohms)]],Table111[[#This Row],[Tolerance]],Table111[[#This Row],[Stock]])</f>
        <v>100Â±5%Stock</v>
      </c>
      <c r="AH374" t="s">
        <v>11345</v>
      </c>
      <c r="AI374" s="6" t="s">
        <v>11350</v>
      </c>
    </row>
    <row r="375" spans="1:35">
      <c r="A375" t="s">
        <v>7192</v>
      </c>
      <c r="B375" t="s">
        <v>5275</v>
      </c>
      <c r="C375" t="s">
        <v>7195</v>
      </c>
      <c r="D375" t="s">
        <v>7196</v>
      </c>
      <c r="E375" t="s">
        <v>60</v>
      </c>
      <c r="F375" t="s">
        <v>5328</v>
      </c>
      <c r="G375">
        <v>100000</v>
      </c>
      <c r="H375">
        <v>0</v>
      </c>
      <c r="I375">
        <v>0.1</v>
      </c>
      <c r="J375">
        <v>0</v>
      </c>
      <c r="K375">
        <v>1</v>
      </c>
      <c r="L375" t="s">
        <v>19</v>
      </c>
      <c r="M375" t="s">
        <v>5279</v>
      </c>
      <c r="N375">
        <v>100</v>
      </c>
      <c r="O375" t="s">
        <v>23</v>
      </c>
      <c r="P375" t="s">
        <v>5280</v>
      </c>
      <c r="Q375" t="s">
        <v>65</v>
      </c>
      <c r="R375" t="s">
        <v>66</v>
      </c>
      <c r="S375" t="s">
        <v>105</v>
      </c>
      <c r="T375" t="s">
        <v>67</v>
      </c>
      <c r="U375" t="s">
        <v>35</v>
      </c>
      <c r="V375" t="s">
        <v>35</v>
      </c>
      <c r="W375" t="s">
        <v>36</v>
      </c>
      <c r="X375" t="s">
        <v>37</v>
      </c>
      <c r="Y375">
        <v>2</v>
      </c>
      <c r="AB375" t="str">
        <f>IF(Table111[[#This Row],[In Adafruit Kit]]+Table111[[#This Row],[Common part]]&gt;0,1,"")</f>
        <v/>
      </c>
      <c r="AD375">
        <v>1</v>
      </c>
      <c r="AE375" t="str">
        <f>VLOOKUP(Table111[[#This Row],[Resistance (Ohms)]],Values!$A$12:'Values'!D$88,3,0)</f>
        <v>STOCK</v>
      </c>
      <c r="AF375" t="s">
        <v>29</v>
      </c>
      <c r="AG375" t="str">
        <f>CONCATENATE(Table111[[#This Row],[Resistance (Ohms)]],Table111[[#This Row],[Tolerance]],Table111[[#This Row],[Stock]])</f>
        <v>100Â±5%Stock</v>
      </c>
      <c r="AH375" t="s">
        <v>11345</v>
      </c>
      <c r="AI375" s="6" t="s">
        <v>11350</v>
      </c>
    </row>
    <row r="376" spans="1:35">
      <c r="A376" t="s">
        <v>7192</v>
      </c>
      <c r="B376" t="s">
        <v>5275</v>
      </c>
      <c r="C376" t="s">
        <v>7217</v>
      </c>
      <c r="D376" t="s">
        <v>7218</v>
      </c>
      <c r="E376" t="s">
        <v>60</v>
      </c>
      <c r="F376" t="s">
        <v>5301</v>
      </c>
      <c r="G376">
        <v>99900</v>
      </c>
      <c r="H376">
        <v>0</v>
      </c>
      <c r="I376">
        <v>0.1</v>
      </c>
      <c r="J376">
        <v>0</v>
      </c>
      <c r="K376">
        <v>1</v>
      </c>
      <c r="L376" t="s">
        <v>19</v>
      </c>
      <c r="M376" t="s">
        <v>5279</v>
      </c>
      <c r="N376">
        <v>100</v>
      </c>
      <c r="O376" t="s">
        <v>24</v>
      </c>
      <c r="P376" t="s">
        <v>5280</v>
      </c>
      <c r="Q376" t="s">
        <v>65</v>
      </c>
      <c r="R376" t="s">
        <v>66</v>
      </c>
      <c r="S376" t="s">
        <v>105</v>
      </c>
      <c r="T376" t="s">
        <v>67</v>
      </c>
      <c r="U376" t="s">
        <v>35</v>
      </c>
      <c r="V376" t="s">
        <v>35</v>
      </c>
      <c r="W376" t="s">
        <v>36</v>
      </c>
      <c r="X376" t="s">
        <v>37</v>
      </c>
      <c r="Y376">
        <v>2</v>
      </c>
      <c r="AB376" t="str">
        <f>IF(Table111[[#This Row],[In Adafruit Kit]]+Table111[[#This Row],[Common part]]&gt;0,1,"")</f>
        <v/>
      </c>
      <c r="AD376">
        <v>1</v>
      </c>
      <c r="AE376" t="str">
        <f>VLOOKUP(Table111[[#This Row],[Resistance (Ohms)]],Values!$A$12:'Values'!D$88,3,0)</f>
        <v>STOCK</v>
      </c>
      <c r="AF376" t="s">
        <v>29</v>
      </c>
      <c r="AG376" t="str">
        <f>CONCATENATE(Table111[[#This Row],[Resistance (Ohms)]],Table111[[#This Row],[Tolerance]],Table111[[#This Row],[Stock]])</f>
        <v>100Â±1%Stock</v>
      </c>
      <c r="AH376" t="s">
        <v>11345</v>
      </c>
      <c r="AI376" s="6" t="s">
        <v>11350</v>
      </c>
    </row>
    <row r="377" spans="1:35">
      <c r="A377" t="s">
        <v>7192</v>
      </c>
      <c r="B377" t="s">
        <v>5275</v>
      </c>
      <c r="C377" t="s">
        <v>7645</v>
      </c>
      <c r="D377" t="s">
        <v>7646</v>
      </c>
      <c r="E377" t="s">
        <v>60</v>
      </c>
      <c r="F377" t="s">
        <v>5301</v>
      </c>
      <c r="G377">
        <v>0</v>
      </c>
      <c r="H377">
        <v>0</v>
      </c>
      <c r="I377" t="s">
        <v>25</v>
      </c>
      <c r="J377">
        <v>0</v>
      </c>
      <c r="K377">
        <v>10</v>
      </c>
      <c r="L377" t="s">
        <v>19</v>
      </c>
      <c r="M377" t="s">
        <v>5279</v>
      </c>
      <c r="N377">
        <v>100</v>
      </c>
      <c r="O377" t="s">
        <v>24</v>
      </c>
      <c r="P377" t="s">
        <v>5280</v>
      </c>
      <c r="Q377" t="s">
        <v>65</v>
      </c>
      <c r="R377" t="s">
        <v>20</v>
      </c>
      <c r="S377" t="s">
        <v>105</v>
      </c>
      <c r="T377" t="s">
        <v>67</v>
      </c>
      <c r="U377" t="s">
        <v>35</v>
      </c>
      <c r="V377">
        <v>603</v>
      </c>
      <c r="W377" t="s">
        <v>36</v>
      </c>
      <c r="X377" t="s">
        <v>37</v>
      </c>
      <c r="Y377">
        <v>2</v>
      </c>
      <c r="AB377" t="str">
        <f>IF(Table111[[#This Row],[In Adafruit Kit]]+Table111[[#This Row],[Common part]]&gt;0,1,"")</f>
        <v/>
      </c>
      <c r="AD377">
        <v>1</v>
      </c>
      <c r="AE377" t="str">
        <f>VLOOKUP(Table111[[#This Row],[Resistance (Ohms)]],Values!$A$12:'Values'!D$88,3,0)</f>
        <v>STOCK</v>
      </c>
      <c r="AG377" t="str">
        <f>CONCATENATE(Table111[[#This Row],[Resistance (Ohms)]],Table111[[#This Row],[Tolerance]],Table111[[#This Row],[Stock]])</f>
        <v>100Â±1%</v>
      </c>
      <c r="AH377" t="s">
        <v>11345</v>
      </c>
      <c r="AI377" s="6" t="s">
        <v>11350</v>
      </c>
    </row>
    <row r="378" spans="1:35">
      <c r="A378" t="s">
        <v>7192</v>
      </c>
      <c r="B378" t="s">
        <v>5275</v>
      </c>
      <c r="C378" t="s">
        <v>8856</v>
      </c>
      <c r="D378" t="s">
        <v>8857</v>
      </c>
      <c r="E378" t="s">
        <v>60</v>
      </c>
      <c r="F378" t="s">
        <v>5328</v>
      </c>
      <c r="G378">
        <v>0</v>
      </c>
      <c r="H378">
        <v>0</v>
      </c>
      <c r="I378" t="s">
        <v>25</v>
      </c>
      <c r="J378">
        <v>0</v>
      </c>
      <c r="K378">
        <v>10</v>
      </c>
      <c r="L378" t="s">
        <v>19</v>
      </c>
      <c r="M378" t="s">
        <v>5279</v>
      </c>
      <c r="N378">
        <v>100</v>
      </c>
      <c r="O378" t="s">
        <v>23</v>
      </c>
      <c r="P378" t="s">
        <v>5280</v>
      </c>
      <c r="Q378" t="s">
        <v>65</v>
      </c>
      <c r="R378" t="s">
        <v>20</v>
      </c>
      <c r="S378" t="s">
        <v>71</v>
      </c>
      <c r="T378" t="s">
        <v>67</v>
      </c>
      <c r="U378" t="s">
        <v>35</v>
      </c>
      <c r="V378">
        <v>603</v>
      </c>
      <c r="W378" t="s">
        <v>36</v>
      </c>
      <c r="X378" t="s">
        <v>37</v>
      </c>
      <c r="Y378">
        <v>2</v>
      </c>
      <c r="AB378" t="str">
        <f>IF(Table111[[#This Row],[In Adafruit Kit]]+Table111[[#This Row],[Common part]]&gt;0,1,"")</f>
        <v/>
      </c>
      <c r="AE378" t="str">
        <f>VLOOKUP(Table111[[#This Row],[Resistance (Ohms)]],Values!$A$12:'Values'!D$88,3,0)</f>
        <v>STOCK</v>
      </c>
      <c r="AG378" t="str">
        <f>CONCATENATE(Table111[[#This Row],[Resistance (Ohms)]],Table111[[#This Row],[Tolerance]],Table111[[#This Row],[Stock]])</f>
        <v>100Â±5%</v>
      </c>
      <c r="AH378" t="s">
        <v>11345</v>
      </c>
      <c r="AI378" s="6" t="s">
        <v>11350</v>
      </c>
    </row>
    <row r="379" spans="1:35">
      <c r="A379" t="s">
        <v>5274</v>
      </c>
      <c r="B379" t="s">
        <v>5275</v>
      </c>
      <c r="C379" t="s">
        <v>6427</v>
      </c>
      <c r="D379" t="s">
        <v>6428</v>
      </c>
      <c r="E379" t="s">
        <v>60</v>
      </c>
      <c r="F379" t="s">
        <v>6429</v>
      </c>
      <c r="G379">
        <v>59785</v>
      </c>
      <c r="H379">
        <v>0</v>
      </c>
      <c r="I379">
        <v>0.1</v>
      </c>
      <c r="J379">
        <v>0</v>
      </c>
      <c r="K379">
        <v>1</v>
      </c>
      <c r="L379" t="s">
        <v>19</v>
      </c>
      <c r="M379" t="s">
        <v>5279</v>
      </c>
      <c r="N379">
        <v>102</v>
      </c>
      <c r="O379" t="s">
        <v>24</v>
      </c>
      <c r="P379" t="s">
        <v>5280</v>
      </c>
      <c r="Q379" t="s">
        <v>65</v>
      </c>
      <c r="R379" t="s">
        <v>66</v>
      </c>
      <c r="S379" t="s">
        <v>105</v>
      </c>
      <c r="T379" t="s">
        <v>67</v>
      </c>
      <c r="U379" t="s">
        <v>35</v>
      </c>
      <c r="V379">
        <v>603</v>
      </c>
      <c r="W379" t="s">
        <v>36</v>
      </c>
      <c r="X379" t="s">
        <v>37</v>
      </c>
      <c r="Y379">
        <v>2</v>
      </c>
      <c r="AB379" t="str">
        <f>IF(Table111[[#This Row],[In Adafruit Kit]]+Table111[[#This Row],[Common part]]&gt;0,1,"")</f>
        <v/>
      </c>
      <c r="AD379">
        <v>1</v>
      </c>
      <c r="AE379" t="e">
        <f>VLOOKUP(Table111[[#This Row],[Resistance (Ohms)]],Values!$A$12:'Values'!D$88,3,0)</f>
        <v>#N/A</v>
      </c>
      <c r="AG379" t="str">
        <f>CONCATENATE(Table111[[#This Row],[Resistance (Ohms)]],Table111[[#This Row],[Tolerance]],Table111[[#This Row],[Stock]])</f>
        <v>102Â±1%</v>
      </c>
      <c r="AH379" t="s">
        <v>11345</v>
      </c>
      <c r="AI379" s="6" t="s">
        <v>11350</v>
      </c>
    </row>
    <row r="380" spans="1:35">
      <c r="A380" t="s">
        <v>7192</v>
      </c>
      <c r="B380" t="s">
        <v>5275</v>
      </c>
      <c r="C380" t="s">
        <v>7657</v>
      </c>
      <c r="D380" t="s">
        <v>7658</v>
      </c>
      <c r="E380" t="s">
        <v>60</v>
      </c>
      <c r="F380" t="s">
        <v>6429</v>
      </c>
      <c r="G380">
        <v>0</v>
      </c>
      <c r="H380">
        <v>0</v>
      </c>
      <c r="I380" t="s">
        <v>25</v>
      </c>
      <c r="J380">
        <v>0</v>
      </c>
      <c r="K380">
        <v>10</v>
      </c>
      <c r="L380" t="s">
        <v>19</v>
      </c>
      <c r="M380" t="s">
        <v>5279</v>
      </c>
      <c r="N380">
        <v>102</v>
      </c>
      <c r="O380" t="s">
        <v>24</v>
      </c>
      <c r="P380" t="s">
        <v>5280</v>
      </c>
      <c r="Q380" t="s">
        <v>65</v>
      </c>
      <c r="R380" t="s">
        <v>20</v>
      </c>
      <c r="S380" t="s">
        <v>105</v>
      </c>
      <c r="T380" t="s">
        <v>67</v>
      </c>
      <c r="U380" t="s">
        <v>35</v>
      </c>
      <c r="V380">
        <v>603</v>
      </c>
      <c r="W380" t="s">
        <v>36</v>
      </c>
      <c r="X380" t="s">
        <v>37</v>
      </c>
      <c r="Y380">
        <v>2</v>
      </c>
      <c r="AB380" t="str">
        <f>IF(Table111[[#This Row],[In Adafruit Kit]]+Table111[[#This Row],[Common part]]&gt;0,1,"")</f>
        <v/>
      </c>
      <c r="AD380">
        <v>1</v>
      </c>
      <c r="AE380" t="e">
        <f>VLOOKUP(Table111[[#This Row],[Resistance (Ohms)]],Values!$A$12:'Values'!D$88,3,0)</f>
        <v>#N/A</v>
      </c>
      <c r="AG380" t="str">
        <f>CONCATENATE(Table111[[#This Row],[Resistance (Ohms)]],Table111[[#This Row],[Tolerance]],Table111[[#This Row],[Stock]])</f>
        <v>102Â±1%</v>
      </c>
      <c r="AH380" t="s">
        <v>11345</v>
      </c>
      <c r="AI380" s="6" t="s">
        <v>11350</v>
      </c>
    </row>
    <row r="381" spans="1:35">
      <c r="A381" t="s">
        <v>5274</v>
      </c>
      <c r="B381" t="s">
        <v>5275</v>
      </c>
      <c r="C381" t="s">
        <v>7267</v>
      </c>
      <c r="D381" t="s">
        <v>7268</v>
      </c>
      <c r="E381" t="s">
        <v>60</v>
      </c>
      <c r="F381" t="s">
        <v>7269</v>
      </c>
      <c r="G381">
        <v>14577</v>
      </c>
      <c r="H381">
        <v>0</v>
      </c>
      <c r="I381">
        <v>0.1</v>
      </c>
      <c r="J381">
        <v>0</v>
      </c>
      <c r="K381">
        <v>1</v>
      </c>
      <c r="L381" t="s">
        <v>19</v>
      </c>
      <c r="M381" t="s">
        <v>5279</v>
      </c>
      <c r="N381">
        <v>105</v>
      </c>
      <c r="O381" t="s">
        <v>24</v>
      </c>
      <c r="P381" t="s">
        <v>5280</v>
      </c>
      <c r="Q381" t="s">
        <v>65</v>
      </c>
      <c r="R381" t="s">
        <v>66</v>
      </c>
      <c r="S381" t="s">
        <v>105</v>
      </c>
      <c r="T381" t="s">
        <v>67</v>
      </c>
      <c r="U381" t="s">
        <v>35</v>
      </c>
      <c r="V381">
        <v>603</v>
      </c>
      <c r="W381" t="s">
        <v>36</v>
      </c>
      <c r="X381" t="s">
        <v>37</v>
      </c>
      <c r="Y381">
        <v>2</v>
      </c>
      <c r="AB381" t="str">
        <f>IF(Table111[[#This Row],[In Adafruit Kit]]+Table111[[#This Row],[Common part]]&gt;0,1,"")</f>
        <v/>
      </c>
      <c r="AC381">
        <v>1</v>
      </c>
      <c r="AE381" t="e">
        <f>VLOOKUP(Table111[[#This Row],[Resistance (Ohms)]],Values!$A$12:'Values'!D$88,3,0)</f>
        <v>#N/A</v>
      </c>
      <c r="AG381" t="str">
        <f>CONCATENATE(Table111[[#This Row],[Resistance (Ohms)]],Table111[[#This Row],[Tolerance]],Table111[[#This Row],[Stock]])</f>
        <v>105Â±1%</v>
      </c>
      <c r="AH381" t="s">
        <v>11345</v>
      </c>
      <c r="AI381" s="6" t="s">
        <v>11350</v>
      </c>
    </row>
    <row r="382" spans="1:35">
      <c r="A382" t="s">
        <v>7192</v>
      </c>
      <c r="B382" t="s">
        <v>5275</v>
      </c>
      <c r="C382" t="s">
        <v>7665</v>
      </c>
      <c r="D382" t="s">
        <v>7666</v>
      </c>
      <c r="E382" t="s">
        <v>60</v>
      </c>
      <c r="F382" t="s">
        <v>7269</v>
      </c>
      <c r="G382">
        <v>0</v>
      </c>
      <c r="H382">
        <v>0</v>
      </c>
      <c r="I382" t="s">
        <v>25</v>
      </c>
      <c r="J382">
        <v>0</v>
      </c>
      <c r="K382">
        <v>10</v>
      </c>
      <c r="L382" t="s">
        <v>19</v>
      </c>
      <c r="M382" t="s">
        <v>5279</v>
      </c>
      <c r="N382">
        <v>105</v>
      </c>
      <c r="O382" t="s">
        <v>24</v>
      </c>
      <c r="P382" t="s">
        <v>5280</v>
      </c>
      <c r="Q382" t="s">
        <v>65</v>
      </c>
      <c r="R382" t="s">
        <v>20</v>
      </c>
      <c r="S382" t="s">
        <v>105</v>
      </c>
      <c r="T382" t="s">
        <v>67</v>
      </c>
      <c r="U382" t="s">
        <v>35</v>
      </c>
      <c r="V382">
        <v>603</v>
      </c>
      <c r="W382" t="s">
        <v>36</v>
      </c>
      <c r="X382" t="s">
        <v>37</v>
      </c>
      <c r="Y382">
        <v>2</v>
      </c>
      <c r="AB382" t="str">
        <f>IF(Table111[[#This Row],[In Adafruit Kit]]+Table111[[#This Row],[Common part]]&gt;0,1,"")</f>
        <v/>
      </c>
      <c r="AD382">
        <v>1</v>
      </c>
      <c r="AE382" t="e">
        <f>VLOOKUP(Table111[[#This Row],[Resistance (Ohms)]],Values!$A$12:'Values'!D$88,3,0)</f>
        <v>#N/A</v>
      </c>
      <c r="AG382" t="str">
        <f>CONCATENATE(Table111[[#This Row],[Resistance (Ohms)]],Table111[[#This Row],[Tolerance]],Table111[[#This Row],[Stock]])</f>
        <v>105Â±1%</v>
      </c>
      <c r="AH382" t="s">
        <v>11345</v>
      </c>
      <c r="AI382" s="6" t="s">
        <v>11350</v>
      </c>
    </row>
    <row r="383" spans="1:35">
      <c r="A383" t="s">
        <v>5274</v>
      </c>
      <c r="B383" t="s">
        <v>5275</v>
      </c>
      <c r="C383" t="s">
        <v>7513</v>
      </c>
      <c r="D383" t="s">
        <v>7514</v>
      </c>
      <c r="E383" t="s">
        <v>60</v>
      </c>
      <c r="F383" t="s">
        <v>7515</v>
      </c>
      <c r="G383">
        <v>1628</v>
      </c>
      <c r="H383">
        <v>0</v>
      </c>
      <c r="I383">
        <v>0.1</v>
      </c>
      <c r="J383">
        <v>0</v>
      </c>
      <c r="K383">
        <v>1</v>
      </c>
      <c r="L383" t="s">
        <v>19</v>
      </c>
      <c r="M383" t="s">
        <v>5279</v>
      </c>
      <c r="N383">
        <v>107</v>
      </c>
      <c r="O383" t="s">
        <v>24</v>
      </c>
      <c r="P383" t="s">
        <v>5280</v>
      </c>
      <c r="Q383" t="s">
        <v>65</v>
      </c>
      <c r="R383" t="s">
        <v>66</v>
      </c>
      <c r="S383" t="s">
        <v>105</v>
      </c>
      <c r="T383" t="s">
        <v>67</v>
      </c>
      <c r="U383" t="s">
        <v>35</v>
      </c>
      <c r="V383">
        <v>603</v>
      </c>
      <c r="W383" t="s">
        <v>36</v>
      </c>
      <c r="X383" t="s">
        <v>37</v>
      </c>
      <c r="Y383">
        <v>2</v>
      </c>
      <c r="AB383" t="str">
        <f>IF(Table111[[#This Row],[In Adafruit Kit]]+Table111[[#This Row],[Common part]]&gt;0,1,"")</f>
        <v/>
      </c>
      <c r="AD383">
        <v>1</v>
      </c>
      <c r="AE383" t="e">
        <f>VLOOKUP(Table111[[#This Row],[Resistance (Ohms)]],Values!$A$12:'Values'!D$88,3,0)</f>
        <v>#N/A</v>
      </c>
      <c r="AG383" t="str">
        <f>CONCATENATE(Table111[[#This Row],[Resistance (Ohms)]],Table111[[#This Row],[Tolerance]],Table111[[#This Row],[Stock]])</f>
        <v>107Â±1%</v>
      </c>
      <c r="AH383" t="s">
        <v>11345</v>
      </c>
      <c r="AI383" s="6" t="s">
        <v>11350</v>
      </c>
    </row>
    <row r="384" spans="1:35">
      <c r="A384" t="s">
        <v>7192</v>
      </c>
      <c r="B384" t="s">
        <v>5275</v>
      </c>
      <c r="C384" t="s">
        <v>7673</v>
      </c>
      <c r="D384" t="s">
        <v>7674</v>
      </c>
      <c r="E384" t="s">
        <v>60</v>
      </c>
      <c r="F384" t="s">
        <v>7515</v>
      </c>
      <c r="G384">
        <v>0</v>
      </c>
      <c r="H384">
        <v>0</v>
      </c>
      <c r="I384" t="s">
        <v>25</v>
      </c>
      <c r="J384">
        <v>0</v>
      </c>
      <c r="K384">
        <v>10</v>
      </c>
      <c r="L384" t="s">
        <v>19</v>
      </c>
      <c r="M384" t="s">
        <v>5279</v>
      </c>
      <c r="N384">
        <v>107</v>
      </c>
      <c r="O384" t="s">
        <v>24</v>
      </c>
      <c r="P384" t="s">
        <v>5280</v>
      </c>
      <c r="Q384" t="s">
        <v>65</v>
      </c>
      <c r="R384" t="s">
        <v>20</v>
      </c>
      <c r="S384" t="s">
        <v>105</v>
      </c>
      <c r="T384" t="s">
        <v>67</v>
      </c>
      <c r="U384" t="s">
        <v>35</v>
      </c>
      <c r="V384">
        <v>603</v>
      </c>
      <c r="W384" t="s">
        <v>36</v>
      </c>
      <c r="X384" t="s">
        <v>37</v>
      </c>
      <c r="Y384">
        <v>2</v>
      </c>
      <c r="AB384" t="str">
        <f>IF(Table111[[#This Row],[In Adafruit Kit]]+Table111[[#This Row],[Common part]]&gt;0,1,"")</f>
        <v/>
      </c>
      <c r="AD384">
        <v>1</v>
      </c>
      <c r="AE384" t="e">
        <f>VLOOKUP(Table111[[#This Row],[Resistance (Ohms)]],Values!$A$12:'Values'!D$88,3,0)</f>
        <v>#N/A</v>
      </c>
      <c r="AG384" t="str">
        <f>CONCATENATE(Table111[[#This Row],[Resistance (Ohms)]],Table111[[#This Row],[Tolerance]],Table111[[#This Row],[Stock]])</f>
        <v>107Â±1%</v>
      </c>
      <c r="AH384" t="s">
        <v>11345</v>
      </c>
      <c r="AI384" s="6" t="s">
        <v>11350</v>
      </c>
    </row>
    <row r="385" spans="1:35">
      <c r="A385" t="s">
        <v>5274</v>
      </c>
      <c r="B385" t="s">
        <v>5275</v>
      </c>
      <c r="C385" t="s">
        <v>5434</v>
      </c>
      <c r="D385" t="s">
        <v>5435</v>
      </c>
      <c r="E385" t="s">
        <v>60</v>
      </c>
      <c r="F385" t="s">
        <v>5436</v>
      </c>
      <c r="G385">
        <v>127210</v>
      </c>
      <c r="H385">
        <v>0</v>
      </c>
      <c r="I385">
        <v>0.1</v>
      </c>
      <c r="J385">
        <v>0</v>
      </c>
      <c r="K385">
        <v>1</v>
      </c>
      <c r="L385" t="s">
        <v>19</v>
      </c>
      <c r="M385" t="s">
        <v>5279</v>
      </c>
      <c r="N385">
        <v>110</v>
      </c>
      <c r="O385" t="s">
        <v>23</v>
      </c>
      <c r="P385" t="s">
        <v>5280</v>
      </c>
      <c r="Q385" t="s">
        <v>65</v>
      </c>
      <c r="R385" t="s">
        <v>66</v>
      </c>
      <c r="S385" t="s">
        <v>105</v>
      </c>
      <c r="T385" t="s">
        <v>67</v>
      </c>
      <c r="U385" t="s">
        <v>35</v>
      </c>
      <c r="V385">
        <v>603</v>
      </c>
      <c r="W385" t="s">
        <v>36</v>
      </c>
      <c r="X385" t="s">
        <v>37</v>
      </c>
      <c r="Y385">
        <v>2</v>
      </c>
      <c r="AB385" t="str">
        <f>IF(Table111[[#This Row],[In Adafruit Kit]]+Table111[[#This Row],[Common part]]&gt;0,1,"")</f>
        <v/>
      </c>
      <c r="AC385">
        <v>1</v>
      </c>
      <c r="AE385" t="e">
        <f>VLOOKUP(Table111[[#This Row],[Resistance (Ohms)]],Values!$A$12:'Values'!D$88,3,0)</f>
        <v>#N/A</v>
      </c>
      <c r="AG385" t="str">
        <f>CONCATENATE(Table111[[#This Row],[Resistance (Ohms)]],Table111[[#This Row],[Tolerance]],Table111[[#This Row],[Stock]])</f>
        <v>110Â±5%</v>
      </c>
      <c r="AH385" t="s">
        <v>11345</v>
      </c>
      <c r="AI385" s="6" t="s">
        <v>11350</v>
      </c>
    </row>
    <row r="386" spans="1:35">
      <c r="A386" t="s">
        <v>5274</v>
      </c>
      <c r="B386" t="s">
        <v>5275</v>
      </c>
      <c r="C386" t="s">
        <v>6871</v>
      </c>
      <c r="D386" t="s">
        <v>6872</v>
      </c>
      <c r="E386" t="s">
        <v>60</v>
      </c>
      <c r="F386" t="s">
        <v>6873</v>
      </c>
      <c r="G386">
        <v>26140</v>
      </c>
      <c r="H386">
        <v>0</v>
      </c>
      <c r="I386">
        <v>0.1</v>
      </c>
      <c r="J386">
        <v>0</v>
      </c>
      <c r="K386">
        <v>1</v>
      </c>
      <c r="L386" t="s">
        <v>19</v>
      </c>
      <c r="M386" t="s">
        <v>5279</v>
      </c>
      <c r="N386">
        <v>110</v>
      </c>
      <c r="O386" t="s">
        <v>24</v>
      </c>
      <c r="P386" t="s">
        <v>5280</v>
      </c>
      <c r="Q386" t="s">
        <v>65</v>
      </c>
      <c r="R386" t="s">
        <v>66</v>
      </c>
      <c r="S386" t="s">
        <v>105</v>
      </c>
      <c r="T386" t="s">
        <v>67</v>
      </c>
      <c r="U386" t="s">
        <v>35</v>
      </c>
      <c r="V386">
        <v>603</v>
      </c>
      <c r="W386" t="s">
        <v>36</v>
      </c>
      <c r="X386" t="s">
        <v>37</v>
      </c>
      <c r="Y386">
        <v>2</v>
      </c>
      <c r="AB386" t="str">
        <f>IF(Table111[[#This Row],[In Adafruit Kit]]+Table111[[#This Row],[Common part]]&gt;0,1,"")</f>
        <v/>
      </c>
      <c r="AD386">
        <v>1</v>
      </c>
      <c r="AE386" t="e">
        <f>VLOOKUP(Table111[[#This Row],[Resistance (Ohms)]],Values!$A$12:'Values'!D$88,3,0)</f>
        <v>#N/A</v>
      </c>
      <c r="AG386" t="str">
        <f>CONCATENATE(Table111[[#This Row],[Resistance (Ohms)]],Table111[[#This Row],[Tolerance]],Table111[[#This Row],[Stock]])</f>
        <v>110Â±1%</v>
      </c>
      <c r="AH386" t="s">
        <v>11345</v>
      </c>
      <c r="AI386" s="6" t="s">
        <v>11350</v>
      </c>
    </row>
    <row r="387" spans="1:35">
      <c r="A387" t="s">
        <v>7192</v>
      </c>
      <c r="B387" t="s">
        <v>5275</v>
      </c>
      <c r="C387" t="s">
        <v>7689</v>
      </c>
      <c r="D387" t="s">
        <v>7690</v>
      </c>
      <c r="E387" t="s">
        <v>60</v>
      </c>
      <c r="F387" t="s">
        <v>6873</v>
      </c>
      <c r="G387">
        <v>0</v>
      </c>
      <c r="H387">
        <v>0</v>
      </c>
      <c r="I387" t="s">
        <v>25</v>
      </c>
      <c r="J387">
        <v>0</v>
      </c>
      <c r="K387">
        <v>10</v>
      </c>
      <c r="L387" t="s">
        <v>19</v>
      </c>
      <c r="M387" t="s">
        <v>5279</v>
      </c>
      <c r="N387">
        <v>110</v>
      </c>
      <c r="O387" t="s">
        <v>24</v>
      </c>
      <c r="P387" t="s">
        <v>5280</v>
      </c>
      <c r="Q387" t="s">
        <v>65</v>
      </c>
      <c r="R387" t="s">
        <v>20</v>
      </c>
      <c r="S387" t="s">
        <v>105</v>
      </c>
      <c r="T387" t="s">
        <v>67</v>
      </c>
      <c r="U387" t="s">
        <v>35</v>
      </c>
      <c r="V387">
        <v>603</v>
      </c>
      <c r="W387" t="s">
        <v>36</v>
      </c>
      <c r="X387" t="s">
        <v>37</v>
      </c>
      <c r="Y387">
        <v>2</v>
      </c>
      <c r="AB387" t="str">
        <f>IF(Table111[[#This Row],[In Adafruit Kit]]+Table111[[#This Row],[Common part]]&gt;0,1,"")</f>
        <v/>
      </c>
      <c r="AD387">
        <v>1</v>
      </c>
      <c r="AE387" t="e">
        <f>VLOOKUP(Table111[[#This Row],[Resistance (Ohms)]],Values!$A$12:'Values'!D$88,3,0)</f>
        <v>#N/A</v>
      </c>
      <c r="AG387" t="str">
        <f>CONCATENATE(Table111[[#This Row],[Resistance (Ohms)]],Table111[[#This Row],[Tolerance]],Table111[[#This Row],[Stock]])</f>
        <v>110Â±1%</v>
      </c>
      <c r="AH387" t="s">
        <v>11345</v>
      </c>
      <c r="AI387" s="6" t="s">
        <v>11350</v>
      </c>
    </row>
    <row r="388" spans="1:35">
      <c r="A388" t="s">
        <v>7192</v>
      </c>
      <c r="B388" t="s">
        <v>5275</v>
      </c>
      <c r="C388" t="s">
        <v>8870</v>
      </c>
      <c r="D388" t="s">
        <v>8871</v>
      </c>
      <c r="E388" t="s">
        <v>60</v>
      </c>
      <c r="F388" t="s">
        <v>5436</v>
      </c>
      <c r="G388">
        <v>0</v>
      </c>
      <c r="H388">
        <v>0</v>
      </c>
      <c r="I388" t="s">
        <v>25</v>
      </c>
      <c r="J388">
        <v>0</v>
      </c>
      <c r="K388">
        <v>10</v>
      </c>
      <c r="L388" t="s">
        <v>19</v>
      </c>
      <c r="M388" t="s">
        <v>5279</v>
      </c>
      <c r="N388">
        <v>110</v>
      </c>
      <c r="O388" t="s">
        <v>23</v>
      </c>
      <c r="P388" t="s">
        <v>5280</v>
      </c>
      <c r="Q388" t="s">
        <v>65</v>
      </c>
      <c r="R388" t="s">
        <v>20</v>
      </c>
      <c r="S388" t="s">
        <v>71</v>
      </c>
      <c r="T388" t="s">
        <v>67</v>
      </c>
      <c r="U388" t="s">
        <v>35</v>
      </c>
      <c r="V388">
        <v>603</v>
      </c>
      <c r="W388" t="s">
        <v>36</v>
      </c>
      <c r="X388" t="s">
        <v>37</v>
      </c>
      <c r="Y388">
        <v>2</v>
      </c>
      <c r="AB388" t="str">
        <f>IF(Table111[[#This Row],[In Adafruit Kit]]+Table111[[#This Row],[Common part]]&gt;0,1,"")</f>
        <v/>
      </c>
      <c r="AE388" t="e">
        <f>VLOOKUP(Table111[[#This Row],[Resistance (Ohms)]],Values!$A$12:'Values'!D$88,3,0)</f>
        <v>#N/A</v>
      </c>
      <c r="AG388" t="str">
        <f>CONCATENATE(Table111[[#This Row],[Resistance (Ohms)]],Table111[[#This Row],[Tolerance]],Table111[[#This Row],[Stock]])</f>
        <v>110Â±5%</v>
      </c>
      <c r="AH388" t="s">
        <v>11345</v>
      </c>
      <c r="AI388" s="6" t="s">
        <v>11350</v>
      </c>
    </row>
    <row r="389" spans="1:35">
      <c r="A389" t="s">
        <v>5274</v>
      </c>
      <c r="B389" t="s">
        <v>5275</v>
      </c>
      <c r="C389" t="s">
        <v>6067</v>
      </c>
      <c r="D389" t="s">
        <v>6068</v>
      </c>
      <c r="E389" t="s">
        <v>60</v>
      </c>
      <c r="F389" t="s">
        <v>6069</v>
      </c>
      <c r="G389">
        <v>109637</v>
      </c>
      <c r="H389">
        <v>0</v>
      </c>
      <c r="I389">
        <v>0.1</v>
      </c>
      <c r="J389">
        <v>0</v>
      </c>
      <c r="K389">
        <v>1</v>
      </c>
      <c r="L389" t="s">
        <v>19</v>
      </c>
      <c r="M389" t="s">
        <v>5279</v>
      </c>
      <c r="N389">
        <v>113</v>
      </c>
      <c r="O389" t="s">
        <v>24</v>
      </c>
      <c r="P389" t="s">
        <v>5280</v>
      </c>
      <c r="Q389" t="s">
        <v>65</v>
      </c>
      <c r="R389" t="s">
        <v>66</v>
      </c>
      <c r="S389" t="s">
        <v>105</v>
      </c>
      <c r="T389" t="s">
        <v>67</v>
      </c>
      <c r="U389" t="s">
        <v>35</v>
      </c>
      <c r="V389">
        <v>603</v>
      </c>
      <c r="W389" t="s">
        <v>36</v>
      </c>
      <c r="X389" t="s">
        <v>37</v>
      </c>
      <c r="Y389">
        <v>2</v>
      </c>
      <c r="AB389" t="str">
        <f>IF(Table111[[#This Row],[In Adafruit Kit]]+Table111[[#This Row],[Common part]]&gt;0,1,"")</f>
        <v/>
      </c>
      <c r="AD389">
        <v>1</v>
      </c>
      <c r="AE389" t="e">
        <f>VLOOKUP(Table111[[#This Row],[Resistance (Ohms)]],Values!$A$12:'Values'!D$88,3,0)</f>
        <v>#N/A</v>
      </c>
      <c r="AG389" t="str">
        <f>CONCATENATE(Table111[[#This Row],[Resistance (Ohms)]],Table111[[#This Row],[Tolerance]],Table111[[#This Row],[Stock]])</f>
        <v>113Â±1%</v>
      </c>
      <c r="AH389" t="s">
        <v>11345</v>
      </c>
      <c r="AI389" s="6" t="s">
        <v>11350</v>
      </c>
    </row>
    <row r="390" spans="1:35">
      <c r="A390" t="s">
        <v>7192</v>
      </c>
      <c r="B390" t="s">
        <v>5275</v>
      </c>
      <c r="C390" t="s">
        <v>7697</v>
      </c>
      <c r="D390" t="s">
        <v>7698</v>
      </c>
      <c r="E390" t="s">
        <v>60</v>
      </c>
      <c r="F390" t="s">
        <v>6069</v>
      </c>
      <c r="G390">
        <v>0</v>
      </c>
      <c r="H390">
        <v>0</v>
      </c>
      <c r="I390" t="s">
        <v>25</v>
      </c>
      <c r="J390">
        <v>0</v>
      </c>
      <c r="K390">
        <v>10</v>
      </c>
      <c r="L390" t="s">
        <v>19</v>
      </c>
      <c r="M390" t="s">
        <v>5279</v>
      </c>
      <c r="N390">
        <v>113</v>
      </c>
      <c r="O390" t="s">
        <v>24</v>
      </c>
      <c r="P390" t="s">
        <v>5280</v>
      </c>
      <c r="Q390" t="s">
        <v>65</v>
      </c>
      <c r="R390" t="s">
        <v>20</v>
      </c>
      <c r="S390" t="s">
        <v>105</v>
      </c>
      <c r="T390" t="s">
        <v>67</v>
      </c>
      <c r="U390" t="s">
        <v>35</v>
      </c>
      <c r="V390">
        <v>603</v>
      </c>
      <c r="W390" t="s">
        <v>36</v>
      </c>
      <c r="X390" t="s">
        <v>37</v>
      </c>
      <c r="Y390">
        <v>2</v>
      </c>
      <c r="AB390" t="str">
        <f>IF(Table111[[#This Row],[In Adafruit Kit]]+Table111[[#This Row],[Common part]]&gt;0,1,"")</f>
        <v/>
      </c>
      <c r="AC390">
        <v>1</v>
      </c>
      <c r="AE390" t="e">
        <f>VLOOKUP(Table111[[#This Row],[Resistance (Ohms)]],Values!$A$12:'Values'!D$88,3,0)</f>
        <v>#N/A</v>
      </c>
      <c r="AG390" t="str">
        <f>CONCATENATE(Table111[[#This Row],[Resistance (Ohms)]],Table111[[#This Row],[Tolerance]],Table111[[#This Row],[Stock]])</f>
        <v>113Â±1%</v>
      </c>
      <c r="AH390" t="s">
        <v>11345</v>
      </c>
      <c r="AI390" s="6" t="s">
        <v>11350</v>
      </c>
    </row>
    <row r="391" spans="1:35">
      <c r="A391" t="s">
        <v>5274</v>
      </c>
      <c r="B391" t="s">
        <v>5275</v>
      </c>
      <c r="C391" t="s">
        <v>6964</v>
      </c>
      <c r="D391" t="s">
        <v>6965</v>
      </c>
      <c r="E391" t="s">
        <v>60</v>
      </c>
      <c r="F391" t="s">
        <v>6966</v>
      </c>
      <c r="G391">
        <v>17705</v>
      </c>
      <c r="H391">
        <v>0</v>
      </c>
      <c r="I391">
        <v>0.1</v>
      </c>
      <c r="J391">
        <v>0</v>
      </c>
      <c r="K391">
        <v>1</v>
      </c>
      <c r="L391" t="s">
        <v>19</v>
      </c>
      <c r="M391" t="s">
        <v>5279</v>
      </c>
      <c r="N391">
        <v>115</v>
      </c>
      <c r="O391" t="s">
        <v>24</v>
      </c>
      <c r="P391" t="s">
        <v>5280</v>
      </c>
      <c r="Q391" t="s">
        <v>65</v>
      </c>
      <c r="R391" t="s">
        <v>66</v>
      </c>
      <c r="S391" t="s">
        <v>105</v>
      </c>
      <c r="T391" t="s">
        <v>67</v>
      </c>
      <c r="U391" t="s">
        <v>35</v>
      </c>
      <c r="V391">
        <v>603</v>
      </c>
      <c r="W391" t="s">
        <v>36</v>
      </c>
      <c r="X391" t="s">
        <v>37</v>
      </c>
      <c r="Y391">
        <v>2</v>
      </c>
      <c r="AB391" t="str">
        <f>IF(Table111[[#This Row],[In Adafruit Kit]]+Table111[[#This Row],[Common part]]&gt;0,1,"")</f>
        <v/>
      </c>
      <c r="AD391">
        <v>1</v>
      </c>
      <c r="AE391" t="e">
        <f>VLOOKUP(Table111[[#This Row],[Resistance (Ohms)]],Values!$A$12:'Values'!D$88,3,0)</f>
        <v>#N/A</v>
      </c>
      <c r="AG391" t="str">
        <f>CONCATENATE(Table111[[#This Row],[Resistance (Ohms)]],Table111[[#This Row],[Tolerance]],Table111[[#This Row],[Stock]])</f>
        <v>115Â±1%</v>
      </c>
      <c r="AH391" t="s">
        <v>11345</v>
      </c>
      <c r="AI391" s="6" t="s">
        <v>11350</v>
      </c>
    </row>
    <row r="392" spans="1:35">
      <c r="A392" t="s">
        <v>7192</v>
      </c>
      <c r="B392" t="s">
        <v>5275</v>
      </c>
      <c r="C392" t="s">
        <v>7705</v>
      </c>
      <c r="D392" t="s">
        <v>7706</v>
      </c>
      <c r="E392" t="s">
        <v>60</v>
      </c>
      <c r="F392" t="s">
        <v>6966</v>
      </c>
      <c r="G392">
        <v>0</v>
      </c>
      <c r="H392">
        <v>0</v>
      </c>
      <c r="I392" t="s">
        <v>25</v>
      </c>
      <c r="J392">
        <v>0</v>
      </c>
      <c r="K392">
        <v>10</v>
      </c>
      <c r="L392" t="s">
        <v>19</v>
      </c>
      <c r="M392" t="s">
        <v>5279</v>
      </c>
      <c r="N392">
        <v>115</v>
      </c>
      <c r="O392" t="s">
        <v>24</v>
      </c>
      <c r="P392" t="s">
        <v>5280</v>
      </c>
      <c r="Q392" t="s">
        <v>65</v>
      </c>
      <c r="R392" t="s">
        <v>20</v>
      </c>
      <c r="S392" t="s">
        <v>105</v>
      </c>
      <c r="T392" t="s">
        <v>67</v>
      </c>
      <c r="U392" t="s">
        <v>35</v>
      </c>
      <c r="V392">
        <v>603</v>
      </c>
      <c r="W392" t="s">
        <v>36</v>
      </c>
      <c r="X392" t="s">
        <v>37</v>
      </c>
      <c r="Y392">
        <v>2</v>
      </c>
      <c r="AB392" t="str">
        <f>IF(Table111[[#This Row],[In Adafruit Kit]]+Table111[[#This Row],[Common part]]&gt;0,1,"")</f>
        <v/>
      </c>
      <c r="AD392">
        <v>1</v>
      </c>
      <c r="AE392" t="e">
        <f>VLOOKUP(Table111[[#This Row],[Resistance (Ohms)]],Values!$A$12:'Values'!D$88,3,0)</f>
        <v>#N/A</v>
      </c>
      <c r="AG392" t="str">
        <f>CONCATENATE(Table111[[#This Row],[Resistance (Ohms)]],Table111[[#This Row],[Tolerance]],Table111[[#This Row],[Stock]])</f>
        <v>115Â±1%</v>
      </c>
      <c r="AH392" t="s">
        <v>11345</v>
      </c>
      <c r="AI392" s="6" t="s">
        <v>11350</v>
      </c>
    </row>
    <row r="393" spans="1:35">
      <c r="A393" t="s">
        <v>5274</v>
      </c>
      <c r="B393" t="s">
        <v>5275</v>
      </c>
      <c r="C393" t="s">
        <v>7276</v>
      </c>
      <c r="D393" t="s">
        <v>7277</v>
      </c>
      <c r="E393" t="s">
        <v>60</v>
      </c>
      <c r="F393" t="s">
        <v>7278</v>
      </c>
      <c r="G393">
        <v>14355</v>
      </c>
      <c r="H393">
        <v>0</v>
      </c>
      <c r="I393">
        <v>0.1</v>
      </c>
      <c r="J393">
        <v>0</v>
      </c>
      <c r="K393">
        <v>1</v>
      </c>
      <c r="L393" t="s">
        <v>19</v>
      </c>
      <c r="M393" t="s">
        <v>5279</v>
      </c>
      <c r="N393">
        <v>118</v>
      </c>
      <c r="O393" t="s">
        <v>24</v>
      </c>
      <c r="P393" t="s">
        <v>5280</v>
      </c>
      <c r="Q393" t="s">
        <v>65</v>
      </c>
      <c r="R393" t="s">
        <v>66</v>
      </c>
      <c r="S393" t="s">
        <v>105</v>
      </c>
      <c r="T393" t="s">
        <v>67</v>
      </c>
      <c r="U393" t="s">
        <v>35</v>
      </c>
      <c r="V393">
        <v>603</v>
      </c>
      <c r="W393" t="s">
        <v>36</v>
      </c>
      <c r="X393" t="s">
        <v>37</v>
      </c>
      <c r="Y393">
        <v>2</v>
      </c>
      <c r="AB393" t="str">
        <f>IF(Table111[[#This Row],[In Adafruit Kit]]+Table111[[#This Row],[Common part]]&gt;0,1,"")</f>
        <v/>
      </c>
      <c r="AC393">
        <v>1</v>
      </c>
      <c r="AE393" t="e">
        <f>VLOOKUP(Table111[[#This Row],[Resistance (Ohms)]],Values!$A$12:'Values'!D$88,3,0)</f>
        <v>#N/A</v>
      </c>
      <c r="AG393" t="str">
        <f>CONCATENATE(Table111[[#This Row],[Resistance (Ohms)]],Table111[[#This Row],[Tolerance]],Table111[[#This Row],[Stock]])</f>
        <v>118Â±1%</v>
      </c>
      <c r="AH393" t="s">
        <v>11345</v>
      </c>
      <c r="AI393" s="6" t="s">
        <v>11350</v>
      </c>
    </row>
    <row r="394" spans="1:35">
      <c r="A394" t="s">
        <v>7192</v>
      </c>
      <c r="B394" t="s">
        <v>5275</v>
      </c>
      <c r="C394" t="s">
        <v>7713</v>
      </c>
      <c r="D394" t="s">
        <v>7714</v>
      </c>
      <c r="E394" t="s">
        <v>60</v>
      </c>
      <c r="F394" t="s">
        <v>7278</v>
      </c>
      <c r="G394">
        <v>0</v>
      </c>
      <c r="H394">
        <v>0</v>
      </c>
      <c r="I394" t="s">
        <v>25</v>
      </c>
      <c r="J394">
        <v>0</v>
      </c>
      <c r="K394">
        <v>10</v>
      </c>
      <c r="L394" t="s">
        <v>19</v>
      </c>
      <c r="M394" t="s">
        <v>5279</v>
      </c>
      <c r="N394">
        <v>118</v>
      </c>
      <c r="O394" t="s">
        <v>24</v>
      </c>
      <c r="P394" t="s">
        <v>5280</v>
      </c>
      <c r="Q394" t="s">
        <v>65</v>
      </c>
      <c r="R394" t="s">
        <v>20</v>
      </c>
      <c r="S394" t="s">
        <v>105</v>
      </c>
      <c r="T394" t="s">
        <v>67</v>
      </c>
      <c r="U394" t="s">
        <v>35</v>
      </c>
      <c r="V394">
        <v>603</v>
      </c>
      <c r="W394" t="s">
        <v>36</v>
      </c>
      <c r="X394" t="s">
        <v>37</v>
      </c>
      <c r="Y394">
        <v>2</v>
      </c>
      <c r="AB394" t="str">
        <f>IF(Table111[[#This Row],[In Adafruit Kit]]+Table111[[#This Row],[Common part]]&gt;0,1,"")</f>
        <v/>
      </c>
      <c r="AD394">
        <v>1</v>
      </c>
      <c r="AE394" t="e">
        <f>VLOOKUP(Table111[[#This Row],[Resistance (Ohms)]],Values!$A$12:'Values'!D$88,3,0)</f>
        <v>#N/A</v>
      </c>
      <c r="AG394" t="str">
        <f>CONCATENATE(Table111[[#This Row],[Resistance (Ohms)]],Table111[[#This Row],[Tolerance]],Table111[[#This Row],[Stock]])</f>
        <v>118Â±1%</v>
      </c>
      <c r="AH394" t="s">
        <v>11345</v>
      </c>
      <c r="AI394" s="6" t="s">
        <v>11350</v>
      </c>
    </row>
    <row r="395" spans="1:35">
      <c r="A395" t="s">
        <v>5274</v>
      </c>
      <c r="B395" t="s">
        <v>5275</v>
      </c>
      <c r="C395" t="s">
        <v>5668</v>
      </c>
      <c r="D395" t="s">
        <v>5669</v>
      </c>
      <c r="E395" t="s">
        <v>60</v>
      </c>
      <c r="F395" t="s">
        <v>5670</v>
      </c>
      <c r="G395">
        <v>6984</v>
      </c>
      <c r="H395">
        <v>0</v>
      </c>
      <c r="I395">
        <v>0.1</v>
      </c>
      <c r="J395">
        <v>0</v>
      </c>
      <c r="K395">
        <v>1</v>
      </c>
      <c r="L395" t="s">
        <v>19</v>
      </c>
      <c r="M395" t="s">
        <v>5279</v>
      </c>
      <c r="N395">
        <v>120</v>
      </c>
      <c r="O395" t="s">
        <v>23</v>
      </c>
      <c r="P395" t="s">
        <v>5280</v>
      </c>
      <c r="Q395" t="s">
        <v>65</v>
      </c>
      <c r="R395" t="s">
        <v>66</v>
      </c>
      <c r="S395" t="s">
        <v>105</v>
      </c>
      <c r="T395" t="s">
        <v>67</v>
      </c>
      <c r="U395" t="s">
        <v>35</v>
      </c>
      <c r="V395">
        <v>603</v>
      </c>
      <c r="W395" t="s">
        <v>36</v>
      </c>
      <c r="X395" t="s">
        <v>37</v>
      </c>
      <c r="Y395">
        <v>2</v>
      </c>
      <c r="AB395" t="str">
        <f>IF(Table111[[#This Row],[In Adafruit Kit]]+Table111[[#This Row],[Common part]]&gt;0,1,"")</f>
        <v/>
      </c>
      <c r="AD395">
        <v>1</v>
      </c>
      <c r="AE395" t="str">
        <f>VLOOKUP(Table111[[#This Row],[Resistance (Ohms)]],Values!$A$12:'Values'!D$88,3,0)</f>
        <v>STOCK</v>
      </c>
      <c r="AF395" t="s">
        <v>29</v>
      </c>
      <c r="AG395" t="str">
        <f>CONCATENATE(Table111[[#This Row],[Resistance (Ohms)]],Table111[[#This Row],[Tolerance]],Table111[[#This Row],[Stock]])</f>
        <v>120Â±5%Stock</v>
      </c>
      <c r="AH395" t="s">
        <v>11345</v>
      </c>
      <c r="AI395" s="6" t="s">
        <v>11350</v>
      </c>
    </row>
    <row r="396" spans="1:35">
      <c r="A396" t="s">
        <v>5274</v>
      </c>
      <c r="B396" t="s">
        <v>5275</v>
      </c>
      <c r="C396" t="s">
        <v>7288</v>
      </c>
      <c r="D396" t="s">
        <v>7289</v>
      </c>
      <c r="E396" t="s">
        <v>60</v>
      </c>
      <c r="F396" t="s">
        <v>7290</v>
      </c>
      <c r="G396">
        <v>13314</v>
      </c>
      <c r="H396">
        <v>0</v>
      </c>
      <c r="I396">
        <v>0.1</v>
      </c>
      <c r="J396">
        <v>0</v>
      </c>
      <c r="K396">
        <v>1</v>
      </c>
      <c r="L396" t="s">
        <v>19</v>
      </c>
      <c r="M396" t="s">
        <v>5279</v>
      </c>
      <c r="N396">
        <v>120</v>
      </c>
      <c r="O396" t="s">
        <v>24</v>
      </c>
      <c r="P396" t="s">
        <v>5280</v>
      </c>
      <c r="Q396" t="s">
        <v>65</v>
      </c>
      <c r="R396" t="s">
        <v>66</v>
      </c>
      <c r="S396" t="s">
        <v>105</v>
      </c>
      <c r="T396" t="s">
        <v>67</v>
      </c>
      <c r="U396" t="s">
        <v>35</v>
      </c>
      <c r="V396">
        <v>603</v>
      </c>
      <c r="W396" t="s">
        <v>36</v>
      </c>
      <c r="X396" t="s">
        <v>37</v>
      </c>
      <c r="Y396">
        <v>2</v>
      </c>
      <c r="AB396" t="str">
        <f>IF(Table111[[#This Row],[In Adafruit Kit]]+Table111[[#This Row],[Common part]]&gt;0,1,"")</f>
        <v/>
      </c>
      <c r="AD396">
        <v>1</v>
      </c>
      <c r="AE396" t="str">
        <f>VLOOKUP(Table111[[#This Row],[Resistance (Ohms)]],Values!$A$12:'Values'!D$88,3,0)</f>
        <v>STOCK</v>
      </c>
      <c r="AF396" t="s">
        <v>29</v>
      </c>
      <c r="AG396" t="str">
        <f>CONCATENATE(Table111[[#This Row],[Resistance (Ohms)]],Table111[[#This Row],[Tolerance]],Table111[[#This Row],[Stock]])</f>
        <v>120Â±1%Stock</v>
      </c>
      <c r="AH396" t="s">
        <v>11345</v>
      </c>
      <c r="AI396" s="6" t="s">
        <v>11350</v>
      </c>
    </row>
    <row r="397" spans="1:35">
      <c r="A397" t="s">
        <v>7192</v>
      </c>
      <c r="B397" t="s">
        <v>5275</v>
      </c>
      <c r="C397" t="s">
        <v>7729</v>
      </c>
      <c r="D397" t="s">
        <v>7730</v>
      </c>
      <c r="E397" t="s">
        <v>60</v>
      </c>
      <c r="F397" t="s">
        <v>7290</v>
      </c>
      <c r="G397">
        <v>0</v>
      </c>
      <c r="H397">
        <v>0</v>
      </c>
      <c r="I397" t="s">
        <v>25</v>
      </c>
      <c r="J397">
        <v>0</v>
      </c>
      <c r="K397">
        <v>10</v>
      </c>
      <c r="L397" t="s">
        <v>19</v>
      </c>
      <c r="M397" t="s">
        <v>5279</v>
      </c>
      <c r="N397">
        <v>120</v>
      </c>
      <c r="O397" t="s">
        <v>24</v>
      </c>
      <c r="P397" t="s">
        <v>5280</v>
      </c>
      <c r="Q397" t="s">
        <v>65</v>
      </c>
      <c r="R397" t="s">
        <v>20</v>
      </c>
      <c r="S397" t="s">
        <v>105</v>
      </c>
      <c r="T397" t="s">
        <v>67</v>
      </c>
      <c r="U397" t="s">
        <v>35</v>
      </c>
      <c r="V397">
        <v>603</v>
      </c>
      <c r="W397" t="s">
        <v>36</v>
      </c>
      <c r="X397" t="s">
        <v>37</v>
      </c>
      <c r="Y397">
        <v>2</v>
      </c>
      <c r="AB397" t="str">
        <f>IF(Table111[[#This Row],[In Adafruit Kit]]+Table111[[#This Row],[Common part]]&gt;0,1,"")</f>
        <v/>
      </c>
      <c r="AD397">
        <v>1</v>
      </c>
      <c r="AE397" t="str">
        <f>VLOOKUP(Table111[[#This Row],[Resistance (Ohms)]],Values!$A$12:'Values'!D$88,3,0)</f>
        <v>STOCK</v>
      </c>
      <c r="AG397" t="str">
        <f>CONCATENATE(Table111[[#This Row],[Resistance (Ohms)]],Table111[[#This Row],[Tolerance]],Table111[[#This Row],[Stock]])</f>
        <v>120Â±1%</v>
      </c>
      <c r="AH397" t="s">
        <v>11345</v>
      </c>
      <c r="AI397" s="6" t="s">
        <v>11350</v>
      </c>
    </row>
    <row r="398" spans="1:35">
      <c r="A398" t="s">
        <v>7192</v>
      </c>
      <c r="B398" t="s">
        <v>5275</v>
      </c>
      <c r="C398" t="s">
        <v>8882</v>
      </c>
      <c r="D398" t="s">
        <v>8883</v>
      </c>
      <c r="E398" t="s">
        <v>60</v>
      </c>
      <c r="F398" t="s">
        <v>5670</v>
      </c>
      <c r="G398">
        <v>0</v>
      </c>
      <c r="H398">
        <v>0</v>
      </c>
      <c r="I398" t="s">
        <v>25</v>
      </c>
      <c r="J398">
        <v>0</v>
      </c>
      <c r="K398">
        <v>10</v>
      </c>
      <c r="L398" t="s">
        <v>19</v>
      </c>
      <c r="M398" t="s">
        <v>5279</v>
      </c>
      <c r="N398">
        <v>120</v>
      </c>
      <c r="O398" t="s">
        <v>23</v>
      </c>
      <c r="P398" t="s">
        <v>5280</v>
      </c>
      <c r="Q398" t="s">
        <v>65</v>
      </c>
      <c r="R398" t="s">
        <v>20</v>
      </c>
      <c r="S398" t="s">
        <v>71</v>
      </c>
      <c r="T398" t="s">
        <v>67</v>
      </c>
      <c r="U398" t="s">
        <v>35</v>
      </c>
      <c r="V398">
        <v>603</v>
      </c>
      <c r="W398" t="s">
        <v>36</v>
      </c>
      <c r="X398" t="s">
        <v>37</v>
      </c>
      <c r="Y398">
        <v>2</v>
      </c>
      <c r="AB398" t="str">
        <f>IF(Table111[[#This Row],[In Adafruit Kit]]+Table111[[#This Row],[Common part]]&gt;0,1,"")</f>
        <v/>
      </c>
      <c r="AE398" t="str">
        <f>VLOOKUP(Table111[[#This Row],[Resistance (Ohms)]],Values!$A$12:'Values'!D$88,3,0)</f>
        <v>STOCK</v>
      </c>
      <c r="AG398" t="str">
        <f>CONCATENATE(Table111[[#This Row],[Resistance (Ohms)]],Table111[[#This Row],[Tolerance]],Table111[[#This Row],[Stock]])</f>
        <v>120Â±5%</v>
      </c>
      <c r="AH398" t="s">
        <v>11345</v>
      </c>
      <c r="AI398" s="6" t="s">
        <v>11350</v>
      </c>
    </row>
    <row r="399" spans="1:35">
      <c r="A399" t="s">
        <v>5274</v>
      </c>
      <c r="B399" t="s">
        <v>5275</v>
      </c>
      <c r="C399" t="s">
        <v>5860</v>
      </c>
      <c r="D399" t="s">
        <v>5861</v>
      </c>
      <c r="E399" t="s">
        <v>60</v>
      </c>
      <c r="F399" t="s">
        <v>5862</v>
      </c>
      <c r="G399">
        <v>171040</v>
      </c>
      <c r="H399">
        <v>0</v>
      </c>
      <c r="I399">
        <v>0.1</v>
      </c>
      <c r="J399">
        <v>0</v>
      </c>
      <c r="K399">
        <v>1</v>
      </c>
      <c r="L399" t="s">
        <v>19</v>
      </c>
      <c r="M399" t="s">
        <v>5279</v>
      </c>
      <c r="N399">
        <v>121</v>
      </c>
      <c r="O399" t="s">
        <v>24</v>
      </c>
      <c r="P399" t="s">
        <v>5280</v>
      </c>
      <c r="Q399" t="s">
        <v>65</v>
      </c>
      <c r="R399" t="s">
        <v>66</v>
      </c>
      <c r="S399" t="s">
        <v>105</v>
      </c>
      <c r="T399" t="s">
        <v>67</v>
      </c>
      <c r="U399" t="s">
        <v>35</v>
      </c>
      <c r="V399">
        <v>603</v>
      </c>
      <c r="W399" t="s">
        <v>36</v>
      </c>
      <c r="X399" t="s">
        <v>37</v>
      </c>
      <c r="Y399">
        <v>2</v>
      </c>
      <c r="AB399" t="str">
        <f>IF(Table111[[#This Row],[In Adafruit Kit]]+Table111[[#This Row],[Common part]]&gt;0,1,"")</f>
        <v/>
      </c>
      <c r="AD399">
        <v>1</v>
      </c>
      <c r="AE399" t="e">
        <f>VLOOKUP(Table111[[#This Row],[Resistance (Ohms)]],Values!$A$12:'Values'!D$88,3,0)</f>
        <v>#N/A</v>
      </c>
      <c r="AG399" t="str">
        <f>CONCATENATE(Table111[[#This Row],[Resistance (Ohms)]],Table111[[#This Row],[Tolerance]],Table111[[#This Row],[Stock]])</f>
        <v>121Â±1%</v>
      </c>
      <c r="AH399" t="s">
        <v>11345</v>
      </c>
      <c r="AI399" s="6" t="s">
        <v>11350</v>
      </c>
    </row>
    <row r="400" spans="1:35">
      <c r="A400" t="s">
        <v>7192</v>
      </c>
      <c r="B400" t="s">
        <v>5275</v>
      </c>
      <c r="C400" t="s">
        <v>7739</v>
      </c>
      <c r="D400" t="s">
        <v>7740</v>
      </c>
      <c r="E400" t="s">
        <v>60</v>
      </c>
      <c r="F400" t="s">
        <v>5862</v>
      </c>
      <c r="G400">
        <v>0</v>
      </c>
      <c r="H400">
        <v>0</v>
      </c>
      <c r="I400" t="s">
        <v>25</v>
      </c>
      <c r="J400">
        <v>0</v>
      </c>
      <c r="K400">
        <v>10</v>
      </c>
      <c r="L400" t="s">
        <v>19</v>
      </c>
      <c r="M400" t="s">
        <v>5279</v>
      </c>
      <c r="N400">
        <v>121</v>
      </c>
      <c r="O400" t="s">
        <v>24</v>
      </c>
      <c r="P400" t="s">
        <v>5280</v>
      </c>
      <c r="Q400" t="s">
        <v>65</v>
      </c>
      <c r="R400" t="s">
        <v>20</v>
      </c>
      <c r="S400" t="s">
        <v>105</v>
      </c>
      <c r="T400" t="s">
        <v>67</v>
      </c>
      <c r="U400" t="s">
        <v>35</v>
      </c>
      <c r="V400">
        <v>603</v>
      </c>
      <c r="W400" t="s">
        <v>36</v>
      </c>
      <c r="X400" t="s">
        <v>37</v>
      </c>
      <c r="Y400">
        <v>2</v>
      </c>
      <c r="AB400" t="str">
        <f>IF(Table111[[#This Row],[In Adafruit Kit]]+Table111[[#This Row],[Common part]]&gt;0,1,"")</f>
        <v/>
      </c>
      <c r="AD400">
        <v>1</v>
      </c>
      <c r="AE400" t="e">
        <f>VLOOKUP(Table111[[#This Row],[Resistance (Ohms)]],Values!$A$12:'Values'!D$88,3,0)</f>
        <v>#N/A</v>
      </c>
      <c r="AG400" t="str">
        <f>CONCATENATE(Table111[[#This Row],[Resistance (Ohms)]],Table111[[#This Row],[Tolerance]],Table111[[#This Row],[Stock]])</f>
        <v>121Â±1%</v>
      </c>
      <c r="AH400" t="s">
        <v>11345</v>
      </c>
      <c r="AI400" s="6" t="s">
        <v>11350</v>
      </c>
    </row>
    <row r="401" spans="1:35">
      <c r="A401" t="s">
        <v>5274</v>
      </c>
      <c r="B401" t="s">
        <v>5275</v>
      </c>
      <c r="C401" t="s">
        <v>6757</v>
      </c>
      <c r="D401" t="s">
        <v>6758</v>
      </c>
      <c r="E401" t="s">
        <v>60</v>
      </c>
      <c r="F401" t="s">
        <v>6759</v>
      </c>
      <c r="G401">
        <v>39870</v>
      </c>
      <c r="H401">
        <v>0</v>
      </c>
      <c r="I401">
        <v>0.1</v>
      </c>
      <c r="J401">
        <v>0</v>
      </c>
      <c r="K401">
        <v>1</v>
      </c>
      <c r="L401" t="s">
        <v>19</v>
      </c>
      <c r="M401" t="s">
        <v>5279</v>
      </c>
      <c r="N401">
        <v>124</v>
      </c>
      <c r="O401" t="s">
        <v>24</v>
      </c>
      <c r="P401" t="s">
        <v>5280</v>
      </c>
      <c r="Q401" t="s">
        <v>65</v>
      </c>
      <c r="R401" t="s">
        <v>66</v>
      </c>
      <c r="S401" t="s">
        <v>105</v>
      </c>
      <c r="T401" t="s">
        <v>67</v>
      </c>
      <c r="U401" t="s">
        <v>35</v>
      </c>
      <c r="V401">
        <v>603</v>
      </c>
      <c r="W401" t="s">
        <v>36</v>
      </c>
      <c r="X401" t="s">
        <v>37</v>
      </c>
      <c r="Y401">
        <v>2</v>
      </c>
      <c r="AB401" t="str">
        <f>IF(Table111[[#This Row],[In Adafruit Kit]]+Table111[[#This Row],[Common part]]&gt;0,1,"")</f>
        <v/>
      </c>
      <c r="AD401">
        <v>1</v>
      </c>
      <c r="AE401" t="e">
        <f>VLOOKUP(Table111[[#This Row],[Resistance (Ohms)]],Values!$A$12:'Values'!D$88,3,0)</f>
        <v>#N/A</v>
      </c>
      <c r="AG401" t="str">
        <f>CONCATENATE(Table111[[#This Row],[Resistance (Ohms)]],Table111[[#This Row],[Tolerance]],Table111[[#This Row],[Stock]])</f>
        <v>124Â±1%</v>
      </c>
      <c r="AH401" t="s">
        <v>11345</v>
      </c>
      <c r="AI401" s="6" t="s">
        <v>11350</v>
      </c>
    </row>
    <row r="402" spans="1:35">
      <c r="A402" t="s">
        <v>7192</v>
      </c>
      <c r="B402" t="s">
        <v>5275</v>
      </c>
      <c r="C402" t="s">
        <v>7749</v>
      </c>
      <c r="D402" t="s">
        <v>7750</v>
      </c>
      <c r="E402" t="s">
        <v>60</v>
      </c>
      <c r="F402" t="s">
        <v>6759</v>
      </c>
      <c r="G402">
        <v>0</v>
      </c>
      <c r="H402">
        <v>0</v>
      </c>
      <c r="I402" t="s">
        <v>25</v>
      </c>
      <c r="J402">
        <v>0</v>
      </c>
      <c r="K402">
        <v>10</v>
      </c>
      <c r="L402" t="s">
        <v>19</v>
      </c>
      <c r="M402" t="s">
        <v>5279</v>
      </c>
      <c r="N402">
        <v>124</v>
      </c>
      <c r="O402" t="s">
        <v>24</v>
      </c>
      <c r="P402" t="s">
        <v>5280</v>
      </c>
      <c r="Q402" t="s">
        <v>65</v>
      </c>
      <c r="R402" t="s">
        <v>20</v>
      </c>
      <c r="S402" t="s">
        <v>105</v>
      </c>
      <c r="T402" t="s">
        <v>67</v>
      </c>
      <c r="U402" t="s">
        <v>35</v>
      </c>
      <c r="V402">
        <v>603</v>
      </c>
      <c r="W402" t="s">
        <v>36</v>
      </c>
      <c r="X402" t="s">
        <v>37</v>
      </c>
      <c r="Y402">
        <v>2</v>
      </c>
      <c r="Z402">
        <v>1</v>
      </c>
      <c r="AB402">
        <f>IF(Table111[[#This Row],[In Adafruit Kit]]+Table111[[#This Row],[Common part]]&gt;0,1,"")</f>
        <v>1</v>
      </c>
      <c r="AC402">
        <v>1</v>
      </c>
      <c r="AE402" t="e">
        <f>VLOOKUP(Table111[[#This Row],[Resistance (Ohms)]],Values!$A$12:'Values'!D$88,3,0)</f>
        <v>#N/A</v>
      </c>
      <c r="AG402" t="str">
        <f>CONCATENATE(Table111[[#This Row],[Resistance (Ohms)]],Table111[[#This Row],[Tolerance]],Table111[[#This Row],[Stock]])</f>
        <v>124Â±1%</v>
      </c>
      <c r="AH402" t="s">
        <v>11345</v>
      </c>
      <c r="AI402" s="6" t="s">
        <v>11350</v>
      </c>
    </row>
    <row r="403" spans="1:35">
      <c r="A403" t="s">
        <v>5274</v>
      </c>
      <c r="B403" t="s">
        <v>5275</v>
      </c>
      <c r="C403" t="s">
        <v>6880</v>
      </c>
      <c r="D403" t="s">
        <v>6881</v>
      </c>
      <c r="E403" t="s">
        <v>60</v>
      </c>
      <c r="F403" t="s">
        <v>6882</v>
      </c>
      <c r="G403">
        <v>17691</v>
      </c>
      <c r="H403">
        <v>0</v>
      </c>
      <c r="I403">
        <v>0.1</v>
      </c>
      <c r="J403">
        <v>0</v>
      </c>
      <c r="K403">
        <v>1</v>
      </c>
      <c r="L403" t="s">
        <v>19</v>
      </c>
      <c r="M403" t="s">
        <v>5279</v>
      </c>
      <c r="N403">
        <v>127</v>
      </c>
      <c r="O403" t="s">
        <v>24</v>
      </c>
      <c r="P403" t="s">
        <v>5280</v>
      </c>
      <c r="Q403" t="s">
        <v>65</v>
      </c>
      <c r="R403" t="s">
        <v>66</v>
      </c>
      <c r="S403" t="s">
        <v>105</v>
      </c>
      <c r="T403" t="s">
        <v>67</v>
      </c>
      <c r="U403" t="s">
        <v>35</v>
      </c>
      <c r="V403">
        <v>603</v>
      </c>
      <c r="W403" t="s">
        <v>36</v>
      </c>
      <c r="X403" t="s">
        <v>37</v>
      </c>
      <c r="Y403">
        <v>2</v>
      </c>
      <c r="AB403" t="str">
        <f>IF(Table111[[#This Row],[In Adafruit Kit]]+Table111[[#This Row],[Common part]]&gt;0,1,"")</f>
        <v/>
      </c>
      <c r="AD403">
        <v>1</v>
      </c>
      <c r="AE403" t="e">
        <f>VLOOKUP(Table111[[#This Row],[Resistance (Ohms)]],Values!$A$12:'Values'!D$88,3,0)</f>
        <v>#N/A</v>
      </c>
      <c r="AG403" t="str">
        <f>CONCATENATE(Table111[[#This Row],[Resistance (Ohms)]],Table111[[#This Row],[Tolerance]],Table111[[#This Row],[Stock]])</f>
        <v>127Â±1%</v>
      </c>
      <c r="AH403" t="s">
        <v>11345</v>
      </c>
      <c r="AI403" s="6" t="s">
        <v>11350</v>
      </c>
    </row>
    <row r="404" spans="1:35">
      <c r="A404" t="s">
        <v>7192</v>
      </c>
      <c r="B404" t="s">
        <v>5275</v>
      </c>
      <c r="C404" t="s">
        <v>7757</v>
      </c>
      <c r="D404" t="s">
        <v>7758</v>
      </c>
      <c r="E404" t="s">
        <v>60</v>
      </c>
      <c r="F404" t="s">
        <v>6882</v>
      </c>
      <c r="G404">
        <v>0</v>
      </c>
      <c r="H404">
        <v>0</v>
      </c>
      <c r="I404" t="s">
        <v>25</v>
      </c>
      <c r="J404">
        <v>0</v>
      </c>
      <c r="K404">
        <v>10</v>
      </c>
      <c r="L404" t="s">
        <v>19</v>
      </c>
      <c r="M404" t="s">
        <v>5279</v>
      </c>
      <c r="N404">
        <v>127</v>
      </c>
      <c r="O404" t="s">
        <v>24</v>
      </c>
      <c r="P404" t="s">
        <v>5280</v>
      </c>
      <c r="Q404" t="s">
        <v>65</v>
      </c>
      <c r="R404" t="s">
        <v>20</v>
      </c>
      <c r="S404" t="s">
        <v>105</v>
      </c>
      <c r="T404" t="s">
        <v>67</v>
      </c>
      <c r="U404" t="s">
        <v>35</v>
      </c>
      <c r="V404">
        <v>603</v>
      </c>
      <c r="W404" t="s">
        <v>36</v>
      </c>
      <c r="X404" t="s">
        <v>37</v>
      </c>
      <c r="Y404">
        <v>2</v>
      </c>
      <c r="AB404" t="str">
        <f>IF(Table111[[#This Row],[In Adafruit Kit]]+Table111[[#This Row],[Common part]]&gt;0,1,"")</f>
        <v/>
      </c>
      <c r="AC404">
        <v>1</v>
      </c>
      <c r="AE404" t="e">
        <f>VLOOKUP(Table111[[#This Row],[Resistance (Ohms)]],Values!$A$12:'Values'!D$88,3,0)</f>
        <v>#N/A</v>
      </c>
      <c r="AG404" t="str">
        <f>CONCATENATE(Table111[[#This Row],[Resistance (Ohms)]],Table111[[#This Row],[Tolerance]],Table111[[#This Row],[Stock]])</f>
        <v>127Â±1%</v>
      </c>
      <c r="AH404" t="s">
        <v>11345</v>
      </c>
      <c r="AI404" s="6" t="s">
        <v>11350</v>
      </c>
    </row>
    <row r="405" spans="1:35">
      <c r="A405" t="s">
        <v>5274</v>
      </c>
      <c r="B405" t="s">
        <v>5275</v>
      </c>
      <c r="C405" t="s">
        <v>5509</v>
      </c>
      <c r="D405" t="s">
        <v>5510</v>
      </c>
      <c r="E405" t="s">
        <v>60</v>
      </c>
      <c r="F405" t="s">
        <v>5511</v>
      </c>
      <c r="G405">
        <v>73462</v>
      </c>
      <c r="H405">
        <v>0</v>
      </c>
      <c r="I405">
        <v>0.1</v>
      </c>
      <c r="J405">
        <v>0</v>
      </c>
      <c r="K405">
        <v>1</v>
      </c>
      <c r="L405" t="s">
        <v>19</v>
      </c>
      <c r="M405" t="s">
        <v>5279</v>
      </c>
      <c r="N405">
        <v>130</v>
      </c>
      <c r="O405" t="s">
        <v>23</v>
      </c>
      <c r="P405" t="s">
        <v>5280</v>
      </c>
      <c r="Q405" t="s">
        <v>65</v>
      </c>
      <c r="R405" t="s">
        <v>66</v>
      </c>
      <c r="S405" t="s">
        <v>105</v>
      </c>
      <c r="T405" t="s">
        <v>67</v>
      </c>
      <c r="U405" t="s">
        <v>35</v>
      </c>
      <c r="V405">
        <v>603</v>
      </c>
      <c r="W405" t="s">
        <v>36</v>
      </c>
      <c r="X405" t="s">
        <v>37</v>
      </c>
      <c r="Y405">
        <v>2</v>
      </c>
      <c r="Z405">
        <v>1</v>
      </c>
      <c r="AB405">
        <f>IF(Table111[[#This Row],[In Adafruit Kit]]+Table111[[#This Row],[Common part]]&gt;0,1,"")</f>
        <v>1</v>
      </c>
      <c r="AC405">
        <v>1</v>
      </c>
      <c r="AE405" t="e">
        <f>VLOOKUP(Table111[[#This Row],[Resistance (Ohms)]],Values!$A$12:'Values'!D$88,3,0)</f>
        <v>#N/A</v>
      </c>
      <c r="AG405" t="str">
        <f>CONCATENATE(Table111[[#This Row],[Resistance (Ohms)]],Table111[[#This Row],[Tolerance]],Table111[[#This Row],[Stock]])</f>
        <v>130Â±5%</v>
      </c>
      <c r="AH405" t="s">
        <v>11345</v>
      </c>
      <c r="AI405" s="6" t="s">
        <v>11350</v>
      </c>
    </row>
    <row r="406" spans="1:35">
      <c r="A406" t="s">
        <v>5274</v>
      </c>
      <c r="B406" t="s">
        <v>5275</v>
      </c>
      <c r="C406" t="s">
        <v>6211</v>
      </c>
      <c r="D406" t="s">
        <v>6212</v>
      </c>
      <c r="E406" t="s">
        <v>60</v>
      </c>
      <c r="F406" t="s">
        <v>6213</v>
      </c>
      <c r="G406">
        <v>88155</v>
      </c>
      <c r="H406">
        <v>0</v>
      </c>
      <c r="I406">
        <v>0.1</v>
      </c>
      <c r="J406">
        <v>0</v>
      </c>
      <c r="K406">
        <v>1</v>
      </c>
      <c r="L406" t="s">
        <v>19</v>
      </c>
      <c r="M406" t="s">
        <v>5279</v>
      </c>
      <c r="N406">
        <v>130</v>
      </c>
      <c r="O406" t="s">
        <v>24</v>
      </c>
      <c r="P406" t="s">
        <v>5280</v>
      </c>
      <c r="Q406" t="s">
        <v>65</v>
      </c>
      <c r="R406" t="s">
        <v>66</v>
      </c>
      <c r="S406" t="s">
        <v>105</v>
      </c>
      <c r="T406" t="s">
        <v>67</v>
      </c>
      <c r="U406" t="s">
        <v>35</v>
      </c>
      <c r="V406">
        <v>603</v>
      </c>
      <c r="W406" t="s">
        <v>36</v>
      </c>
      <c r="X406" t="s">
        <v>37</v>
      </c>
      <c r="Y406">
        <v>2</v>
      </c>
      <c r="AB406" t="str">
        <f>IF(Table111[[#This Row],[In Adafruit Kit]]+Table111[[#This Row],[Common part]]&gt;0,1,"")</f>
        <v/>
      </c>
      <c r="AD406">
        <v>1</v>
      </c>
      <c r="AE406" t="e">
        <f>VLOOKUP(Table111[[#This Row],[Resistance (Ohms)]],Values!$A$12:'Values'!D$88,3,0)</f>
        <v>#N/A</v>
      </c>
      <c r="AG406" t="str">
        <f>CONCATENATE(Table111[[#This Row],[Resistance (Ohms)]],Table111[[#This Row],[Tolerance]],Table111[[#This Row],[Stock]])</f>
        <v>130Â±1%</v>
      </c>
      <c r="AH406" t="s">
        <v>11345</v>
      </c>
      <c r="AI406" s="6" t="s">
        <v>11350</v>
      </c>
    </row>
    <row r="407" spans="1:35">
      <c r="A407" t="s">
        <v>7192</v>
      </c>
      <c r="B407" t="s">
        <v>5275</v>
      </c>
      <c r="C407" t="s">
        <v>7773</v>
      </c>
      <c r="D407" t="s">
        <v>7774</v>
      </c>
      <c r="E407" t="s">
        <v>60</v>
      </c>
      <c r="F407" t="s">
        <v>6213</v>
      </c>
      <c r="G407">
        <v>0</v>
      </c>
      <c r="H407">
        <v>0</v>
      </c>
      <c r="I407" t="s">
        <v>25</v>
      </c>
      <c r="J407">
        <v>0</v>
      </c>
      <c r="K407">
        <v>10</v>
      </c>
      <c r="L407" t="s">
        <v>19</v>
      </c>
      <c r="M407" t="s">
        <v>5279</v>
      </c>
      <c r="N407">
        <v>130</v>
      </c>
      <c r="O407" t="s">
        <v>24</v>
      </c>
      <c r="P407" t="s">
        <v>5280</v>
      </c>
      <c r="Q407" t="s">
        <v>65</v>
      </c>
      <c r="R407" t="s">
        <v>20</v>
      </c>
      <c r="S407" t="s">
        <v>105</v>
      </c>
      <c r="T407" t="s">
        <v>67</v>
      </c>
      <c r="U407" t="s">
        <v>35</v>
      </c>
      <c r="V407">
        <v>603</v>
      </c>
      <c r="W407" t="s">
        <v>36</v>
      </c>
      <c r="X407" t="s">
        <v>37</v>
      </c>
      <c r="Y407">
        <v>2</v>
      </c>
      <c r="Z407">
        <v>1</v>
      </c>
      <c r="AB407">
        <f>IF(Table111[[#This Row],[In Adafruit Kit]]+Table111[[#This Row],[Common part]]&gt;0,1,"")</f>
        <v>1</v>
      </c>
      <c r="AC407">
        <v>1</v>
      </c>
      <c r="AE407" t="e">
        <f>VLOOKUP(Table111[[#This Row],[Resistance (Ohms)]],Values!$A$12:'Values'!D$88,3,0)</f>
        <v>#N/A</v>
      </c>
      <c r="AG407" t="str">
        <f>CONCATENATE(Table111[[#This Row],[Resistance (Ohms)]],Table111[[#This Row],[Tolerance]],Table111[[#This Row],[Stock]])</f>
        <v>130Â±1%</v>
      </c>
      <c r="AH407" t="s">
        <v>11345</v>
      </c>
      <c r="AI407" s="6" t="s">
        <v>11350</v>
      </c>
    </row>
    <row r="408" spans="1:35">
      <c r="A408" t="s">
        <v>7192</v>
      </c>
      <c r="B408" t="s">
        <v>5275</v>
      </c>
      <c r="C408" t="s">
        <v>8894</v>
      </c>
      <c r="D408" t="s">
        <v>8895</v>
      </c>
      <c r="E408" t="s">
        <v>60</v>
      </c>
      <c r="F408" t="s">
        <v>5511</v>
      </c>
      <c r="G408">
        <v>0</v>
      </c>
      <c r="H408">
        <v>0</v>
      </c>
      <c r="I408" t="s">
        <v>25</v>
      </c>
      <c r="J408">
        <v>0</v>
      </c>
      <c r="K408">
        <v>10</v>
      </c>
      <c r="L408" t="s">
        <v>19</v>
      </c>
      <c r="M408" t="s">
        <v>5279</v>
      </c>
      <c r="N408">
        <v>130</v>
      </c>
      <c r="O408" t="s">
        <v>23</v>
      </c>
      <c r="P408" t="s">
        <v>5280</v>
      </c>
      <c r="Q408" t="s">
        <v>65</v>
      </c>
      <c r="R408" t="s">
        <v>20</v>
      </c>
      <c r="S408" t="s">
        <v>71</v>
      </c>
      <c r="T408" t="s">
        <v>67</v>
      </c>
      <c r="U408" t="s">
        <v>35</v>
      </c>
      <c r="V408">
        <v>603</v>
      </c>
      <c r="W408" t="s">
        <v>36</v>
      </c>
      <c r="X408" t="s">
        <v>37</v>
      </c>
      <c r="Y408">
        <v>2</v>
      </c>
      <c r="AB408" t="str">
        <f>IF(Table111[[#This Row],[In Adafruit Kit]]+Table111[[#This Row],[Common part]]&gt;0,1,"")</f>
        <v/>
      </c>
      <c r="AE408" t="e">
        <f>VLOOKUP(Table111[[#This Row],[Resistance (Ohms)]],Values!$A$12:'Values'!D$88,3,0)</f>
        <v>#N/A</v>
      </c>
      <c r="AG408" t="str">
        <f>CONCATENATE(Table111[[#This Row],[Resistance (Ohms)]],Table111[[#This Row],[Tolerance]],Table111[[#This Row],[Stock]])</f>
        <v>130Â±5%</v>
      </c>
      <c r="AH408" t="s">
        <v>11345</v>
      </c>
      <c r="AI408" s="6" t="s">
        <v>11350</v>
      </c>
    </row>
    <row r="409" spans="1:35">
      <c r="A409" t="s">
        <v>5274</v>
      </c>
      <c r="B409" t="s">
        <v>5275</v>
      </c>
      <c r="C409" t="s">
        <v>7585</v>
      </c>
      <c r="D409" t="s">
        <v>7586</v>
      </c>
      <c r="E409" t="s">
        <v>60</v>
      </c>
      <c r="F409" t="s">
        <v>7587</v>
      </c>
      <c r="G409">
        <v>1</v>
      </c>
      <c r="H409">
        <v>0</v>
      </c>
      <c r="I409">
        <v>0.1</v>
      </c>
      <c r="J409">
        <v>0</v>
      </c>
      <c r="K409">
        <v>1</v>
      </c>
      <c r="L409" t="s">
        <v>19</v>
      </c>
      <c r="M409" t="s">
        <v>5279</v>
      </c>
      <c r="N409">
        <v>133</v>
      </c>
      <c r="O409" t="s">
        <v>24</v>
      </c>
      <c r="P409" t="s">
        <v>5280</v>
      </c>
      <c r="Q409" t="s">
        <v>65</v>
      </c>
      <c r="R409" t="s">
        <v>66</v>
      </c>
      <c r="S409" t="s">
        <v>105</v>
      </c>
      <c r="T409" t="s">
        <v>67</v>
      </c>
      <c r="U409" t="s">
        <v>35</v>
      </c>
      <c r="V409">
        <v>603</v>
      </c>
      <c r="W409" t="s">
        <v>36</v>
      </c>
      <c r="X409" t="s">
        <v>37</v>
      </c>
      <c r="Y409">
        <v>2</v>
      </c>
      <c r="AB409" t="str">
        <f>IF(Table111[[#This Row],[In Adafruit Kit]]+Table111[[#This Row],[Common part]]&gt;0,1,"")</f>
        <v/>
      </c>
      <c r="AD409">
        <v>1</v>
      </c>
      <c r="AE409" t="e">
        <f>VLOOKUP(Table111[[#This Row],[Resistance (Ohms)]],Values!$A$12:'Values'!D$88,3,0)</f>
        <v>#N/A</v>
      </c>
      <c r="AG409" t="str">
        <f>CONCATENATE(Table111[[#This Row],[Resistance (Ohms)]],Table111[[#This Row],[Tolerance]],Table111[[#This Row],[Stock]])</f>
        <v>133Â±1%</v>
      </c>
      <c r="AH409" t="s">
        <v>11345</v>
      </c>
      <c r="AI409" s="6" t="s">
        <v>11350</v>
      </c>
    </row>
    <row r="410" spans="1:35">
      <c r="A410" t="s">
        <v>7192</v>
      </c>
      <c r="B410" t="s">
        <v>5275</v>
      </c>
      <c r="C410" t="s">
        <v>7781</v>
      </c>
      <c r="D410" t="s">
        <v>7782</v>
      </c>
      <c r="E410" t="s">
        <v>60</v>
      </c>
      <c r="F410" t="s">
        <v>7587</v>
      </c>
      <c r="G410">
        <v>0</v>
      </c>
      <c r="H410">
        <v>0</v>
      </c>
      <c r="I410" t="s">
        <v>25</v>
      </c>
      <c r="J410">
        <v>0</v>
      </c>
      <c r="K410">
        <v>10</v>
      </c>
      <c r="L410" t="s">
        <v>19</v>
      </c>
      <c r="M410" t="s">
        <v>5279</v>
      </c>
      <c r="N410">
        <v>133</v>
      </c>
      <c r="O410" t="s">
        <v>24</v>
      </c>
      <c r="P410" t="s">
        <v>5280</v>
      </c>
      <c r="Q410" t="s">
        <v>65</v>
      </c>
      <c r="R410" t="s">
        <v>20</v>
      </c>
      <c r="S410" t="s">
        <v>105</v>
      </c>
      <c r="T410" t="s">
        <v>67</v>
      </c>
      <c r="U410" t="s">
        <v>35</v>
      </c>
      <c r="V410">
        <v>603</v>
      </c>
      <c r="W410" t="s">
        <v>36</v>
      </c>
      <c r="X410" t="s">
        <v>37</v>
      </c>
      <c r="Y410">
        <v>2</v>
      </c>
      <c r="AB410" t="str">
        <f>IF(Table111[[#This Row],[In Adafruit Kit]]+Table111[[#This Row],[Common part]]&gt;0,1,"")</f>
        <v/>
      </c>
      <c r="AD410">
        <v>1</v>
      </c>
      <c r="AE410" t="e">
        <f>VLOOKUP(Table111[[#This Row],[Resistance (Ohms)]],Values!$A$12:'Values'!D$88,3,0)</f>
        <v>#N/A</v>
      </c>
      <c r="AG410" t="str">
        <f>CONCATENATE(Table111[[#This Row],[Resistance (Ohms)]],Table111[[#This Row],[Tolerance]],Table111[[#This Row],[Stock]])</f>
        <v>133Â±1%</v>
      </c>
      <c r="AH410" t="s">
        <v>11345</v>
      </c>
      <c r="AI410" s="6" t="s">
        <v>11350</v>
      </c>
    </row>
    <row r="411" spans="1:35">
      <c r="A411" t="s">
        <v>5274</v>
      </c>
      <c r="B411" t="s">
        <v>5275</v>
      </c>
      <c r="C411" t="s">
        <v>6553</v>
      </c>
      <c r="D411" t="s">
        <v>6554</v>
      </c>
      <c r="E411" t="s">
        <v>60</v>
      </c>
      <c r="F411" t="s">
        <v>6555</v>
      </c>
      <c r="G411">
        <v>53143</v>
      </c>
      <c r="H411">
        <v>0</v>
      </c>
      <c r="I411">
        <v>0.1</v>
      </c>
      <c r="J411">
        <v>0</v>
      </c>
      <c r="K411">
        <v>1</v>
      </c>
      <c r="L411" t="s">
        <v>19</v>
      </c>
      <c r="M411" t="s">
        <v>5279</v>
      </c>
      <c r="N411">
        <v>137</v>
      </c>
      <c r="O411" t="s">
        <v>24</v>
      </c>
      <c r="P411" t="s">
        <v>5280</v>
      </c>
      <c r="Q411" t="s">
        <v>65</v>
      </c>
      <c r="R411" t="s">
        <v>66</v>
      </c>
      <c r="S411" t="s">
        <v>105</v>
      </c>
      <c r="T411" t="s">
        <v>67</v>
      </c>
      <c r="U411" t="s">
        <v>35</v>
      </c>
      <c r="V411">
        <v>603</v>
      </c>
      <c r="W411" t="s">
        <v>36</v>
      </c>
      <c r="X411" t="s">
        <v>37</v>
      </c>
      <c r="Y411">
        <v>2</v>
      </c>
      <c r="AB411" t="str">
        <f>IF(Table111[[#This Row],[In Adafruit Kit]]+Table111[[#This Row],[Common part]]&gt;0,1,"")</f>
        <v/>
      </c>
      <c r="AD411">
        <v>1</v>
      </c>
      <c r="AE411" t="e">
        <f>VLOOKUP(Table111[[#This Row],[Resistance (Ohms)]],Values!$A$12:'Values'!D$88,3,0)</f>
        <v>#N/A</v>
      </c>
      <c r="AG411" t="str">
        <f>CONCATENATE(Table111[[#This Row],[Resistance (Ohms)]],Table111[[#This Row],[Tolerance]],Table111[[#This Row],[Stock]])</f>
        <v>137Â±1%</v>
      </c>
      <c r="AH411" t="s">
        <v>11345</v>
      </c>
      <c r="AI411" s="6" t="s">
        <v>11350</v>
      </c>
    </row>
    <row r="412" spans="1:35">
      <c r="A412" t="s">
        <v>7192</v>
      </c>
      <c r="B412" t="s">
        <v>5275</v>
      </c>
      <c r="C412" t="s">
        <v>7789</v>
      </c>
      <c r="D412" t="s">
        <v>7790</v>
      </c>
      <c r="E412" t="s">
        <v>60</v>
      </c>
      <c r="F412" t="s">
        <v>6555</v>
      </c>
      <c r="G412">
        <v>0</v>
      </c>
      <c r="H412">
        <v>0</v>
      </c>
      <c r="I412" t="s">
        <v>25</v>
      </c>
      <c r="J412">
        <v>0</v>
      </c>
      <c r="K412">
        <v>10</v>
      </c>
      <c r="L412" t="s">
        <v>19</v>
      </c>
      <c r="M412" t="s">
        <v>5279</v>
      </c>
      <c r="N412">
        <v>137</v>
      </c>
      <c r="O412" t="s">
        <v>24</v>
      </c>
      <c r="P412" t="s">
        <v>5280</v>
      </c>
      <c r="Q412" t="s">
        <v>65</v>
      </c>
      <c r="R412" t="s">
        <v>20</v>
      </c>
      <c r="S412" t="s">
        <v>105</v>
      </c>
      <c r="T412" t="s">
        <v>67</v>
      </c>
      <c r="U412" t="s">
        <v>35</v>
      </c>
      <c r="V412">
        <v>603</v>
      </c>
      <c r="W412" t="s">
        <v>36</v>
      </c>
      <c r="X412" t="s">
        <v>37</v>
      </c>
      <c r="Y412">
        <v>2</v>
      </c>
      <c r="Z412">
        <v>1</v>
      </c>
      <c r="AB412">
        <f>IF(Table111[[#This Row],[In Adafruit Kit]]+Table111[[#This Row],[Common part]]&gt;0,1,"")</f>
        <v>1</v>
      </c>
      <c r="AC412">
        <v>1</v>
      </c>
      <c r="AE412" t="e">
        <f>VLOOKUP(Table111[[#This Row],[Resistance (Ohms)]],Values!$A$12:'Values'!D$88,3,0)</f>
        <v>#N/A</v>
      </c>
      <c r="AG412" t="str">
        <f>CONCATENATE(Table111[[#This Row],[Resistance (Ohms)]],Table111[[#This Row],[Tolerance]],Table111[[#This Row],[Stock]])</f>
        <v>137Â±1%</v>
      </c>
      <c r="AH412" t="s">
        <v>11345</v>
      </c>
      <c r="AI412" s="6" t="s">
        <v>11350</v>
      </c>
    </row>
    <row r="413" spans="1:35">
      <c r="A413" t="s">
        <v>5274</v>
      </c>
      <c r="B413" t="s">
        <v>5275</v>
      </c>
      <c r="C413" t="s">
        <v>6133</v>
      </c>
      <c r="D413" t="s">
        <v>6134</v>
      </c>
      <c r="E413" t="s">
        <v>60</v>
      </c>
      <c r="F413" t="s">
        <v>6135</v>
      </c>
      <c r="G413">
        <v>96380</v>
      </c>
      <c r="H413">
        <v>0</v>
      </c>
      <c r="I413">
        <v>0.1</v>
      </c>
      <c r="J413">
        <v>0</v>
      </c>
      <c r="K413">
        <v>1</v>
      </c>
      <c r="L413" t="s">
        <v>19</v>
      </c>
      <c r="M413" t="s">
        <v>5279</v>
      </c>
      <c r="N413">
        <v>140</v>
      </c>
      <c r="O413" t="s">
        <v>24</v>
      </c>
      <c r="P413" t="s">
        <v>5280</v>
      </c>
      <c r="Q413" t="s">
        <v>65</v>
      </c>
      <c r="R413" t="s">
        <v>66</v>
      </c>
      <c r="S413" t="s">
        <v>105</v>
      </c>
      <c r="T413" t="s">
        <v>67</v>
      </c>
      <c r="U413" t="s">
        <v>35</v>
      </c>
      <c r="V413">
        <v>603</v>
      </c>
      <c r="W413" t="s">
        <v>36</v>
      </c>
      <c r="X413" t="s">
        <v>37</v>
      </c>
      <c r="Y413">
        <v>2</v>
      </c>
      <c r="AB413" t="str">
        <f>IF(Table111[[#This Row],[In Adafruit Kit]]+Table111[[#This Row],[Common part]]&gt;0,1,"")</f>
        <v/>
      </c>
      <c r="AD413">
        <v>1</v>
      </c>
      <c r="AE413" t="e">
        <f>VLOOKUP(Table111[[#This Row],[Resistance (Ohms)]],Values!$A$12:'Values'!D$88,3,0)</f>
        <v>#N/A</v>
      </c>
      <c r="AG413" t="str">
        <f>CONCATENATE(Table111[[#This Row],[Resistance (Ohms)]],Table111[[#This Row],[Tolerance]],Table111[[#This Row],[Stock]])</f>
        <v>140Â±1%</v>
      </c>
      <c r="AH413" t="s">
        <v>11345</v>
      </c>
      <c r="AI413" s="6" t="s">
        <v>11350</v>
      </c>
    </row>
    <row r="414" spans="1:35">
      <c r="A414" t="s">
        <v>7192</v>
      </c>
      <c r="B414" t="s">
        <v>5275</v>
      </c>
      <c r="C414" t="s">
        <v>7803</v>
      </c>
      <c r="D414" t="s">
        <v>7804</v>
      </c>
      <c r="E414" t="s">
        <v>60</v>
      </c>
      <c r="F414" t="s">
        <v>6135</v>
      </c>
      <c r="G414">
        <v>0</v>
      </c>
      <c r="H414">
        <v>0</v>
      </c>
      <c r="I414" t="s">
        <v>25</v>
      </c>
      <c r="J414">
        <v>0</v>
      </c>
      <c r="K414">
        <v>10</v>
      </c>
      <c r="L414" t="s">
        <v>19</v>
      </c>
      <c r="M414" t="s">
        <v>5279</v>
      </c>
      <c r="N414">
        <v>140</v>
      </c>
      <c r="O414" t="s">
        <v>24</v>
      </c>
      <c r="P414" t="s">
        <v>5280</v>
      </c>
      <c r="Q414" t="s">
        <v>65</v>
      </c>
      <c r="R414" t="s">
        <v>20</v>
      </c>
      <c r="S414" t="s">
        <v>105</v>
      </c>
      <c r="T414" t="s">
        <v>67</v>
      </c>
      <c r="U414" t="s">
        <v>35</v>
      </c>
      <c r="V414">
        <v>603</v>
      </c>
      <c r="W414" t="s">
        <v>36</v>
      </c>
      <c r="X414" t="s">
        <v>37</v>
      </c>
      <c r="Y414">
        <v>2</v>
      </c>
      <c r="AB414" t="str">
        <f>IF(Table111[[#This Row],[In Adafruit Kit]]+Table111[[#This Row],[Common part]]&gt;0,1,"")</f>
        <v/>
      </c>
      <c r="AD414">
        <v>1</v>
      </c>
      <c r="AE414" t="e">
        <f>VLOOKUP(Table111[[#This Row],[Resistance (Ohms)]],Values!$A$12:'Values'!D$88,3,0)</f>
        <v>#N/A</v>
      </c>
      <c r="AG414" t="str">
        <f>CONCATENATE(Table111[[#This Row],[Resistance (Ohms)]],Table111[[#This Row],[Tolerance]],Table111[[#This Row],[Stock]])</f>
        <v>140Â±1%</v>
      </c>
      <c r="AH414" t="s">
        <v>11345</v>
      </c>
      <c r="AI414" s="6" t="s">
        <v>11350</v>
      </c>
    </row>
    <row r="415" spans="1:35">
      <c r="A415" t="s">
        <v>5274</v>
      </c>
      <c r="B415" t="s">
        <v>5275</v>
      </c>
      <c r="C415" t="s">
        <v>7588</v>
      </c>
      <c r="D415" t="s">
        <v>7589</v>
      </c>
      <c r="E415" t="s">
        <v>60</v>
      </c>
      <c r="F415" t="s">
        <v>7590</v>
      </c>
      <c r="G415">
        <v>5</v>
      </c>
      <c r="H415">
        <v>0</v>
      </c>
      <c r="I415">
        <v>0.1</v>
      </c>
      <c r="J415">
        <v>0</v>
      </c>
      <c r="K415">
        <v>1</v>
      </c>
      <c r="L415" t="s">
        <v>19</v>
      </c>
      <c r="M415" t="s">
        <v>5279</v>
      </c>
      <c r="N415">
        <v>143</v>
      </c>
      <c r="O415" t="s">
        <v>24</v>
      </c>
      <c r="P415" t="s">
        <v>5280</v>
      </c>
      <c r="Q415" t="s">
        <v>65</v>
      </c>
      <c r="R415" t="s">
        <v>66</v>
      </c>
      <c r="S415" t="s">
        <v>105</v>
      </c>
      <c r="T415" t="s">
        <v>67</v>
      </c>
      <c r="U415" t="s">
        <v>35</v>
      </c>
      <c r="V415">
        <v>603</v>
      </c>
      <c r="W415" t="s">
        <v>36</v>
      </c>
      <c r="X415" t="s">
        <v>37</v>
      </c>
      <c r="Y415">
        <v>2</v>
      </c>
      <c r="AB415" t="str">
        <f>IF(Table111[[#This Row],[In Adafruit Kit]]+Table111[[#This Row],[Common part]]&gt;0,1,"")</f>
        <v/>
      </c>
      <c r="AD415">
        <v>1</v>
      </c>
      <c r="AE415" t="e">
        <f>VLOOKUP(Table111[[#This Row],[Resistance (Ohms)]],Values!$A$12:'Values'!D$88,3,0)</f>
        <v>#N/A</v>
      </c>
      <c r="AG415" t="str">
        <f>CONCATENATE(Table111[[#This Row],[Resistance (Ohms)]],Table111[[#This Row],[Tolerance]],Table111[[#This Row],[Stock]])</f>
        <v>143Â±1%</v>
      </c>
      <c r="AH415" t="s">
        <v>11345</v>
      </c>
      <c r="AI415" s="6" t="s">
        <v>11350</v>
      </c>
    </row>
    <row r="416" spans="1:35">
      <c r="A416" t="s">
        <v>7192</v>
      </c>
      <c r="B416" t="s">
        <v>5275</v>
      </c>
      <c r="C416" t="s">
        <v>7811</v>
      </c>
      <c r="D416" t="s">
        <v>7812</v>
      </c>
      <c r="E416" t="s">
        <v>60</v>
      </c>
      <c r="F416" t="s">
        <v>7590</v>
      </c>
      <c r="G416">
        <v>0</v>
      </c>
      <c r="H416">
        <v>0</v>
      </c>
      <c r="I416" t="s">
        <v>25</v>
      </c>
      <c r="J416">
        <v>0</v>
      </c>
      <c r="K416">
        <v>10</v>
      </c>
      <c r="L416" t="s">
        <v>19</v>
      </c>
      <c r="M416" t="s">
        <v>5279</v>
      </c>
      <c r="N416">
        <v>143</v>
      </c>
      <c r="O416" t="s">
        <v>24</v>
      </c>
      <c r="P416" t="s">
        <v>5280</v>
      </c>
      <c r="Q416" t="s">
        <v>65</v>
      </c>
      <c r="R416" t="s">
        <v>20</v>
      </c>
      <c r="S416" t="s">
        <v>105</v>
      </c>
      <c r="T416" t="s">
        <v>67</v>
      </c>
      <c r="U416" t="s">
        <v>35</v>
      </c>
      <c r="V416">
        <v>603</v>
      </c>
      <c r="W416" t="s">
        <v>36</v>
      </c>
      <c r="X416" t="s">
        <v>37</v>
      </c>
      <c r="Y416">
        <v>2</v>
      </c>
      <c r="AB416" t="str">
        <f>IF(Table111[[#This Row],[In Adafruit Kit]]+Table111[[#This Row],[Common part]]&gt;0,1,"")</f>
        <v/>
      </c>
      <c r="AD416">
        <v>1</v>
      </c>
      <c r="AE416" t="e">
        <f>VLOOKUP(Table111[[#This Row],[Resistance (Ohms)]],Values!$A$12:'Values'!D$88,3,0)</f>
        <v>#N/A</v>
      </c>
      <c r="AG416" t="str">
        <f>CONCATENATE(Table111[[#This Row],[Resistance (Ohms)]],Table111[[#This Row],[Tolerance]],Table111[[#This Row],[Stock]])</f>
        <v>143Â±1%</v>
      </c>
      <c r="AH416" t="s">
        <v>11345</v>
      </c>
      <c r="AI416" s="6" t="s">
        <v>11350</v>
      </c>
    </row>
    <row r="417" spans="1:35">
      <c r="A417" t="s">
        <v>5274</v>
      </c>
      <c r="B417" t="s">
        <v>5275</v>
      </c>
      <c r="C417" t="s">
        <v>6970</v>
      </c>
      <c r="D417" t="s">
        <v>6971</v>
      </c>
      <c r="E417" t="s">
        <v>60</v>
      </c>
      <c r="F417" t="s">
        <v>6972</v>
      </c>
      <c r="G417">
        <v>20101</v>
      </c>
      <c r="H417">
        <v>0</v>
      </c>
      <c r="I417">
        <v>0.1</v>
      </c>
      <c r="J417">
        <v>0</v>
      </c>
      <c r="K417">
        <v>1</v>
      </c>
      <c r="L417" t="s">
        <v>19</v>
      </c>
      <c r="M417" t="s">
        <v>5279</v>
      </c>
      <c r="N417">
        <v>147</v>
      </c>
      <c r="O417" t="s">
        <v>24</v>
      </c>
      <c r="P417" t="s">
        <v>5280</v>
      </c>
      <c r="Q417" t="s">
        <v>65</v>
      </c>
      <c r="R417" t="s">
        <v>66</v>
      </c>
      <c r="S417" t="s">
        <v>105</v>
      </c>
      <c r="T417" t="s">
        <v>67</v>
      </c>
      <c r="U417" t="s">
        <v>35</v>
      </c>
      <c r="V417">
        <v>603</v>
      </c>
      <c r="W417" t="s">
        <v>36</v>
      </c>
      <c r="X417" t="s">
        <v>37</v>
      </c>
      <c r="Y417">
        <v>2</v>
      </c>
      <c r="Z417">
        <v>1</v>
      </c>
      <c r="AB417">
        <f>IF(Table111[[#This Row],[In Adafruit Kit]]+Table111[[#This Row],[Common part]]&gt;0,1,"")</f>
        <v>1</v>
      </c>
      <c r="AC417">
        <v>1</v>
      </c>
      <c r="AE417" t="e">
        <f>VLOOKUP(Table111[[#This Row],[Resistance (Ohms)]],Values!$A$12:'Values'!D$88,3,0)</f>
        <v>#N/A</v>
      </c>
      <c r="AG417" t="str">
        <f>CONCATENATE(Table111[[#This Row],[Resistance (Ohms)]],Table111[[#This Row],[Tolerance]],Table111[[#This Row],[Stock]])</f>
        <v>147Â±1%</v>
      </c>
      <c r="AH417" t="s">
        <v>11345</v>
      </c>
      <c r="AI417" s="6" t="s">
        <v>11350</v>
      </c>
    </row>
    <row r="418" spans="1:35">
      <c r="A418" t="s">
        <v>7192</v>
      </c>
      <c r="B418" t="s">
        <v>5275</v>
      </c>
      <c r="C418" t="s">
        <v>7819</v>
      </c>
      <c r="D418" t="s">
        <v>7820</v>
      </c>
      <c r="E418" t="s">
        <v>60</v>
      </c>
      <c r="F418" t="s">
        <v>6972</v>
      </c>
      <c r="G418">
        <v>0</v>
      </c>
      <c r="H418">
        <v>0</v>
      </c>
      <c r="I418" t="s">
        <v>25</v>
      </c>
      <c r="J418">
        <v>0</v>
      </c>
      <c r="K418">
        <v>10</v>
      </c>
      <c r="L418" t="s">
        <v>19</v>
      </c>
      <c r="M418" t="s">
        <v>5279</v>
      </c>
      <c r="N418">
        <v>147</v>
      </c>
      <c r="O418" t="s">
        <v>24</v>
      </c>
      <c r="P418" t="s">
        <v>5280</v>
      </c>
      <c r="Q418" t="s">
        <v>65</v>
      </c>
      <c r="R418" t="s">
        <v>20</v>
      </c>
      <c r="S418" t="s">
        <v>105</v>
      </c>
      <c r="T418" t="s">
        <v>67</v>
      </c>
      <c r="U418" t="s">
        <v>35</v>
      </c>
      <c r="V418">
        <v>603</v>
      </c>
      <c r="W418" t="s">
        <v>36</v>
      </c>
      <c r="X418" t="s">
        <v>37</v>
      </c>
      <c r="Y418">
        <v>2</v>
      </c>
      <c r="AB418" t="str">
        <f>IF(Table111[[#This Row],[In Adafruit Kit]]+Table111[[#This Row],[Common part]]&gt;0,1,"")</f>
        <v/>
      </c>
      <c r="AD418">
        <v>1</v>
      </c>
      <c r="AE418" t="e">
        <f>VLOOKUP(Table111[[#This Row],[Resistance (Ohms)]],Values!$A$12:'Values'!D$88,3,0)</f>
        <v>#N/A</v>
      </c>
      <c r="AG418" t="str">
        <f>CONCATENATE(Table111[[#This Row],[Resistance (Ohms)]],Table111[[#This Row],[Tolerance]],Table111[[#This Row],[Stock]])</f>
        <v>147Â±1%</v>
      </c>
      <c r="AH418" t="s">
        <v>11345</v>
      </c>
      <c r="AI418" s="6" t="s">
        <v>11350</v>
      </c>
    </row>
    <row r="419" spans="1:35">
      <c r="A419" t="s">
        <v>5274</v>
      </c>
      <c r="B419" t="s">
        <v>5275</v>
      </c>
      <c r="C419" t="s">
        <v>5350</v>
      </c>
      <c r="D419" t="s">
        <v>5351</v>
      </c>
      <c r="E419" t="s">
        <v>60</v>
      </c>
      <c r="F419" t="s">
        <v>5352</v>
      </c>
      <c r="G419">
        <v>397693</v>
      </c>
      <c r="H419">
        <v>0</v>
      </c>
      <c r="I419">
        <v>0.1</v>
      </c>
      <c r="J419">
        <v>0</v>
      </c>
      <c r="K419">
        <v>1</v>
      </c>
      <c r="L419" t="s">
        <v>19</v>
      </c>
      <c r="M419" t="s">
        <v>5279</v>
      </c>
      <c r="N419">
        <v>150</v>
      </c>
      <c r="O419" t="s">
        <v>23</v>
      </c>
      <c r="P419" t="s">
        <v>5280</v>
      </c>
      <c r="Q419" t="s">
        <v>65</v>
      </c>
      <c r="R419" t="s">
        <v>66</v>
      </c>
      <c r="S419" t="s">
        <v>105</v>
      </c>
      <c r="T419" t="s">
        <v>67</v>
      </c>
      <c r="U419" t="s">
        <v>35</v>
      </c>
      <c r="V419">
        <v>603</v>
      </c>
      <c r="W419" t="s">
        <v>36</v>
      </c>
      <c r="X419" t="s">
        <v>37</v>
      </c>
      <c r="Y419">
        <v>2</v>
      </c>
      <c r="AB419" t="str">
        <f>IF(Table111[[#This Row],[In Adafruit Kit]]+Table111[[#This Row],[Common part]]&gt;0,1,"")</f>
        <v/>
      </c>
      <c r="AC419">
        <v>1</v>
      </c>
      <c r="AE419" t="str">
        <f>VLOOKUP(Table111[[#This Row],[Resistance (Ohms)]],Values!$A$12:'Values'!D$88,3,0)</f>
        <v>STOCK</v>
      </c>
      <c r="AF419" t="s">
        <v>29</v>
      </c>
      <c r="AG419" t="str">
        <f>CONCATENATE(Table111[[#This Row],[Resistance (Ohms)]],Table111[[#This Row],[Tolerance]],Table111[[#This Row],[Stock]])</f>
        <v>150Â±5%Stock</v>
      </c>
      <c r="AH419" t="s">
        <v>11345</v>
      </c>
      <c r="AI419" s="6" t="s">
        <v>11350</v>
      </c>
    </row>
    <row r="420" spans="1:35">
      <c r="A420" t="s">
        <v>5274</v>
      </c>
      <c r="B420" t="s">
        <v>5275</v>
      </c>
      <c r="C420" t="s">
        <v>5818</v>
      </c>
      <c r="D420" t="s">
        <v>5819</v>
      </c>
      <c r="E420" t="s">
        <v>60</v>
      </c>
      <c r="F420" t="s">
        <v>5820</v>
      </c>
      <c r="G420">
        <v>213074</v>
      </c>
      <c r="H420">
        <v>0</v>
      </c>
      <c r="I420">
        <v>0.1</v>
      </c>
      <c r="J420">
        <v>0</v>
      </c>
      <c r="K420">
        <v>1</v>
      </c>
      <c r="L420" t="s">
        <v>19</v>
      </c>
      <c r="M420" t="s">
        <v>5279</v>
      </c>
      <c r="N420">
        <v>150</v>
      </c>
      <c r="O420" t="s">
        <v>24</v>
      </c>
      <c r="P420" t="s">
        <v>5280</v>
      </c>
      <c r="Q420" t="s">
        <v>65</v>
      </c>
      <c r="R420" t="s">
        <v>66</v>
      </c>
      <c r="S420" t="s">
        <v>105</v>
      </c>
      <c r="T420" t="s">
        <v>67</v>
      </c>
      <c r="U420" t="s">
        <v>35</v>
      </c>
      <c r="V420">
        <v>603</v>
      </c>
      <c r="W420" t="s">
        <v>36</v>
      </c>
      <c r="X420" t="s">
        <v>37</v>
      </c>
      <c r="Y420">
        <v>2</v>
      </c>
      <c r="AB420" t="str">
        <f>IF(Table111[[#This Row],[In Adafruit Kit]]+Table111[[#This Row],[Common part]]&gt;0,1,"")</f>
        <v/>
      </c>
      <c r="AD420">
        <v>1</v>
      </c>
      <c r="AE420" t="str">
        <f>VLOOKUP(Table111[[#This Row],[Resistance (Ohms)]],Values!$A$12:'Values'!D$88,3,0)</f>
        <v>STOCK</v>
      </c>
      <c r="AF420" t="s">
        <v>29</v>
      </c>
      <c r="AG420" t="str">
        <f>CONCATENATE(Table111[[#This Row],[Resistance (Ohms)]],Table111[[#This Row],[Tolerance]],Table111[[#This Row],[Stock]])</f>
        <v>150Â±1%Stock</v>
      </c>
      <c r="AH420" t="s">
        <v>11345</v>
      </c>
      <c r="AI420" s="6" t="s">
        <v>11350</v>
      </c>
    </row>
    <row r="421" spans="1:35">
      <c r="A421" t="s">
        <v>7192</v>
      </c>
      <c r="B421" t="s">
        <v>5275</v>
      </c>
      <c r="C421" t="s">
        <v>7221</v>
      </c>
      <c r="D421" t="s">
        <v>7222</v>
      </c>
      <c r="E421" t="s">
        <v>60</v>
      </c>
      <c r="F421" t="s">
        <v>5820</v>
      </c>
      <c r="G421">
        <v>98900</v>
      </c>
      <c r="H421">
        <v>0</v>
      </c>
      <c r="I421">
        <v>0.1</v>
      </c>
      <c r="J421">
        <v>0</v>
      </c>
      <c r="K421">
        <v>1</v>
      </c>
      <c r="L421" t="s">
        <v>19</v>
      </c>
      <c r="M421" t="s">
        <v>5279</v>
      </c>
      <c r="N421">
        <v>150</v>
      </c>
      <c r="O421" t="s">
        <v>24</v>
      </c>
      <c r="P421" t="s">
        <v>5280</v>
      </c>
      <c r="Q421" t="s">
        <v>65</v>
      </c>
      <c r="R421" t="s">
        <v>66</v>
      </c>
      <c r="S421" t="s">
        <v>105</v>
      </c>
      <c r="T421" t="s">
        <v>67</v>
      </c>
      <c r="U421" t="s">
        <v>35</v>
      </c>
      <c r="V421" t="s">
        <v>35</v>
      </c>
      <c r="W421" t="s">
        <v>36</v>
      </c>
      <c r="X421" t="s">
        <v>37</v>
      </c>
      <c r="Y421">
        <v>2</v>
      </c>
      <c r="AB421" t="str">
        <f>IF(Table111[[#This Row],[In Adafruit Kit]]+Table111[[#This Row],[Common part]]&gt;0,1,"")</f>
        <v/>
      </c>
      <c r="AD421">
        <v>1</v>
      </c>
      <c r="AE421" t="str">
        <f>VLOOKUP(Table111[[#This Row],[Resistance (Ohms)]],Values!$A$12:'Values'!D$88,3,0)</f>
        <v>STOCK</v>
      </c>
      <c r="AF421" t="s">
        <v>29</v>
      </c>
      <c r="AG421" t="str">
        <f>CONCATENATE(Table111[[#This Row],[Resistance (Ohms)]],Table111[[#This Row],[Tolerance]],Table111[[#This Row],[Stock]])</f>
        <v>150Â±1%Stock</v>
      </c>
      <c r="AH421" t="s">
        <v>11345</v>
      </c>
      <c r="AI421" s="6" t="s">
        <v>11350</v>
      </c>
    </row>
    <row r="422" spans="1:35">
      <c r="A422" t="s">
        <v>7192</v>
      </c>
      <c r="B422" t="s">
        <v>5275</v>
      </c>
      <c r="C422" t="s">
        <v>7833</v>
      </c>
      <c r="D422" t="s">
        <v>7834</v>
      </c>
      <c r="E422" t="s">
        <v>60</v>
      </c>
      <c r="F422" t="s">
        <v>5820</v>
      </c>
      <c r="G422">
        <v>0</v>
      </c>
      <c r="H422">
        <v>0</v>
      </c>
      <c r="I422" t="s">
        <v>25</v>
      </c>
      <c r="J422">
        <v>0</v>
      </c>
      <c r="K422">
        <v>10</v>
      </c>
      <c r="L422" t="s">
        <v>19</v>
      </c>
      <c r="M422" t="s">
        <v>5279</v>
      </c>
      <c r="N422">
        <v>150</v>
      </c>
      <c r="O422" t="s">
        <v>24</v>
      </c>
      <c r="P422" t="s">
        <v>5280</v>
      </c>
      <c r="Q422" t="s">
        <v>65</v>
      </c>
      <c r="R422" t="s">
        <v>20</v>
      </c>
      <c r="S422" t="s">
        <v>105</v>
      </c>
      <c r="T422" t="s">
        <v>67</v>
      </c>
      <c r="U422" t="s">
        <v>35</v>
      </c>
      <c r="V422">
        <v>603</v>
      </c>
      <c r="W422" t="s">
        <v>36</v>
      </c>
      <c r="X422" t="s">
        <v>37</v>
      </c>
      <c r="Y422">
        <v>2</v>
      </c>
      <c r="AB422" t="str">
        <f>IF(Table111[[#This Row],[In Adafruit Kit]]+Table111[[#This Row],[Common part]]&gt;0,1,"")</f>
        <v/>
      </c>
      <c r="AE422" t="str">
        <f>VLOOKUP(Table111[[#This Row],[Resistance (Ohms)]],Values!$A$12:'Values'!D$88,3,0)</f>
        <v>STOCK</v>
      </c>
      <c r="AG422" t="str">
        <f>CONCATENATE(Table111[[#This Row],[Resistance (Ohms)]],Table111[[#This Row],[Tolerance]],Table111[[#This Row],[Stock]])</f>
        <v>150Â±1%</v>
      </c>
      <c r="AH422" t="s">
        <v>11345</v>
      </c>
      <c r="AI422" s="6" t="s">
        <v>11350</v>
      </c>
    </row>
    <row r="423" spans="1:35">
      <c r="A423" t="s">
        <v>7192</v>
      </c>
      <c r="B423" t="s">
        <v>5275</v>
      </c>
      <c r="C423" t="s">
        <v>8906</v>
      </c>
      <c r="D423" t="s">
        <v>8907</v>
      </c>
      <c r="E423" t="s">
        <v>60</v>
      </c>
      <c r="F423" t="s">
        <v>5352</v>
      </c>
      <c r="G423">
        <v>0</v>
      </c>
      <c r="H423">
        <v>0</v>
      </c>
      <c r="I423" t="s">
        <v>25</v>
      </c>
      <c r="J423">
        <v>0</v>
      </c>
      <c r="K423">
        <v>10</v>
      </c>
      <c r="L423" t="s">
        <v>19</v>
      </c>
      <c r="M423" t="s">
        <v>5279</v>
      </c>
      <c r="N423">
        <v>150</v>
      </c>
      <c r="O423" t="s">
        <v>23</v>
      </c>
      <c r="P423" t="s">
        <v>5280</v>
      </c>
      <c r="Q423" t="s">
        <v>65</v>
      </c>
      <c r="R423" t="s">
        <v>20</v>
      </c>
      <c r="S423" t="s">
        <v>71</v>
      </c>
      <c r="T423" t="s">
        <v>67</v>
      </c>
      <c r="U423" t="s">
        <v>35</v>
      </c>
      <c r="V423">
        <v>603</v>
      </c>
      <c r="W423" t="s">
        <v>36</v>
      </c>
      <c r="X423" t="s">
        <v>37</v>
      </c>
      <c r="Y423">
        <v>2</v>
      </c>
      <c r="AB423" t="str">
        <f>IF(Table111[[#This Row],[In Adafruit Kit]]+Table111[[#This Row],[Common part]]&gt;0,1,"")</f>
        <v/>
      </c>
      <c r="AE423" t="str">
        <f>VLOOKUP(Table111[[#This Row],[Resistance (Ohms)]],Values!$A$12:'Values'!D$88,3,0)</f>
        <v>STOCK</v>
      </c>
      <c r="AG423" t="str">
        <f>CONCATENATE(Table111[[#This Row],[Resistance (Ohms)]],Table111[[#This Row],[Tolerance]],Table111[[#This Row],[Stock]])</f>
        <v>150Â±5%</v>
      </c>
      <c r="AH423" t="s">
        <v>11345</v>
      </c>
      <c r="AI423" s="6" t="s">
        <v>11350</v>
      </c>
    </row>
    <row r="424" spans="1:35">
      <c r="A424" t="s">
        <v>5274</v>
      </c>
      <c r="B424" t="s">
        <v>5275</v>
      </c>
      <c r="C424" t="s">
        <v>6559</v>
      </c>
      <c r="D424" t="s">
        <v>6560</v>
      </c>
      <c r="E424" t="s">
        <v>60</v>
      </c>
      <c r="F424" t="s">
        <v>6561</v>
      </c>
      <c r="G424">
        <v>54671</v>
      </c>
      <c r="H424">
        <v>0</v>
      </c>
      <c r="I424">
        <v>0.1</v>
      </c>
      <c r="J424">
        <v>0</v>
      </c>
      <c r="K424">
        <v>1</v>
      </c>
      <c r="L424" t="s">
        <v>19</v>
      </c>
      <c r="M424" t="s">
        <v>5279</v>
      </c>
      <c r="N424">
        <v>154</v>
      </c>
      <c r="O424" t="s">
        <v>24</v>
      </c>
      <c r="P424" t="s">
        <v>5280</v>
      </c>
      <c r="Q424" t="s">
        <v>65</v>
      </c>
      <c r="R424" t="s">
        <v>66</v>
      </c>
      <c r="S424" t="s">
        <v>105</v>
      </c>
      <c r="T424" t="s">
        <v>67</v>
      </c>
      <c r="U424" t="s">
        <v>35</v>
      </c>
      <c r="V424">
        <v>603</v>
      </c>
      <c r="W424" t="s">
        <v>36</v>
      </c>
      <c r="X424" t="s">
        <v>37</v>
      </c>
      <c r="Y424">
        <v>2</v>
      </c>
      <c r="AB424" t="str">
        <f>IF(Table111[[#This Row],[In Adafruit Kit]]+Table111[[#This Row],[Common part]]&gt;0,1,"")</f>
        <v/>
      </c>
      <c r="AD424">
        <v>1</v>
      </c>
      <c r="AE424" t="e">
        <f>VLOOKUP(Table111[[#This Row],[Resistance (Ohms)]],Values!$A$12:'Values'!D$88,3,0)</f>
        <v>#N/A</v>
      </c>
      <c r="AG424" t="str">
        <f>CONCATENATE(Table111[[#This Row],[Resistance (Ohms)]],Table111[[#This Row],[Tolerance]],Table111[[#This Row],[Stock]])</f>
        <v>154Â±1%</v>
      </c>
      <c r="AH424" t="s">
        <v>11345</v>
      </c>
      <c r="AI424" s="6" t="s">
        <v>11350</v>
      </c>
    </row>
    <row r="425" spans="1:35">
      <c r="A425" t="s">
        <v>7192</v>
      </c>
      <c r="B425" t="s">
        <v>5275</v>
      </c>
      <c r="C425" t="s">
        <v>7843</v>
      </c>
      <c r="D425" t="s">
        <v>7844</v>
      </c>
      <c r="E425" t="s">
        <v>60</v>
      </c>
      <c r="F425" t="s">
        <v>6561</v>
      </c>
      <c r="G425">
        <v>0</v>
      </c>
      <c r="H425">
        <v>0</v>
      </c>
      <c r="I425" t="s">
        <v>25</v>
      </c>
      <c r="J425">
        <v>0</v>
      </c>
      <c r="K425">
        <v>10</v>
      </c>
      <c r="L425" t="s">
        <v>19</v>
      </c>
      <c r="M425" t="s">
        <v>5279</v>
      </c>
      <c r="N425">
        <v>154</v>
      </c>
      <c r="O425" t="s">
        <v>24</v>
      </c>
      <c r="P425" t="s">
        <v>5280</v>
      </c>
      <c r="Q425" t="s">
        <v>65</v>
      </c>
      <c r="R425" t="s">
        <v>20</v>
      </c>
      <c r="S425" t="s">
        <v>105</v>
      </c>
      <c r="T425" t="s">
        <v>67</v>
      </c>
      <c r="U425" t="s">
        <v>35</v>
      </c>
      <c r="V425">
        <v>603</v>
      </c>
      <c r="W425" t="s">
        <v>36</v>
      </c>
      <c r="X425" t="s">
        <v>37</v>
      </c>
      <c r="Y425">
        <v>2</v>
      </c>
      <c r="AB425" t="str">
        <f>IF(Table111[[#This Row],[In Adafruit Kit]]+Table111[[#This Row],[Common part]]&gt;0,1,"")</f>
        <v/>
      </c>
      <c r="AE425" t="e">
        <f>VLOOKUP(Table111[[#This Row],[Resistance (Ohms)]],Values!$A$12:'Values'!D$88,3,0)</f>
        <v>#N/A</v>
      </c>
      <c r="AG425" t="str">
        <f>CONCATENATE(Table111[[#This Row],[Resistance (Ohms)]],Table111[[#This Row],[Tolerance]],Table111[[#This Row],[Stock]])</f>
        <v>154Â±1%</v>
      </c>
      <c r="AH425" t="s">
        <v>11345</v>
      </c>
      <c r="AI425" s="6" t="s">
        <v>11350</v>
      </c>
    </row>
    <row r="426" spans="1:35">
      <c r="A426" t="s">
        <v>5274</v>
      </c>
      <c r="B426" t="s">
        <v>5275</v>
      </c>
      <c r="C426" t="s">
        <v>6625</v>
      </c>
      <c r="D426" t="s">
        <v>6626</v>
      </c>
      <c r="E426" t="s">
        <v>60</v>
      </c>
      <c r="F426" t="s">
        <v>6627</v>
      </c>
      <c r="G426">
        <v>47020</v>
      </c>
      <c r="H426">
        <v>0</v>
      </c>
      <c r="I426">
        <v>0.1</v>
      </c>
      <c r="J426">
        <v>0</v>
      </c>
      <c r="K426">
        <v>1</v>
      </c>
      <c r="L426" t="s">
        <v>19</v>
      </c>
      <c r="M426" t="s">
        <v>5279</v>
      </c>
      <c r="N426">
        <v>158</v>
      </c>
      <c r="O426" t="s">
        <v>24</v>
      </c>
      <c r="P426" t="s">
        <v>5280</v>
      </c>
      <c r="Q426" t="s">
        <v>65</v>
      </c>
      <c r="R426" t="s">
        <v>66</v>
      </c>
      <c r="S426" t="s">
        <v>105</v>
      </c>
      <c r="T426" t="s">
        <v>67</v>
      </c>
      <c r="U426" t="s">
        <v>35</v>
      </c>
      <c r="V426">
        <v>603</v>
      </c>
      <c r="W426" t="s">
        <v>36</v>
      </c>
      <c r="X426" t="s">
        <v>37</v>
      </c>
      <c r="Y426">
        <v>2</v>
      </c>
      <c r="AB426" t="str">
        <f>IF(Table111[[#This Row],[In Adafruit Kit]]+Table111[[#This Row],[Common part]]&gt;0,1,"")</f>
        <v/>
      </c>
      <c r="AD426">
        <v>1</v>
      </c>
      <c r="AE426" t="e">
        <f>VLOOKUP(Table111[[#This Row],[Resistance (Ohms)]],Values!$A$12:'Values'!D$88,3,0)</f>
        <v>#N/A</v>
      </c>
      <c r="AG426" t="str">
        <f>CONCATENATE(Table111[[#This Row],[Resistance (Ohms)]],Table111[[#This Row],[Tolerance]],Table111[[#This Row],[Stock]])</f>
        <v>158Â±1%</v>
      </c>
      <c r="AH426" t="s">
        <v>11345</v>
      </c>
      <c r="AI426" s="6" t="s">
        <v>11350</v>
      </c>
    </row>
    <row r="427" spans="1:35">
      <c r="A427" t="s">
        <v>7192</v>
      </c>
      <c r="B427" t="s">
        <v>5275</v>
      </c>
      <c r="C427" t="s">
        <v>7851</v>
      </c>
      <c r="D427" t="s">
        <v>7852</v>
      </c>
      <c r="E427" t="s">
        <v>60</v>
      </c>
      <c r="F427" t="s">
        <v>6627</v>
      </c>
      <c r="G427">
        <v>0</v>
      </c>
      <c r="H427">
        <v>0</v>
      </c>
      <c r="I427" t="s">
        <v>25</v>
      </c>
      <c r="J427">
        <v>0</v>
      </c>
      <c r="K427">
        <v>10</v>
      </c>
      <c r="L427" t="s">
        <v>19</v>
      </c>
      <c r="M427" t="s">
        <v>5279</v>
      </c>
      <c r="N427">
        <v>158</v>
      </c>
      <c r="O427" t="s">
        <v>24</v>
      </c>
      <c r="P427" t="s">
        <v>5280</v>
      </c>
      <c r="Q427" t="s">
        <v>65</v>
      </c>
      <c r="R427" t="s">
        <v>20</v>
      </c>
      <c r="S427" t="s">
        <v>105</v>
      </c>
      <c r="T427" t="s">
        <v>67</v>
      </c>
      <c r="U427" t="s">
        <v>35</v>
      </c>
      <c r="V427">
        <v>603</v>
      </c>
      <c r="W427" t="s">
        <v>36</v>
      </c>
      <c r="X427" t="s">
        <v>37</v>
      </c>
      <c r="Y427">
        <v>2</v>
      </c>
      <c r="AB427" t="str">
        <f>IF(Table111[[#This Row],[In Adafruit Kit]]+Table111[[#This Row],[Common part]]&gt;0,1,"")</f>
        <v/>
      </c>
      <c r="AE427" t="e">
        <f>VLOOKUP(Table111[[#This Row],[Resistance (Ohms)]],Values!$A$12:'Values'!D$88,3,0)</f>
        <v>#N/A</v>
      </c>
      <c r="AG427" t="str">
        <f>CONCATENATE(Table111[[#This Row],[Resistance (Ohms)]],Table111[[#This Row],[Tolerance]],Table111[[#This Row],[Stock]])</f>
        <v>158Â±1%</v>
      </c>
      <c r="AH427" t="s">
        <v>11345</v>
      </c>
      <c r="AI427" s="6" t="s">
        <v>11350</v>
      </c>
    </row>
    <row r="428" spans="1:35">
      <c r="A428" t="s">
        <v>5274</v>
      </c>
      <c r="B428" t="s">
        <v>5275</v>
      </c>
      <c r="C428" t="s">
        <v>5521</v>
      </c>
      <c r="D428" t="s">
        <v>5522</v>
      </c>
      <c r="E428" t="s">
        <v>60</v>
      </c>
      <c r="F428" t="s">
        <v>5523</v>
      </c>
      <c r="G428">
        <v>78524</v>
      </c>
      <c r="H428">
        <v>0</v>
      </c>
      <c r="I428">
        <v>0.1</v>
      </c>
      <c r="J428">
        <v>0</v>
      </c>
      <c r="K428">
        <v>1</v>
      </c>
      <c r="L428" t="s">
        <v>19</v>
      </c>
      <c r="M428" t="s">
        <v>5279</v>
      </c>
      <c r="N428">
        <v>160</v>
      </c>
      <c r="O428" t="s">
        <v>23</v>
      </c>
      <c r="P428" t="s">
        <v>5280</v>
      </c>
      <c r="Q428" t="s">
        <v>65</v>
      </c>
      <c r="R428" t="s">
        <v>66</v>
      </c>
      <c r="S428" t="s">
        <v>105</v>
      </c>
      <c r="T428" t="s">
        <v>67</v>
      </c>
      <c r="U428" t="s">
        <v>35</v>
      </c>
      <c r="V428">
        <v>603</v>
      </c>
      <c r="W428" t="s">
        <v>36</v>
      </c>
      <c r="X428" t="s">
        <v>37</v>
      </c>
      <c r="Y428">
        <v>2</v>
      </c>
      <c r="AB428" t="str">
        <f>IF(Table111[[#This Row],[In Adafruit Kit]]+Table111[[#This Row],[Common part]]&gt;0,1,"")</f>
        <v/>
      </c>
      <c r="AC428">
        <v>1</v>
      </c>
      <c r="AE428" t="e">
        <f>VLOOKUP(Table111[[#This Row],[Resistance (Ohms)]],Values!$A$12:'Values'!D$88,3,0)</f>
        <v>#N/A</v>
      </c>
      <c r="AG428" t="str">
        <f>CONCATENATE(Table111[[#This Row],[Resistance (Ohms)]],Table111[[#This Row],[Tolerance]],Table111[[#This Row],[Stock]])</f>
        <v>160Â±5%</v>
      </c>
      <c r="AH428" t="s">
        <v>11345</v>
      </c>
      <c r="AI428" s="6" t="s">
        <v>11350</v>
      </c>
    </row>
    <row r="429" spans="1:35">
      <c r="A429" t="s">
        <v>5274</v>
      </c>
      <c r="B429" t="s">
        <v>5275</v>
      </c>
      <c r="C429" t="s">
        <v>6562</v>
      </c>
      <c r="D429" t="s">
        <v>6563</v>
      </c>
      <c r="E429" t="s">
        <v>60</v>
      </c>
      <c r="F429" t="s">
        <v>6564</v>
      </c>
      <c r="G429">
        <v>50485</v>
      </c>
      <c r="H429">
        <v>0</v>
      </c>
      <c r="I429">
        <v>0.1</v>
      </c>
      <c r="J429">
        <v>0</v>
      </c>
      <c r="K429">
        <v>1</v>
      </c>
      <c r="L429" t="s">
        <v>19</v>
      </c>
      <c r="M429" t="s">
        <v>5279</v>
      </c>
      <c r="N429">
        <v>160</v>
      </c>
      <c r="O429" t="s">
        <v>24</v>
      </c>
      <c r="P429" t="s">
        <v>5280</v>
      </c>
      <c r="Q429" t="s">
        <v>65</v>
      </c>
      <c r="R429" t="s">
        <v>66</v>
      </c>
      <c r="S429" t="s">
        <v>105</v>
      </c>
      <c r="T429" t="s">
        <v>67</v>
      </c>
      <c r="U429" t="s">
        <v>35</v>
      </c>
      <c r="V429">
        <v>603</v>
      </c>
      <c r="W429" t="s">
        <v>36</v>
      </c>
      <c r="X429" t="s">
        <v>37</v>
      </c>
      <c r="Y429">
        <v>2</v>
      </c>
      <c r="AB429" t="str">
        <f>IF(Table111[[#This Row],[In Adafruit Kit]]+Table111[[#This Row],[Common part]]&gt;0,1,"")</f>
        <v/>
      </c>
      <c r="AD429">
        <v>1</v>
      </c>
      <c r="AE429" t="e">
        <f>VLOOKUP(Table111[[#This Row],[Resistance (Ohms)]],Values!$A$12:'Values'!D$88,3,0)</f>
        <v>#N/A</v>
      </c>
      <c r="AG429" t="str">
        <f>CONCATENATE(Table111[[#This Row],[Resistance (Ohms)]],Table111[[#This Row],[Tolerance]],Table111[[#This Row],[Stock]])</f>
        <v>160Â±1%</v>
      </c>
      <c r="AH429" t="s">
        <v>11345</v>
      </c>
      <c r="AI429" s="6" t="s">
        <v>11350</v>
      </c>
    </row>
    <row r="430" spans="1:35">
      <c r="A430" t="s">
        <v>7192</v>
      </c>
      <c r="B430" t="s">
        <v>5275</v>
      </c>
      <c r="C430" t="s">
        <v>7865</v>
      </c>
      <c r="D430" t="s">
        <v>7866</v>
      </c>
      <c r="E430" t="s">
        <v>60</v>
      </c>
      <c r="F430" t="s">
        <v>6564</v>
      </c>
      <c r="G430">
        <v>0</v>
      </c>
      <c r="H430">
        <v>0</v>
      </c>
      <c r="I430" t="s">
        <v>25</v>
      </c>
      <c r="J430">
        <v>0</v>
      </c>
      <c r="K430">
        <v>10</v>
      </c>
      <c r="L430" t="s">
        <v>19</v>
      </c>
      <c r="M430" t="s">
        <v>5279</v>
      </c>
      <c r="N430">
        <v>160</v>
      </c>
      <c r="O430" t="s">
        <v>24</v>
      </c>
      <c r="P430" t="s">
        <v>5280</v>
      </c>
      <c r="Q430" t="s">
        <v>65</v>
      </c>
      <c r="R430" t="s">
        <v>20</v>
      </c>
      <c r="S430" t="s">
        <v>105</v>
      </c>
      <c r="T430" t="s">
        <v>67</v>
      </c>
      <c r="U430" t="s">
        <v>35</v>
      </c>
      <c r="V430">
        <v>603</v>
      </c>
      <c r="W430" t="s">
        <v>36</v>
      </c>
      <c r="X430" t="s">
        <v>37</v>
      </c>
      <c r="Y430">
        <v>2</v>
      </c>
      <c r="AB430" t="str">
        <f>IF(Table111[[#This Row],[In Adafruit Kit]]+Table111[[#This Row],[Common part]]&gt;0,1,"")</f>
        <v/>
      </c>
      <c r="AE430" t="e">
        <f>VLOOKUP(Table111[[#This Row],[Resistance (Ohms)]],Values!$A$12:'Values'!D$88,3,0)</f>
        <v>#N/A</v>
      </c>
      <c r="AG430" t="str">
        <f>CONCATENATE(Table111[[#This Row],[Resistance (Ohms)]],Table111[[#This Row],[Tolerance]],Table111[[#This Row],[Stock]])</f>
        <v>160Â±1%</v>
      </c>
      <c r="AH430" t="s">
        <v>11345</v>
      </c>
      <c r="AI430" s="6" t="s">
        <v>11350</v>
      </c>
    </row>
    <row r="431" spans="1:35">
      <c r="A431" t="s">
        <v>7192</v>
      </c>
      <c r="B431" t="s">
        <v>5275</v>
      </c>
      <c r="C431" t="s">
        <v>8918</v>
      </c>
      <c r="D431" t="s">
        <v>8919</v>
      </c>
      <c r="E431" t="s">
        <v>60</v>
      </c>
      <c r="F431" t="s">
        <v>5523</v>
      </c>
      <c r="G431">
        <v>0</v>
      </c>
      <c r="H431">
        <v>0</v>
      </c>
      <c r="I431" t="s">
        <v>25</v>
      </c>
      <c r="J431">
        <v>0</v>
      </c>
      <c r="K431">
        <v>10</v>
      </c>
      <c r="L431" t="s">
        <v>19</v>
      </c>
      <c r="M431" t="s">
        <v>5279</v>
      </c>
      <c r="N431">
        <v>160</v>
      </c>
      <c r="O431" t="s">
        <v>23</v>
      </c>
      <c r="P431" t="s">
        <v>5280</v>
      </c>
      <c r="Q431" t="s">
        <v>65</v>
      </c>
      <c r="R431" t="s">
        <v>20</v>
      </c>
      <c r="S431" t="s">
        <v>71</v>
      </c>
      <c r="T431" t="s">
        <v>67</v>
      </c>
      <c r="U431" t="s">
        <v>35</v>
      </c>
      <c r="V431">
        <v>603</v>
      </c>
      <c r="W431" t="s">
        <v>36</v>
      </c>
      <c r="X431" t="s">
        <v>37</v>
      </c>
      <c r="Y431">
        <v>2</v>
      </c>
      <c r="AB431" t="str">
        <f>IF(Table111[[#This Row],[In Adafruit Kit]]+Table111[[#This Row],[Common part]]&gt;0,1,"")</f>
        <v/>
      </c>
      <c r="AE431" t="e">
        <f>VLOOKUP(Table111[[#This Row],[Resistance (Ohms)]],Values!$A$12:'Values'!D$88,3,0)</f>
        <v>#N/A</v>
      </c>
      <c r="AG431" t="str">
        <f>CONCATENATE(Table111[[#This Row],[Resistance (Ohms)]],Table111[[#This Row],[Tolerance]],Table111[[#This Row],[Stock]])</f>
        <v>160Â±5%</v>
      </c>
      <c r="AH431" t="s">
        <v>11345</v>
      </c>
      <c r="AI431" s="6" t="s">
        <v>11350</v>
      </c>
    </row>
    <row r="432" spans="1:35">
      <c r="A432" t="s">
        <v>5274</v>
      </c>
      <c r="B432" t="s">
        <v>5275</v>
      </c>
      <c r="C432" t="s">
        <v>6481</v>
      </c>
      <c r="D432" t="s">
        <v>6482</v>
      </c>
      <c r="E432" t="s">
        <v>60</v>
      </c>
      <c r="F432" t="s">
        <v>6483</v>
      </c>
      <c r="G432">
        <v>61427</v>
      </c>
      <c r="H432">
        <v>0</v>
      </c>
      <c r="I432">
        <v>0.1</v>
      </c>
      <c r="J432">
        <v>0</v>
      </c>
      <c r="K432">
        <v>1</v>
      </c>
      <c r="L432" t="s">
        <v>19</v>
      </c>
      <c r="M432" t="s">
        <v>5279</v>
      </c>
      <c r="N432">
        <v>162</v>
      </c>
      <c r="O432" t="s">
        <v>24</v>
      </c>
      <c r="P432" t="s">
        <v>5280</v>
      </c>
      <c r="Q432" t="s">
        <v>65</v>
      </c>
      <c r="R432" t="s">
        <v>66</v>
      </c>
      <c r="S432" t="s">
        <v>105</v>
      </c>
      <c r="T432" t="s">
        <v>67</v>
      </c>
      <c r="U432" t="s">
        <v>35</v>
      </c>
      <c r="V432">
        <v>603</v>
      </c>
      <c r="W432" t="s">
        <v>36</v>
      </c>
      <c r="X432" t="s">
        <v>37</v>
      </c>
      <c r="Y432">
        <v>2</v>
      </c>
      <c r="AB432" t="str">
        <f>IF(Table111[[#This Row],[In Adafruit Kit]]+Table111[[#This Row],[Common part]]&gt;0,1,"")</f>
        <v/>
      </c>
      <c r="AD432">
        <v>1</v>
      </c>
      <c r="AE432" t="e">
        <f>VLOOKUP(Table111[[#This Row],[Resistance (Ohms)]],Values!$A$12:'Values'!D$88,3,0)</f>
        <v>#N/A</v>
      </c>
      <c r="AG432" t="str">
        <f>CONCATENATE(Table111[[#This Row],[Resistance (Ohms)]],Table111[[#This Row],[Tolerance]],Table111[[#This Row],[Stock]])</f>
        <v>162Â±1%</v>
      </c>
      <c r="AH432" t="s">
        <v>11345</v>
      </c>
      <c r="AI432" s="6" t="s">
        <v>11350</v>
      </c>
    </row>
    <row r="433" spans="1:35">
      <c r="A433" t="s">
        <v>7192</v>
      </c>
      <c r="B433" t="s">
        <v>5275</v>
      </c>
      <c r="C433" t="s">
        <v>7873</v>
      </c>
      <c r="D433" t="s">
        <v>7874</v>
      </c>
      <c r="E433" t="s">
        <v>60</v>
      </c>
      <c r="F433" t="s">
        <v>6483</v>
      </c>
      <c r="G433">
        <v>0</v>
      </c>
      <c r="H433">
        <v>0</v>
      </c>
      <c r="I433" t="s">
        <v>25</v>
      </c>
      <c r="J433">
        <v>0</v>
      </c>
      <c r="K433">
        <v>10</v>
      </c>
      <c r="L433" t="s">
        <v>19</v>
      </c>
      <c r="M433" t="s">
        <v>5279</v>
      </c>
      <c r="N433">
        <v>162</v>
      </c>
      <c r="O433" t="s">
        <v>24</v>
      </c>
      <c r="P433" t="s">
        <v>5280</v>
      </c>
      <c r="Q433" t="s">
        <v>65</v>
      </c>
      <c r="R433" t="s">
        <v>20</v>
      </c>
      <c r="S433" t="s">
        <v>105</v>
      </c>
      <c r="T433" t="s">
        <v>67</v>
      </c>
      <c r="U433" t="s">
        <v>35</v>
      </c>
      <c r="V433">
        <v>603</v>
      </c>
      <c r="W433" t="s">
        <v>36</v>
      </c>
      <c r="X433" t="s">
        <v>37</v>
      </c>
      <c r="Y433">
        <v>2</v>
      </c>
      <c r="AB433" t="str">
        <f>IF(Table111[[#This Row],[In Adafruit Kit]]+Table111[[#This Row],[Common part]]&gt;0,1,"")</f>
        <v/>
      </c>
      <c r="AE433" t="e">
        <f>VLOOKUP(Table111[[#This Row],[Resistance (Ohms)]],Values!$A$12:'Values'!D$88,3,0)</f>
        <v>#N/A</v>
      </c>
      <c r="AG433" t="str">
        <f>CONCATENATE(Table111[[#This Row],[Resistance (Ohms)]],Table111[[#This Row],[Tolerance]],Table111[[#This Row],[Stock]])</f>
        <v>162Â±1%</v>
      </c>
      <c r="AH433" t="s">
        <v>11345</v>
      </c>
      <c r="AI433" s="6" t="s">
        <v>11350</v>
      </c>
    </row>
    <row r="434" spans="1:35">
      <c r="A434" t="s">
        <v>5274</v>
      </c>
      <c r="B434" t="s">
        <v>5275</v>
      </c>
      <c r="C434" t="s">
        <v>6628</v>
      </c>
      <c r="D434" t="s">
        <v>6629</v>
      </c>
      <c r="E434" t="s">
        <v>60</v>
      </c>
      <c r="F434" t="s">
        <v>6630</v>
      </c>
      <c r="G434">
        <v>46339</v>
      </c>
      <c r="H434">
        <v>0</v>
      </c>
      <c r="I434">
        <v>0.1</v>
      </c>
      <c r="J434">
        <v>0</v>
      </c>
      <c r="K434">
        <v>1</v>
      </c>
      <c r="L434" t="s">
        <v>19</v>
      </c>
      <c r="M434" t="s">
        <v>5279</v>
      </c>
      <c r="N434">
        <v>165</v>
      </c>
      <c r="O434" t="s">
        <v>24</v>
      </c>
      <c r="P434" t="s">
        <v>5280</v>
      </c>
      <c r="Q434" t="s">
        <v>65</v>
      </c>
      <c r="R434" t="s">
        <v>66</v>
      </c>
      <c r="S434" t="s">
        <v>105</v>
      </c>
      <c r="T434" t="s">
        <v>67</v>
      </c>
      <c r="U434" t="s">
        <v>35</v>
      </c>
      <c r="V434">
        <v>603</v>
      </c>
      <c r="W434" t="s">
        <v>36</v>
      </c>
      <c r="X434" t="s">
        <v>37</v>
      </c>
      <c r="Y434">
        <v>2</v>
      </c>
      <c r="AB434" t="str">
        <f>IF(Table111[[#This Row],[In Adafruit Kit]]+Table111[[#This Row],[Common part]]&gt;0,1,"")</f>
        <v/>
      </c>
      <c r="AD434">
        <v>1</v>
      </c>
      <c r="AE434" t="e">
        <f>VLOOKUP(Table111[[#This Row],[Resistance (Ohms)]],Values!$A$12:'Values'!D$88,3,0)</f>
        <v>#N/A</v>
      </c>
      <c r="AG434" t="str">
        <f>CONCATENATE(Table111[[#This Row],[Resistance (Ohms)]],Table111[[#This Row],[Tolerance]],Table111[[#This Row],[Stock]])</f>
        <v>165Â±1%</v>
      </c>
      <c r="AH434" t="s">
        <v>11345</v>
      </c>
      <c r="AI434" s="6" t="s">
        <v>11350</v>
      </c>
    </row>
    <row r="435" spans="1:35">
      <c r="A435" t="s">
        <v>7192</v>
      </c>
      <c r="B435" t="s">
        <v>5275</v>
      </c>
      <c r="C435" t="s">
        <v>7881</v>
      </c>
      <c r="D435" t="s">
        <v>7882</v>
      </c>
      <c r="E435" t="s">
        <v>60</v>
      </c>
      <c r="F435" t="s">
        <v>6630</v>
      </c>
      <c r="G435">
        <v>0</v>
      </c>
      <c r="H435">
        <v>0</v>
      </c>
      <c r="I435" t="s">
        <v>25</v>
      </c>
      <c r="J435">
        <v>0</v>
      </c>
      <c r="K435">
        <v>10</v>
      </c>
      <c r="L435" t="s">
        <v>19</v>
      </c>
      <c r="M435" t="s">
        <v>5279</v>
      </c>
      <c r="N435">
        <v>165</v>
      </c>
      <c r="O435" t="s">
        <v>24</v>
      </c>
      <c r="P435" t="s">
        <v>5280</v>
      </c>
      <c r="Q435" t="s">
        <v>65</v>
      </c>
      <c r="R435" t="s">
        <v>20</v>
      </c>
      <c r="S435" t="s">
        <v>105</v>
      </c>
      <c r="T435" t="s">
        <v>67</v>
      </c>
      <c r="U435" t="s">
        <v>35</v>
      </c>
      <c r="V435">
        <v>603</v>
      </c>
      <c r="W435" t="s">
        <v>36</v>
      </c>
      <c r="X435" t="s">
        <v>37</v>
      </c>
      <c r="Y435">
        <v>2</v>
      </c>
      <c r="AB435" t="str">
        <f>IF(Table111[[#This Row],[In Adafruit Kit]]+Table111[[#This Row],[Common part]]&gt;0,1,"")</f>
        <v/>
      </c>
      <c r="AE435" t="e">
        <f>VLOOKUP(Table111[[#This Row],[Resistance (Ohms)]],Values!$A$12:'Values'!D$88,3,0)</f>
        <v>#N/A</v>
      </c>
      <c r="AG435" t="str">
        <f>CONCATENATE(Table111[[#This Row],[Resistance (Ohms)]],Table111[[#This Row],[Tolerance]],Table111[[#This Row],[Stock]])</f>
        <v>165Â±1%</v>
      </c>
      <c r="AH435" t="s">
        <v>11345</v>
      </c>
      <c r="AI435" s="6" t="s">
        <v>11350</v>
      </c>
    </row>
    <row r="436" spans="1:35">
      <c r="A436" t="s">
        <v>5274</v>
      </c>
      <c r="B436" t="s">
        <v>5275</v>
      </c>
      <c r="C436" t="s">
        <v>6691</v>
      </c>
      <c r="D436" t="s">
        <v>6692</v>
      </c>
      <c r="E436" t="s">
        <v>60</v>
      </c>
      <c r="F436" t="s">
        <v>6693</v>
      </c>
      <c r="G436">
        <v>41187</v>
      </c>
      <c r="H436">
        <v>0</v>
      </c>
      <c r="I436">
        <v>0.1</v>
      </c>
      <c r="J436">
        <v>0</v>
      </c>
      <c r="K436">
        <v>1</v>
      </c>
      <c r="L436" t="s">
        <v>19</v>
      </c>
      <c r="M436" t="s">
        <v>5279</v>
      </c>
      <c r="N436">
        <v>169</v>
      </c>
      <c r="O436" t="s">
        <v>24</v>
      </c>
      <c r="P436" t="s">
        <v>5280</v>
      </c>
      <c r="Q436" t="s">
        <v>65</v>
      </c>
      <c r="R436" t="s">
        <v>66</v>
      </c>
      <c r="S436" t="s">
        <v>105</v>
      </c>
      <c r="T436" t="s">
        <v>67</v>
      </c>
      <c r="U436" t="s">
        <v>35</v>
      </c>
      <c r="V436">
        <v>603</v>
      </c>
      <c r="W436" t="s">
        <v>36</v>
      </c>
      <c r="X436" t="s">
        <v>37</v>
      </c>
      <c r="Y436">
        <v>2</v>
      </c>
      <c r="AB436" t="str">
        <f>IF(Table111[[#This Row],[In Adafruit Kit]]+Table111[[#This Row],[Common part]]&gt;0,1,"")</f>
        <v/>
      </c>
      <c r="AD436">
        <v>1</v>
      </c>
      <c r="AE436" t="e">
        <f>VLOOKUP(Table111[[#This Row],[Resistance (Ohms)]],Values!$A$12:'Values'!D$88,3,0)</f>
        <v>#N/A</v>
      </c>
      <c r="AG436" t="str">
        <f>CONCATENATE(Table111[[#This Row],[Resistance (Ohms)]],Table111[[#This Row],[Tolerance]],Table111[[#This Row],[Stock]])</f>
        <v>169Â±1%</v>
      </c>
      <c r="AH436" t="s">
        <v>11345</v>
      </c>
      <c r="AI436" s="6" t="s">
        <v>11350</v>
      </c>
    </row>
    <row r="437" spans="1:35">
      <c r="A437" t="s">
        <v>7192</v>
      </c>
      <c r="B437" t="s">
        <v>5275</v>
      </c>
      <c r="C437" t="s">
        <v>7889</v>
      </c>
      <c r="D437" t="s">
        <v>7890</v>
      </c>
      <c r="E437" t="s">
        <v>60</v>
      </c>
      <c r="F437" t="s">
        <v>6693</v>
      </c>
      <c r="G437">
        <v>0</v>
      </c>
      <c r="H437">
        <v>0</v>
      </c>
      <c r="I437" t="s">
        <v>25</v>
      </c>
      <c r="J437">
        <v>0</v>
      </c>
      <c r="K437">
        <v>10</v>
      </c>
      <c r="L437" t="s">
        <v>19</v>
      </c>
      <c r="M437" t="s">
        <v>5279</v>
      </c>
      <c r="N437">
        <v>169</v>
      </c>
      <c r="O437" t="s">
        <v>24</v>
      </c>
      <c r="P437" t="s">
        <v>5280</v>
      </c>
      <c r="Q437" t="s">
        <v>65</v>
      </c>
      <c r="R437" t="s">
        <v>20</v>
      </c>
      <c r="S437" t="s">
        <v>105</v>
      </c>
      <c r="T437" t="s">
        <v>67</v>
      </c>
      <c r="U437" t="s">
        <v>35</v>
      </c>
      <c r="V437">
        <v>603</v>
      </c>
      <c r="W437" t="s">
        <v>36</v>
      </c>
      <c r="X437" t="s">
        <v>37</v>
      </c>
      <c r="Y437">
        <v>2</v>
      </c>
      <c r="AB437" t="str">
        <f>IF(Table111[[#This Row],[In Adafruit Kit]]+Table111[[#This Row],[Common part]]&gt;0,1,"")</f>
        <v/>
      </c>
      <c r="AE437" t="e">
        <f>VLOOKUP(Table111[[#This Row],[Resistance (Ohms)]],Values!$A$12:'Values'!D$88,3,0)</f>
        <v>#N/A</v>
      </c>
      <c r="AG437" t="str">
        <f>CONCATENATE(Table111[[#This Row],[Resistance (Ohms)]],Table111[[#This Row],[Tolerance]],Table111[[#This Row],[Stock]])</f>
        <v>169Â±1%</v>
      </c>
      <c r="AH437" t="s">
        <v>11345</v>
      </c>
      <c r="AI437" s="6" t="s">
        <v>11350</v>
      </c>
    </row>
    <row r="438" spans="1:35">
      <c r="A438" t="s">
        <v>5274</v>
      </c>
      <c r="B438" t="s">
        <v>5275</v>
      </c>
      <c r="C438" t="s">
        <v>6631</v>
      </c>
      <c r="D438" t="s">
        <v>6632</v>
      </c>
      <c r="E438" t="s">
        <v>60</v>
      </c>
      <c r="F438" t="s">
        <v>6633</v>
      </c>
      <c r="G438">
        <v>50941</v>
      </c>
      <c r="H438">
        <v>0</v>
      </c>
      <c r="I438">
        <v>0.1</v>
      </c>
      <c r="J438">
        <v>0</v>
      </c>
      <c r="K438">
        <v>1</v>
      </c>
      <c r="L438" t="s">
        <v>19</v>
      </c>
      <c r="M438" t="s">
        <v>5279</v>
      </c>
      <c r="N438">
        <v>174</v>
      </c>
      <c r="O438" t="s">
        <v>24</v>
      </c>
      <c r="P438" t="s">
        <v>5280</v>
      </c>
      <c r="Q438" t="s">
        <v>65</v>
      </c>
      <c r="R438" t="s">
        <v>66</v>
      </c>
      <c r="S438" t="s">
        <v>105</v>
      </c>
      <c r="T438" t="s">
        <v>67</v>
      </c>
      <c r="U438" t="s">
        <v>35</v>
      </c>
      <c r="V438">
        <v>603</v>
      </c>
      <c r="W438" t="s">
        <v>36</v>
      </c>
      <c r="X438" t="s">
        <v>37</v>
      </c>
      <c r="Y438">
        <v>2</v>
      </c>
      <c r="AB438" t="str">
        <f>IF(Table111[[#This Row],[In Adafruit Kit]]+Table111[[#This Row],[Common part]]&gt;0,1,"")</f>
        <v/>
      </c>
      <c r="AD438">
        <v>1</v>
      </c>
      <c r="AE438" t="e">
        <f>VLOOKUP(Table111[[#This Row],[Resistance (Ohms)]],Values!$A$12:'Values'!D$88,3,0)</f>
        <v>#N/A</v>
      </c>
      <c r="AG438" t="str">
        <f>CONCATENATE(Table111[[#This Row],[Resistance (Ohms)]],Table111[[#This Row],[Tolerance]],Table111[[#This Row],[Stock]])</f>
        <v>174Â±1%</v>
      </c>
      <c r="AH438" t="s">
        <v>11345</v>
      </c>
      <c r="AI438" s="6" t="s">
        <v>11350</v>
      </c>
    </row>
    <row r="439" spans="1:35">
      <c r="A439" t="s">
        <v>7192</v>
      </c>
      <c r="B439" t="s">
        <v>5275</v>
      </c>
      <c r="C439" t="s">
        <v>7905</v>
      </c>
      <c r="D439" t="s">
        <v>7906</v>
      </c>
      <c r="E439" t="s">
        <v>60</v>
      </c>
      <c r="F439" t="s">
        <v>6633</v>
      </c>
      <c r="G439">
        <v>0</v>
      </c>
      <c r="H439">
        <v>0</v>
      </c>
      <c r="I439" t="s">
        <v>25</v>
      </c>
      <c r="J439">
        <v>0</v>
      </c>
      <c r="K439">
        <v>10</v>
      </c>
      <c r="L439" t="s">
        <v>19</v>
      </c>
      <c r="M439" t="s">
        <v>5279</v>
      </c>
      <c r="N439">
        <v>174</v>
      </c>
      <c r="O439" t="s">
        <v>24</v>
      </c>
      <c r="P439" t="s">
        <v>5280</v>
      </c>
      <c r="Q439" t="s">
        <v>65</v>
      </c>
      <c r="R439" t="s">
        <v>20</v>
      </c>
      <c r="S439" t="s">
        <v>105</v>
      </c>
      <c r="T439" t="s">
        <v>67</v>
      </c>
      <c r="U439" t="s">
        <v>35</v>
      </c>
      <c r="V439">
        <v>603</v>
      </c>
      <c r="W439" t="s">
        <v>36</v>
      </c>
      <c r="X439" t="s">
        <v>37</v>
      </c>
      <c r="Y439">
        <v>2</v>
      </c>
      <c r="AB439" t="str">
        <f>IF(Table111[[#This Row],[In Adafruit Kit]]+Table111[[#This Row],[Common part]]&gt;0,1,"")</f>
        <v/>
      </c>
      <c r="AD439">
        <v>1</v>
      </c>
      <c r="AE439" t="e">
        <f>VLOOKUP(Table111[[#This Row],[Resistance (Ohms)]],Values!$A$12:'Values'!D$88,3,0)</f>
        <v>#N/A</v>
      </c>
      <c r="AG439" t="str">
        <f>CONCATENATE(Table111[[#This Row],[Resistance (Ohms)]],Table111[[#This Row],[Tolerance]],Table111[[#This Row],[Stock]])</f>
        <v>174Â±1%</v>
      </c>
      <c r="AH439" t="s">
        <v>11345</v>
      </c>
      <c r="AI439" s="6" t="s">
        <v>11350</v>
      </c>
    </row>
    <row r="440" spans="1:35">
      <c r="A440" t="s">
        <v>5274</v>
      </c>
      <c r="B440" t="s">
        <v>5275</v>
      </c>
      <c r="C440" t="s">
        <v>7546</v>
      </c>
      <c r="D440" t="s">
        <v>7547</v>
      </c>
      <c r="E440" t="s">
        <v>60</v>
      </c>
      <c r="F440" t="s">
        <v>7548</v>
      </c>
      <c r="G440">
        <v>180</v>
      </c>
      <c r="H440">
        <v>0</v>
      </c>
      <c r="I440">
        <v>0.1</v>
      </c>
      <c r="J440">
        <v>0</v>
      </c>
      <c r="K440">
        <v>1</v>
      </c>
      <c r="L440" t="s">
        <v>19</v>
      </c>
      <c r="M440" t="s">
        <v>5279</v>
      </c>
      <c r="N440">
        <v>178</v>
      </c>
      <c r="O440" t="s">
        <v>24</v>
      </c>
      <c r="P440" t="s">
        <v>5280</v>
      </c>
      <c r="Q440" t="s">
        <v>65</v>
      </c>
      <c r="R440" t="s">
        <v>66</v>
      </c>
      <c r="S440" t="s">
        <v>105</v>
      </c>
      <c r="T440" t="s">
        <v>67</v>
      </c>
      <c r="U440" t="s">
        <v>35</v>
      </c>
      <c r="V440">
        <v>603</v>
      </c>
      <c r="W440" t="s">
        <v>36</v>
      </c>
      <c r="X440" t="s">
        <v>37</v>
      </c>
      <c r="Y440">
        <v>2</v>
      </c>
      <c r="AB440" t="str">
        <f>IF(Table111[[#This Row],[In Adafruit Kit]]+Table111[[#This Row],[Common part]]&gt;0,1,"")</f>
        <v/>
      </c>
      <c r="AD440">
        <v>1</v>
      </c>
      <c r="AE440" t="e">
        <f>VLOOKUP(Table111[[#This Row],[Resistance (Ohms)]],Values!$A$12:'Values'!D$88,3,0)</f>
        <v>#N/A</v>
      </c>
      <c r="AG440" t="str">
        <f>CONCATENATE(Table111[[#This Row],[Resistance (Ohms)]],Table111[[#This Row],[Tolerance]],Table111[[#This Row],[Stock]])</f>
        <v>178Â±1%</v>
      </c>
      <c r="AH440" t="s">
        <v>11345</v>
      </c>
      <c r="AI440" s="6" t="s">
        <v>11350</v>
      </c>
    </row>
    <row r="441" spans="1:35">
      <c r="A441" t="s">
        <v>7192</v>
      </c>
      <c r="B441" t="s">
        <v>5275</v>
      </c>
      <c r="C441" t="s">
        <v>7913</v>
      </c>
      <c r="D441" t="s">
        <v>7914</v>
      </c>
      <c r="E441" t="s">
        <v>60</v>
      </c>
      <c r="F441" t="s">
        <v>7548</v>
      </c>
      <c r="G441">
        <v>0</v>
      </c>
      <c r="H441">
        <v>0</v>
      </c>
      <c r="I441" t="s">
        <v>25</v>
      </c>
      <c r="J441">
        <v>0</v>
      </c>
      <c r="K441">
        <v>10</v>
      </c>
      <c r="L441" t="s">
        <v>19</v>
      </c>
      <c r="M441" t="s">
        <v>5279</v>
      </c>
      <c r="N441">
        <v>178</v>
      </c>
      <c r="O441" t="s">
        <v>24</v>
      </c>
      <c r="P441" t="s">
        <v>5280</v>
      </c>
      <c r="Q441" t="s">
        <v>65</v>
      </c>
      <c r="R441" t="s">
        <v>20</v>
      </c>
      <c r="S441" t="s">
        <v>105</v>
      </c>
      <c r="T441" t="s">
        <v>67</v>
      </c>
      <c r="U441" t="s">
        <v>35</v>
      </c>
      <c r="V441">
        <v>603</v>
      </c>
      <c r="W441" t="s">
        <v>36</v>
      </c>
      <c r="X441" t="s">
        <v>37</v>
      </c>
      <c r="Y441">
        <v>2</v>
      </c>
      <c r="AB441" t="str">
        <f>IF(Table111[[#This Row],[In Adafruit Kit]]+Table111[[#This Row],[Common part]]&gt;0,1,"")</f>
        <v/>
      </c>
      <c r="AE441" t="e">
        <f>VLOOKUP(Table111[[#This Row],[Resistance (Ohms)]],Values!$A$12:'Values'!D$88,3,0)</f>
        <v>#N/A</v>
      </c>
      <c r="AG441" t="str">
        <f>CONCATENATE(Table111[[#This Row],[Resistance (Ohms)]],Table111[[#This Row],[Tolerance]],Table111[[#This Row],[Stock]])</f>
        <v>178Â±1%</v>
      </c>
      <c r="AH441" t="s">
        <v>11345</v>
      </c>
      <c r="AI441" s="6" t="s">
        <v>11350</v>
      </c>
    </row>
    <row r="442" spans="1:35">
      <c r="A442" t="s">
        <v>5274</v>
      </c>
      <c r="B442" t="s">
        <v>5275</v>
      </c>
      <c r="C442" t="s">
        <v>5752</v>
      </c>
      <c r="D442" t="s">
        <v>5753</v>
      </c>
      <c r="E442" t="s">
        <v>60</v>
      </c>
      <c r="F442" t="s">
        <v>5754</v>
      </c>
      <c r="G442">
        <v>305178</v>
      </c>
      <c r="H442">
        <v>0</v>
      </c>
      <c r="I442">
        <v>0.1</v>
      </c>
      <c r="J442">
        <v>0</v>
      </c>
      <c r="K442">
        <v>1</v>
      </c>
      <c r="L442" t="s">
        <v>19</v>
      </c>
      <c r="M442" t="s">
        <v>5279</v>
      </c>
      <c r="N442">
        <v>180</v>
      </c>
      <c r="O442" t="s">
        <v>24</v>
      </c>
      <c r="P442" t="s">
        <v>5280</v>
      </c>
      <c r="Q442" t="s">
        <v>65</v>
      </c>
      <c r="R442" t="s">
        <v>66</v>
      </c>
      <c r="S442" t="s">
        <v>105</v>
      </c>
      <c r="T442" t="s">
        <v>67</v>
      </c>
      <c r="U442" t="s">
        <v>35</v>
      </c>
      <c r="V442">
        <v>603</v>
      </c>
      <c r="W442" t="s">
        <v>36</v>
      </c>
      <c r="X442" t="s">
        <v>37</v>
      </c>
      <c r="Y442">
        <v>2</v>
      </c>
      <c r="AB442" t="str">
        <f>IF(Table111[[#This Row],[In Adafruit Kit]]+Table111[[#This Row],[Common part]]&gt;0,1,"")</f>
        <v/>
      </c>
      <c r="AD442">
        <v>1</v>
      </c>
      <c r="AE442" t="str">
        <f>VLOOKUP(Table111[[#This Row],[Resistance (Ohms)]],Values!$A$12:'Values'!D$88,3,0)</f>
        <v>STOCK</v>
      </c>
      <c r="AF442" t="s">
        <v>29</v>
      </c>
      <c r="AG442" t="str">
        <f>CONCATENATE(Table111[[#This Row],[Resistance (Ohms)]],Table111[[#This Row],[Tolerance]],Table111[[#This Row],[Stock]])</f>
        <v>180Â±1%Stock</v>
      </c>
      <c r="AH442" t="s">
        <v>11345</v>
      </c>
      <c r="AI442" s="6" t="s">
        <v>11350</v>
      </c>
    </row>
    <row r="443" spans="1:35">
      <c r="A443" t="s">
        <v>5274</v>
      </c>
      <c r="B443" t="s">
        <v>5275</v>
      </c>
      <c r="C443" t="s">
        <v>7528</v>
      </c>
      <c r="D443" t="s">
        <v>7529</v>
      </c>
      <c r="E443" t="s">
        <v>60</v>
      </c>
      <c r="F443" t="s">
        <v>7530</v>
      </c>
      <c r="G443">
        <v>612</v>
      </c>
      <c r="H443">
        <v>0</v>
      </c>
      <c r="I443">
        <v>0.1</v>
      </c>
      <c r="J443">
        <v>0</v>
      </c>
      <c r="K443">
        <v>1</v>
      </c>
      <c r="L443" t="s">
        <v>19</v>
      </c>
      <c r="M443" t="s">
        <v>5279</v>
      </c>
      <c r="N443">
        <v>180</v>
      </c>
      <c r="O443" t="s">
        <v>23</v>
      </c>
      <c r="P443" t="s">
        <v>5280</v>
      </c>
      <c r="Q443" t="s">
        <v>65</v>
      </c>
      <c r="R443" t="s">
        <v>66</v>
      </c>
      <c r="S443" t="s">
        <v>105</v>
      </c>
      <c r="T443" t="s">
        <v>67</v>
      </c>
      <c r="U443" t="s">
        <v>35</v>
      </c>
      <c r="V443">
        <v>603</v>
      </c>
      <c r="W443" t="s">
        <v>36</v>
      </c>
      <c r="X443" t="s">
        <v>37</v>
      </c>
      <c r="Y443">
        <v>2</v>
      </c>
      <c r="AB443" t="str">
        <f>IF(Table111[[#This Row],[In Adafruit Kit]]+Table111[[#This Row],[Common part]]&gt;0,1,"")</f>
        <v/>
      </c>
      <c r="AD443">
        <v>1</v>
      </c>
      <c r="AE443" t="str">
        <f>VLOOKUP(Table111[[#This Row],[Resistance (Ohms)]],Values!$A$12:'Values'!D$88,3,0)</f>
        <v>STOCK</v>
      </c>
      <c r="AF443" t="s">
        <v>29</v>
      </c>
      <c r="AG443" t="str">
        <f>CONCATENATE(Table111[[#This Row],[Resistance (Ohms)]],Table111[[#This Row],[Tolerance]],Table111[[#This Row],[Stock]])</f>
        <v>180Â±5%Stock</v>
      </c>
      <c r="AH443" t="s">
        <v>11345</v>
      </c>
      <c r="AI443" s="6" t="s">
        <v>11350</v>
      </c>
    </row>
    <row r="444" spans="1:35">
      <c r="A444" t="s">
        <v>7192</v>
      </c>
      <c r="B444" t="s">
        <v>5275</v>
      </c>
      <c r="C444" t="s">
        <v>7925</v>
      </c>
      <c r="D444" t="s">
        <v>7926</v>
      </c>
      <c r="E444" t="s">
        <v>60</v>
      </c>
      <c r="F444" t="s">
        <v>5754</v>
      </c>
      <c r="G444">
        <v>0</v>
      </c>
      <c r="H444">
        <v>0</v>
      </c>
      <c r="I444" t="s">
        <v>25</v>
      </c>
      <c r="J444">
        <v>0</v>
      </c>
      <c r="K444">
        <v>10</v>
      </c>
      <c r="L444" t="s">
        <v>19</v>
      </c>
      <c r="M444" t="s">
        <v>5279</v>
      </c>
      <c r="N444">
        <v>180</v>
      </c>
      <c r="O444" t="s">
        <v>24</v>
      </c>
      <c r="P444" t="s">
        <v>5280</v>
      </c>
      <c r="Q444" t="s">
        <v>65</v>
      </c>
      <c r="R444" t="s">
        <v>20</v>
      </c>
      <c r="S444" t="s">
        <v>105</v>
      </c>
      <c r="T444" t="s">
        <v>67</v>
      </c>
      <c r="U444" t="s">
        <v>35</v>
      </c>
      <c r="V444">
        <v>603</v>
      </c>
      <c r="W444" t="s">
        <v>36</v>
      </c>
      <c r="X444" t="s">
        <v>37</v>
      </c>
      <c r="Y444">
        <v>2</v>
      </c>
      <c r="AB444" t="str">
        <f>IF(Table111[[#This Row],[In Adafruit Kit]]+Table111[[#This Row],[Common part]]&gt;0,1,"")</f>
        <v/>
      </c>
      <c r="AE444" t="str">
        <f>VLOOKUP(Table111[[#This Row],[Resistance (Ohms)]],Values!$A$12:'Values'!D$88,3,0)</f>
        <v>STOCK</v>
      </c>
      <c r="AG444" t="str">
        <f>CONCATENATE(Table111[[#This Row],[Resistance (Ohms)]],Table111[[#This Row],[Tolerance]],Table111[[#This Row],[Stock]])</f>
        <v>180Â±1%</v>
      </c>
      <c r="AH444" t="s">
        <v>11345</v>
      </c>
      <c r="AI444" s="6" t="s">
        <v>11350</v>
      </c>
    </row>
    <row r="445" spans="1:35">
      <c r="A445" t="s">
        <v>7192</v>
      </c>
      <c r="B445" t="s">
        <v>5275</v>
      </c>
      <c r="C445" t="s">
        <v>8930</v>
      </c>
      <c r="D445" t="s">
        <v>8931</v>
      </c>
      <c r="E445" t="s">
        <v>60</v>
      </c>
      <c r="F445" t="s">
        <v>7530</v>
      </c>
      <c r="G445">
        <v>0</v>
      </c>
      <c r="H445">
        <v>0</v>
      </c>
      <c r="I445" t="s">
        <v>25</v>
      </c>
      <c r="J445">
        <v>0</v>
      </c>
      <c r="K445">
        <v>10</v>
      </c>
      <c r="L445" t="s">
        <v>19</v>
      </c>
      <c r="M445" t="s">
        <v>5279</v>
      </c>
      <c r="N445">
        <v>180</v>
      </c>
      <c r="O445" t="s">
        <v>23</v>
      </c>
      <c r="P445" t="s">
        <v>5280</v>
      </c>
      <c r="Q445" t="s">
        <v>65</v>
      </c>
      <c r="R445" t="s">
        <v>20</v>
      </c>
      <c r="S445" t="s">
        <v>71</v>
      </c>
      <c r="T445" t="s">
        <v>67</v>
      </c>
      <c r="U445" t="s">
        <v>35</v>
      </c>
      <c r="V445">
        <v>603</v>
      </c>
      <c r="W445" t="s">
        <v>36</v>
      </c>
      <c r="X445" t="s">
        <v>37</v>
      </c>
      <c r="Y445">
        <v>2</v>
      </c>
      <c r="AB445" t="str">
        <f>IF(Table111[[#This Row],[In Adafruit Kit]]+Table111[[#This Row],[Common part]]&gt;0,1,"")</f>
        <v/>
      </c>
      <c r="AE445" t="str">
        <f>VLOOKUP(Table111[[#This Row],[Resistance (Ohms)]],Values!$A$12:'Values'!D$88,3,0)</f>
        <v>STOCK</v>
      </c>
      <c r="AG445" t="str">
        <f>CONCATENATE(Table111[[#This Row],[Resistance (Ohms)]],Table111[[#This Row],[Tolerance]],Table111[[#This Row],[Stock]])</f>
        <v>180Â±5%</v>
      </c>
      <c r="AH445" t="s">
        <v>11345</v>
      </c>
      <c r="AI445" s="6" t="s">
        <v>11350</v>
      </c>
    </row>
    <row r="446" spans="1:35">
      <c r="A446" t="s">
        <v>5274</v>
      </c>
      <c r="B446" t="s">
        <v>5275</v>
      </c>
      <c r="C446" t="s">
        <v>5995</v>
      </c>
      <c r="D446" t="s">
        <v>5996</v>
      </c>
      <c r="E446" t="s">
        <v>60</v>
      </c>
      <c r="F446" t="s">
        <v>5997</v>
      </c>
      <c r="G446">
        <v>121920</v>
      </c>
      <c r="H446">
        <v>0</v>
      </c>
      <c r="I446">
        <v>0.1</v>
      </c>
      <c r="J446">
        <v>0</v>
      </c>
      <c r="K446">
        <v>1</v>
      </c>
      <c r="L446" t="s">
        <v>19</v>
      </c>
      <c r="M446" t="s">
        <v>5279</v>
      </c>
      <c r="N446">
        <v>182</v>
      </c>
      <c r="O446" t="s">
        <v>24</v>
      </c>
      <c r="P446" t="s">
        <v>5280</v>
      </c>
      <c r="Q446" t="s">
        <v>65</v>
      </c>
      <c r="R446" t="s">
        <v>66</v>
      </c>
      <c r="S446" t="s">
        <v>105</v>
      </c>
      <c r="T446" t="s">
        <v>67</v>
      </c>
      <c r="U446" t="s">
        <v>35</v>
      </c>
      <c r="V446">
        <v>603</v>
      </c>
      <c r="W446" t="s">
        <v>36</v>
      </c>
      <c r="X446" t="s">
        <v>37</v>
      </c>
      <c r="Y446">
        <v>2</v>
      </c>
      <c r="AB446" t="str">
        <f>IF(Table111[[#This Row],[In Adafruit Kit]]+Table111[[#This Row],[Common part]]&gt;0,1,"")</f>
        <v/>
      </c>
      <c r="AD446">
        <v>1</v>
      </c>
      <c r="AE446" t="e">
        <f>VLOOKUP(Table111[[#This Row],[Resistance (Ohms)]],Values!$A$12:'Values'!D$88,3,0)</f>
        <v>#N/A</v>
      </c>
      <c r="AG446" t="str">
        <f>CONCATENATE(Table111[[#This Row],[Resistance (Ohms)]],Table111[[#This Row],[Tolerance]],Table111[[#This Row],[Stock]])</f>
        <v>182Â±1%</v>
      </c>
      <c r="AH446" t="s">
        <v>11345</v>
      </c>
      <c r="AI446" s="6" t="s">
        <v>11350</v>
      </c>
    </row>
    <row r="447" spans="1:35">
      <c r="A447" t="s">
        <v>7192</v>
      </c>
      <c r="B447" t="s">
        <v>5275</v>
      </c>
      <c r="C447" t="s">
        <v>7933</v>
      </c>
      <c r="D447" t="s">
        <v>7934</v>
      </c>
      <c r="E447" t="s">
        <v>60</v>
      </c>
      <c r="F447" t="s">
        <v>5997</v>
      </c>
      <c r="G447">
        <v>0</v>
      </c>
      <c r="H447">
        <v>0</v>
      </c>
      <c r="I447" t="s">
        <v>25</v>
      </c>
      <c r="J447">
        <v>0</v>
      </c>
      <c r="K447">
        <v>10</v>
      </c>
      <c r="L447" t="s">
        <v>19</v>
      </c>
      <c r="M447" t="s">
        <v>5279</v>
      </c>
      <c r="N447">
        <v>182</v>
      </c>
      <c r="O447" t="s">
        <v>24</v>
      </c>
      <c r="P447" t="s">
        <v>5280</v>
      </c>
      <c r="Q447" t="s">
        <v>65</v>
      </c>
      <c r="R447" t="s">
        <v>20</v>
      </c>
      <c r="S447" t="s">
        <v>105</v>
      </c>
      <c r="T447" t="s">
        <v>67</v>
      </c>
      <c r="U447" t="s">
        <v>35</v>
      </c>
      <c r="V447">
        <v>603</v>
      </c>
      <c r="W447" t="s">
        <v>36</v>
      </c>
      <c r="X447" t="s">
        <v>37</v>
      </c>
      <c r="Y447">
        <v>2</v>
      </c>
      <c r="AB447" t="str">
        <f>IF(Table111[[#This Row],[In Adafruit Kit]]+Table111[[#This Row],[Common part]]&gt;0,1,"")</f>
        <v/>
      </c>
      <c r="AE447" t="e">
        <f>VLOOKUP(Table111[[#This Row],[Resistance (Ohms)]],Values!$A$12:'Values'!D$88,3,0)</f>
        <v>#N/A</v>
      </c>
      <c r="AG447" t="str">
        <f>CONCATENATE(Table111[[#This Row],[Resistance (Ohms)]],Table111[[#This Row],[Tolerance]],Table111[[#This Row],[Stock]])</f>
        <v>182Â±1%</v>
      </c>
      <c r="AH447" t="s">
        <v>11345</v>
      </c>
      <c r="AI447" s="6" t="s">
        <v>11350</v>
      </c>
    </row>
    <row r="448" spans="1:35">
      <c r="A448" t="s">
        <v>5274</v>
      </c>
      <c r="B448" t="s">
        <v>5275</v>
      </c>
      <c r="C448" t="s">
        <v>6343</v>
      </c>
      <c r="D448" t="s">
        <v>6344</v>
      </c>
      <c r="E448" t="s">
        <v>60</v>
      </c>
      <c r="F448" t="s">
        <v>6345</v>
      </c>
      <c r="G448">
        <v>70432</v>
      </c>
      <c r="H448">
        <v>0</v>
      </c>
      <c r="I448">
        <v>0.1</v>
      </c>
      <c r="J448">
        <v>0</v>
      </c>
      <c r="K448">
        <v>1</v>
      </c>
      <c r="L448" t="s">
        <v>19</v>
      </c>
      <c r="M448" t="s">
        <v>5279</v>
      </c>
      <c r="N448">
        <v>187</v>
      </c>
      <c r="O448" t="s">
        <v>24</v>
      </c>
      <c r="P448" t="s">
        <v>5280</v>
      </c>
      <c r="Q448" t="s">
        <v>65</v>
      </c>
      <c r="R448" t="s">
        <v>66</v>
      </c>
      <c r="S448" t="s">
        <v>105</v>
      </c>
      <c r="T448" t="s">
        <v>67</v>
      </c>
      <c r="U448" t="s">
        <v>35</v>
      </c>
      <c r="V448">
        <v>603</v>
      </c>
      <c r="W448" t="s">
        <v>36</v>
      </c>
      <c r="X448" t="s">
        <v>37</v>
      </c>
      <c r="Y448">
        <v>2</v>
      </c>
      <c r="AB448" t="str">
        <f>IF(Table111[[#This Row],[In Adafruit Kit]]+Table111[[#This Row],[Common part]]&gt;0,1,"")</f>
        <v/>
      </c>
      <c r="AD448">
        <v>1</v>
      </c>
      <c r="AE448" t="e">
        <f>VLOOKUP(Table111[[#This Row],[Resistance (Ohms)]],Values!$A$12:'Values'!D$88,3,0)</f>
        <v>#N/A</v>
      </c>
      <c r="AG448" t="str">
        <f>CONCATENATE(Table111[[#This Row],[Resistance (Ohms)]],Table111[[#This Row],[Tolerance]],Table111[[#This Row],[Stock]])</f>
        <v>187Â±1%</v>
      </c>
      <c r="AH448" t="s">
        <v>11345</v>
      </c>
      <c r="AI448" s="6" t="s">
        <v>11350</v>
      </c>
    </row>
    <row r="449" spans="1:35">
      <c r="A449" t="s">
        <v>7192</v>
      </c>
      <c r="B449" t="s">
        <v>5275</v>
      </c>
      <c r="C449" t="s">
        <v>7941</v>
      </c>
      <c r="D449" t="s">
        <v>7942</v>
      </c>
      <c r="E449" t="s">
        <v>60</v>
      </c>
      <c r="F449" t="s">
        <v>6345</v>
      </c>
      <c r="G449">
        <v>0</v>
      </c>
      <c r="H449">
        <v>0</v>
      </c>
      <c r="I449" t="s">
        <v>25</v>
      </c>
      <c r="J449">
        <v>0</v>
      </c>
      <c r="K449">
        <v>10</v>
      </c>
      <c r="L449" t="s">
        <v>19</v>
      </c>
      <c r="M449" t="s">
        <v>5279</v>
      </c>
      <c r="N449">
        <v>187</v>
      </c>
      <c r="O449" t="s">
        <v>24</v>
      </c>
      <c r="P449" t="s">
        <v>5280</v>
      </c>
      <c r="Q449" t="s">
        <v>65</v>
      </c>
      <c r="R449" t="s">
        <v>20</v>
      </c>
      <c r="S449" t="s">
        <v>105</v>
      </c>
      <c r="T449" t="s">
        <v>67</v>
      </c>
      <c r="U449" t="s">
        <v>35</v>
      </c>
      <c r="V449">
        <v>603</v>
      </c>
      <c r="W449" t="s">
        <v>36</v>
      </c>
      <c r="X449" t="s">
        <v>37</v>
      </c>
      <c r="Y449">
        <v>2</v>
      </c>
      <c r="AB449" t="str">
        <f>IF(Table111[[#This Row],[In Adafruit Kit]]+Table111[[#This Row],[Common part]]&gt;0,1,"")</f>
        <v/>
      </c>
      <c r="AE449" t="e">
        <f>VLOOKUP(Table111[[#This Row],[Resistance (Ohms)]],Values!$A$12:'Values'!D$88,3,0)</f>
        <v>#N/A</v>
      </c>
      <c r="AG449" t="str">
        <f>CONCATENATE(Table111[[#This Row],[Resistance (Ohms)]],Table111[[#This Row],[Tolerance]],Table111[[#This Row],[Stock]])</f>
        <v>187Â±1%</v>
      </c>
      <c r="AH449" t="s">
        <v>11345</v>
      </c>
      <c r="AI449" s="6" t="s">
        <v>11350</v>
      </c>
    </row>
    <row r="450" spans="1:35">
      <c r="A450" t="s">
        <v>5274</v>
      </c>
      <c r="B450" t="s">
        <v>5275</v>
      </c>
      <c r="C450" t="s">
        <v>6814</v>
      </c>
      <c r="D450" t="s">
        <v>6815</v>
      </c>
      <c r="E450" t="s">
        <v>60</v>
      </c>
      <c r="F450" t="s">
        <v>6816</v>
      </c>
      <c r="G450">
        <v>32517</v>
      </c>
      <c r="H450">
        <v>0</v>
      </c>
      <c r="I450">
        <v>0.1</v>
      </c>
      <c r="J450">
        <v>0</v>
      </c>
      <c r="K450">
        <v>1</v>
      </c>
      <c r="L450" t="s">
        <v>19</v>
      </c>
      <c r="M450" t="s">
        <v>5279</v>
      </c>
      <c r="N450">
        <v>191</v>
      </c>
      <c r="O450" t="s">
        <v>24</v>
      </c>
      <c r="P450" t="s">
        <v>5280</v>
      </c>
      <c r="Q450" t="s">
        <v>65</v>
      </c>
      <c r="R450" t="s">
        <v>66</v>
      </c>
      <c r="S450" t="s">
        <v>105</v>
      </c>
      <c r="T450" t="s">
        <v>67</v>
      </c>
      <c r="U450" t="s">
        <v>35</v>
      </c>
      <c r="V450">
        <v>603</v>
      </c>
      <c r="W450" t="s">
        <v>36</v>
      </c>
      <c r="X450" t="s">
        <v>37</v>
      </c>
      <c r="Y450">
        <v>2</v>
      </c>
      <c r="AB450" t="str">
        <f>IF(Table111[[#This Row],[In Adafruit Kit]]+Table111[[#This Row],[Common part]]&gt;0,1,"")</f>
        <v/>
      </c>
      <c r="AD450">
        <v>1</v>
      </c>
      <c r="AE450" t="e">
        <f>VLOOKUP(Table111[[#This Row],[Resistance (Ohms)]],Values!$A$12:'Values'!D$88,3,0)</f>
        <v>#N/A</v>
      </c>
      <c r="AG450" t="str">
        <f>CONCATENATE(Table111[[#This Row],[Resistance (Ohms)]],Table111[[#This Row],[Tolerance]],Table111[[#This Row],[Stock]])</f>
        <v>191Â±1%</v>
      </c>
      <c r="AH450" t="s">
        <v>11345</v>
      </c>
      <c r="AI450" s="6" t="s">
        <v>11350</v>
      </c>
    </row>
    <row r="451" spans="1:35">
      <c r="A451" t="s">
        <v>7192</v>
      </c>
      <c r="B451" t="s">
        <v>5275</v>
      </c>
      <c r="C451" t="s">
        <v>7955</v>
      </c>
      <c r="D451" t="s">
        <v>7956</v>
      </c>
      <c r="E451" t="s">
        <v>60</v>
      </c>
      <c r="F451" t="s">
        <v>6816</v>
      </c>
      <c r="G451">
        <v>0</v>
      </c>
      <c r="H451">
        <v>0</v>
      </c>
      <c r="I451" t="s">
        <v>25</v>
      </c>
      <c r="J451">
        <v>0</v>
      </c>
      <c r="K451">
        <v>10</v>
      </c>
      <c r="L451" t="s">
        <v>19</v>
      </c>
      <c r="M451" t="s">
        <v>5279</v>
      </c>
      <c r="N451">
        <v>191</v>
      </c>
      <c r="O451" t="s">
        <v>24</v>
      </c>
      <c r="P451" t="s">
        <v>5280</v>
      </c>
      <c r="Q451" t="s">
        <v>65</v>
      </c>
      <c r="R451" t="s">
        <v>20</v>
      </c>
      <c r="S451" t="s">
        <v>105</v>
      </c>
      <c r="T451" t="s">
        <v>67</v>
      </c>
      <c r="U451" t="s">
        <v>35</v>
      </c>
      <c r="V451">
        <v>603</v>
      </c>
      <c r="W451" t="s">
        <v>36</v>
      </c>
      <c r="X451" t="s">
        <v>37</v>
      </c>
      <c r="Y451">
        <v>2</v>
      </c>
      <c r="AB451" t="str">
        <f>IF(Table111[[#This Row],[In Adafruit Kit]]+Table111[[#This Row],[Common part]]&gt;0,1,"")</f>
        <v/>
      </c>
      <c r="AE451" t="e">
        <f>VLOOKUP(Table111[[#This Row],[Resistance (Ohms)]],Values!$A$12:'Values'!D$88,3,0)</f>
        <v>#N/A</v>
      </c>
      <c r="AG451" t="str">
        <f>CONCATENATE(Table111[[#This Row],[Resistance (Ohms)]],Table111[[#This Row],[Tolerance]],Table111[[#This Row],[Stock]])</f>
        <v>191Â±1%</v>
      </c>
      <c r="AH451" t="s">
        <v>11345</v>
      </c>
      <c r="AI451" s="6" t="s">
        <v>11350</v>
      </c>
    </row>
    <row r="452" spans="1:35">
      <c r="A452" t="s">
        <v>5274</v>
      </c>
      <c r="B452" t="s">
        <v>5275</v>
      </c>
      <c r="C452" t="s">
        <v>7597</v>
      </c>
      <c r="D452" t="s">
        <v>7598</v>
      </c>
      <c r="E452" t="s">
        <v>60</v>
      </c>
      <c r="F452" t="s">
        <v>7599</v>
      </c>
      <c r="G452">
        <v>0</v>
      </c>
      <c r="H452">
        <v>0</v>
      </c>
      <c r="I452">
        <v>0.1</v>
      </c>
      <c r="J452">
        <v>0</v>
      </c>
      <c r="K452">
        <v>1</v>
      </c>
      <c r="L452" t="s">
        <v>19</v>
      </c>
      <c r="M452" t="s">
        <v>5279</v>
      </c>
      <c r="N452">
        <v>196</v>
      </c>
      <c r="O452" t="s">
        <v>24</v>
      </c>
      <c r="P452" t="s">
        <v>5280</v>
      </c>
      <c r="Q452" t="s">
        <v>65</v>
      </c>
      <c r="R452" t="s">
        <v>66</v>
      </c>
      <c r="S452" t="s">
        <v>105</v>
      </c>
      <c r="T452" t="s">
        <v>67</v>
      </c>
      <c r="U452" t="s">
        <v>35</v>
      </c>
      <c r="V452">
        <v>603</v>
      </c>
      <c r="W452" t="s">
        <v>36</v>
      </c>
      <c r="X452" t="s">
        <v>37</v>
      </c>
      <c r="Y452">
        <v>2</v>
      </c>
      <c r="AB452" t="str">
        <f>IF(Table111[[#This Row],[In Adafruit Kit]]+Table111[[#This Row],[Common part]]&gt;0,1,"")</f>
        <v/>
      </c>
      <c r="AC452">
        <v>1</v>
      </c>
      <c r="AE452" t="e">
        <f>VLOOKUP(Table111[[#This Row],[Resistance (Ohms)]],Values!$A$12:'Values'!D$88,3,0)</f>
        <v>#N/A</v>
      </c>
      <c r="AG452" t="str">
        <f>CONCATENATE(Table111[[#This Row],[Resistance (Ohms)]],Table111[[#This Row],[Tolerance]],Table111[[#This Row],[Stock]])</f>
        <v>196Â±1%</v>
      </c>
      <c r="AH452" t="s">
        <v>11345</v>
      </c>
      <c r="AI452" s="6" t="s">
        <v>11350</v>
      </c>
    </row>
    <row r="453" spans="1:35">
      <c r="A453" t="s">
        <v>7192</v>
      </c>
      <c r="B453" t="s">
        <v>5275</v>
      </c>
      <c r="C453" t="s">
        <v>7963</v>
      </c>
      <c r="D453" t="s">
        <v>7964</v>
      </c>
      <c r="E453" t="s">
        <v>60</v>
      </c>
      <c r="F453" t="s">
        <v>7599</v>
      </c>
      <c r="G453">
        <v>0</v>
      </c>
      <c r="H453">
        <v>0</v>
      </c>
      <c r="I453" t="s">
        <v>25</v>
      </c>
      <c r="J453">
        <v>0</v>
      </c>
      <c r="K453">
        <v>10</v>
      </c>
      <c r="L453" t="s">
        <v>19</v>
      </c>
      <c r="M453" t="s">
        <v>5279</v>
      </c>
      <c r="N453">
        <v>196</v>
      </c>
      <c r="O453" t="s">
        <v>24</v>
      </c>
      <c r="P453" t="s">
        <v>5280</v>
      </c>
      <c r="Q453" t="s">
        <v>65</v>
      </c>
      <c r="R453" t="s">
        <v>20</v>
      </c>
      <c r="S453" t="s">
        <v>105</v>
      </c>
      <c r="T453" t="s">
        <v>67</v>
      </c>
      <c r="U453" t="s">
        <v>35</v>
      </c>
      <c r="V453">
        <v>603</v>
      </c>
      <c r="W453" t="s">
        <v>36</v>
      </c>
      <c r="X453" t="s">
        <v>37</v>
      </c>
      <c r="Y453">
        <v>2</v>
      </c>
      <c r="AB453" t="str">
        <f>IF(Table111[[#This Row],[In Adafruit Kit]]+Table111[[#This Row],[Common part]]&gt;0,1,"")</f>
        <v/>
      </c>
      <c r="AE453" t="e">
        <f>VLOOKUP(Table111[[#This Row],[Resistance (Ohms)]],Values!$A$12:'Values'!D$88,3,0)</f>
        <v>#N/A</v>
      </c>
      <c r="AG453" t="str">
        <f>CONCATENATE(Table111[[#This Row],[Resistance (Ohms)]],Table111[[#This Row],[Tolerance]],Table111[[#This Row],[Stock]])</f>
        <v>196Â±1%</v>
      </c>
      <c r="AH453" t="s">
        <v>11345</v>
      </c>
      <c r="AI453" s="6" t="s">
        <v>11350</v>
      </c>
    </row>
    <row r="454" spans="1:35">
      <c r="A454" t="s">
        <v>5274</v>
      </c>
      <c r="B454" t="s">
        <v>5275</v>
      </c>
      <c r="C454" t="s">
        <v>5452</v>
      </c>
      <c r="D454" t="s">
        <v>5453</v>
      </c>
      <c r="E454" t="s">
        <v>60</v>
      </c>
      <c r="F454" t="s">
        <v>5454</v>
      </c>
      <c r="G454">
        <v>103741</v>
      </c>
      <c r="H454">
        <v>0</v>
      </c>
      <c r="I454">
        <v>0.1</v>
      </c>
      <c r="J454">
        <v>0</v>
      </c>
      <c r="K454">
        <v>1</v>
      </c>
      <c r="L454" t="s">
        <v>19</v>
      </c>
      <c r="M454" t="s">
        <v>5279</v>
      </c>
      <c r="N454">
        <v>200</v>
      </c>
      <c r="O454" t="s">
        <v>23</v>
      </c>
      <c r="P454" t="s">
        <v>5280</v>
      </c>
      <c r="Q454" t="s">
        <v>65</v>
      </c>
      <c r="R454" t="s">
        <v>66</v>
      </c>
      <c r="S454" t="s">
        <v>105</v>
      </c>
      <c r="T454" t="s">
        <v>67</v>
      </c>
      <c r="U454" t="s">
        <v>35</v>
      </c>
      <c r="V454">
        <v>603</v>
      </c>
      <c r="W454" t="s">
        <v>36</v>
      </c>
      <c r="X454" t="s">
        <v>37</v>
      </c>
      <c r="Y454">
        <v>2</v>
      </c>
      <c r="Z454">
        <v>1</v>
      </c>
      <c r="AB454">
        <f>IF(Table111[[#This Row],[In Adafruit Kit]]+Table111[[#This Row],[Common part]]&gt;0,1,"")</f>
        <v>1</v>
      </c>
      <c r="AC454">
        <v>1</v>
      </c>
      <c r="AE454" t="str">
        <f>VLOOKUP(Table111[[#This Row],[Resistance (Ohms)]],Values!$A$12:'Values'!D$88,3,0)</f>
        <v>STOCK</v>
      </c>
      <c r="AF454" t="s">
        <v>29</v>
      </c>
      <c r="AG454" t="str">
        <f>CONCATENATE(Table111[[#This Row],[Resistance (Ohms)]],Table111[[#This Row],[Tolerance]],Table111[[#This Row],[Stock]])</f>
        <v>200Â±5%Stock</v>
      </c>
      <c r="AH454" t="s">
        <v>11345</v>
      </c>
      <c r="AI454" s="6" t="s">
        <v>11350</v>
      </c>
    </row>
    <row r="455" spans="1:35">
      <c r="A455" t="s">
        <v>5274</v>
      </c>
      <c r="B455" t="s">
        <v>5275</v>
      </c>
      <c r="C455" t="s">
        <v>5764</v>
      </c>
      <c r="D455" t="s">
        <v>5765</v>
      </c>
      <c r="E455" t="s">
        <v>60</v>
      </c>
      <c r="F455" t="s">
        <v>5766</v>
      </c>
      <c r="G455">
        <v>286465</v>
      </c>
      <c r="H455">
        <v>0</v>
      </c>
      <c r="I455">
        <v>0.1</v>
      </c>
      <c r="J455">
        <v>0</v>
      </c>
      <c r="K455">
        <v>1</v>
      </c>
      <c r="L455" t="s">
        <v>19</v>
      </c>
      <c r="M455" t="s">
        <v>5279</v>
      </c>
      <c r="N455">
        <v>200</v>
      </c>
      <c r="O455" t="s">
        <v>24</v>
      </c>
      <c r="P455" t="s">
        <v>5280</v>
      </c>
      <c r="Q455" t="s">
        <v>65</v>
      </c>
      <c r="R455" t="s">
        <v>66</v>
      </c>
      <c r="S455" t="s">
        <v>105</v>
      </c>
      <c r="T455" t="s">
        <v>67</v>
      </c>
      <c r="U455" t="s">
        <v>35</v>
      </c>
      <c r="V455">
        <v>603</v>
      </c>
      <c r="W455" t="s">
        <v>36</v>
      </c>
      <c r="X455" t="s">
        <v>37</v>
      </c>
      <c r="Y455">
        <v>2</v>
      </c>
      <c r="AB455" t="str">
        <f>IF(Table111[[#This Row],[In Adafruit Kit]]+Table111[[#This Row],[Common part]]&gt;0,1,"")</f>
        <v/>
      </c>
      <c r="AD455">
        <v>1</v>
      </c>
      <c r="AE455" t="str">
        <f>VLOOKUP(Table111[[#This Row],[Resistance (Ohms)]],Values!$A$12:'Values'!D$88,3,0)</f>
        <v>STOCK</v>
      </c>
      <c r="AF455" t="s">
        <v>29</v>
      </c>
      <c r="AG455" t="str">
        <f>CONCATENATE(Table111[[#This Row],[Resistance (Ohms)]],Table111[[#This Row],[Tolerance]],Table111[[#This Row],[Stock]])</f>
        <v>200Â±1%Stock</v>
      </c>
      <c r="AH455" t="s">
        <v>11345</v>
      </c>
      <c r="AI455" s="6" t="s">
        <v>11350</v>
      </c>
    </row>
    <row r="456" spans="1:35">
      <c r="A456" t="s">
        <v>7192</v>
      </c>
      <c r="B456" t="s">
        <v>5275</v>
      </c>
      <c r="C456" t="s">
        <v>7977</v>
      </c>
      <c r="D456" t="s">
        <v>7978</v>
      </c>
      <c r="E456" t="s">
        <v>60</v>
      </c>
      <c r="F456" t="s">
        <v>5766</v>
      </c>
      <c r="G456">
        <v>0</v>
      </c>
      <c r="H456">
        <v>0</v>
      </c>
      <c r="I456" t="s">
        <v>25</v>
      </c>
      <c r="J456">
        <v>0</v>
      </c>
      <c r="K456">
        <v>10</v>
      </c>
      <c r="L456" t="s">
        <v>19</v>
      </c>
      <c r="M456" t="s">
        <v>5279</v>
      </c>
      <c r="N456">
        <v>200</v>
      </c>
      <c r="O456" t="s">
        <v>24</v>
      </c>
      <c r="P456" t="s">
        <v>5280</v>
      </c>
      <c r="Q456" t="s">
        <v>65</v>
      </c>
      <c r="R456" t="s">
        <v>20</v>
      </c>
      <c r="S456" t="s">
        <v>105</v>
      </c>
      <c r="T456" t="s">
        <v>67</v>
      </c>
      <c r="U456" t="s">
        <v>35</v>
      </c>
      <c r="V456">
        <v>603</v>
      </c>
      <c r="W456" t="s">
        <v>36</v>
      </c>
      <c r="X456" t="s">
        <v>37</v>
      </c>
      <c r="Y456">
        <v>2</v>
      </c>
      <c r="AB456" t="str">
        <f>IF(Table111[[#This Row],[In Adafruit Kit]]+Table111[[#This Row],[Common part]]&gt;0,1,"")</f>
        <v/>
      </c>
      <c r="AE456" t="str">
        <f>VLOOKUP(Table111[[#This Row],[Resistance (Ohms)]],Values!$A$12:'Values'!D$88,3,0)</f>
        <v>STOCK</v>
      </c>
      <c r="AG456" t="str">
        <f>CONCATENATE(Table111[[#This Row],[Resistance (Ohms)]],Table111[[#This Row],[Tolerance]],Table111[[#This Row],[Stock]])</f>
        <v>200Â±1%</v>
      </c>
      <c r="AH456" t="s">
        <v>11345</v>
      </c>
      <c r="AI456" s="6" t="s">
        <v>11350</v>
      </c>
    </row>
    <row r="457" spans="1:35">
      <c r="A457" t="s">
        <v>7192</v>
      </c>
      <c r="B457" t="s">
        <v>5275</v>
      </c>
      <c r="C457" t="s">
        <v>8956</v>
      </c>
      <c r="D457" t="s">
        <v>8957</v>
      </c>
      <c r="E457" t="s">
        <v>60</v>
      </c>
      <c r="F457" t="s">
        <v>5454</v>
      </c>
      <c r="G457">
        <v>0</v>
      </c>
      <c r="H457">
        <v>0</v>
      </c>
      <c r="I457" t="s">
        <v>25</v>
      </c>
      <c r="J457">
        <v>0</v>
      </c>
      <c r="K457">
        <v>10</v>
      </c>
      <c r="L457" t="s">
        <v>19</v>
      </c>
      <c r="M457" t="s">
        <v>5279</v>
      </c>
      <c r="N457">
        <v>200</v>
      </c>
      <c r="O457" t="s">
        <v>23</v>
      </c>
      <c r="P457" t="s">
        <v>5280</v>
      </c>
      <c r="Q457" t="s">
        <v>65</v>
      </c>
      <c r="R457" t="s">
        <v>20</v>
      </c>
      <c r="S457" t="s">
        <v>71</v>
      </c>
      <c r="T457" t="s">
        <v>67</v>
      </c>
      <c r="U457" t="s">
        <v>35</v>
      </c>
      <c r="V457">
        <v>603</v>
      </c>
      <c r="W457" t="s">
        <v>36</v>
      </c>
      <c r="X457" t="s">
        <v>37</v>
      </c>
      <c r="Y457">
        <v>2</v>
      </c>
      <c r="AB457" t="str">
        <f>IF(Table111[[#This Row],[In Adafruit Kit]]+Table111[[#This Row],[Common part]]&gt;0,1,"")</f>
        <v/>
      </c>
      <c r="AE457" t="str">
        <f>VLOOKUP(Table111[[#This Row],[Resistance (Ohms)]],Values!$A$12:'Values'!D$88,3,0)</f>
        <v>STOCK</v>
      </c>
      <c r="AG457" t="str">
        <f>CONCATENATE(Table111[[#This Row],[Resistance (Ohms)]],Table111[[#This Row],[Tolerance]],Table111[[#This Row],[Stock]])</f>
        <v>200Â±5%</v>
      </c>
      <c r="AH457" t="s">
        <v>11345</v>
      </c>
      <c r="AI457" s="6" t="s">
        <v>11350</v>
      </c>
    </row>
    <row r="458" spans="1:35">
      <c r="A458" t="s">
        <v>5274</v>
      </c>
      <c r="B458" t="s">
        <v>5275</v>
      </c>
      <c r="C458" t="s">
        <v>7372</v>
      </c>
      <c r="D458" t="s">
        <v>7373</v>
      </c>
      <c r="E458" t="s">
        <v>60</v>
      </c>
      <c r="F458" t="s">
        <v>7374</v>
      </c>
      <c r="G458">
        <v>3368</v>
      </c>
      <c r="H458">
        <v>0</v>
      </c>
      <c r="I458">
        <v>0.1</v>
      </c>
      <c r="J458">
        <v>0</v>
      </c>
      <c r="K458">
        <v>1</v>
      </c>
      <c r="L458" t="s">
        <v>19</v>
      </c>
      <c r="M458" t="s">
        <v>5279</v>
      </c>
      <c r="N458">
        <v>205</v>
      </c>
      <c r="O458" t="s">
        <v>24</v>
      </c>
      <c r="P458" t="s">
        <v>5280</v>
      </c>
      <c r="Q458" t="s">
        <v>65</v>
      </c>
      <c r="R458" t="s">
        <v>66</v>
      </c>
      <c r="S458" t="s">
        <v>105</v>
      </c>
      <c r="T458" t="s">
        <v>67</v>
      </c>
      <c r="U458" t="s">
        <v>35</v>
      </c>
      <c r="V458">
        <v>603</v>
      </c>
      <c r="W458" t="s">
        <v>36</v>
      </c>
      <c r="X458" t="s">
        <v>37</v>
      </c>
      <c r="Y458">
        <v>2</v>
      </c>
      <c r="AB458" t="str">
        <f>IF(Table111[[#This Row],[In Adafruit Kit]]+Table111[[#This Row],[Common part]]&gt;0,1,"")</f>
        <v/>
      </c>
      <c r="AD458">
        <v>1</v>
      </c>
      <c r="AE458" t="e">
        <f>VLOOKUP(Table111[[#This Row],[Resistance (Ohms)]],Values!$A$12:'Values'!D$88,3,0)</f>
        <v>#N/A</v>
      </c>
      <c r="AG458" t="str">
        <f>CONCATENATE(Table111[[#This Row],[Resistance (Ohms)]],Table111[[#This Row],[Tolerance]],Table111[[#This Row],[Stock]])</f>
        <v>205Â±1%</v>
      </c>
      <c r="AH458" t="s">
        <v>11345</v>
      </c>
      <c r="AI458" s="6" t="s">
        <v>11350</v>
      </c>
    </row>
    <row r="459" spans="1:35">
      <c r="A459" t="s">
        <v>7192</v>
      </c>
      <c r="B459" t="s">
        <v>5275</v>
      </c>
      <c r="C459" t="s">
        <v>7987</v>
      </c>
      <c r="D459" t="s">
        <v>7988</v>
      </c>
      <c r="E459" t="s">
        <v>60</v>
      </c>
      <c r="F459" t="s">
        <v>7374</v>
      </c>
      <c r="G459">
        <v>0</v>
      </c>
      <c r="H459">
        <v>0</v>
      </c>
      <c r="I459" t="s">
        <v>25</v>
      </c>
      <c r="J459">
        <v>0</v>
      </c>
      <c r="K459">
        <v>10</v>
      </c>
      <c r="L459" t="s">
        <v>19</v>
      </c>
      <c r="M459" t="s">
        <v>5279</v>
      </c>
      <c r="N459">
        <v>205</v>
      </c>
      <c r="O459" t="s">
        <v>24</v>
      </c>
      <c r="P459" t="s">
        <v>5280</v>
      </c>
      <c r="Q459" t="s">
        <v>65</v>
      </c>
      <c r="R459" t="s">
        <v>20</v>
      </c>
      <c r="S459" t="s">
        <v>105</v>
      </c>
      <c r="T459" t="s">
        <v>67</v>
      </c>
      <c r="U459" t="s">
        <v>35</v>
      </c>
      <c r="V459">
        <v>603</v>
      </c>
      <c r="W459" t="s">
        <v>36</v>
      </c>
      <c r="X459" t="s">
        <v>37</v>
      </c>
      <c r="Y459">
        <v>2</v>
      </c>
      <c r="AB459" t="str">
        <f>IF(Table111[[#This Row],[In Adafruit Kit]]+Table111[[#This Row],[Common part]]&gt;0,1,"")</f>
        <v/>
      </c>
      <c r="AE459" t="e">
        <f>VLOOKUP(Table111[[#This Row],[Resistance (Ohms)]],Values!$A$12:'Values'!D$88,3,0)</f>
        <v>#N/A</v>
      </c>
      <c r="AG459" t="str">
        <f>CONCATENATE(Table111[[#This Row],[Resistance (Ohms)]],Table111[[#This Row],[Tolerance]],Table111[[#This Row],[Stock]])</f>
        <v>205Â±1%</v>
      </c>
      <c r="AH459" t="s">
        <v>11345</v>
      </c>
      <c r="AI459" s="6" t="s">
        <v>11350</v>
      </c>
    </row>
    <row r="460" spans="1:35">
      <c r="A460" t="s">
        <v>5274</v>
      </c>
      <c r="B460" t="s">
        <v>5275</v>
      </c>
      <c r="C460" t="s">
        <v>6973</v>
      </c>
      <c r="D460" t="s">
        <v>6974</v>
      </c>
      <c r="E460" t="s">
        <v>60</v>
      </c>
      <c r="F460" t="s">
        <v>6975</v>
      </c>
      <c r="G460">
        <v>19418</v>
      </c>
      <c r="H460">
        <v>0</v>
      </c>
      <c r="I460">
        <v>0.1</v>
      </c>
      <c r="J460">
        <v>0</v>
      </c>
      <c r="K460">
        <v>1</v>
      </c>
      <c r="L460" t="s">
        <v>19</v>
      </c>
      <c r="M460" t="s">
        <v>5279</v>
      </c>
      <c r="N460">
        <v>210</v>
      </c>
      <c r="O460" t="s">
        <v>24</v>
      </c>
      <c r="P460" t="s">
        <v>5280</v>
      </c>
      <c r="Q460" t="s">
        <v>65</v>
      </c>
      <c r="R460" t="s">
        <v>66</v>
      </c>
      <c r="S460" t="s">
        <v>105</v>
      </c>
      <c r="T460" t="s">
        <v>67</v>
      </c>
      <c r="U460" t="s">
        <v>35</v>
      </c>
      <c r="V460">
        <v>603</v>
      </c>
      <c r="W460" t="s">
        <v>36</v>
      </c>
      <c r="X460" t="s">
        <v>37</v>
      </c>
      <c r="Y460">
        <v>2</v>
      </c>
      <c r="AA460">
        <v>1</v>
      </c>
      <c r="AB460">
        <f>IF(Table111[[#This Row],[In Adafruit Kit]]+Table111[[#This Row],[Common part]]&gt;0,1,"")</f>
        <v>1</v>
      </c>
      <c r="AC460">
        <v>1</v>
      </c>
      <c r="AE460" t="e">
        <f>VLOOKUP(Table111[[#This Row],[Resistance (Ohms)]],Values!$A$12:'Values'!D$88,3,0)</f>
        <v>#N/A</v>
      </c>
      <c r="AG460" t="str">
        <f>CONCATENATE(Table111[[#This Row],[Resistance (Ohms)]],Table111[[#This Row],[Tolerance]],Table111[[#This Row],[Stock]])</f>
        <v>210Â±1%</v>
      </c>
      <c r="AH460" t="s">
        <v>11345</v>
      </c>
      <c r="AI460" s="6" t="s">
        <v>11350</v>
      </c>
    </row>
    <row r="461" spans="1:35">
      <c r="A461" t="s">
        <v>7192</v>
      </c>
      <c r="B461" t="s">
        <v>5275</v>
      </c>
      <c r="C461" t="s">
        <v>7999</v>
      </c>
      <c r="D461" t="s">
        <v>8000</v>
      </c>
      <c r="E461" t="s">
        <v>60</v>
      </c>
      <c r="F461" t="s">
        <v>6975</v>
      </c>
      <c r="G461">
        <v>0</v>
      </c>
      <c r="H461">
        <v>0</v>
      </c>
      <c r="I461" t="s">
        <v>25</v>
      </c>
      <c r="J461">
        <v>0</v>
      </c>
      <c r="K461">
        <v>10</v>
      </c>
      <c r="L461" t="s">
        <v>19</v>
      </c>
      <c r="M461" t="s">
        <v>5279</v>
      </c>
      <c r="N461">
        <v>210</v>
      </c>
      <c r="O461" t="s">
        <v>24</v>
      </c>
      <c r="P461" t="s">
        <v>5280</v>
      </c>
      <c r="Q461" t="s">
        <v>65</v>
      </c>
      <c r="R461" t="s">
        <v>20</v>
      </c>
      <c r="S461" t="s">
        <v>105</v>
      </c>
      <c r="T461" t="s">
        <v>67</v>
      </c>
      <c r="U461" t="s">
        <v>35</v>
      </c>
      <c r="V461">
        <v>603</v>
      </c>
      <c r="W461" t="s">
        <v>36</v>
      </c>
      <c r="X461" t="s">
        <v>37</v>
      </c>
      <c r="Y461">
        <v>2</v>
      </c>
      <c r="AB461" t="str">
        <f>IF(Table111[[#This Row],[In Adafruit Kit]]+Table111[[#This Row],[Common part]]&gt;0,1,"")</f>
        <v/>
      </c>
      <c r="AE461" t="e">
        <f>VLOOKUP(Table111[[#This Row],[Resistance (Ohms)]],Values!$A$12:'Values'!D$88,3,0)</f>
        <v>#N/A</v>
      </c>
      <c r="AG461" t="str">
        <f>CONCATENATE(Table111[[#This Row],[Resistance (Ohms)]],Table111[[#This Row],[Tolerance]],Table111[[#This Row],[Stock]])</f>
        <v>210Â±1%</v>
      </c>
      <c r="AH461" t="s">
        <v>11345</v>
      </c>
      <c r="AI461" s="6" t="s">
        <v>11350</v>
      </c>
    </row>
    <row r="462" spans="1:35">
      <c r="A462" t="s">
        <v>5274</v>
      </c>
      <c r="B462" t="s">
        <v>5275</v>
      </c>
      <c r="C462" t="s">
        <v>6889</v>
      </c>
      <c r="D462" t="s">
        <v>6890</v>
      </c>
      <c r="E462" t="s">
        <v>60</v>
      </c>
      <c r="F462" t="s">
        <v>6891</v>
      </c>
      <c r="G462">
        <v>27517</v>
      </c>
      <c r="H462">
        <v>0</v>
      </c>
      <c r="I462">
        <v>0.1</v>
      </c>
      <c r="J462">
        <v>0</v>
      </c>
      <c r="K462">
        <v>1</v>
      </c>
      <c r="L462" t="s">
        <v>19</v>
      </c>
      <c r="M462" t="s">
        <v>5279</v>
      </c>
      <c r="N462">
        <v>215</v>
      </c>
      <c r="O462" t="s">
        <v>24</v>
      </c>
      <c r="P462" t="s">
        <v>5280</v>
      </c>
      <c r="Q462" t="s">
        <v>65</v>
      </c>
      <c r="R462" t="s">
        <v>66</v>
      </c>
      <c r="S462" t="s">
        <v>105</v>
      </c>
      <c r="T462" t="s">
        <v>67</v>
      </c>
      <c r="U462" t="s">
        <v>35</v>
      </c>
      <c r="V462">
        <v>603</v>
      </c>
      <c r="W462" t="s">
        <v>36</v>
      </c>
      <c r="X462" t="s">
        <v>37</v>
      </c>
      <c r="Y462">
        <v>2</v>
      </c>
      <c r="AB462" t="str">
        <f>IF(Table111[[#This Row],[In Adafruit Kit]]+Table111[[#This Row],[Common part]]&gt;0,1,"")</f>
        <v/>
      </c>
      <c r="AD462">
        <v>1</v>
      </c>
      <c r="AE462" t="e">
        <f>VLOOKUP(Table111[[#This Row],[Resistance (Ohms)]],Values!$A$12:'Values'!D$88,3,0)</f>
        <v>#N/A</v>
      </c>
      <c r="AG462" t="str">
        <f>CONCATENATE(Table111[[#This Row],[Resistance (Ohms)]],Table111[[#This Row],[Tolerance]],Table111[[#This Row],[Stock]])</f>
        <v>215Â±1%</v>
      </c>
      <c r="AH462" t="s">
        <v>11345</v>
      </c>
      <c r="AI462" s="6" t="s">
        <v>11350</v>
      </c>
    </row>
    <row r="463" spans="1:35">
      <c r="A463" t="s">
        <v>7192</v>
      </c>
      <c r="B463" t="s">
        <v>5275</v>
      </c>
      <c r="C463" t="s">
        <v>8007</v>
      </c>
      <c r="D463" t="s">
        <v>8008</v>
      </c>
      <c r="E463" t="s">
        <v>60</v>
      </c>
      <c r="F463" t="s">
        <v>6891</v>
      </c>
      <c r="G463">
        <v>0</v>
      </c>
      <c r="H463">
        <v>0</v>
      </c>
      <c r="I463" t="s">
        <v>25</v>
      </c>
      <c r="J463">
        <v>0</v>
      </c>
      <c r="K463">
        <v>10</v>
      </c>
      <c r="L463" t="s">
        <v>19</v>
      </c>
      <c r="M463" t="s">
        <v>5279</v>
      </c>
      <c r="N463">
        <v>215</v>
      </c>
      <c r="O463" t="s">
        <v>24</v>
      </c>
      <c r="P463" t="s">
        <v>5280</v>
      </c>
      <c r="Q463" t="s">
        <v>65</v>
      </c>
      <c r="R463" t="s">
        <v>20</v>
      </c>
      <c r="S463" t="s">
        <v>105</v>
      </c>
      <c r="T463" t="s">
        <v>67</v>
      </c>
      <c r="U463" t="s">
        <v>35</v>
      </c>
      <c r="V463">
        <v>603</v>
      </c>
      <c r="W463" t="s">
        <v>36</v>
      </c>
      <c r="X463" t="s">
        <v>37</v>
      </c>
      <c r="Y463">
        <v>2</v>
      </c>
      <c r="AB463" t="str">
        <f>IF(Table111[[#This Row],[In Adafruit Kit]]+Table111[[#This Row],[Common part]]&gt;0,1,"")</f>
        <v/>
      </c>
      <c r="AE463" t="e">
        <f>VLOOKUP(Table111[[#This Row],[Resistance (Ohms)]],Values!$A$12:'Values'!D$88,3,0)</f>
        <v>#N/A</v>
      </c>
      <c r="AG463" t="str">
        <f>CONCATENATE(Table111[[#This Row],[Resistance (Ohms)]],Table111[[#This Row],[Tolerance]],Table111[[#This Row],[Stock]])</f>
        <v>215Â±1%</v>
      </c>
      <c r="AH463" t="s">
        <v>11345</v>
      </c>
      <c r="AI463" s="6" t="s">
        <v>11350</v>
      </c>
    </row>
    <row r="464" spans="1:35">
      <c r="A464" t="s">
        <v>5274</v>
      </c>
      <c r="B464" t="s">
        <v>5275</v>
      </c>
      <c r="C464" t="s">
        <v>5353</v>
      </c>
      <c r="D464" t="s">
        <v>5354</v>
      </c>
      <c r="E464" t="s">
        <v>60</v>
      </c>
      <c r="F464" t="s">
        <v>5355</v>
      </c>
      <c r="G464">
        <v>365283</v>
      </c>
      <c r="H464">
        <v>0</v>
      </c>
      <c r="I464">
        <v>0.1</v>
      </c>
      <c r="J464">
        <v>0</v>
      </c>
      <c r="K464">
        <v>1</v>
      </c>
      <c r="L464" t="s">
        <v>19</v>
      </c>
      <c r="M464" t="s">
        <v>5279</v>
      </c>
      <c r="N464">
        <v>220</v>
      </c>
      <c r="O464" t="s">
        <v>23</v>
      </c>
      <c r="P464" t="s">
        <v>5280</v>
      </c>
      <c r="Q464" t="s">
        <v>65</v>
      </c>
      <c r="R464" t="s">
        <v>66</v>
      </c>
      <c r="S464" t="s">
        <v>105</v>
      </c>
      <c r="T464" t="s">
        <v>67</v>
      </c>
      <c r="U464" t="s">
        <v>35</v>
      </c>
      <c r="V464">
        <v>603</v>
      </c>
      <c r="W464" t="s">
        <v>36</v>
      </c>
      <c r="X464" t="s">
        <v>37</v>
      </c>
      <c r="Y464">
        <v>2</v>
      </c>
      <c r="Z464">
        <v>1</v>
      </c>
      <c r="AB464">
        <f>IF(Table111[[#This Row],[In Adafruit Kit]]+Table111[[#This Row],[Common part]]&gt;0,1,"")</f>
        <v>1</v>
      </c>
      <c r="AC464">
        <v>1</v>
      </c>
      <c r="AE464" t="str">
        <f>VLOOKUP(Table111[[#This Row],[Resistance (Ohms)]],Values!$A$12:'Values'!D$88,3,0)</f>
        <v>STOCK</v>
      </c>
      <c r="AF464" t="s">
        <v>29</v>
      </c>
      <c r="AG464" t="str">
        <f>CONCATENATE(Table111[[#This Row],[Resistance (Ohms)]],Table111[[#This Row],[Tolerance]],Table111[[#This Row],[Stock]])</f>
        <v>220Â±5%Stock</v>
      </c>
      <c r="AH464" t="s">
        <v>11345</v>
      </c>
      <c r="AI464" s="6" t="s">
        <v>11350</v>
      </c>
    </row>
    <row r="465" spans="1:35">
      <c r="A465" t="s">
        <v>5274</v>
      </c>
      <c r="B465" t="s">
        <v>5275</v>
      </c>
      <c r="C465" t="s">
        <v>5710</v>
      </c>
      <c r="D465" t="s">
        <v>5711</v>
      </c>
      <c r="E465" t="s">
        <v>60</v>
      </c>
      <c r="F465" t="s">
        <v>5712</v>
      </c>
      <c r="G465">
        <v>619725</v>
      </c>
      <c r="H465">
        <v>0</v>
      </c>
      <c r="I465">
        <v>0.1</v>
      </c>
      <c r="J465">
        <v>0</v>
      </c>
      <c r="K465">
        <v>1</v>
      </c>
      <c r="L465" t="s">
        <v>19</v>
      </c>
      <c r="M465" t="s">
        <v>5279</v>
      </c>
      <c r="N465">
        <v>220</v>
      </c>
      <c r="O465" t="s">
        <v>24</v>
      </c>
      <c r="P465" t="s">
        <v>5280</v>
      </c>
      <c r="Q465" t="s">
        <v>65</v>
      </c>
      <c r="R465" t="s">
        <v>66</v>
      </c>
      <c r="S465" t="s">
        <v>105</v>
      </c>
      <c r="T465" t="s">
        <v>67</v>
      </c>
      <c r="U465" t="s">
        <v>35</v>
      </c>
      <c r="V465">
        <v>603</v>
      </c>
      <c r="W465" t="s">
        <v>36</v>
      </c>
      <c r="X465" t="s">
        <v>37</v>
      </c>
      <c r="Y465">
        <v>2</v>
      </c>
      <c r="AB465" t="str">
        <f>IF(Table111[[#This Row],[In Adafruit Kit]]+Table111[[#This Row],[Common part]]&gt;0,1,"")</f>
        <v/>
      </c>
      <c r="AD465">
        <v>1</v>
      </c>
      <c r="AE465" t="str">
        <f>VLOOKUP(Table111[[#This Row],[Resistance (Ohms)]],Values!$A$12:'Values'!D$88,3,0)</f>
        <v>STOCK</v>
      </c>
      <c r="AF465" t="s">
        <v>29</v>
      </c>
      <c r="AG465" t="str">
        <f>CONCATENATE(Table111[[#This Row],[Resistance (Ohms)]],Table111[[#This Row],[Tolerance]],Table111[[#This Row],[Stock]])</f>
        <v>220Â±1%Stock</v>
      </c>
      <c r="AH465" t="s">
        <v>11345</v>
      </c>
      <c r="AI465" s="6" t="s">
        <v>11350</v>
      </c>
    </row>
    <row r="466" spans="1:35">
      <c r="A466" t="s">
        <v>7192</v>
      </c>
      <c r="B466" t="s">
        <v>5275</v>
      </c>
      <c r="C466" t="s">
        <v>7201</v>
      </c>
      <c r="D466" t="s">
        <v>7202</v>
      </c>
      <c r="E466" t="s">
        <v>60</v>
      </c>
      <c r="F466" t="s">
        <v>5355</v>
      </c>
      <c r="G466">
        <v>99000</v>
      </c>
      <c r="H466">
        <v>0</v>
      </c>
      <c r="I466">
        <v>0.1</v>
      </c>
      <c r="J466">
        <v>0</v>
      </c>
      <c r="K466">
        <v>1</v>
      </c>
      <c r="L466" t="s">
        <v>19</v>
      </c>
      <c r="M466" t="s">
        <v>5279</v>
      </c>
      <c r="N466">
        <v>220</v>
      </c>
      <c r="O466" t="s">
        <v>23</v>
      </c>
      <c r="P466" t="s">
        <v>5280</v>
      </c>
      <c r="Q466" t="s">
        <v>65</v>
      </c>
      <c r="R466" t="s">
        <v>66</v>
      </c>
      <c r="S466" t="s">
        <v>105</v>
      </c>
      <c r="T466" t="s">
        <v>67</v>
      </c>
      <c r="U466" t="s">
        <v>35</v>
      </c>
      <c r="V466" t="s">
        <v>35</v>
      </c>
      <c r="W466" t="s">
        <v>36</v>
      </c>
      <c r="X466" t="s">
        <v>37</v>
      </c>
      <c r="Y466">
        <v>2</v>
      </c>
      <c r="AB466" t="str">
        <f>IF(Table111[[#This Row],[In Adafruit Kit]]+Table111[[#This Row],[Common part]]&gt;0,1,"")</f>
        <v/>
      </c>
      <c r="AD466">
        <v>1</v>
      </c>
      <c r="AE466" t="str">
        <f>VLOOKUP(Table111[[#This Row],[Resistance (Ohms)]],Values!$A$12:'Values'!D$88,3,0)</f>
        <v>STOCK</v>
      </c>
      <c r="AF466" t="s">
        <v>29</v>
      </c>
      <c r="AG466" t="str">
        <f>CONCATENATE(Table111[[#This Row],[Resistance (Ohms)]],Table111[[#This Row],[Tolerance]],Table111[[#This Row],[Stock]])</f>
        <v>220Â±5%Stock</v>
      </c>
      <c r="AH466" t="s">
        <v>11345</v>
      </c>
      <c r="AI466" s="6" t="s">
        <v>11350</v>
      </c>
    </row>
    <row r="467" spans="1:35">
      <c r="A467" t="s">
        <v>7192</v>
      </c>
      <c r="B467" t="s">
        <v>5275</v>
      </c>
      <c r="C467" t="s">
        <v>8019</v>
      </c>
      <c r="D467" t="s">
        <v>8020</v>
      </c>
      <c r="E467" t="s">
        <v>60</v>
      </c>
      <c r="F467" t="s">
        <v>5712</v>
      </c>
      <c r="G467">
        <v>0</v>
      </c>
      <c r="H467">
        <v>0</v>
      </c>
      <c r="I467" t="s">
        <v>25</v>
      </c>
      <c r="J467">
        <v>0</v>
      </c>
      <c r="K467">
        <v>10</v>
      </c>
      <c r="L467" t="s">
        <v>19</v>
      </c>
      <c r="M467" t="s">
        <v>5279</v>
      </c>
      <c r="N467">
        <v>220</v>
      </c>
      <c r="O467" t="s">
        <v>24</v>
      </c>
      <c r="P467" t="s">
        <v>5280</v>
      </c>
      <c r="Q467" t="s">
        <v>65</v>
      </c>
      <c r="R467" t="s">
        <v>20</v>
      </c>
      <c r="S467" t="s">
        <v>105</v>
      </c>
      <c r="T467" t="s">
        <v>67</v>
      </c>
      <c r="U467" t="s">
        <v>35</v>
      </c>
      <c r="V467">
        <v>603</v>
      </c>
      <c r="W467" t="s">
        <v>36</v>
      </c>
      <c r="X467" t="s">
        <v>37</v>
      </c>
      <c r="Y467">
        <v>2</v>
      </c>
      <c r="AB467" t="str">
        <f>IF(Table111[[#This Row],[In Adafruit Kit]]+Table111[[#This Row],[Common part]]&gt;0,1,"")</f>
        <v/>
      </c>
      <c r="AE467" t="str">
        <f>VLOOKUP(Table111[[#This Row],[Resistance (Ohms)]],Values!$A$12:'Values'!D$88,3,0)</f>
        <v>STOCK</v>
      </c>
      <c r="AG467" t="str">
        <f>CONCATENATE(Table111[[#This Row],[Resistance (Ohms)]],Table111[[#This Row],[Tolerance]],Table111[[#This Row],[Stock]])</f>
        <v>220Â±1%</v>
      </c>
      <c r="AH467" t="s">
        <v>11345</v>
      </c>
      <c r="AI467" s="6" t="s">
        <v>11350</v>
      </c>
    </row>
    <row r="468" spans="1:35">
      <c r="A468" t="s">
        <v>7192</v>
      </c>
      <c r="B468" t="s">
        <v>5275</v>
      </c>
      <c r="C468" t="s">
        <v>8968</v>
      </c>
      <c r="D468" t="s">
        <v>8969</v>
      </c>
      <c r="E468" t="s">
        <v>60</v>
      </c>
      <c r="F468" t="s">
        <v>5355</v>
      </c>
      <c r="G468">
        <v>0</v>
      </c>
      <c r="H468">
        <v>0</v>
      </c>
      <c r="I468" t="s">
        <v>25</v>
      </c>
      <c r="J468">
        <v>0</v>
      </c>
      <c r="K468">
        <v>10</v>
      </c>
      <c r="L468" t="s">
        <v>19</v>
      </c>
      <c r="M468" t="s">
        <v>5279</v>
      </c>
      <c r="N468">
        <v>220</v>
      </c>
      <c r="O468" t="s">
        <v>23</v>
      </c>
      <c r="P468" t="s">
        <v>5280</v>
      </c>
      <c r="Q468" t="s">
        <v>65</v>
      </c>
      <c r="R468" t="s">
        <v>20</v>
      </c>
      <c r="S468" t="s">
        <v>71</v>
      </c>
      <c r="T468" t="s">
        <v>67</v>
      </c>
      <c r="U468" t="s">
        <v>35</v>
      </c>
      <c r="V468">
        <v>603</v>
      </c>
      <c r="W468" t="s">
        <v>36</v>
      </c>
      <c r="X468" t="s">
        <v>37</v>
      </c>
      <c r="Y468">
        <v>2</v>
      </c>
      <c r="AB468" t="str">
        <f>IF(Table111[[#This Row],[In Adafruit Kit]]+Table111[[#This Row],[Common part]]&gt;0,1,"")</f>
        <v/>
      </c>
      <c r="AE468" t="str">
        <f>VLOOKUP(Table111[[#This Row],[Resistance (Ohms)]],Values!$A$12:'Values'!D$88,3,0)</f>
        <v>STOCK</v>
      </c>
      <c r="AG468" t="str">
        <f>CONCATENATE(Table111[[#This Row],[Resistance (Ohms)]],Table111[[#This Row],[Tolerance]],Table111[[#This Row],[Stock]])</f>
        <v>220Â±5%</v>
      </c>
      <c r="AH468" t="s">
        <v>11345</v>
      </c>
      <c r="AI468" s="6" t="s">
        <v>11350</v>
      </c>
    </row>
    <row r="469" spans="1:35">
      <c r="A469" t="s">
        <v>5274</v>
      </c>
      <c r="B469" t="s">
        <v>5275</v>
      </c>
      <c r="C469" t="s">
        <v>6229</v>
      </c>
      <c r="D469" t="s">
        <v>6230</v>
      </c>
      <c r="E469" t="s">
        <v>60</v>
      </c>
      <c r="F469" t="s">
        <v>6231</v>
      </c>
      <c r="G469">
        <v>86568</v>
      </c>
      <c r="H469">
        <v>0</v>
      </c>
      <c r="I469">
        <v>0.1</v>
      </c>
      <c r="J469">
        <v>0</v>
      </c>
      <c r="K469">
        <v>1</v>
      </c>
      <c r="L469" t="s">
        <v>19</v>
      </c>
      <c r="M469" t="s">
        <v>5279</v>
      </c>
      <c r="N469">
        <v>221</v>
      </c>
      <c r="O469" t="s">
        <v>24</v>
      </c>
      <c r="P469" t="s">
        <v>5280</v>
      </c>
      <c r="Q469" t="s">
        <v>65</v>
      </c>
      <c r="R469" t="s">
        <v>66</v>
      </c>
      <c r="S469" t="s">
        <v>105</v>
      </c>
      <c r="T469" t="s">
        <v>67</v>
      </c>
      <c r="U469" t="s">
        <v>35</v>
      </c>
      <c r="V469">
        <v>603</v>
      </c>
      <c r="W469" t="s">
        <v>36</v>
      </c>
      <c r="X469" t="s">
        <v>37</v>
      </c>
      <c r="Y469">
        <v>2</v>
      </c>
      <c r="AB469" t="str">
        <f>IF(Table111[[#This Row],[In Adafruit Kit]]+Table111[[#This Row],[Common part]]&gt;0,1,"")</f>
        <v/>
      </c>
      <c r="AD469">
        <v>1</v>
      </c>
      <c r="AE469" t="e">
        <f>VLOOKUP(Table111[[#This Row],[Resistance (Ohms)]],Values!$A$12:'Values'!D$88,3,0)</f>
        <v>#N/A</v>
      </c>
      <c r="AG469" t="str">
        <f>CONCATENATE(Table111[[#This Row],[Resistance (Ohms)]],Table111[[#This Row],[Tolerance]],Table111[[#This Row],[Stock]])</f>
        <v>221Â±1%</v>
      </c>
      <c r="AH469" t="s">
        <v>11345</v>
      </c>
      <c r="AI469" s="6" t="s">
        <v>11350</v>
      </c>
    </row>
    <row r="470" spans="1:35">
      <c r="A470" t="s">
        <v>7192</v>
      </c>
      <c r="B470" t="s">
        <v>5275</v>
      </c>
      <c r="C470" t="s">
        <v>8027</v>
      </c>
      <c r="D470" t="s">
        <v>8028</v>
      </c>
      <c r="E470" t="s">
        <v>60</v>
      </c>
      <c r="F470" t="s">
        <v>6231</v>
      </c>
      <c r="G470">
        <v>0</v>
      </c>
      <c r="H470">
        <v>0</v>
      </c>
      <c r="I470" t="s">
        <v>25</v>
      </c>
      <c r="J470">
        <v>0</v>
      </c>
      <c r="K470">
        <v>10</v>
      </c>
      <c r="L470" t="s">
        <v>19</v>
      </c>
      <c r="M470" t="s">
        <v>5279</v>
      </c>
      <c r="N470">
        <v>221</v>
      </c>
      <c r="O470" t="s">
        <v>24</v>
      </c>
      <c r="P470" t="s">
        <v>5280</v>
      </c>
      <c r="Q470" t="s">
        <v>65</v>
      </c>
      <c r="R470" t="s">
        <v>20</v>
      </c>
      <c r="S470" t="s">
        <v>105</v>
      </c>
      <c r="T470" t="s">
        <v>67</v>
      </c>
      <c r="U470" t="s">
        <v>35</v>
      </c>
      <c r="V470">
        <v>603</v>
      </c>
      <c r="W470" t="s">
        <v>36</v>
      </c>
      <c r="X470" t="s">
        <v>37</v>
      </c>
      <c r="Y470">
        <v>2</v>
      </c>
      <c r="AB470" t="str">
        <f>IF(Table111[[#This Row],[In Adafruit Kit]]+Table111[[#This Row],[Common part]]&gt;0,1,"")</f>
        <v/>
      </c>
      <c r="AE470" t="e">
        <f>VLOOKUP(Table111[[#This Row],[Resistance (Ohms)]],Values!$A$12:'Values'!D$88,3,0)</f>
        <v>#N/A</v>
      </c>
      <c r="AG470" t="str">
        <f>CONCATENATE(Table111[[#This Row],[Resistance (Ohms)]],Table111[[#This Row],[Tolerance]],Table111[[#This Row],[Stock]])</f>
        <v>221Â±1%</v>
      </c>
      <c r="AH470" t="s">
        <v>11345</v>
      </c>
      <c r="AI470" s="6" t="s">
        <v>11350</v>
      </c>
    </row>
    <row r="471" spans="1:35">
      <c r="A471" t="s">
        <v>5274</v>
      </c>
      <c r="B471" t="s">
        <v>5275</v>
      </c>
      <c r="C471" t="s">
        <v>6487</v>
      </c>
      <c r="D471" t="s">
        <v>6488</v>
      </c>
      <c r="E471" t="s">
        <v>60</v>
      </c>
      <c r="F471" t="s">
        <v>6489</v>
      </c>
      <c r="G471">
        <v>59033</v>
      </c>
      <c r="H471">
        <v>0</v>
      </c>
      <c r="I471">
        <v>0.1</v>
      </c>
      <c r="J471">
        <v>0</v>
      </c>
      <c r="K471">
        <v>1</v>
      </c>
      <c r="L471" t="s">
        <v>19</v>
      </c>
      <c r="M471" t="s">
        <v>5279</v>
      </c>
      <c r="N471">
        <v>226</v>
      </c>
      <c r="O471" t="s">
        <v>24</v>
      </c>
      <c r="P471" t="s">
        <v>5280</v>
      </c>
      <c r="Q471" t="s">
        <v>65</v>
      </c>
      <c r="R471" t="s">
        <v>66</v>
      </c>
      <c r="S471" t="s">
        <v>105</v>
      </c>
      <c r="T471" t="s">
        <v>67</v>
      </c>
      <c r="U471" t="s">
        <v>35</v>
      </c>
      <c r="V471">
        <v>603</v>
      </c>
      <c r="W471" t="s">
        <v>36</v>
      </c>
      <c r="X471" t="s">
        <v>37</v>
      </c>
      <c r="Y471">
        <v>2</v>
      </c>
      <c r="AB471" t="str">
        <f>IF(Table111[[#This Row],[In Adafruit Kit]]+Table111[[#This Row],[Common part]]&gt;0,1,"")</f>
        <v/>
      </c>
      <c r="AD471">
        <v>1</v>
      </c>
      <c r="AE471" t="e">
        <f>VLOOKUP(Table111[[#This Row],[Resistance (Ohms)]],Values!$A$12:'Values'!D$88,3,0)</f>
        <v>#N/A</v>
      </c>
      <c r="AG471" t="str">
        <f>CONCATENATE(Table111[[#This Row],[Resistance (Ohms)]],Table111[[#This Row],[Tolerance]],Table111[[#This Row],[Stock]])</f>
        <v>226Â±1%</v>
      </c>
      <c r="AH471" t="s">
        <v>11345</v>
      </c>
      <c r="AI471" s="6" t="s">
        <v>11350</v>
      </c>
    </row>
    <row r="472" spans="1:35">
      <c r="A472" t="s">
        <v>7192</v>
      </c>
      <c r="B472" t="s">
        <v>5275</v>
      </c>
      <c r="C472" t="s">
        <v>8037</v>
      </c>
      <c r="D472" t="s">
        <v>8038</v>
      </c>
      <c r="E472" t="s">
        <v>60</v>
      </c>
      <c r="F472" t="s">
        <v>6489</v>
      </c>
      <c r="G472">
        <v>0</v>
      </c>
      <c r="H472">
        <v>0</v>
      </c>
      <c r="I472" t="s">
        <v>25</v>
      </c>
      <c r="J472">
        <v>0</v>
      </c>
      <c r="K472">
        <v>10</v>
      </c>
      <c r="L472" t="s">
        <v>19</v>
      </c>
      <c r="M472" t="s">
        <v>5279</v>
      </c>
      <c r="N472">
        <v>226</v>
      </c>
      <c r="O472" t="s">
        <v>24</v>
      </c>
      <c r="P472" t="s">
        <v>5280</v>
      </c>
      <c r="Q472" t="s">
        <v>65</v>
      </c>
      <c r="R472" t="s">
        <v>20</v>
      </c>
      <c r="S472" t="s">
        <v>105</v>
      </c>
      <c r="T472" t="s">
        <v>67</v>
      </c>
      <c r="U472" t="s">
        <v>35</v>
      </c>
      <c r="V472">
        <v>603</v>
      </c>
      <c r="W472" t="s">
        <v>36</v>
      </c>
      <c r="X472" t="s">
        <v>37</v>
      </c>
      <c r="Y472">
        <v>2</v>
      </c>
      <c r="AB472" t="str">
        <f>IF(Table111[[#This Row],[In Adafruit Kit]]+Table111[[#This Row],[Common part]]&gt;0,1,"")</f>
        <v/>
      </c>
      <c r="AE472" t="e">
        <f>VLOOKUP(Table111[[#This Row],[Resistance (Ohms)]],Values!$A$12:'Values'!D$88,3,0)</f>
        <v>#N/A</v>
      </c>
      <c r="AG472" t="str">
        <f>CONCATENATE(Table111[[#This Row],[Resistance (Ohms)]],Table111[[#This Row],[Tolerance]],Table111[[#This Row],[Stock]])</f>
        <v>226Â±1%</v>
      </c>
      <c r="AH472" t="s">
        <v>11345</v>
      </c>
      <c r="AI472" s="6" t="s">
        <v>11350</v>
      </c>
    </row>
    <row r="473" spans="1:35">
      <c r="A473" t="s">
        <v>5274</v>
      </c>
      <c r="B473" t="s">
        <v>5275</v>
      </c>
      <c r="C473" t="s">
        <v>6640</v>
      </c>
      <c r="D473" t="s">
        <v>6641</v>
      </c>
      <c r="E473" t="s">
        <v>60</v>
      </c>
      <c r="F473" t="s">
        <v>6642</v>
      </c>
      <c r="G473">
        <v>45040</v>
      </c>
      <c r="H473">
        <v>0</v>
      </c>
      <c r="I473">
        <v>0.1</v>
      </c>
      <c r="J473">
        <v>0</v>
      </c>
      <c r="K473">
        <v>1</v>
      </c>
      <c r="L473" t="s">
        <v>19</v>
      </c>
      <c r="M473" t="s">
        <v>5279</v>
      </c>
      <c r="N473">
        <v>232</v>
      </c>
      <c r="O473" t="s">
        <v>24</v>
      </c>
      <c r="P473" t="s">
        <v>5280</v>
      </c>
      <c r="Q473" t="s">
        <v>65</v>
      </c>
      <c r="R473" t="s">
        <v>66</v>
      </c>
      <c r="S473" t="s">
        <v>105</v>
      </c>
      <c r="T473" t="s">
        <v>67</v>
      </c>
      <c r="U473" t="s">
        <v>35</v>
      </c>
      <c r="V473">
        <v>603</v>
      </c>
      <c r="W473" t="s">
        <v>36</v>
      </c>
      <c r="X473" t="s">
        <v>37</v>
      </c>
      <c r="Y473">
        <v>2</v>
      </c>
      <c r="AB473" t="str">
        <f>IF(Table111[[#This Row],[In Adafruit Kit]]+Table111[[#This Row],[Common part]]&gt;0,1,"")</f>
        <v/>
      </c>
      <c r="AD473">
        <v>1</v>
      </c>
      <c r="AE473" t="e">
        <f>VLOOKUP(Table111[[#This Row],[Resistance (Ohms)]],Values!$A$12:'Values'!D$88,3,0)</f>
        <v>#N/A</v>
      </c>
      <c r="AG473" t="str">
        <f>CONCATENATE(Table111[[#This Row],[Resistance (Ohms)]],Table111[[#This Row],[Tolerance]],Table111[[#This Row],[Stock]])</f>
        <v>232Â±1%</v>
      </c>
      <c r="AH473" t="s">
        <v>11345</v>
      </c>
      <c r="AI473" s="6" t="s">
        <v>11350</v>
      </c>
    </row>
    <row r="474" spans="1:35">
      <c r="A474" t="s">
        <v>7192</v>
      </c>
      <c r="B474" t="s">
        <v>5275</v>
      </c>
      <c r="C474" t="s">
        <v>8051</v>
      </c>
      <c r="D474" t="s">
        <v>8052</v>
      </c>
      <c r="E474" t="s">
        <v>60</v>
      </c>
      <c r="F474" t="s">
        <v>6642</v>
      </c>
      <c r="G474">
        <v>0</v>
      </c>
      <c r="H474">
        <v>0</v>
      </c>
      <c r="I474" t="s">
        <v>25</v>
      </c>
      <c r="J474">
        <v>0</v>
      </c>
      <c r="K474">
        <v>10</v>
      </c>
      <c r="L474" t="s">
        <v>19</v>
      </c>
      <c r="M474" t="s">
        <v>5279</v>
      </c>
      <c r="N474">
        <v>232</v>
      </c>
      <c r="O474" t="s">
        <v>24</v>
      </c>
      <c r="P474" t="s">
        <v>5280</v>
      </c>
      <c r="Q474" t="s">
        <v>65</v>
      </c>
      <c r="R474" t="s">
        <v>20</v>
      </c>
      <c r="S474" t="s">
        <v>105</v>
      </c>
      <c r="T474" t="s">
        <v>67</v>
      </c>
      <c r="U474" t="s">
        <v>35</v>
      </c>
      <c r="V474">
        <v>603</v>
      </c>
      <c r="W474" t="s">
        <v>36</v>
      </c>
      <c r="X474" t="s">
        <v>37</v>
      </c>
      <c r="Y474">
        <v>2</v>
      </c>
      <c r="AB474" t="str">
        <f>IF(Table111[[#This Row],[In Adafruit Kit]]+Table111[[#This Row],[Common part]]&gt;0,1,"")</f>
        <v/>
      </c>
      <c r="AE474" t="e">
        <f>VLOOKUP(Table111[[#This Row],[Resistance (Ohms)]],Values!$A$12:'Values'!D$88,3,0)</f>
        <v>#N/A</v>
      </c>
      <c r="AG474" t="str">
        <f>CONCATENATE(Table111[[#This Row],[Resistance (Ohms)]],Table111[[#This Row],[Tolerance]],Table111[[#This Row],[Stock]])</f>
        <v>232Â±1%</v>
      </c>
      <c r="AH474" t="s">
        <v>11345</v>
      </c>
      <c r="AI474" s="6" t="s">
        <v>11350</v>
      </c>
    </row>
    <row r="475" spans="1:35">
      <c r="A475" t="s">
        <v>5274</v>
      </c>
      <c r="B475" t="s">
        <v>5275</v>
      </c>
      <c r="C475" t="s">
        <v>7327</v>
      </c>
      <c r="D475" t="s">
        <v>7328</v>
      </c>
      <c r="E475" t="s">
        <v>60</v>
      </c>
      <c r="F475" t="s">
        <v>7329</v>
      </c>
      <c r="G475">
        <v>11609</v>
      </c>
      <c r="H475">
        <v>0</v>
      </c>
      <c r="I475">
        <v>0.1</v>
      </c>
      <c r="J475">
        <v>0</v>
      </c>
      <c r="K475">
        <v>1</v>
      </c>
      <c r="L475" t="s">
        <v>19</v>
      </c>
      <c r="M475" t="s">
        <v>5279</v>
      </c>
      <c r="N475">
        <v>237</v>
      </c>
      <c r="O475" t="s">
        <v>24</v>
      </c>
      <c r="P475" t="s">
        <v>5280</v>
      </c>
      <c r="Q475" t="s">
        <v>65</v>
      </c>
      <c r="R475" t="s">
        <v>66</v>
      </c>
      <c r="S475" t="s">
        <v>105</v>
      </c>
      <c r="T475" t="s">
        <v>67</v>
      </c>
      <c r="U475" t="s">
        <v>35</v>
      </c>
      <c r="V475">
        <v>603</v>
      </c>
      <c r="W475" t="s">
        <v>36</v>
      </c>
      <c r="X475" t="s">
        <v>37</v>
      </c>
      <c r="Y475">
        <v>2</v>
      </c>
      <c r="AB475" t="str">
        <f>IF(Table111[[#This Row],[In Adafruit Kit]]+Table111[[#This Row],[Common part]]&gt;0,1,"")</f>
        <v/>
      </c>
      <c r="AD475">
        <v>1</v>
      </c>
      <c r="AE475" t="e">
        <f>VLOOKUP(Table111[[#This Row],[Resistance (Ohms)]],Values!$A$12:'Values'!D$88,3,0)</f>
        <v>#N/A</v>
      </c>
      <c r="AG475" t="str">
        <f>CONCATENATE(Table111[[#This Row],[Resistance (Ohms)]],Table111[[#This Row],[Tolerance]],Table111[[#This Row],[Stock]])</f>
        <v>237Â±1%</v>
      </c>
      <c r="AH475" t="s">
        <v>11345</v>
      </c>
      <c r="AI475" s="6" t="s">
        <v>11350</v>
      </c>
    </row>
    <row r="476" spans="1:35">
      <c r="A476" t="s">
        <v>7192</v>
      </c>
      <c r="B476" t="s">
        <v>5275</v>
      </c>
      <c r="C476" t="s">
        <v>8059</v>
      </c>
      <c r="D476" t="s">
        <v>8060</v>
      </c>
      <c r="E476" t="s">
        <v>60</v>
      </c>
      <c r="F476" t="s">
        <v>7329</v>
      </c>
      <c r="G476">
        <v>0</v>
      </c>
      <c r="H476">
        <v>0</v>
      </c>
      <c r="I476" t="s">
        <v>25</v>
      </c>
      <c r="J476">
        <v>0</v>
      </c>
      <c r="K476">
        <v>10</v>
      </c>
      <c r="L476" t="s">
        <v>19</v>
      </c>
      <c r="M476" t="s">
        <v>5279</v>
      </c>
      <c r="N476">
        <v>237</v>
      </c>
      <c r="O476" t="s">
        <v>24</v>
      </c>
      <c r="P476" t="s">
        <v>5280</v>
      </c>
      <c r="Q476" t="s">
        <v>65</v>
      </c>
      <c r="R476" t="s">
        <v>20</v>
      </c>
      <c r="S476" t="s">
        <v>105</v>
      </c>
      <c r="T476" t="s">
        <v>67</v>
      </c>
      <c r="U476" t="s">
        <v>35</v>
      </c>
      <c r="V476">
        <v>603</v>
      </c>
      <c r="W476" t="s">
        <v>36</v>
      </c>
      <c r="X476" t="s">
        <v>37</v>
      </c>
      <c r="Y476">
        <v>2</v>
      </c>
      <c r="AB476" t="str">
        <f>IF(Table111[[#This Row],[In Adafruit Kit]]+Table111[[#This Row],[Common part]]&gt;0,1,"")</f>
        <v/>
      </c>
      <c r="AE476" t="e">
        <f>VLOOKUP(Table111[[#This Row],[Resistance (Ohms)]],Values!$A$12:'Values'!D$88,3,0)</f>
        <v>#N/A</v>
      </c>
      <c r="AG476" t="str">
        <f>CONCATENATE(Table111[[#This Row],[Resistance (Ohms)]],Table111[[#This Row],[Tolerance]],Table111[[#This Row],[Stock]])</f>
        <v>237Â±1%</v>
      </c>
      <c r="AH476" t="s">
        <v>11345</v>
      </c>
      <c r="AI476" s="6" t="s">
        <v>11350</v>
      </c>
    </row>
    <row r="477" spans="1:35">
      <c r="A477" t="s">
        <v>5274</v>
      </c>
      <c r="B477" t="s">
        <v>5275</v>
      </c>
      <c r="C477" t="s">
        <v>5569</v>
      </c>
      <c r="D477" t="s">
        <v>5570</v>
      </c>
      <c r="E477" t="s">
        <v>60</v>
      </c>
      <c r="F477" t="s">
        <v>5571</v>
      </c>
      <c r="G477">
        <v>64780</v>
      </c>
      <c r="H477">
        <v>0</v>
      </c>
      <c r="I477">
        <v>0.1</v>
      </c>
      <c r="J477">
        <v>0</v>
      </c>
      <c r="K477">
        <v>1</v>
      </c>
      <c r="L477" t="s">
        <v>19</v>
      </c>
      <c r="M477" t="s">
        <v>5279</v>
      </c>
      <c r="N477">
        <v>240</v>
      </c>
      <c r="O477" t="s">
        <v>23</v>
      </c>
      <c r="P477" t="s">
        <v>5280</v>
      </c>
      <c r="Q477" t="s">
        <v>65</v>
      </c>
      <c r="R477" t="s">
        <v>66</v>
      </c>
      <c r="S477" t="s">
        <v>105</v>
      </c>
      <c r="T477" t="s">
        <v>67</v>
      </c>
      <c r="U477" t="s">
        <v>35</v>
      </c>
      <c r="V477">
        <v>603</v>
      </c>
      <c r="W477" t="s">
        <v>36</v>
      </c>
      <c r="X477" t="s">
        <v>37</v>
      </c>
      <c r="Y477">
        <v>2</v>
      </c>
      <c r="Z477">
        <v>1</v>
      </c>
      <c r="AB477">
        <f>IF(Table111[[#This Row],[In Adafruit Kit]]+Table111[[#This Row],[Common part]]&gt;0,1,"")</f>
        <v>1</v>
      </c>
      <c r="AC477">
        <v>1</v>
      </c>
      <c r="AE477" t="str">
        <f>VLOOKUP(Table111[[#This Row],[Resistance (Ohms)]],Values!$A$12:'Values'!D$88,3,0)</f>
        <v>STOCK</v>
      </c>
      <c r="AF477" t="s">
        <v>29</v>
      </c>
      <c r="AG477" t="str">
        <f>CONCATENATE(Table111[[#This Row],[Resistance (Ohms)]],Table111[[#This Row],[Tolerance]],Table111[[#This Row],[Stock]])</f>
        <v>240Â±5%Stock</v>
      </c>
      <c r="AH477" t="s">
        <v>11345</v>
      </c>
      <c r="AI477" s="6" t="s">
        <v>11350</v>
      </c>
    </row>
    <row r="478" spans="1:35">
      <c r="A478" t="s">
        <v>5274</v>
      </c>
      <c r="B478" t="s">
        <v>5275</v>
      </c>
      <c r="C478" t="s">
        <v>5902</v>
      </c>
      <c r="D478" t="s">
        <v>5903</v>
      </c>
      <c r="E478" t="s">
        <v>60</v>
      </c>
      <c r="F478" t="s">
        <v>5904</v>
      </c>
      <c r="G478">
        <v>154977</v>
      </c>
      <c r="H478">
        <v>0</v>
      </c>
      <c r="I478">
        <v>0.1</v>
      </c>
      <c r="J478">
        <v>0</v>
      </c>
      <c r="K478">
        <v>1</v>
      </c>
      <c r="L478" t="s">
        <v>19</v>
      </c>
      <c r="M478" t="s">
        <v>5279</v>
      </c>
      <c r="N478">
        <v>240</v>
      </c>
      <c r="O478" t="s">
        <v>24</v>
      </c>
      <c r="P478" t="s">
        <v>5280</v>
      </c>
      <c r="Q478" t="s">
        <v>65</v>
      </c>
      <c r="R478" t="s">
        <v>66</v>
      </c>
      <c r="S478" t="s">
        <v>105</v>
      </c>
      <c r="T478" t="s">
        <v>67</v>
      </c>
      <c r="U478" t="s">
        <v>35</v>
      </c>
      <c r="V478">
        <v>603</v>
      </c>
      <c r="W478" t="s">
        <v>36</v>
      </c>
      <c r="X478" t="s">
        <v>37</v>
      </c>
      <c r="Y478">
        <v>2</v>
      </c>
      <c r="AB478" t="str">
        <f>IF(Table111[[#This Row],[In Adafruit Kit]]+Table111[[#This Row],[Common part]]&gt;0,1,"")</f>
        <v/>
      </c>
      <c r="AD478">
        <v>1</v>
      </c>
      <c r="AE478" t="str">
        <f>VLOOKUP(Table111[[#This Row],[Resistance (Ohms)]],Values!$A$12:'Values'!D$88,3,0)</f>
        <v>STOCK</v>
      </c>
      <c r="AF478" t="s">
        <v>29</v>
      </c>
      <c r="AG478" t="str">
        <f>CONCATENATE(Table111[[#This Row],[Resistance (Ohms)]],Table111[[#This Row],[Tolerance]],Table111[[#This Row],[Stock]])</f>
        <v>240Â±1%Stock</v>
      </c>
      <c r="AH478" t="s">
        <v>11345</v>
      </c>
      <c r="AI478" s="6" t="s">
        <v>11350</v>
      </c>
    </row>
    <row r="479" spans="1:35">
      <c r="A479" t="s">
        <v>7192</v>
      </c>
      <c r="B479" t="s">
        <v>5275</v>
      </c>
      <c r="C479" t="s">
        <v>8071</v>
      </c>
      <c r="D479" t="s">
        <v>8072</v>
      </c>
      <c r="E479" t="s">
        <v>60</v>
      </c>
      <c r="F479" t="s">
        <v>5904</v>
      </c>
      <c r="G479">
        <v>0</v>
      </c>
      <c r="H479">
        <v>0</v>
      </c>
      <c r="I479" t="s">
        <v>25</v>
      </c>
      <c r="J479">
        <v>0</v>
      </c>
      <c r="K479">
        <v>10</v>
      </c>
      <c r="L479" t="s">
        <v>19</v>
      </c>
      <c r="M479" t="s">
        <v>5279</v>
      </c>
      <c r="N479">
        <v>240</v>
      </c>
      <c r="O479" t="s">
        <v>24</v>
      </c>
      <c r="P479" t="s">
        <v>5280</v>
      </c>
      <c r="Q479" t="s">
        <v>65</v>
      </c>
      <c r="R479" t="s">
        <v>20</v>
      </c>
      <c r="S479" t="s">
        <v>105</v>
      </c>
      <c r="T479" t="s">
        <v>67</v>
      </c>
      <c r="U479" t="s">
        <v>35</v>
      </c>
      <c r="V479">
        <v>603</v>
      </c>
      <c r="W479" t="s">
        <v>36</v>
      </c>
      <c r="X479" t="s">
        <v>37</v>
      </c>
      <c r="Y479">
        <v>2</v>
      </c>
      <c r="AB479" t="str">
        <f>IF(Table111[[#This Row],[In Adafruit Kit]]+Table111[[#This Row],[Common part]]&gt;0,1,"")</f>
        <v/>
      </c>
      <c r="AE479" t="str">
        <f>VLOOKUP(Table111[[#This Row],[Resistance (Ohms)]],Values!$A$12:'Values'!D$88,3,0)</f>
        <v>STOCK</v>
      </c>
      <c r="AG479" t="str">
        <f>CONCATENATE(Table111[[#This Row],[Resistance (Ohms)]],Table111[[#This Row],[Tolerance]],Table111[[#This Row],[Stock]])</f>
        <v>240Â±1%</v>
      </c>
      <c r="AH479" t="s">
        <v>11345</v>
      </c>
      <c r="AI479" s="6" t="s">
        <v>11350</v>
      </c>
    </row>
    <row r="480" spans="1:35">
      <c r="A480" t="s">
        <v>7192</v>
      </c>
      <c r="B480" t="s">
        <v>5275</v>
      </c>
      <c r="C480" t="s">
        <v>8980</v>
      </c>
      <c r="D480" t="s">
        <v>8981</v>
      </c>
      <c r="E480" t="s">
        <v>60</v>
      </c>
      <c r="F480" t="s">
        <v>5571</v>
      </c>
      <c r="G480">
        <v>0</v>
      </c>
      <c r="H480">
        <v>0</v>
      </c>
      <c r="I480" t="s">
        <v>25</v>
      </c>
      <c r="J480">
        <v>0</v>
      </c>
      <c r="K480">
        <v>10</v>
      </c>
      <c r="L480" t="s">
        <v>19</v>
      </c>
      <c r="M480" t="s">
        <v>5279</v>
      </c>
      <c r="N480">
        <v>240</v>
      </c>
      <c r="O480" t="s">
        <v>23</v>
      </c>
      <c r="P480" t="s">
        <v>5280</v>
      </c>
      <c r="Q480" t="s">
        <v>65</v>
      </c>
      <c r="R480" t="s">
        <v>20</v>
      </c>
      <c r="S480" t="s">
        <v>71</v>
      </c>
      <c r="T480" t="s">
        <v>67</v>
      </c>
      <c r="U480" t="s">
        <v>35</v>
      </c>
      <c r="V480">
        <v>603</v>
      </c>
      <c r="W480" t="s">
        <v>36</v>
      </c>
      <c r="X480" t="s">
        <v>37</v>
      </c>
      <c r="Y480">
        <v>2</v>
      </c>
      <c r="AB480" t="str">
        <f>IF(Table111[[#This Row],[In Adafruit Kit]]+Table111[[#This Row],[Common part]]&gt;0,1,"")</f>
        <v/>
      </c>
      <c r="AE480" t="str">
        <f>VLOOKUP(Table111[[#This Row],[Resistance (Ohms)]],Values!$A$12:'Values'!D$88,3,0)</f>
        <v>STOCK</v>
      </c>
      <c r="AG480" t="str">
        <f>CONCATENATE(Table111[[#This Row],[Resistance (Ohms)]],Table111[[#This Row],[Tolerance]],Table111[[#This Row],[Stock]])</f>
        <v>240Â±5%</v>
      </c>
      <c r="AH480" t="s">
        <v>11345</v>
      </c>
      <c r="AI480" s="6" t="s">
        <v>11350</v>
      </c>
    </row>
    <row r="481" spans="1:35">
      <c r="A481" t="s">
        <v>5274</v>
      </c>
      <c r="B481" t="s">
        <v>5275</v>
      </c>
      <c r="C481" t="s">
        <v>5962</v>
      </c>
      <c r="D481" t="s">
        <v>5963</v>
      </c>
      <c r="E481" t="s">
        <v>60</v>
      </c>
      <c r="F481" t="s">
        <v>5964</v>
      </c>
      <c r="G481">
        <v>133686</v>
      </c>
      <c r="H481">
        <v>0</v>
      </c>
      <c r="I481">
        <v>0.1</v>
      </c>
      <c r="J481">
        <v>0</v>
      </c>
      <c r="K481">
        <v>1</v>
      </c>
      <c r="L481" t="s">
        <v>19</v>
      </c>
      <c r="M481" t="s">
        <v>5279</v>
      </c>
      <c r="N481">
        <v>243</v>
      </c>
      <c r="O481" t="s">
        <v>24</v>
      </c>
      <c r="P481" t="s">
        <v>5280</v>
      </c>
      <c r="Q481" t="s">
        <v>65</v>
      </c>
      <c r="R481" t="s">
        <v>66</v>
      </c>
      <c r="S481" t="s">
        <v>105</v>
      </c>
      <c r="T481" t="s">
        <v>67</v>
      </c>
      <c r="U481" t="s">
        <v>35</v>
      </c>
      <c r="V481">
        <v>603</v>
      </c>
      <c r="W481" t="s">
        <v>36</v>
      </c>
      <c r="X481" t="s">
        <v>37</v>
      </c>
      <c r="Y481">
        <v>2</v>
      </c>
      <c r="AB481" t="str">
        <f>IF(Table111[[#This Row],[In Adafruit Kit]]+Table111[[#This Row],[Common part]]&gt;0,1,"")</f>
        <v/>
      </c>
      <c r="AD481">
        <v>1</v>
      </c>
      <c r="AE481" t="e">
        <f>VLOOKUP(Table111[[#This Row],[Resistance (Ohms)]],Values!$A$12:'Values'!D$88,3,0)</f>
        <v>#N/A</v>
      </c>
      <c r="AG481" t="str">
        <f>CONCATENATE(Table111[[#This Row],[Resistance (Ohms)]],Table111[[#This Row],[Tolerance]],Table111[[#This Row],[Stock]])</f>
        <v>243Â±1%</v>
      </c>
      <c r="AH481" t="s">
        <v>11345</v>
      </c>
      <c r="AI481" s="6" t="s">
        <v>11350</v>
      </c>
    </row>
    <row r="482" spans="1:35">
      <c r="A482" t="s">
        <v>7192</v>
      </c>
      <c r="B482" t="s">
        <v>5275</v>
      </c>
      <c r="C482" t="s">
        <v>8079</v>
      </c>
      <c r="D482" t="s">
        <v>8080</v>
      </c>
      <c r="E482" t="s">
        <v>60</v>
      </c>
      <c r="F482" t="s">
        <v>5964</v>
      </c>
      <c r="G482">
        <v>0</v>
      </c>
      <c r="H482">
        <v>0</v>
      </c>
      <c r="I482" t="s">
        <v>25</v>
      </c>
      <c r="J482">
        <v>0</v>
      </c>
      <c r="K482">
        <v>10</v>
      </c>
      <c r="L482" t="s">
        <v>19</v>
      </c>
      <c r="M482" t="s">
        <v>5279</v>
      </c>
      <c r="N482">
        <v>243</v>
      </c>
      <c r="O482" t="s">
        <v>24</v>
      </c>
      <c r="P482" t="s">
        <v>5280</v>
      </c>
      <c r="Q482" t="s">
        <v>65</v>
      </c>
      <c r="R482" t="s">
        <v>20</v>
      </c>
      <c r="S482" t="s">
        <v>105</v>
      </c>
      <c r="T482" t="s">
        <v>67</v>
      </c>
      <c r="U482" t="s">
        <v>35</v>
      </c>
      <c r="V482">
        <v>603</v>
      </c>
      <c r="W482" t="s">
        <v>36</v>
      </c>
      <c r="X482" t="s">
        <v>37</v>
      </c>
      <c r="Y482">
        <v>2</v>
      </c>
      <c r="AB482" t="str">
        <f>IF(Table111[[#This Row],[In Adafruit Kit]]+Table111[[#This Row],[Common part]]&gt;0,1,"")</f>
        <v/>
      </c>
      <c r="AE482" t="e">
        <f>VLOOKUP(Table111[[#This Row],[Resistance (Ohms)]],Values!$A$12:'Values'!D$88,3,0)</f>
        <v>#N/A</v>
      </c>
      <c r="AG482" t="str">
        <f>CONCATENATE(Table111[[#This Row],[Resistance (Ohms)]],Table111[[#This Row],[Tolerance]],Table111[[#This Row],[Stock]])</f>
        <v>243Â±1%</v>
      </c>
      <c r="AH482" t="s">
        <v>11345</v>
      </c>
      <c r="AI482" s="6" t="s">
        <v>11350</v>
      </c>
    </row>
    <row r="483" spans="1:35">
      <c r="A483" t="s">
        <v>5274</v>
      </c>
      <c r="B483" t="s">
        <v>5275</v>
      </c>
      <c r="C483" t="s">
        <v>5878</v>
      </c>
      <c r="D483" t="s">
        <v>5879</v>
      </c>
      <c r="E483" t="s">
        <v>60</v>
      </c>
      <c r="F483" t="s">
        <v>5880</v>
      </c>
      <c r="G483">
        <v>165331</v>
      </c>
      <c r="H483">
        <v>0</v>
      </c>
      <c r="I483">
        <v>0.1</v>
      </c>
      <c r="J483">
        <v>0</v>
      </c>
      <c r="K483">
        <v>1</v>
      </c>
      <c r="L483" t="s">
        <v>19</v>
      </c>
      <c r="M483" t="s">
        <v>5279</v>
      </c>
      <c r="N483">
        <v>249</v>
      </c>
      <c r="O483" t="s">
        <v>24</v>
      </c>
      <c r="P483" t="s">
        <v>5280</v>
      </c>
      <c r="Q483" t="s">
        <v>65</v>
      </c>
      <c r="R483" t="s">
        <v>66</v>
      </c>
      <c r="S483" t="s">
        <v>105</v>
      </c>
      <c r="T483" t="s">
        <v>67</v>
      </c>
      <c r="U483" t="s">
        <v>35</v>
      </c>
      <c r="V483">
        <v>603</v>
      </c>
      <c r="W483" t="s">
        <v>36</v>
      </c>
      <c r="X483" t="s">
        <v>37</v>
      </c>
      <c r="Y483">
        <v>2</v>
      </c>
      <c r="AB483" t="str">
        <f>IF(Table111[[#This Row],[In Adafruit Kit]]+Table111[[#This Row],[Common part]]&gt;0,1,"")</f>
        <v/>
      </c>
      <c r="AD483">
        <v>1</v>
      </c>
      <c r="AE483" t="e">
        <f>VLOOKUP(Table111[[#This Row],[Resistance (Ohms)]],Values!$A$12:'Values'!D$88,3,0)</f>
        <v>#N/A</v>
      </c>
      <c r="AG483" t="str">
        <f>CONCATENATE(Table111[[#This Row],[Resistance (Ohms)]],Table111[[#This Row],[Tolerance]],Table111[[#This Row],[Stock]])</f>
        <v>249Â±1%</v>
      </c>
      <c r="AH483" t="s">
        <v>11345</v>
      </c>
      <c r="AI483" s="6" t="s">
        <v>11350</v>
      </c>
    </row>
    <row r="484" spans="1:35">
      <c r="A484" t="s">
        <v>7192</v>
      </c>
      <c r="B484" t="s">
        <v>5275</v>
      </c>
      <c r="C484" t="s">
        <v>8087</v>
      </c>
      <c r="D484" t="s">
        <v>8088</v>
      </c>
      <c r="E484" t="s">
        <v>60</v>
      </c>
      <c r="F484" t="s">
        <v>5880</v>
      </c>
      <c r="G484">
        <v>0</v>
      </c>
      <c r="H484">
        <v>0</v>
      </c>
      <c r="I484" t="s">
        <v>25</v>
      </c>
      <c r="J484">
        <v>0</v>
      </c>
      <c r="K484">
        <v>10</v>
      </c>
      <c r="L484" t="s">
        <v>19</v>
      </c>
      <c r="M484" t="s">
        <v>5279</v>
      </c>
      <c r="N484">
        <v>249</v>
      </c>
      <c r="O484" t="s">
        <v>24</v>
      </c>
      <c r="P484" t="s">
        <v>5280</v>
      </c>
      <c r="Q484" t="s">
        <v>65</v>
      </c>
      <c r="R484" t="s">
        <v>20</v>
      </c>
      <c r="S484" t="s">
        <v>105</v>
      </c>
      <c r="T484" t="s">
        <v>67</v>
      </c>
      <c r="U484" t="s">
        <v>35</v>
      </c>
      <c r="V484">
        <v>603</v>
      </c>
      <c r="W484" t="s">
        <v>36</v>
      </c>
      <c r="X484" t="s">
        <v>37</v>
      </c>
      <c r="Y484">
        <v>2</v>
      </c>
      <c r="AB484" t="str">
        <f>IF(Table111[[#This Row],[In Adafruit Kit]]+Table111[[#This Row],[Common part]]&gt;0,1,"")</f>
        <v/>
      </c>
      <c r="AE484" t="e">
        <f>VLOOKUP(Table111[[#This Row],[Resistance (Ohms)]],Values!$A$12:'Values'!D$88,3,0)</f>
        <v>#N/A</v>
      </c>
      <c r="AG484" t="str">
        <f>CONCATENATE(Table111[[#This Row],[Resistance (Ohms)]],Table111[[#This Row],[Tolerance]],Table111[[#This Row],[Stock]])</f>
        <v>249Â±1%</v>
      </c>
      <c r="AH484" t="s">
        <v>11345</v>
      </c>
      <c r="AI484" s="6" t="s">
        <v>11350</v>
      </c>
    </row>
    <row r="485" spans="1:35">
      <c r="A485" t="s">
        <v>5274</v>
      </c>
      <c r="B485" t="s">
        <v>5275</v>
      </c>
      <c r="C485" t="s">
        <v>7423</v>
      </c>
      <c r="D485" t="s">
        <v>7424</v>
      </c>
      <c r="E485" t="s">
        <v>60</v>
      </c>
      <c r="F485" t="s">
        <v>7425</v>
      </c>
      <c r="G485">
        <v>4073</v>
      </c>
      <c r="H485">
        <v>0</v>
      </c>
      <c r="I485">
        <v>0.1</v>
      </c>
      <c r="J485">
        <v>0</v>
      </c>
      <c r="K485">
        <v>1</v>
      </c>
      <c r="L485" t="s">
        <v>19</v>
      </c>
      <c r="M485" t="s">
        <v>5279</v>
      </c>
      <c r="N485">
        <v>255</v>
      </c>
      <c r="O485" t="s">
        <v>24</v>
      </c>
      <c r="P485" t="s">
        <v>5280</v>
      </c>
      <c r="Q485" t="s">
        <v>65</v>
      </c>
      <c r="R485" t="s">
        <v>66</v>
      </c>
      <c r="S485" t="s">
        <v>105</v>
      </c>
      <c r="T485" t="s">
        <v>67</v>
      </c>
      <c r="U485" t="s">
        <v>35</v>
      </c>
      <c r="V485">
        <v>603</v>
      </c>
      <c r="W485" t="s">
        <v>36</v>
      </c>
      <c r="X485" t="s">
        <v>37</v>
      </c>
      <c r="Y485">
        <v>2</v>
      </c>
      <c r="AB485" t="str">
        <f>IF(Table111[[#This Row],[In Adafruit Kit]]+Table111[[#This Row],[Common part]]&gt;0,1,"")</f>
        <v/>
      </c>
      <c r="AD485">
        <v>1</v>
      </c>
      <c r="AE485" t="e">
        <f>VLOOKUP(Table111[[#This Row],[Resistance (Ohms)]],Values!$A$12:'Values'!D$88,3,0)</f>
        <v>#N/A</v>
      </c>
      <c r="AG485" t="str">
        <f>CONCATENATE(Table111[[#This Row],[Resistance (Ohms)]],Table111[[#This Row],[Tolerance]],Table111[[#This Row],[Stock]])</f>
        <v>255Â±1%</v>
      </c>
      <c r="AH485" t="s">
        <v>11345</v>
      </c>
      <c r="AI485" s="6" t="s">
        <v>11350</v>
      </c>
    </row>
    <row r="486" spans="1:35">
      <c r="A486" t="s">
        <v>7192</v>
      </c>
      <c r="B486" t="s">
        <v>5275</v>
      </c>
      <c r="C486" t="s">
        <v>8103</v>
      </c>
      <c r="D486" t="s">
        <v>8104</v>
      </c>
      <c r="E486" t="s">
        <v>60</v>
      </c>
      <c r="F486" t="s">
        <v>7425</v>
      </c>
      <c r="G486">
        <v>0</v>
      </c>
      <c r="H486">
        <v>0</v>
      </c>
      <c r="I486" t="s">
        <v>25</v>
      </c>
      <c r="J486">
        <v>0</v>
      </c>
      <c r="K486">
        <v>10</v>
      </c>
      <c r="L486" t="s">
        <v>19</v>
      </c>
      <c r="M486" t="s">
        <v>5279</v>
      </c>
      <c r="N486">
        <v>255</v>
      </c>
      <c r="O486" t="s">
        <v>24</v>
      </c>
      <c r="P486" t="s">
        <v>5280</v>
      </c>
      <c r="Q486" t="s">
        <v>65</v>
      </c>
      <c r="R486" t="s">
        <v>20</v>
      </c>
      <c r="S486" t="s">
        <v>105</v>
      </c>
      <c r="T486" t="s">
        <v>67</v>
      </c>
      <c r="U486" t="s">
        <v>35</v>
      </c>
      <c r="V486">
        <v>603</v>
      </c>
      <c r="W486" t="s">
        <v>36</v>
      </c>
      <c r="X486" t="s">
        <v>37</v>
      </c>
      <c r="Y486">
        <v>2</v>
      </c>
      <c r="AB486" t="str">
        <f>IF(Table111[[#This Row],[In Adafruit Kit]]+Table111[[#This Row],[Common part]]&gt;0,1,"")</f>
        <v/>
      </c>
      <c r="AE486" t="e">
        <f>VLOOKUP(Table111[[#This Row],[Resistance (Ohms)]],Values!$A$12:'Values'!D$88,3,0)</f>
        <v>#N/A</v>
      </c>
      <c r="AG486" t="str">
        <f>CONCATENATE(Table111[[#This Row],[Resistance (Ohms)]],Table111[[#This Row],[Tolerance]],Table111[[#This Row],[Stock]])</f>
        <v>255Â±1%</v>
      </c>
      <c r="AH486" t="s">
        <v>11345</v>
      </c>
      <c r="AI486" s="6" t="s">
        <v>11350</v>
      </c>
    </row>
    <row r="487" spans="1:35">
      <c r="A487" t="s">
        <v>5274</v>
      </c>
      <c r="B487" t="s">
        <v>5275</v>
      </c>
      <c r="C487" t="s">
        <v>6439</v>
      </c>
      <c r="D487" t="s">
        <v>6440</v>
      </c>
      <c r="E487" t="s">
        <v>60</v>
      </c>
      <c r="F487" t="s">
        <v>6441</v>
      </c>
      <c r="G487">
        <v>63627</v>
      </c>
      <c r="H487">
        <v>0</v>
      </c>
      <c r="I487">
        <v>0.1</v>
      </c>
      <c r="J487">
        <v>0</v>
      </c>
      <c r="K487">
        <v>1</v>
      </c>
      <c r="L487" t="s">
        <v>19</v>
      </c>
      <c r="M487" t="s">
        <v>5279</v>
      </c>
      <c r="N487">
        <v>261</v>
      </c>
      <c r="O487" t="s">
        <v>24</v>
      </c>
      <c r="P487" t="s">
        <v>5280</v>
      </c>
      <c r="Q487" t="s">
        <v>65</v>
      </c>
      <c r="R487" t="s">
        <v>66</v>
      </c>
      <c r="S487" t="s">
        <v>105</v>
      </c>
      <c r="T487" t="s">
        <v>67</v>
      </c>
      <c r="U487" t="s">
        <v>35</v>
      </c>
      <c r="V487">
        <v>603</v>
      </c>
      <c r="W487" t="s">
        <v>36</v>
      </c>
      <c r="X487" t="s">
        <v>37</v>
      </c>
      <c r="Y487">
        <v>2</v>
      </c>
      <c r="AB487" t="str">
        <f>IF(Table111[[#This Row],[In Adafruit Kit]]+Table111[[#This Row],[Common part]]&gt;0,1,"")</f>
        <v/>
      </c>
      <c r="AD487">
        <v>1</v>
      </c>
      <c r="AE487" t="e">
        <f>VLOOKUP(Table111[[#This Row],[Resistance (Ohms)]],Values!$A$12:'Values'!D$88,3,0)</f>
        <v>#N/A</v>
      </c>
      <c r="AG487" t="str">
        <f>CONCATENATE(Table111[[#This Row],[Resistance (Ohms)]],Table111[[#This Row],[Tolerance]],Table111[[#This Row],[Stock]])</f>
        <v>261Â±1%</v>
      </c>
      <c r="AH487" t="s">
        <v>11345</v>
      </c>
      <c r="AI487" s="6" t="s">
        <v>11350</v>
      </c>
    </row>
    <row r="488" spans="1:35">
      <c r="A488" t="s">
        <v>7192</v>
      </c>
      <c r="B488" t="s">
        <v>5275</v>
      </c>
      <c r="C488" t="s">
        <v>8113</v>
      </c>
      <c r="D488" t="s">
        <v>8114</v>
      </c>
      <c r="E488" t="s">
        <v>60</v>
      </c>
      <c r="F488" t="s">
        <v>6441</v>
      </c>
      <c r="G488">
        <v>0</v>
      </c>
      <c r="H488">
        <v>0</v>
      </c>
      <c r="I488" t="s">
        <v>25</v>
      </c>
      <c r="J488">
        <v>0</v>
      </c>
      <c r="K488">
        <v>10</v>
      </c>
      <c r="L488" t="s">
        <v>19</v>
      </c>
      <c r="M488" t="s">
        <v>5279</v>
      </c>
      <c r="N488">
        <v>261</v>
      </c>
      <c r="O488" t="s">
        <v>24</v>
      </c>
      <c r="P488" t="s">
        <v>5280</v>
      </c>
      <c r="Q488" t="s">
        <v>65</v>
      </c>
      <c r="R488" t="s">
        <v>20</v>
      </c>
      <c r="S488" t="s">
        <v>105</v>
      </c>
      <c r="T488" t="s">
        <v>67</v>
      </c>
      <c r="U488" t="s">
        <v>35</v>
      </c>
      <c r="V488">
        <v>603</v>
      </c>
      <c r="W488" t="s">
        <v>36</v>
      </c>
      <c r="X488" t="s">
        <v>37</v>
      </c>
      <c r="Y488">
        <v>2</v>
      </c>
      <c r="AB488" t="str">
        <f>IF(Table111[[#This Row],[In Adafruit Kit]]+Table111[[#This Row],[Common part]]&gt;0,1,"")</f>
        <v/>
      </c>
      <c r="AE488" t="e">
        <f>VLOOKUP(Table111[[#This Row],[Resistance (Ohms)]],Values!$A$12:'Values'!D$88,3,0)</f>
        <v>#N/A</v>
      </c>
      <c r="AG488" t="str">
        <f>CONCATENATE(Table111[[#This Row],[Resistance (Ohms)]],Table111[[#This Row],[Tolerance]],Table111[[#This Row],[Stock]])</f>
        <v>261Â±1%</v>
      </c>
      <c r="AH488" t="s">
        <v>11345</v>
      </c>
      <c r="AI488" s="6" t="s">
        <v>11350</v>
      </c>
    </row>
    <row r="489" spans="1:35">
      <c r="A489" t="s">
        <v>5274</v>
      </c>
      <c r="B489" t="s">
        <v>5275</v>
      </c>
      <c r="C489" t="s">
        <v>6823</v>
      </c>
      <c r="D489" t="s">
        <v>6824</v>
      </c>
      <c r="E489" t="s">
        <v>60</v>
      </c>
      <c r="F489" t="s">
        <v>6825</v>
      </c>
      <c r="G489">
        <v>32010</v>
      </c>
      <c r="H489">
        <v>0</v>
      </c>
      <c r="I489">
        <v>0.1</v>
      </c>
      <c r="J489">
        <v>0</v>
      </c>
      <c r="K489">
        <v>1</v>
      </c>
      <c r="L489" t="s">
        <v>19</v>
      </c>
      <c r="M489" t="s">
        <v>5279</v>
      </c>
      <c r="N489">
        <v>267</v>
      </c>
      <c r="O489" t="s">
        <v>24</v>
      </c>
      <c r="P489" t="s">
        <v>5280</v>
      </c>
      <c r="Q489" t="s">
        <v>65</v>
      </c>
      <c r="R489" t="s">
        <v>66</v>
      </c>
      <c r="S489" t="s">
        <v>105</v>
      </c>
      <c r="T489" t="s">
        <v>67</v>
      </c>
      <c r="U489" t="s">
        <v>35</v>
      </c>
      <c r="V489">
        <v>603</v>
      </c>
      <c r="W489" t="s">
        <v>36</v>
      </c>
      <c r="X489" t="s">
        <v>37</v>
      </c>
      <c r="Y489">
        <v>2</v>
      </c>
      <c r="AB489" t="str">
        <f>IF(Table111[[#This Row],[In Adafruit Kit]]+Table111[[#This Row],[Common part]]&gt;0,1,"")</f>
        <v/>
      </c>
      <c r="AD489">
        <v>1</v>
      </c>
      <c r="AE489" t="e">
        <f>VLOOKUP(Table111[[#This Row],[Resistance (Ohms)]],Values!$A$12:'Values'!D$88,3,0)</f>
        <v>#N/A</v>
      </c>
      <c r="AG489" t="str">
        <f>CONCATENATE(Table111[[#This Row],[Resistance (Ohms)]],Table111[[#This Row],[Tolerance]],Table111[[#This Row],[Stock]])</f>
        <v>267Â±1%</v>
      </c>
      <c r="AH489" t="s">
        <v>11345</v>
      </c>
      <c r="AI489" s="6" t="s">
        <v>11350</v>
      </c>
    </row>
    <row r="490" spans="1:35">
      <c r="A490" t="s">
        <v>7192</v>
      </c>
      <c r="B490" t="s">
        <v>5275</v>
      </c>
      <c r="C490" t="s">
        <v>8121</v>
      </c>
      <c r="D490" t="s">
        <v>8122</v>
      </c>
      <c r="E490" t="s">
        <v>60</v>
      </c>
      <c r="F490" t="s">
        <v>6825</v>
      </c>
      <c r="G490">
        <v>0</v>
      </c>
      <c r="H490">
        <v>0</v>
      </c>
      <c r="I490" t="s">
        <v>25</v>
      </c>
      <c r="J490">
        <v>0</v>
      </c>
      <c r="K490">
        <v>10</v>
      </c>
      <c r="L490" t="s">
        <v>19</v>
      </c>
      <c r="M490" t="s">
        <v>5279</v>
      </c>
      <c r="N490">
        <v>267</v>
      </c>
      <c r="O490" t="s">
        <v>24</v>
      </c>
      <c r="P490" t="s">
        <v>5280</v>
      </c>
      <c r="Q490" t="s">
        <v>65</v>
      </c>
      <c r="R490" t="s">
        <v>20</v>
      </c>
      <c r="S490" t="s">
        <v>105</v>
      </c>
      <c r="T490" t="s">
        <v>67</v>
      </c>
      <c r="U490" t="s">
        <v>35</v>
      </c>
      <c r="V490">
        <v>603</v>
      </c>
      <c r="W490" t="s">
        <v>36</v>
      </c>
      <c r="X490" t="s">
        <v>37</v>
      </c>
      <c r="Y490">
        <v>2</v>
      </c>
      <c r="AB490" t="str">
        <f>IF(Table111[[#This Row],[In Adafruit Kit]]+Table111[[#This Row],[Common part]]&gt;0,1,"")</f>
        <v/>
      </c>
      <c r="AE490" t="e">
        <f>VLOOKUP(Table111[[#This Row],[Resistance (Ohms)]],Values!$A$12:'Values'!D$88,3,0)</f>
        <v>#N/A</v>
      </c>
      <c r="AG490" t="str">
        <f>CONCATENATE(Table111[[#This Row],[Resistance (Ohms)]],Table111[[#This Row],[Tolerance]],Table111[[#This Row],[Stock]])</f>
        <v>267Â±1%</v>
      </c>
      <c r="AH490" t="s">
        <v>11345</v>
      </c>
      <c r="AI490" s="6" t="s">
        <v>11350</v>
      </c>
    </row>
    <row r="491" spans="1:35">
      <c r="A491" t="s">
        <v>5274</v>
      </c>
      <c r="B491" t="s">
        <v>5275</v>
      </c>
      <c r="C491" t="s">
        <v>5371</v>
      </c>
      <c r="D491" t="s">
        <v>5372</v>
      </c>
      <c r="E491" t="s">
        <v>60</v>
      </c>
      <c r="F491" t="s">
        <v>5373</v>
      </c>
      <c r="G491">
        <v>236586</v>
      </c>
      <c r="H491">
        <v>0</v>
      </c>
      <c r="I491">
        <v>0.1</v>
      </c>
      <c r="J491">
        <v>0</v>
      </c>
      <c r="K491">
        <v>1</v>
      </c>
      <c r="L491" t="s">
        <v>19</v>
      </c>
      <c r="M491" t="s">
        <v>5279</v>
      </c>
      <c r="N491">
        <v>270</v>
      </c>
      <c r="O491" t="s">
        <v>23</v>
      </c>
      <c r="P491" t="s">
        <v>5280</v>
      </c>
      <c r="Q491" t="s">
        <v>65</v>
      </c>
      <c r="R491" t="s">
        <v>66</v>
      </c>
      <c r="S491" t="s">
        <v>105</v>
      </c>
      <c r="T491" t="s">
        <v>67</v>
      </c>
      <c r="U491" t="s">
        <v>35</v>
      </c>
      <c r="V491">
        <v>603</v>
      </c>
      <c r="W491" t="s">
        <v>36</v>
      </c>
      <c r="X491" t="s">
        <v>37</v>
      </c>
      <c r="Y491">
        <v>2</v>
      </c>
      <c r="Z491">
        <v>1</v>
      </c>
      <c r="AA491">
        <v>1</v>
      </c>
      <c r="AB491">
        <f>IF(Table111[[#This Row],[In Adafruit Kit]]+Table111[[#This Row],[Common part]]&gt;0,1,"")</f>
        <v>1</v>
      </c>
      <c r="AC491">
        <v>1</v>
      </c>
      <c r="AE491" t="str">
        <f>VLOOKUP(Table111[[#This Row],[Resistance (Ohms)]],Values!$A$12:'Values'!D$88,3,0)</f>
        <v>STOCK</v>
      </c>
      <c r="AF491" t="s">
        <v>29</v>
      </c>
      <c r="AG491" t="str">
        <f>CONCATENATE(Table111[[#This Row],[Resistance (Ohms)]],Table111[[#This Row],[Tolerance]],Table111[[#This Row],[Stock]])</f>
        <v>270Â±5%Stock</v>
      </c>
      <c r="AH491" t="s">
        <v>11345</v>
      </c>
      <c r="AI491" s="6" t="s">
        <v>11350</v>
      </c>
    </row>
    <row r="492" spans="1:35">
      <c r="A492" t="s">
        <v>5274</v>
      </c>
      <c r="B492" t="s">
        <v>5275</v>
      </c>
      <c r="C492" t="s">
        <v>6043</v>
      </c>
      <c r="D492" t="s">
        <v>6044</v>
      </c>
      <c r="E492" t="s">
        <v>60</v>
      </c>
      <c r="F492" t="s">
        <v>6045</v>
      </c>
      <c r="G492">
        <v>110216</v>
      </c>
      <c r="H492">
        <v>0</v>
      </c>
      <c r="I492">
        <v>0.1</v>
      </c>
      <c r="J492">
        <v>0</v>
      </c>
      <c r="K492">
        <v>1</v>
      </c>
      <c r="L492" t="s">
        <v>19</v>
      </c>
      <c r="M492" t="s">
        <v>5279</v>
      </c>
      <c r="N492">
        <v>270</v>
      </c>
      <c r="O492" t="s">
        <v>24</v>
      </c>
      <c r="P492" t="s">
        <v>5280</v>
      </c>
      <c r="Q492" t="s">
        <v>65</v>
      </c>
      <c r="R492" t="s">
        <v>66</v>
      </c>
      <c r="S492" t="s">
        <v>105</v>
      </c>
      <c r="T492" t="s">
        <v>67</v>
      </c>
      <c r="U492" t="s">
        <v>35</v>
      </c>
      <c r="V492">
        <v>603</v>
      </c>
      <c r="W492" t="s">
        <v>36</v>
      </c>
      <c r="X492" t="s">
        <v>37</v>
      </c>
      <c r="Y492">
        <v>2</v>
      </c>
      <c r="AB492" t="str">
        <f>IF(Table111[[#This Row],[In Adafruit Kit]]+Table111[[#This Row],[Common part]]&gt;0,1,"")</f>
        <v/>
      </c>
      <c r="AD492">
        <v>1</v>
      </c>
      <c r="AE492" t="str">
        <f>VLOOKUP(Table111[[#This Row],[Resistance (Ohms)]],Values!$A$12:'Values'!D$88,3,0)</f>
        <v>STOCK</v>
      </c>
      <c r="AF492" t="s">
        <v>29</v>
      </c>
      <c r="AG492" t="str">
        <f>CONCATENATE(Table111[[#This Row],[Resistance (Ohms)]],Table111[[#This Row],[Tolerance]],Table111[[#This Row],[Stock]])</f>
        <v>270Â±1%Stock</v>
      </c>
      <c r="AH492" t="s">
        <v>11345</v>
      </c>
      <c r="AI492" s="6" t="s">
        <v>11350</v>
      </c>
    </row>
    <row r="493" spans="1:35">
      <c r="A493" t="s">
        <v>7192</v>
      </c>
      <c r="B493" t="s">
        <v>5275</v>
      </c>
      <c r="C493" t="s">
        <v>8133</v>
      </c>
      <c r="D493" t="s">
        <v>8134</v>
      </c>
      <c r="E493" t="s">
        <v>60</v>
      </c>
      <c r="F493" t="s">
        <v>6045</v>
      </c>
      <c r="G493">
        <v>0</v>
      </c>
      <c r="H493">
        <v>0</v>
      </c>
      <c r="I493" t="s">
        <v>25</v>
      </c>
      <c r="J493">
        <v>0</v>
      </c>
      <c r="K493">
        <v>10</v>
      </c>
      <c r="L493" t="s">
        <v>19</v>
      </c>
      <c r="M493" t="s">
        <v>5279</v>
      </c>
      <c r="N493">
        <v>270</v>
      </c>
      <c r="O493" t="s">
        <v>24</v>
      </c>
      <c r="P493" t="s">
        <v>5280</v>
      </c>
      <c r="Q493" t="s">
        <v>65</v>
      </c>
      <c r="R493" t="s">
        <v>20</v>
      </c>
      <c r="S493" t="s">
        <v>105</v>
      </c>
      <c r="T493" t="s">
        <v>67</v>
      </c>
      <c r="U493" t="s">
        <v>35</v>
      </c>
      <c r="V493">
        <v>603</v>
      </c>
      <c r="W493" t="s">
        <v>36</v>
      </c>
      <c r="X493" t="s">
        <v>37</v>
      </c>
      <c r="Y493">
        <v>2</v>
      </c>
      <c r="AB493" t="str">
        <f>IF(Table111[[#This Row],[In Adafruit Kit]]+Table111[[#This Row],[Common part]]&gt;0,1,"")</f>
        <v/>
      </c>
      <c r="AE493" t="str">
        <f>VLOOKUP(Table111[[#This Row],[Resistance (Ohms)]],Values!$A$12:'Values'!D$88,3,0)</f>
        <v>STOCK</v>
      </c>
      <c r="AG493" t="str">
        <f>CONCATENATE(Table111[[#This Row],[Resistance (Ohms)]],Table111[[#This Row],[Tolerance]],Table111[[#This Row],[Stock]])</f>
        <v>270Â±1%</v>
      </c>
      <c r="AH493" t="s">
        <v>11345</v>
      </c>
      <c r="AI493" s="6" t="s">
        <v>11350</v>
      </c>
    </row>
    <row r="494" spans="1:35">
      <c r="A494" t="s">
        <v>7192</v>
      </c>
      <c r="B494" t="s">
        <v>5275</v>
      </c>
      <c r="C494" t="s">
        <v>8992</v>
      </c>
      <c r="D494" t="s">
        <v>8993</v>
      </c>
      <c r="E494" t="s">
        <v>60</v>
      </c>
      <c r="F494" t="s">
        <v>5373</v>
      </c>
      <c r="G494">
        <v>0</v>
      </c>
      <c r="H494">
        <v>0</v>
      </c>
      <c r="I494" t="s">
        <v>25</v>
      </c>
      <c r="J494">
        <v>0</v>
      </c>
      <c r="K494">
        <v>10</v>
      </c>
      <c r="L494" t="s">
        <v>19</v>
      </c>
      <c r="M494" t="s">
        <v>5279</v>
      </c>
      <c r="N494">
        <v>270</v>
      </c>
      <c r="O494" t="s">
        <v>23</v>
      </c>
      <c r="P494" t="s">
        <v>5280</v>
      </c>
      <c r="Q494" t="s">
        <v>65</v>
      </c>
      <c r="R494" t="s">
        <v>20</v>
      </c>
      <c r="S494" t="s">
        <v>71</v>
      </c>
      <c r="T494" t="s">
        <v>67</v>
      </c>
      <c r="U494" t="s">
        <v>35</v>
      </c>
      <c r="V494">
        <v>603</v>
      </c>
      <c r="W494" t="s">
        <v>36</v>
      </c>
      <c r="X494" t="s">
        <v>37</v>
      </c>
      <c r="Y494">
        <v>2</v>
      </c>
      <c r="AB494" t="str">
        <f>IF(Table111[[#This Row],[In Adafruit Kit]]+Table111[[#This Row],[Common part]]&gt;0,1,"")</f>
        <v/>
      </c>
      <c r="AE494" t="str">
        <f>VLOOKUP(Table111[[#This Row],[Resistance (Ohms)]],Values!$A$12:'Values'!D$88,3,0)</f>
        <v>STOCK</v>
      </c>
      <c r="AG494" t="str">
        <f>CONCATENATE(Table111[[#This Row],[Resistance (Ohms)]],Table111[[#This Row],[Tolerance]],Table111[[#This Row],[Stock]])</f>
        <v>270Â±5%</v>
      </c>
      <c r="AH494" t="s">
        <v>11345</v>
      </c>
      <c r="AI494" s="6" t="s">
        <v>11350</v>
      </c>
    </row>
    <row r="495" spans="1:35">
      <c r="A495" t="s">
        <v>5274</v>
      </c>
      <c r="B495" t="s">
        <v>5275</v>
      </c>
      <c r="C495" t="s">
        <v>5881</v>
      </c>
      <c r="D495" t="s">
        <v>5882</v>
      </c>
      <c r="E495" t="s">
        <v>60</v>
      </c>
      <c r="F495" t="s">
        <v>5883</v>
      </c>
      <c r="G495">
        <v>159559</v>
      </c>
      <c r="H495">
        <v>0</v>
      </c>
      <c r="I495">
        <v>0.1</v>
      </c>
      <c r="J495">
        <v>0</v>
      </c>
      <c r="K495">
        <v>1</v>
      </c>
      <c r="L495" t="s">
        <v>19</v>
      </c>
      <c r="M495" t="s">
        <v>5279</v>
      </c>
      <c r="N495">
        <v>274</v>
      </c>
      <c r="O495" t="s">
        <v>24</v>
      </c>
      <c r="P495" t="s">
        <v>5280</v>
      </c>
      <c r="Q495" t="s">
        <v>65</v>
      </c>
      <c r="R495" t="s">
        <v>66</v>
      </c>
      <c r="S495" t="s">
        <v>105</v>
      </c>
      <c r="T495" t="s">
        <v>67</v>
      </c>
      <c r="U495" t="s">
        <v>35</v>
      </c>
      <c r="V495">
        <v>603</v>
      </c>
      <c r="W495" t="s">
        <v>36</v>
      </c>
      <c r="X495" t="s">
        <v>37</v>
      </c>
      <c r="Y495">
        <v>2</v>
      </c>
      <c r="AB495" t="str">
        <f>IF(Table111[[#This Row],[In Adafruit Kit]]+Table111[[#This Row],[Common part]]&gt;0,1,"")</f>
        <v/>
      </c>
      <c r="AD495">
        <v>1</v>
      </c>
      <c r="AE495" t="e">
        <f>VLOOKUP(Table111[[#This Row],[Resistance (Ohms)]],Values!$A$12:'Values'!D$88,3,0)</f>
        <v>#N/A</v>
      </c>
      <c r="AG495" t="str">
        <f>CONCATENATE(Table111[[#This Row],[Resistance (Ohms)]],Table111[[#This Row],[Tolerance]],Table111[[#This Row],[Stock]])</f>
        <v>274Â±1%</v>
      </c>
      <c r="AH495" t="s">
        <v>11345</v>
      </c>
      <c r="AI495" s="6" t="s">
        <v>11350</v>
      </c>
    </row>
    <row r="496" spans="1:35">
      <c r="A496" t="s">
        <v>7192</v>
      </c>
      <c r="B496" t="s">
        <v>5275</v>
      </c>
      <c r="C496" t="s">
        <v>8141</v>
      </c>
      <c r="D496" t="s">
        <v>8142</v>
      </c>
      <c r="E496" t="s">
        <v>60</v>
      </c>
      <c r="F496" t="s">
        <v>5883</v>
      </c>
      <c r="G496">
        <v>0</v>
      </c>
      <c r="H496">
        <v>0</v>
      </c>
      <c r="I496" t="s">
        <v>25</v>
      </c>
      <c r="J496">
        <v>0</v>
      </c>
      <c r="K496">
        <v>10</v>
      </c>
      <c r="L496" t="s">
        <v>19</v>
      </c>
      <c r="M496" t="s">
        <v>5279</v>
      </c>
      <c r="N496">
        <v>274</v>
      </c>
      <c r="O496" t="s">
        <v>24</v>
      </c>
      <c r="P496" t="s">
        <v>5280</v>
      </c>
      <c r="Q496" t="s">
        <v>65</v>
      </c>
      <c r="R496" t="s">
        <v>20</v>
      </c>
      <c r="S496" t="s">
        <v>105</v>
      </c>
      <c r="T496" t="s">
        <v>67</v>
      </c>
      <c r="U496" t="s">
        <v>35</v>
      </c>
      <c r="V496">
        <v>603</v>
      </c>
      <c r="W496" t="s">
        <v>36</v>
      </c>
      <c r="X496" t="s">
        <v>37</v>
      </c>
      <c r="Y496">
        <v>2</v>
      </c>
      <c r="AB496" t="str">
        <f>IF(Table111[[#This Row],[In Adafruit Kit]]+Table111[[#This Row],[Common part]]&gt;0,1,"")</f>
        <v/>
      </c>
      <c r="AE496" t="e">
        <f>VLOOKUP(Table111[[#This Row],[Resistance (Ohms)]],Values!$A$12:'Values'!D$88,3,0)</f>
        <v>#N/A</v>
      </c>
      <c r="AG496" t="str">
        <f>CONCATENATE(Table111[[#This Row],[Resistance (Ohms)]],Table111[[#This Row],[Tolerance]],Table111[[#This Row],[Stock]])</f>
        <v>274Â±1%</v>
      </c>
      <c r="AH496" t="s">
        <v>11345</v>
      </c>
      <c r="AI496" s="6" t="s">
        <v>11350</v>
      </c>
    </row>
    <row r="497" spans="1:35">
      <c r="A497" t="s">
        <v>5274</v>
      </c>
      <c r="B497" t="s">
        <v>5275</v>
      </c>
      <c r="C497" t="s">
        <v>6709</v>
      </c>
      <c r="D497" t="s">
        <v>6710</v>
      </c>
      <c r="E497" t="s">
        <v>60</v>
      </c>
      <c r="F497" t="s">
        <v>6711</v>
      </c>
      <c r="G497">
        <v>41745</v>
      </c>
      <c r="H497">
        <v>0</v>
      </c>
      <c r="I497">
        <v>0.1</v>
      </c>
      <c r="J497">
        <v>0</v>
      </c>
      <c r="K497">
        <v>1</v>
      </c>
      <c r="L497" t="s">
        <v>19</v>
      </c>
      <c r="M497" t="s">
        <v>5279</v>
      </c>
      <c r="N497">
        <v>280</v>
      </c>
      <c r="O497" t="s">
        <v>24</v>
      </c>
      <c r="P497" t="s">
        <v>5280</v>
      </c>
      <c r="Q497" t="s">
        <v>65</v>
      </c>
      <c r="R497" t="s">
        <v>66</v>
      </c>
      <c r="S497" t="s">
        <v>105</v>
      </c>
      <c r="T497" t="s">
        <v>67</v>
      </c>
      <c r="U497" t="s">
        <v>35</v>
      </c>
      <c r="V497">
        <v>603</v>
      </c>
      <c r="W497" t="s">
        <v>36</v>
      </c>
      <c r="X497" t="s">
        <v>37</v>
      </c>
      <c r="Y497">
        <v>2</v>
      </c>
      <c r="AB497" t="str">
        <f>IF(Table111[[#This Row],[In Adafruit Kit]]+Table111[[#This Row],[Common part]]&gt;0,1,"")</f>
        <v/>
      </c>
      <c r="AD497">
        <v>1</v>
      </c>
      <c r="AE497" t="e">
        <f>VLOOKUP(Table111[[#This Row],[Resistance (Ohms)]],Values!$A$12:'Values'!D$88,3,0)</f>
        <v>#N/A</v>
      </c>
      <c r="AG497" t="str">
        <f>CONCATENATE(Table111[[#This Row],[Resistance (Ohms)]],Table111[[#This Row],[Tolerance]],Table111[[#This Row],[Stock]])</f>
        <v>280Â±1%</v>
      </c>
      <c r="AH497" t="s">
        <v>11345</v>
      </c>
      <c r="AI497" s="6" t="s">
        <v>11350</v>
      </c>
    </row>
    <row r="498" spans="1:35">
      <c r="A498" t="s">
        <v>7192</v>
      </c>
      <c r="B498" t="s">
        <v>5275</v>
      </c>
      <c r="C498" t="s">
        <v>8153</v>
      </c>
      <c r="D498" t="s">
        <v>8154</v>
      </c>
      <c r="E498" t="s">
        <v>60</v>
      </c>
      <c r="F498" t="s">
        <v>6711</v>
      </c>
      <c r="G498">
        <v>0</v>
      </c>
      <c r="H498">
        <v>0</v>
      </c>
      <c r="I498" t="s">
        <v>25</v>
      </c>
      <c r="J498">
        <v>0</v>
      </c>
      <c r="K498">
        <v>10</v>
      </c>
      <c r="L498" t="s">
        <v>19</v>
      </c>
      <c r="M498" t="s">
        <v>5279</v>
      </c>
      <c r="N498">
        <v>280</v>
      </c>
      <c r="O498" t="s">
        <v>24</v>
      </c>
      <c r="P498" t="s">
        <v>5280</v>
      </c>
      <c r="Q498" t="s">
        <v>65</v>
      </c>
      <c r="R498" t="s">
        <v>20</v>
      </c>
      <c r="S498" t="s">
        <v>105</v>
      </c>
      <c r="T498" t="s">
        <v>67</v>
      </c>
      <c r="U498" t="s">
        <v>35</v>
      </c>
      <c r="V498">
        <v>603</v>
      </c>
      <c r="W498" t="s">
        <v>36</v>
      </c>
      <c r="X498" t="s">
        <v>37</v>
      </c>
      <c r="Y498">
        <v>2</v>
      </c>
      <c r="AB498" t="str">
        <f>IF(Table111[[#This Row],[In Adafruit Kit]]+Table111[[#This Row],[Common part]]&gt;0,1,"")</f>
        <v/>
      </c>
      <c r="AE498" t="e">
        <f>VLOOKUP(Table111[[#This Row],[Resistance (Ohms)]],Values!$A$12:'Values'!D$88,3,0)</f>
        <v>#N/A</v>
      </c>
      <c r="AG498" t="str">
        <f>CONCATENATE(Table111[[#This Row],[Resistance (Ohms)]],Table111[[#This Row],[Tolerance]],Table111[[#This Row],[Stock]])</f>
        <v>280Â±1%</v>
      </c>
      <c r="AH498" t="s">
        <v>11345</v>
      </c>
      <c r="AI498" s="6" t="s">
        <v>11350</v>
      </c>
    </row>
    <row r="499" spans="1:35">
      <c r="A499" t="s">
        <v>5274</v>
      </c>
      <c r="B499" t="s">
        <v>5275</v>
      </c>
      <c r="C499" t="s">
        <v>6349</v>
      </c>
      <c r="D499" t="s">
        <v>6350</v>
      </c>
      <c r="E499" t="s">
        <v>60</v>
      </c>
      <c r="F499" t="s">
        <v>6351</v>
      </c>
      <c r="G499">
        <v>72532</v>
      </c>
      <c r="H499">
        <v>0</v>
      </c>
      <c r="I499">
        <v>0.1</v>
      </c>
      <c r="J499">
        <v>0</v>
      </c>
      <c r="K499">
        <v>1</v>
      </c>
      <c r="L499" t="s">
        <v>19</v>
      </c>
      <c r="M499" t="s">
        <v>5279</v>
      </c>
      <c r="N499">
        <v>287</v>
      </c>
      <c r="O499" t="s">
        <v>24</v>
      </c>
      <c r="P499" t="s">
        <v>5280</v>
      </c>
      <c r="Q499" t="s">
        <v>65</v>
      </c>
      <c r="R499" t="s">
        <v>66</v>
      </c>
      <c r="S499" t="s">
        <v>105</v>
      </c>
      <c r="T499" t="s">
        <v>67</v>
      </c>
      <c r="U499" t="s">
        <v>35</v>
      </c>
      <c r="V499">
        <v>603</v>
      </c>
      <c r="W499" t="s">
        <v>36</v>
      </c>
      <c r="X499" t="s">
        <v>37</v>
      </c>
      <c r="Y499">
        <v>2</v>
      </c>
      <c r="AB499" t="str">
        <f>IF(Table111[[#This Row],[In Adafruit Kit]]+Table111[[#This Row],[Common part]]&gt;0,1,"")</f>
        <v/>
      </c>
      <c r="AD499">
        <v>1</v>
      </c>
      <c r="AE499" t="e">
        <f>VLOOKUP(Table111[[#This Row],[Resistance (Ohms)]],Values!$A$12:'Values'!D$88,3,0)</f>
        <v>#N/A</v>
      </c>
      <c r="AG499" t="str">
        <f>CONCATENATE(Table111[[#This Row],[Resistance (Ohms)]],Table111[[#This Row],[Tolerance]],Table111[[#This Row],[Stock]])</f>
        <v>287Â±1%</v>
      </c>
      <c r="AH499" t="s">
        <v>11345</v>
      </c>
      <c r="AI499" s="6" t="s">
        <v>11350</v>
      </c>
    </row>
    <row r="500" spans="1:35">
      <c r="A500" t="s">
        <v>7192</v>
      </c>
      <c r="B500" t="s">
        <v>5275</v>
      </c>
      <c r="C500" t="s">
        <v>8161</v>
      </c>
      <c r="D500" t="s">
        <v>8162</v>
      </c>
      <c r="E500" t="s">
        <v>60</v>
      </c>
      <c r="F500" t="s">
        <v>6351</v>
      </c>
      <c r="G500">
        <v>0</v>
      </c>
      <c r="H500">
        <v>0</v>
      </c>
      <c r="I500" t="s">
        <v>25</v>
      </c>
      <c r="J500">
        <v>0</v>
      </c>
      <c r="K500">
        <v>10</v>
      </c>
      <c r="L500" t="s">
        <v>19</v>
      </c>
      <c r="M500" t="s">
        <v>5279</v>
      </c>
      <c r="N500">
        <v>287</v>
      </c>
      <c r="O500" t="s">
        <v>24</v>
      </c>
      <c r="P500" t="s">
        <v>5280</v>
      </c>
      <c r="Q500" t="s">
        <v>65</v>
      </c>
      <c r="R500" t="s">
        <v>20</v>
      </c>
      <c r="S500" t="s">
        <v>105</v>
      </c>
      <c r="T500" t="s">
        <v>67</v>
      </c>
      <c r="U500" t="s">
        <v>35</v>
      </c>
      <c r="V500">
        <v>603</v>
      </c>
      <c r="W500" t="s">
        <v>36</v>
      </c>
      <c r="X500" t="s">
        <v>37</v>
      </c>
      <c r="Y500">
        <v>2</v>
      </c>
      <c r="AB500" t="str">
        <f>IF(Table111[[#This Row],[In Adafruit Kit]]+Table111[[#This Row],[Common part]]&gt;0,1,"")</f>
        <v/>
      </c>
      <c r="AE500" t="e">
        <f>VLOOKUP(Table111[[#This Row],[Resistance (Ohms)]],Values!$A$12:'Values'!D$88,3,0)</f>
        <v>#N/A</v>
      </c>
      <c r="AG500" t="str">
        <f>CONCATENATE(Table111[[#This Row],[Resistance (Ohms)]],Table111[[#This Row],[Tolerance]],Table111[[#This Row],[Stock]])</f>
        <v>287Â±1%</v>
      </c>
      <c r="AH500" t="s">
        <v>11345</v>
      </c>
      <c r="AI500" s="6" t="s">
        <v>11350</v>
      </c>
    </row>
    <row r="501" spans="1:35">
      <c r="A501" t="s">
        <v>5274</v>
      </c>
      <c r="B501" t="s">
        <v>5275</v>
      </c>
      <c r="C501" t="s">
        <v>6151</v>
      </c>
      <c r="D501" t="s">
        <v>6152</v>
      </c>
      <c r="E501" t="s">
        <v>60</v>
      </c>
      <c r="F501" t="s">
        <v>6153</v>
      </c>
      <c r="G501">
        <v>95888</v>
      </c>
      <c r="H501">
        <v>0</v>
      </c>
      <c r="I501">
        <v>0.1</v>
      </c>
      <c r="J501">
        <v>0</v>
      </c>
      <c r="K501">
        <v>1</v>
      </c>
      <c r="L501" t="s">
        <v>19</v>
      </c>
      <c r="M501" t="s">
        <v>5279</v>
      </c>
      <c r="N501">
        <v>294</v>
      </c>
      <c r="O501" t="s">
        <v>24</v>
      </c>
      <c r="P501" t="s">
        <v>5280</v>
      </c>
      <c r="Q501" t="s">
        <v>65</v>
      </c>
      <c r="R501" t="s">
        <v>66</v>
      </c>
      <c r="S501" t="s">
        <v>105</v>
      </c>
      <c r="T501" t="s">
        <v>67</v>
      </c>
      <c r="U501" t="s">
        <v>35</v>
      </c>
      <c r="V501">
        <v>603</v>
      </c>
      <c r="W501" t="s">
        <v>36</v>
      </c>
      <c r="X501" t="s">
        <v>37</v>
      </c>
      <c r="Y501">
        <v>2</v>
      </c>
      <c r="AB501" t="str">
        <f>IF(Table111[[#This Row],[In Adafruit Kit]]+Table111[[#This Row],[Common part]]&gt;0,1,"")</f>
        <v/>
      </c>
      <c r="AD501">
        <v>1</v>
      </c>
      <c r="AE501" t="e">
        <f>VLOOKUP(Table111[[#This Row],[Resistance (Ohms)]],Values!$A$12:'Values'!D$88,3,0)</f>
        <v>#N/A</v>
      </c>
      <c r="AG501" t="str">
        <f>CONCATENATE(Table111[[#This Row],[Resistance (Ohms)]],Table111[[#This Row],[Tolerance]],Table111[[#This Row],[Stock]])</f>
        <v>294Â±1%</v>
      </c>
      <c r="AH501" t="s">
        <v>11345</v>
      </c>
      <c r="AI501" s="6" t="s">
        <v>11350</v>
      </c>
    </row>
    <row r="502" spans="1:35">
      <c r="A502" t="s">
        <v>7192</v>
      </c>
      <c r="B502" t="s">
        <v>5275</v>
      </c>
      <c r="C502" t="s">
        <v>8173</v>
      </c>
      <c r="D502" t="s">
        <v>8174</v>
      </c>
      <c r="E502" t="s">
        <v>60</v>
      </c>
      <c r="F502" t="s">
        <v>6153</v>
      </c>
      <c r="G502">
        <v>0</v>
      </c>
      <c r="H502">
        <v>0</v>
      </c>
      <c r="I502" t="s">
        <v>25</v>
      </c>
      <c r="J502">
        <v>0</v>
      </c>
      <c r="K502">
        <v>10</v>
      </c>
      <c r="L502" t="s">
        <v>19</v>
      </c>
      <c r="M502" t="s">
        <v>5279</v>
      </c>
      <c r="N502">
        <v>294</v>
      </c>
      <c r="O502" t="s">
        <v>24</v>
      </c>
      <c r="P502" t="s">
        <v>5280</v>
      </c>
      <c r="Q502" t="s">
        <v>65</v>
      </c>
      <c r="R502" t="s">
        <v>20</v>
      </c>
      <c r="S502" t="s">
        <v>105</v>
      </c>
      <c r="T502" t="s">
        <v>67</v>
      </c>
      <c r="U502" t="s">
        <v>35</v>
      </c>
      <c r="V502">
        <v>603</v>
      </c>
      <c r="W502" t="s">
        <v>36</v>
      </c>
      <c r="X502" t="s">
        <v>37</v>
      </c>
      <c r="Y502">
        <v>2</v>
      </c>
      <c r="AB502" t="str">
        <f>IF(Table111[[#This Row],[In Adafruit Kit]]+Table111[[#This Row],[Common part]]&gt;0,1,"")</f>
        <v/>
      </c>
      <c r="AE502" t="e">
        <f>VLOOKUP(Table111[[#This Row],[Resistance (Ohms)]],Values!$A$12:'Values'!D$88,3,0)</f>
        <v>#N/A</v>
      </c>
      <c r="AG502" t="str">
        <f>CONCATENATE(Table111[[#This Row],[Resistance (Ohms)]],Table111[[#This Row],[Tolerance]],Table111[[#This Row],[Stock]])</f>
        <v>294Â±1%</v>
      </c>
      <c r="AH502" t="s">
        <v>11345</v>
      </c>
      <c r="AI502" s="6" t="s">
        <v>11350</v>
      </c>
    </row>
    <row r="503" spans="1:35">
      <c r="A503" t="s">
        <v>5274</v>
      </c>
      <c r="B503" t="s">
        <v>5275</v>
      </c>
      <c r="C503" t="s">
        <v>5761</v>
      </c>
      <c r="D503" t="s">
        <v>5762</v>
      </c>
      <c r="E503" t="s">
        <v>60</v>
      </c>
      <c r="F503" t="s">
        <v>5763</v>
      </c>
      <c r="G503">
        <v>279370</v>
      </c>
      <c r="H503">
        <v>0</v>
      </c>
      <c r="I503">
        <v>0.1</v>
      </c>
      <c r="J503">
        <v>0</v>
      </c>
      <c r="K503">
        <v>1</v>
      </c>
      <c r="L503" t="s">
        <v>19</v>
      </c>
      <c r="M503" t="s">
        <v>5279</v>
      </c>
      <c r="N503">
        <v>300</v>
      </c>
      <c r="O503" t="s">
        <v>24</v>
      </c>
      <c r="P503" t="s">
        <v>5280</v>
      </c>
      <c r="Q503" t="s">
        <v>65</v>
      </c>
      <c r="R503" t="s">
        <v>66</v>
      </c>
      <c r="S503" t="s">
        <v>105</v>
      </c>
      <c r="T503" t="s">
        <v>67</v>
      </c>
      <c r="U503" t="s">
        <v>35</v>
      </c>
      <c r="V503">
        <v>603</v>
      </c>
      <c r="W503" t="s">
        <v>36</v>
      </c>
      <c r="X503" t="s">
        <v>37</v>
      </c>
      <c r="Y503">
        <v>2</v>
      </c>
      <c r="AB503" t="str">
        <f>IF(Table111[[#This Row],[In Adafruit Kit]]+Table111[[#This Row],[Common part]]&gt;0,1,"")</f>
        <v/>
      </c>
      <c r="AD503">
        <v>1</v>
      </c>
      <c r="AE503" t="str">
        <f>VLOOKUP(Table111[[#This Row],[Resistance (Ohms)]],Values!$A$12:'Values'!D$88,3,0)</f>
        <v>STOCK</v>
      </c>
      <c r="AF503" t="s">
        <v>29</v>
      </c>
      <c r="AG503" t="str">
        <f>CONCATENATE(Table111[[#This Row],[Resistance (Ohms)]],Table111[[#This Row],[Tolerance]],Table111[[#This Row],[Stock]])</f>
        <v>300Â±1%Stock</v>
      </c>
      <c r="AH503" t="s">
        <v>11345</v>
      </c>
      <c r="AI503" s="6" t="s">
        <v>11350</v>
      </c>
    </row>
    <row r="504" spans="1:35">
      <c r="A504" t="s">
        <v>5274</v>
      </c>
      <c r="B504" t="s">
        <v>5275</v>
      </c>
      <c r="C504" t="s">
        <v>7282</v>
      </c>
      <c r="D504" t="s">
        <v>7283</v>
      </c>
      <c r="E504" t="s">
        <v>60</v>
      </c>
      <c r="F504" t="s">
        <v>7284</v>
      </c>
      <c r="G504">
        <v>3638</v>
      </c>
      <c r="H504">
        <v>0</v>
      </c>
      <c r="I504">
        <v>0.1</v>
      </c>
      <c r="J504">
        <v>0</v>
      </c>
      <c r="K504">
        <v>1</v>
      </c>
      <c r="L504" t="s">
        <v>19</v>
      </c>
      <c r="M504" t="s">
        <v>5279</v>
      </c>
      <c r="N504">
        <v>300</v>
      </c>
      <c r="O504" t="s">
        <v>23</v>
      </c>
      <c r="P504" t="s">
        <v>5280</v>
      </c>
      <c r="Q504" t="s">
        <v>65</v>
      </c>
      <c r="R504" t="s">
        <v>66</v>
      </c>
      <c r="S504" t="s">
        <v>105</v>
      </c>
      <c r="T504" t="s">
        <v>67</v>
      </c>
      <c r="U504" t="s">
        <v>35</v>
      </c>
      <c r="V504">
        <v>603</v>
      </c>
      <c r="W504" t="s">
        <v>36</v>
      </c>
      <c r="X504" t="s">
        <v>37</v>
      </c>
      <c r="Y504">
        <v>2</v>
      </c>
      <c r="AB504" t="str">
        <f>IF(Table111[[#This Row],[In Adafruit Kit]]+Table111[[#This Row],[Common part]]&gt;0,1,"")</f>
        <v/>
      </c>
      <c r="AD504">
        <v>1</v>
      </c>
      <c r="AE504" t="str">
        <f>VLOOKUP(Table111[[#This Row],[Resistance (Ohms)]],Values!$A$12:'Values'!D$88,3,0)</f>
        <v>STOCK</v>
      </c>
      <c r="AF504" t="s">
        <v>29</v>
      </c>
      <c r="AG504" t="str">
        <f>CONCATENATE(Table111[[#This Row],[Resistance (Ohms)]],Table111[[#This Row],[Tolerance]],Table111[[#This Row],[Stock]])</f>
        <v>300Â±5%Stock</v>
      </c>
      <c r="AH504" t="s">
        <v>11345</v>
      </c>
      <c r="AI504" s="6" t="s">
        <v>11350</v>
      </c>
    </row>
    <row r="505" spans="1:35">
      <c r="A505" t="s">
        <v>7192</v>
      </c>
      <c r="B505" t="s">
        <v>5275</v>
      </c>
      <c r="C505" t="s">
        <v>8199</v>
      </c>
      <c r="D505" t="s">
        <v>8200</v>
      </c>
      <c r="E505" t="s">
        <v>60</v>
      </c>
      <c r="F505" t="s">
        <v>5763</v>
      </c>
      <c r="G505">
        <v>0</v>
      </c>
      <c r="H505">
        <v>0</v>
      </c>
      <c r="I505" t="s">
        <v>25</v>
      </c>
      <c r="J505">
        <v>0</v>
      </c>
      <c r="K505">
        <v>10</v>
      </c>
      <c r="L505" t="s">
        <v>19</v>
      </c>
      <c r="M505" t="s">
        <v>5279</v>
      </c>
      <c r="N505">
        <v>300</v>
      </c>
      <c r="O505" t="s">
        <v>24</v>
      </c>
      <c r="P505" t="s">
        <v>5280</v>
      </c>
      <c r="Q505" t="s">
        <v>65</v>
      </c>
      <c r="R505" t="s">
        <v>20</v>
      </c>
      <c r="S505" t="s">
        <v>105</v>
      </c>
      <c r="T505" t="s">
        <v>67</v>
      </c>
      <c r="U505" t="s">
        <v>35</v>
      </c>
      <c r="V505">
        <v>603</v>
      </c>
      <c r="W505" t="s">
        <v>36</v>
      </c>
      <c r="X505" t="s">
        <v>37</v>
      </c>
      <c r="Y505">
        <v>2</v>
      </c>
      <c r="AB505" t="str">
        <f>IF(Table111[[#This Row],[In Adafruit Kit]]+Table111[[#This Row],[Common part]]&gt;0,1,"")</f>
        <v/>
      </c>
      <c r="AE505" t="str">
        <f>VLOOKUP(Table111[[#This Row],[Resistance (Ohms)]],Values!$A$12:'Values'!D$88,3,0)</f>
        <v>STOCK</v>
      </c>
      <c r="AG505" t="str">
        <f>CONCATENATE(Table111[[#This Row],[Resistance (Ohms)]],Table111[[#This Row],[Tolerance]],Table111[[#This Row],[Stock]])</f>
        <v>300Â±1%</v>
      </c>
      <c r="AH505" t="s">
        <v>11345</v>
      </c>
      <c r="AI505" s="6" t="s">
        <v>11350</v>
      </c>
    </row>
    <row r="506" spans="1:35">
      <c r="A506" t="s">
        <v>7192</v>
      </c>
      <c r="B506" t="s">
        <v>5275</v>
      </c>
      <c r="C506" t="s">
        <v>9010</v>
      </c>
      <c r="D506" t="s">
        <v>9011</v>
      </c>
      <c r="E506" t="s">
        <v>60</v>
      </c>
      <c r="F506" t="s">
        <v>7284</v>
      </c>
      <c r="G506">
        <v>0</v>
      </c>
      <c r="H506">
        <v>0</v>
      </c>
      <c r="I506" t="s">
        <v>25</v>
      </c>
      <c r="J506">
        <v>0</v>
      </c>
      <c r="K506">
        <v>10</v>
      </c>
      <c r="L506" t="s">
        <v>19</v>
      </c>
      <c r="M506" t="s">
        <v>5279</v>
      </c>
      <c r="N506">
        <v>300</v>
      </c>
      <c r="O506" t="s">
        <v>23</v>
      </c>
      <c r="P506" t="s">
        <v>5280</v>
      </c>
      <c r="Q506" t="s">
        <v>65</v>
      </c>
      <c r="R506" t="s">
        <v>20</v>
      </c>
      <c r="S506" t="s">
        <v>71</v>
      </c>
      <c r="T506" t="s">
        <v>67</v>
      </c>
      <c r="U506" t="s">
        <v>35</v>
      </c>
      <c r="V506">
        <v>603</v>
      </c>
      <c r="W506" t="s">
        <v>36</v>
      </c>
      <c r="X506" t="s">
        <v>37</v>
      </c>
      <c r="Y506">
        <v>2</v>
      </c>
      <c r="AB506" t="str">
        <f>IF(Table111[[#This Row],[In Adafruit Kit]]+Table111[[#This Row],[Common part]]&gt;0,1,"")</f>
        <v/>
      </c>
      <c r="AE506" t="str">
        <f>VLOOKUP(Table111[[#This Row],[Resistance (Ohms)]],Values!$A$12:'Values'!D$88,3,0)</f>
        <v>STOCK</v>
      </c>
      <c r="AG506" t="str">
        <f>CONCATENATE(Table111[[#This Row],[Resistance (Ohms)]],Table111[[#This Row],[Tolerance]],Table111[[#This Row],[Stock]])</f>
        <v>300Â±5%</v>
      </c>
      <c r="AH506" t="s">
        <v>11345</v>
      </c>
      <c r="AI506" s="6" t="s">
        <v>11350</v>
      </c>
    </row>
    <row r="507" spans="1:35">
      <c r="A507" t="s">
        <v>5274</v>
      </c>
      <c r="B507" t="s">
        <v>5275</v>
      </c>
      <c r="C507" t="s">
        <v>6499</v>
      </c>
      <c r="D507" t="s">
        <v>6500</v>
      </c>
      <c r="E507" t="s">
        <v>60</v>
      </c>
      <c r="F507" t="s">
        <v>6501</v>
      </c>
      <c r="G507">
        <v>59333</v>
      </c>
      <c r="H507">
        <v>0</v>
      </c>
      <c r="I507">
        <v>0.1</v>
      </c>
      <c r="J507">
        <v>0</v>
      </c>
      <c r="K507">
        <v>1</v>
      </c>
      <c r="L507" t="s">
        <v>19</v>
      </c>
      <c r="M507" t="s">
        <v>5279</v>
      </c>
      <c r="N507">
        <v>301</v>
      </c>
      <c r="O507" t="s">
        <v>24</v>
      </c>
      <c r="P507" t="s">
        <v>5280</v>
      </c>
      <c r="Q507" t="s">
        <v>65</v>
      </c>
      <c r="R507" t="s">
        <v>66</v>
      </c>
      <c r="S507" t="s">
        <v>105</v>
      </c>
      <c r="T507" t="s">
        <v>67</v>
      </c>
      <c r="U507" t="s">
        <v>35</v>
      </c>
      <c r="V507">
        <v>603</v>
      </c>
      <c r="W507" t="s">
        <v>36</v>
      </c>
      <c r="X507" t="s">
        <v>37</v>
      </c>
      <c r="Y507">
        <v>2</v>
      </c>
      <c r="AB507" t="str">
        <f>IF(Table111[[#This Row],[In Adafruit Kit]]+Table111[[#This Row],[Common part]]&gt;0,1,"")</f>
        <v/>
      </c>
      <c r="AD507">
        <v>1</v>
      </c>
      <c r="AE507" t="e">
        <f>VLOOKUP(Table111[[#This Row],[Resistance (Ohms)]],Values!$A$12:'Values'!D$88,3,0)</f>
        <v>#N/A</v>
      </c>
      <c r="AG507" t="str">
        <f>CONCATENATE(Table111[[#This Row],[Resistance (Ohms)]],Table111[[#This Row],[Tolerance]],Table111[[#This Row],[Stock]])</f>
        <v>301Â±1%</v>
      </c>
      <c r="AH507" t="s">
        <v>11345</v>
      </c>
      <c r="AI507" s="6" t="s">
        <v>11350</v>
      </c>
    </row>
    <row r="508" spans="1:35">
      <c r="A508" t="s">
        <v>7192</v>
      </c>
      <c r="B508" t="s">
        <v>5275</v>
      </c>
      <c r="C508" t="s">
        <v>8207</v>
      </c>
      <c r="D508" t="s">
        <v>8208</v>
      </c>
      <c r="E508" t="s">
        <v>60</v>
      </c>
      <c r="F508" t="s">
        <v>6501</v>
      </c>
      <c r="G508">
        <v>0</v>
      </c>
      <c r="H508">
        <v>0</v>
      </c>
      <c r="I508" t="s">
        <v>25</v>
      </c>
      <c r="J508">
        <v>0</v>
      </c>
      <c r="K508">
        <v>10</v>
      </c>
      <c r="L508" t="s">
        <v>19</v>
      </c>
      <c r="M508" t="s">
        <v>5279</v>
      </c>
      <c r="N508">
        <v>301</v>
      </c>
      <c r="O508" t="s">
        <v>24</v>
      </c>
      <c r="P508" t="s">
        <v>5280</v>
      </c>
      <c r="Q508" t="s">
        <v>65</v>
      </c>
      <c r="R508" t="s">
        <v>20</v>
      </c>
      <c r="S508" t="s">
        <v>105</v>
      </c>
      <c r="T508" t="s">
        <v>67</v>
      </c>
      <c r="U508" t="s">
        <v>35</v>
      </c>
      <c r="V508">
        <v>603</v>
      </c>
      <c r="W508" t="s">
        <v>36</v>
      </c>
      <c r="X508" t="s">
        <v>37</v>
      </c>
      <c r="Y508">
        <v>2</v>
      </c>
      <c r="AB508" t="str">
        <f>IF(Table111[[#This Row],[In Adafruit Kit]]+Table111[[#This Row],[Common part]]&gt;0,1,"")</f>
        <v/>
      </c>
      <c r="AE508" t="e">
        <f>VLOOKUP(Table111[[#This Row],[Resistance (Ohms)]],Values!$A$12:'Values'!D$88,3,0)</f>
        <v>#N/A</v>
      </c>
      <c r="AG508" t="str">
        <f>CONCATENATE(Table111[[#This Row],[Resistance (Ohms)]],Table111[[#This Row],[Tolerance]],Table111[[#This Row],[Stock]])</f>
        <v>301Â±1%</v>
      </c>
      <c r="AH508" t="s">
        <v>11345</v>
      </c>
      <c r="AI508" s="6" t="s">
        <v>11350</v>
      </c>
    </row>
    <row r="509" spans="1:35">
      <c r="A509" t="s">
        <v>5274</v>
      </c>
      <c r="B509" t="s">
        <v>5275</v>
      </c>
      <c r="C509" t="s">
        <v>7615</v>
      </c>
      <c r="D509" t="s">
        <v>7616</v>
      </c>
      <c r="E509" t="s">
        <v>60</v>
      </c>
      <c r="F509" t="s">
        <v>7617</v>
      </c>
      <c r="G509">
        <v>0</v>
      </c>
      <c r="H509">
        <v>0</v>
      </c>
      <c r="I509">
        <v>0.1</v>
      </c>
      <c r="J509">
        <v>0</v>
      </c>
      <c r="K509">
        <v>1</v>
      </c>
      <c r="L509" t="s">
        <v>19</v>
      </c>
      <c r="M509" t="s">
        <v>5279</v>
      </c>
      <c r="N509">
        <v>309</v>
      </c>
      <c r="O509" t="s">
        <v>24</v>
      </c>
      <c r="P509" t="s">
        <v>5280</v>
      </c>
      <c r="Q509" t="s">
        <v>65</v>
      </c>
      <c r="R509" t="s">
        <v>66</v>
      </c>
      <c r="S509" t="s">
        <v>105</v>
      </c>
      <c r="T509" t="s">
        <v>67</v>
      </c>
      <c r="U509" t="s">
        <v>35</v>
      </c>
      <c r="V509">
        <v>603</v>
      </c>
      <c r="W509" t="s">
        <v>36</v>
      </c>
      <c r="X509" t="s">
        <v>37</v>
      </c>
      <c r="Y509">
        <v>2</v>
      </c>
      <c r="AB509" t="str">
        <f>IF(Table111[[#This Row],[In Adafruit Kit]]+Table111[[#This Row],[Common part]]&gt;0,1,"")</f>
        <v/>
      </c>
      <c r="AC509">
        <v>1</v>
      </c>
      <c r="AE509" t="e">
        <f>VLOOKUP(Table111[[#This Row],[Resistance (Ohms)]],Values!$A$12:'Values'!D$88,3,0)</f>
        <v>#N/A</v>
      </c>
      <c r="AG509" t="str">
        <f>CONCATENATE(Table111[[#This Row],[Resistance (Ohms)]],Table111[[#This Row],[Tolerance]],Table111[[#This Row],[Stock]])</f>
        <v>309Â±1%</v>
      </c>
      <c r="AH509" t="s">
        <v>11345</v>
      </c>
      <c r="AI509" s="6" t="s">
        <v>11350</v>
      </c>
    </row>
    <row r="510" spans="1:35">
      <c r="A510" t="s">
        <v>7192</v>
      </c>
      <c r="B510" t="s">
        <v>5275</v>
      </c>
      <c r="C510" t="s">
        <v>8217</v>
      </c>
      <c r="D510" t="s">
        <v>8218</v>
      </c>
      <c r="E510" t="s">
        <v>60</v>
      </c>
      <c r="F510" t="s">
        <v>7617</v>
      </c>
      <c r="G510">
        <v>0</v>
      </c>
      <c r="H510">
        <v>0</v>
      </c>
      <c r="I510" t="s">
        <v>25</v>
      </c>
      <c r="J510">
        <v>0</v>
      </c>
      <c r="K510">
        <v>10</v>
      </c>
      <c r="L510" t="s">
        <v>19</v>
      </c>
      <c r="M510" t="s">
        <v>5279</v>
      </c>
      <c r="N510">
        <v>309</v>
      </c>
      <c r="O510" t="s">
        <v>24</v>
      </c>
      <c r="P510" t="s">
        <v>5280</v>
      </c>
      <c r="Q510" t="s">
        <v>65</v>
      </c>
      <c r="R510" t="s">
        <v>20</v>
      </c>
      <c r="S510" t="s">
        <v>105</v>
      </c>
      <c r="T510" t="s">
        <v>67</v>
      </c>
      <c r="U510" t="s">
        <v>35</v>
      </c>
      <c r="V510">
        <v>603</v>
      </c>
      <c r="W510" t="s">
        <v>36</v>
      </c>
      <c r="X510" t="s">
        <v>37</v>
      </c>
      <c r="Y510">
        <v>2</v>
      </c>
      <c r="AB510" t="str">
        <f>IF(Table111[[#This Row],[In Adafruit Kit]]+Table111[[#This Row],[Common part]]&gt;0,1,"")</f>
        <v/>
      </c>
      <c r="AE510" t="e">
        <f>VLOOKUP(Table111[[#This Row],[Resistance (Ohms)]],Values!$A$12:'Values'!D$88,3,0)</f>
        <v>#N/A</v>
      </c>
      <c r="AG510" t="str">
        <f>CONCATENATE(Table111[[#This Row],[Resistance (Ohms)]],Table111[[#This Row],[Tolerance]],Table111[[#This Row],[Stock]])</f>
        <v>309Â±1%</v>
      </c>
      <c r="AH510" t="s">
        <v>11345</v>
      </c>
      <c r="AI510" s="6" t="s">
        <v>11350</v>
      </c>
    </row>
    <row r="511" spans="1:35">
      <c r="A511" t="s">
        <v>5274</v>
      </c>
      <c r="B511" t="s">
        <v>5275</v>
      </c>
      <c r="C511" t="s">
        <v>6577</v>
      </c>
      <c r="D511" t="s">
        <v>6578</v>
      </c>
      <c r="E511" t="s">
        <v>60</v>
      </c>
      <c r="F511" t="s">
        <v>6579</v>
      </c>
      <c r="G511">
        <v>53444</v>
      </c>
      <c r="H511">
        <v>0</v>
      </c>
      <c r="I511">
        <v>0.1</v>
      </c>
      <c r="J511">
        <v>0</v>
      </c>
      <c r="K511">
        <v>1</v>
      </c>
      <c r="L511" t="s">
        <v>19</v>
      </c>
      <c r="M511" t="s">
        <v>5279</v>
      </c>
      <c r="N511">
        <v>316</v>
      </c>
      <c r="O511" t="s">
        <v>24</v>
      </c>
      <c r="P511" t="s">
        <v>5280</v>
      </c>
      <c r="Q511" t="s">
        <v>65</v>
      </c>
      <c r="R511" t="s">
        <v>66</v>
      </c>
      <c r="S511" t="s">
        <v>105</v>
      </c>
      <c r="T511" t="s">
        <v>67</v>
      </c>
      <c r="U511" t="s">
        <v>35</v>
      </c>
      <c r="V511">
        <v>603</v>
      </c>
      <c r="W511" t="s">
        <v>36</v>
      </c>
      <c r="X511" t="s">
        <v>37</v>
      </c>
      <c r="Y511">
        <v>2</v>
      </c>
      <c r="AB511" t="str">
        <f>IF(Table111[[#This Row],[In Adafruit Kit]]+Table111[[#This Row],[Common part]]&gt;0,1,"")</f>
        <v/>
      </c>
      <c r="AD511">
        <v>1</v>
      </c>
      <c r="AE511" t="e">
        <f>VLOOKUP(Table111[[#This Row],[Resistance (Ohms)]],Values!$A$12:'Values'!D$88,3,0)</f>
        <v>#N/A</v>
      </c>
      <c r="AG511" t="str">
        <f>CONCATENATE(Table111[[#This Row],[Resistance (Ohms)]],Table111[[#This Row],[Tolerance]],Table111[[#This Row],[Stock]])</f>
        <v>316Â±1%</v>
      </c>
      <c r="AH511" t="s">
        <v>11345</v>
      </c>
      <c r="AI511" s="6" t="s">
        <v>11350</v>
      </c>
    </row>
    <row r="512" spans="1:35">
      <c r="A512" t="s">
        <v>7192</v>
      </c>
      <c r="B512" t="s">
        <v>5275</v>
      </c>
      <c r="C512" t="s">
        <v>8231</v>
      </c>
      <c r="D512" t="s">
        <v>8232</v>
      </c>
      <c r="E512" t="s">
        <v>60</v>
      </c>
      <c r="F512" t="s">
        <v>6579</v>
      </c>
      <c r="G512">
        <v>0</v>
      </c>
      <c r="H512">
        <v>0</v>
      </c>
      <c r="I512" t="s">
        <v>25</v>
      </c>
      <c r="J512">
        <v>0</v>
      </c>
      <c r="K512">
        <v>10</v>
      </c>
      <c r="L512" t="s">
        <v>19</v>
      </c>
      <c r="M512" t="s">
        <v>5279</v>
      </c>
      <c r="N512">
        <v>316</v>
      </c>
      <c r="O512" t="s">
        <v>24</v>
      </c>
      <c r="P512" t="s">
        <v>5280</v>
      </c>
      <c r="Q512" t="s">
        <v>65</v>
      </c>
      <c r="R512" t="s">
        <v>20</v>
      </c>
      <c r="S512" t="s">
        <v>105</v>
      </c>
      <c r="T512" t="s">
        <v>67</v>
      </c>
      <c r="U512" t="s">
        <v>35</v>
      </c>
      <c r="V512">
        <v>603</v>
      </c>
      <c r="W512" t="s">
        <v>36</v>
      </c>
      <c r="X512" t="s">
        <v>37</v>
      </c>
      <c r="Y512">
        <v>2</v>
      </c>
      <c r="AB512" t="str">
        <f>IF(Table111[[#This Row],[In Adafruit Kit]]+Table111[[#This Row],[Common part]]&gt;0,1,"")</f>
        <v/>
      </c>
      <c r="AE512" t="e">
        <f>VLOOKUP(Table111[[#This Row],[Resistance (Ohms)]],Values!$A$12:'Values'!D$88,3,0)</f>
        <v>#N/A</v>
      </c>
      <c r="AG512" t="str">
        <f>CONCATENATE(Table111[[#This Row],[Resistance (Ohms)]],Table111[[#This Row],[Tolerance]],Table111[[#This Row],[Stock]])</f>
        <v>316Â±1%</v>
      </c>
      <c r="AH512" t="s">
        <v>11345</v>
      </c>
      <c r="AI512" s="6" t="s">
        <v>11350</v>
      </c>
    </row>
    <row r="513" spans="1:35">
      <c r="A513" t="s">
        <v>5274</v>
      </c>
      <c r="B513" t="s">
        <v>5275</v>
      </c>
      <c r="C513" t="s">
        <v>7357</v>
      </c>
      <c r="D513" t="s">
        <v>7358</v>
      </c>
      <c r="E513" t="s">
        <v>60</v>
      </c>
      <c r="F513" t="s">
        <v>7359</v>
      </c>
      <c r="G513">
        <v>10489</v>
      </c>
      <c r="H513">
        <v>0</v>
      </c>
      <c r="I513">
        <v>0.1</v>
      </c>
      <c r="J513">
        <v>0</v>
      </c>
      <c r="K513">
        <v>1</v>
      </c>
      <c r="L513" t="s">
        <v>19</v>
      </c>
      <c r="M513" t="s">
        <v>5279</v>
      </c>
      <c r="N513">
        <v>324</v>
      </c>
      <c r="O513" t="s">
        <v>24</v>
      </c>
      <c r="P513" t="s">
        <v>5280</v>
      </c>
      <c r="Q513" t="s">
        <v>65</v>
      </c>
      <c r="R513" t="s">
        <v>66</v>
      </c>
      <c r="S513" t="s">
        <v>105</v>
      </c>
      <c r="T513" t="s">
        <v>67</v>
      </c>
      <c r="U513" t="s">
        <v>35</v>
      </c>
      <c r="V513">
        <v>603</v>
      </c>
      <c r="W513" t="s">
        <v>36</v>
      </c>
      <c r="X513" t="s">
        <v>37</v>
      </c>
      <c r="Y513">
        <v>2</v>
      </c>
      <c r="AB513" t="str">
        <f>IF(Table111[[#This Row],[In Adafruit Kit]]+Table111[[#This Row],[Common part]]&gt;0,1,"")</f>
        <v/>
      </c>
      <c r="AD513">
        <v>1</v>
      </c>
      <c r="AE513" t="e">
        <f>VLOOKUP(Table111[[#This Row],[Resistance (Ohms)]],Values!$A$12:'Values'!D$88,3,0)</f>
        <v>#N/A</v>
      </c>
      <c r="AG513" t="str">
        <f>CONCATENATE(Table111[[#This Row],[Resistance (Ohms)]],Table111[[#This Row],[Tolerance]],Table111[[#This Row],[Stock]])</f>
        <v>324Â±1%</v>
      </c>
      <c r="AH513" t="s">
        <v>11345</v>
      </c>
      <c r="AI513" s="6" t="s">
        <v>11350</v>
      </c>
    </row>
    <row r="514" spans="1:35">
      <c r="A514" t="s">
        <v>7192</v>
      </c>
      <c r="B514" t="s">
        <v>5275</v>
      </c>
      <c r="C514" t="s">
        <v>8241</v>
      </c>
      <c r="D514" t="s">
        <v>8242</v>
      </c>
      <c r="E514" t="s">
        <v>60</v>
      </c>
      <c r="F514" t="s">
        <v>7359</v>
      </c>
      <c r="G514">
        <v>0</v>
      </c>
      <c r="H514">
        <v>0</v>
      </c>
      <c r="I514" t="s">
        <v>25</v>
      </c>
      <c r="J514">
        <v>0</v>
      </c>
      <c r="K514">
        <v>10</v>
      </c>
      <c r="L514" t="s">
        <v>19</v>
      </c>
      <c r="M514" t="s">
        <v>5279</v>
      </c>
      <c r="N514">
        <v>324</v>
      </c>
      <c r="O514" t="s">
        <v>24</v>
      </c>
      <c r="P514" t="s">
        <v>5280</v>
      </c>
      <c r="Q514" t="s">
        <v>65</v>
      </c>
      <c r="R514" t="s">
        <v>20</v>
      </c>
      <c r="S514" t="s">
        <v>105</v>
      </c>
      <c r="T514" t="s">
        <v>67</v>
      </c>
      <c r="U514" t="s">
        <v>35</v>
      </c>
      <c r="V514">
        <v>603</v>
      </c>
      <c r="W514" t="s">
        <v>36</v>
      </c>
      <c r="X514" t="s">
        <v>37</v>
      </c>
      <c r="Y514">
        <v>2</v>
      </c>
      <c r="AB514" t="str">
        <f>IF(Table111[[#This Row],[In Adafruit Kit]]+Table111[[#This Row],[Common part]]&gt;0,1,"")</f>
        <v/>
      </c>
      <c r="AE514" t="e">
        <f>VLOOKUP(Table111[[#This Row],[Resistance (Ohms)]],Values!$A$12:'Values'!D$88,3,0)</f>
        <v>#N/A</v>
      </c>
      <c r="AG514" t="str">
        <f>CONCATENATE(Table111[[#This Row],[Resistance (Ohms)]],Table111[[#This Row],[Tolerance]],Table111[[#This Row],[Stock]])</f>
        <v>324Â±1%</v>
      </c>
      <c r="AH514" t="s">
        <v>11345</v>
      </c>
      <c r="AI514" s="6" t="s">
        <v>11350</v>
      </c>
    </row>
    <row r="515" spans="1:35">
      <c r="A515" t="s">
        <v>5274</v>
      </c>
      <c r="B515" t="s">
        <v>5275</v>
      </c>
      <c r="C515" t="s">
        <v>5356</v>
      </c>
      <c r="D515" t="s">
        <v>5357</v>
      </c>
      <c r="E515" t="s">
        <v>60</v>
      </c>
      <c r="F515" t="s">
        <v>5358</v>
      </c>
      <c r="G515">
        <v>360342</v>
      </c>
      <c r="H515">
        <v>0</v>
      </c>
      <c r="I515">
        <v>0.1</v>
      </c>
      <c r="J515">
        <v>0</v>
      </c>
      <c r="K515">
        <v>1</v>
      </c>
      <c r="L515" t="s">
        <v>19</v>
      </c>
      <c r="M515" t="s">
        <v>5279</v>
      </c>
      <c r="N515">
        <v>330</v>
      </c>
      <c r="O515" t="s">
        <v>23</v>
      </c>
      <c r="P515" t="s">
        <v>5280</v>
      </c>
      <c r="Q515" t="s">
        <v>65</v>
      </c>
      <c r="R515" t="s">
        <v>66</v>
      </c>
      <c r="S515" t="s">
        <v>105</v>
      </c>
      <c r="T515" t="s">
        <v>67</v>
      </c>
      <c r="U515" t="s">
        <v>35</v>
      </c>
      <c r="V515">
        <v>603</v>
      </c>
      <c r="W515" t="s">
        <v>36</v>
      </c>
      <c r="X515" t="s">
        <v>37</v>
      </c>
      <c r="Y515">
        <v>2</v>
      </c>
      <c r="AB515" t="str">
        <f>IF(Table111[[#This Row],[In Adafruit Kit]]+Table111[[#This Row],[Common part]]&gt;0,1,"")</f>
        <v/>
      </c>
      <c r="AC515">
        <v>1</v>
      </c>
      <c r="AE515" t="str">
        <f>VLOOKUP(Table111[[#This Row],[Resistance (Ohms)]],Values!$A$12:'Values'!D$88,3,0)</f>
        <v>STOCK</v>
      </c>
      <c r="AF515" t="s">
        <v>29</v>
      </c>
      <c r="AG515" t="str">
        <f>CONCATENATE(Table111[[#This Row],[Resistance (Ohms)]],Table111[[#This Row],[Tolerance]],Table111[[#This Row],[Stock]])</f>
        <v>330Â±5%Stock</v>
      </c>
      <c r="AH515" t="s">
        <v>11345</v>
      </c>
      <c r="AI515" s="6" t="s">
        <v>11350</v>
      </c>
    </row>
    <row r="516" spans="1:35">
      <c r="A516" t="s">
        <v>5274</v>
      </c>
      <c r="B516" t="s">
        <v>5275</v>
      </c>
      <c r="C516" t="s">
        <v>5683</v>
      </c>
      <c r="D516" t="s">
        <v>5684</v>
      </c>
      <c r="E516" t="s">
        <v>60</v>
      </c>
      <c r="F516" t="s">
        <v>5685</v>
      </c>
      <c r="G516">
        <v>976384</v>
      </c>
      <c r="H516">
        <v>0</v>
      </c>
      <c r="I516">
        <v>0.1</v>
      </c>
      <c r="J516">
        <v>0</v>
      </c>
      <c r="K516">
        <v>1</v>
      </c>
      <c r="L516" t="s">
        <v>19</v>
      </c>
      <c r="M516" t="s">
        <v>5279</v>
      </c>
      <c r="N516">
        <v>330</v>
      </c>
      <c r="O516" t="s">
        <v>24</v>
      </c>
      <c r="P516" t="s">
        <v>5280</v>
      </c>
      <c r="Q516" t="s">
        <v>65</v>
      </c>
      <c r="R516" t="s">
        <v>66</v>
      </c>
      <c r="S516" t="s">
        <v>105</v>
      </c>
      <c r="T516" t="s">
        <v>67</v>
      </c>
      <c r="U516" t="s">
        <v>35</v>
      </c>
      <c r="V516">
        <v>603</v>
      </c>
      <c r="W516" t="s">
        <v>36</v>
      </c>
      <c r="X516" t="s">
        <v>37</v>
      </c>
      <c r="Y516">
        <v>2</v>
      </c>
      <c r="AB516" t="str">
        <f>IF(Table111[[#This Row],[In Adafruit Kit]]+Table111[[#This Row],[Common part]]&gt;0,1,"")</f>
        <v/>
      </c>
      <c r="AD516">
        <v>1</v>
      </c>
      <c r="AE516" t="str">
        <f>VLOOKUP(Table111[[#This Row],[Resistance (Ohms)]],Values!$A$12:'Values'!D$88,3,0)</f>
        <v>STOCK</v>
      </c>
      <c r="AF516" t="s">
        <v>29</v>
      </c>
      <c r="AG516" t="str">
        <f>CONCATENATE(Table111[[#This Row],[Resistance (Ohms)]],Table111[[#This Row],[Tolerance]],Table111[[#This Row],[Stock]])</f>
        <v>330Â±1%Stock</v>
      </c>
      <c r="AH516" t="s">
        <v>11345</v>
      </c>
      <c r="AI516" s="6" t="s">
        <v>11350</v>
      </c>
    </row>
    <row r="517" spans="1:35">
      <c r="A517" t="s">
        <v>7192</v>
      </c>
      <c r="B517" t="s">
        <v>5275</v>
      </c>
      <c r="C517" t="s">
        <v>7205</v>
      </c>
      <c r="D517" t="s">
        <v>7206</v>
      </c>
      <c r="E517" t="s">
        <v>60</v>
      </c>
      <c r="F517" t="s">
        <v>5358</v>
      </c>
      <c r="G517">
        <v>100000</v>
      </c>
      <c r="H517">
        <v>0</v>
      </c>
      <c r="I517">
        <v>0.1</v>
      </c>
      <c r="J517">
        <v>0</v>
      </c>
      <c r="K517">
        <v>1</v>
      </c>
      <c r="L517" t="s">
        <v>19</v>
      </c>
      <c r="M517" t="s">
        <v>5279</v>
      </c>
      <c r="N517">
        <v>330</v>
      </c>
      <c r="O517" t="s">
        <v>23</v>
      </c>
      <c r="P517" t="s">
        <v>5280</v>
      </c>
      <c r="Q517" t="s">
        <v>65</v>
      </c>
      <c r="R517" t="s">
        <v>66</v>
      </c>
      <c r="S517" t="s">
        <v>105</v>
      </c>
      <c r="T517" t="s">
        <v>67</v>
      </c>
      <c r="U517" t="s">
        <v>35</v>
      </c>
      <c r="V517" t="s">
        <v>35</v>
      </c>
      <c r="W517" t="s">
        <v>36</v>
      </c>
      <c r="X517" t="s">
        <v>37</v>
      </c>
      <c r="Y517">
        <v>2</v>
      </c>
      <c r="AB517" t="str">
        <f>IF(Table111[[#This Row],[In Adafruit Kit]]+Table111[[#This Row],[Common part]]&gt;0,1,"")</f>
        <v/>
      </c>
      <c r="AD517">
        <v>1</v>
      </c>
      <c r="AE517" t="str">
        <f>VLOOKUP(Table111[[#This Row],[Resistance (Ohms)]],Values!$A$12:'Values'!D$88,3,0)</f>
        <v>STOCK</v>
      </c>
      <c r="AF517" t="s">
        <v>29</v>
      </c>
      <c r="AG517" t="str">
        <f>CONCATENATE(Table111[[#This Row],[Resistance (Ohms)]],Table111[[#This Row],[Tolerance]],Table111[[#This Row],[Stock]])</f>
        <v>330Â±5%Stock</v>
      </c>
      <c r="AH517" t="s">
        <v>11345</v>
      </c>
      <c r="AI517" s="6" t="s">
        <v>11350</v>
      </c>
    </row>
    <row r="518" spans="1:35">
      <c r="A518" t="s">
        <v>7192</v>
      </c>
      <c r="B518" t="s">
        <v>5275</v>
      </c>
      <c r="C518" t="s">
        <v>7227</v>
      </c>
      <c r="D518" t="s">
        <v>7228</v>
      </c>
      <c r="E518" t="s">
        <v>60</v>
      </c>
      <c r="F518" t="s">
        <v>5685</v>
      </c>
      <c r="G518">
        <v>99500</v>
      </c>
      <c r="H518">
        <v>0</v>
      </c>
      <c r="I518">
        <v>0.1</v>
      </c>
      <c r="J518">
        <v>0</v>
      </c>
      <c r="K518">
        <v>1</v>
      </c>
      <c r="L518" t="s">
        <v>19</v>
      </c>
      <c r="M518" t="s">
        <v>5279</v>
      </c>
      <c r="N518">
        <v>330</v>
      </c>
      <c r="O518" t="s">
        <v>24</v>
      </c>
      <c r="P518" t="s">
        <v>5280</v>
      </c>
      <c r="Q518" t="s">
        <v>65</v>
      </c>
      <c r="R518" t="s">
        <v>66</v>
      </c>
      <c r="S518" t="s">
        <v>105</v>
      </c>
      <c r="T518" t="s">
        <v>67</v>
      </c>
      <c r="U518" t="s">
        <v>35</v>
      </c>
      <c r="V518" t="s">
        <v>35</v>
      </c>
      <c r="W518" t="s">
        <v>36</v>
      </c>
      <c r="X518" t="s">
        <v>37</v>
      </c>
      <c r="Y518">
        <v>2</v>
      </c>
      <c r="AB518" t="str">
        <f>IF(Table111[[#This Row],[In Adafruit Kit]]+Table111[[#This Row],[Common part]]&gt;0,1,"")</f>
        <v/>
      </c>
      <c r="AD518">
        <v>1</v>
      </c>
      <c r="AE518" t="str">
        <f>VLOOKUP(Table111[[#This Row],[Resistance (Ohms)]],Values!$A$12:'Values'!D$88,3,0)</f>
        <v>STOCK</v>
      </c>
      <c r="AF518" t="s">
        <v>29</v>
      </c>
      <c r="AG518" t="str">
        <f>CONCATENATE(Table111[[#This Row],[Resistance (Ohms)]],Table111[[#This Row],[Tolerance]],Table111[[#This Row],[Stock]])</f>
        <v>330Â±1%Stock</v>
      </c>
      <c r="AH518" t="s">
        <v>11345</v>
      </c>
      <c r="AI518" s="6" t="s">
        <v>11350</v>
      </c>
    </row>
    <row r="519" spans="1:35">
      <c r="A519" t="s">
        <v>7192</v>
      </c>
      <c r="B519" t="s">
        <v>5275</v>
      </c>
      <c r="C519" t="s">
        <v>8251</v>
      </c>
      <c r="D519" t="s">
        <v>8252</v>
      </c>
      <c r="E519" t="s">
        <v>60</v>
      </c>
      <c r="F519" t="s">
        <v>5685</v>
      </c>
      <c r="G519">
        <v>0</v>
      </c>
      <c r="H519">
        <v>0</v>
      </c>
      <c r="I519" t="s">
        <v>25</v>
      </c>
      <c r="J519">
        <v>0</v>
      </c>
      <c r="K519">
        <v>10</v>
      </c>
      <c r="L519" t="s">
        <v>19</v>
      </c>
      <c r="M519" t="s">
        <v>5279</v>
      </c>
      <c r="N519">
        <v>330</v>
      </c>
      <c r="O519" t="s">
        <v>24</v>
      </c>
      <c r="P519" t="s">
        <v>5280</v>
      </c>
      <c r="Q519" t="s">
        <v>65</v>
      </c>
      <c r="R519" t="s">
        <v>20</v>
      </c>
      <c r="S519" t="s">
        <v>105</v>
      </c>
      <c r="T519" t="s">
        <v>67</v>
      </c>
      <c r="U519" t="s">
        <v>35</v>
      </c>
      <c r="V519">
        <v>603</v>
      </c>
      <c r="W519" t="s">
        <v>36</v>
      </c>
      <c r="X519" t="s">
        <v>37</v>
      </c>
      <c r="Y519">
        <v>2</v>
      </c>
      <c r="AB519" t="str">
        <f>IF(Table111[[#This Row],[In Adafruit Kit]]+Table111[[#This Row],[Common part]]&gt;0,1,"")</f>
        <v/>
      </c>
      <c r="AE519" t="str">
        <f>VLOOKUP(Table111[[#This Row],[Resistance (Ohms)]],Values!$A$12:'Values'!D$88,3,0)</f>
        <v>STOCK</v>
      </c>
      <c r="AG519" t="str">
        <f>CONCATENATE(Table111[[#This Row],[Resistance (Ohms)]],Table111[[#This Row],[Tolerance]],Table111[[#This Row],[Stock]])</f>
        <v>330Â±1%</v>
      </c>
      <c r="AH519" t="s">
        <v>11345</v>
      </c>
      <c r="AI519" s="6" t="s">
        <v>11350</v>
      </c>
    </row>
    <row r="520" spans="1:35">
      <c r="A520" t="s">
        <v>7192</v>
      </c>
      <c r="B520" t="s">
        <v>5275</v>
      </c>
      <c r="C520" t="s">
        <v>9022</v>
      </c>
      <c r="D520" t="s">
        <v>9023</v>
      </c>
      <c r="E520" t="s">
        <v>60</v>
      </c>
      <c r="F520" t="s">
        <v>5358</v>
      </c>
      <c r="G520">
        <v>0</v>
      </c>
      <c r="H520">
        <v>0</v>
      </c>
      <c r="I520" t="s">
        <v>25</v>
      </c>
      <c r="J520">
        <v>0</v>
      </c>
      <c r="K520">
        <v>10</v>
      </c>
      <c r="L520" t="s">
        <v>19</v>
      </c>
      <c r="M520" t="s">
        <v>5279</v>
      </c>
      <c r="N520">
        <v>330</v>
      </c>
      <c r="O520" t="s">
        <v>23</v>
      </c>
      <c r="P520" t="s">
        <v>5280</v>
      </c>
      <c r="Q520" t="s">
        <v>65</v>
      </c>
      <c r="R520" t="s">
        <v>20</v>
      </c>
      <c r="S520" t="s">
        <v>71</v>
      </c>
      <c r="T520" t="s">
        <v>67</v>
      </c>
      <c r="U520" t="s">
        <v>35</v>
      </c>
      <c r="V520">
        <v>603</v>
      </c>
      <c r="W520" t="s">
        <v>36</v>
      </c>
      <c r="X520" t="s">
        <v>37</v>
      </c>
      <c r="Y520">
        <v>2</v>
      </c>
      <c r="AB520" t="str">
        <f>IF(Table111[[#This Row],[In Adafruit Kit]]+Table111[[#This Row],[Common part]]&gt;0,1,"")</f>
        <v/>
      </c>
      <c r="AE520" t="str">
        <f>VLOOKUP(Table111[[#This Row],[Resistance (Ohms)]],Values!$A$12:'Values'!D$88,3,0)</f>
        <v>STOCK</v>
      </c>
      <c r="AG520" t="str">
        <f>CONCATENATE(Table111[[#This Row],[Resistance (Ohms)]],Table111[[#This Row],[Tolerance]],Table111[[#This Row],[Stock]])</f>
        <v>330Â±5%</v>
      </c>
      <c r="AH520" t="s">
        <v>11345</v>
      </c>
      <c r="AI520" s="6" t="s">
        <v>11350</v>
      </c>
    </row>
    <row r="521" spans="1:35">
      <c r="A521" t="s">
        <v>5274</v>
      </c>
      <c r="B521" t="s">
        <v>5275</v>
      </c>
      <c r="C521" t="s">
        <v>6241</v>
      </c>
      <c r="D521" t="s">
        <v>6242</v>
      </c>
      <c r="E521" t="s">
        <v>60</v>
      </c>
      <c r="F521" t="s">
        <v>6243</v>
      </c>
      <c r="G521">
        <v>93196</v>
      </c>
      <c r="H521">
        <v>0</v>
      </c>
      <c r="I521">
        <v>0.1</v>
      </c>
      <c r="J521">
        <v>0</v>
      </c>
      <c r="K521">
        <v>1</v>
      </c>
      <c r="L521" t="s">
        <v>19</v>
      </c>
      <c r="M521" t="s">
        <v>5279</v>
      </c>
      <c r="N521">
        <v>332</v>
      </c>
      <c r="O521" t="s">
        <v>24</v>
      </c>
      <c r="P521" t="s">
        <v>5280</v>
      </c>
      <c r="Q521" t="s">
        <v>65</v>
      </c>
      <c r="R521" t="s">
        <v>66</v>
      </c>
      <c r="S521" t="s">
        <v>105</v>
      </c>
      <c r="T521" t="s">
        <v>67</v>
      </c>
      <c r="U521" t="s">
        <v>35</v>
      </c>
      <c r="V521">
        <v>603</v>
      </c>
      <c r="W521" t="s">
        <v>36</v>
      </c>
      <c r="X521" t="s">
        <v>37</v>
      </c>
      <c r="Y521">
        <v>2</v>
      </c>
      <c r="AB521" t="str">
        <f>IF(Table111[[#This Row],[In Adafruit Kit]]+Table111[[#This Row],[Common part]]&gt;0,1,"")</f>
        <v/>
      </c>
      <c r="AD521">
        <v>1</v>
      </c>
      <c r="AE521" t="e">
        <f>VLOOKUP(Table111[[#This Row],[Resistance (Ohms)]],Values!$A$12:'Values'!D$88,3,0)</f>
        <v>#N/A</v>
      </c>
      <c r="AG521" t="str">
        <f>CONCATENATE(Table111[[#This Row],[Resistance (Ohms)]],Table111[[#This Row],[Tolerance]],Table111[[#This Row],[Stock]])</f>
        <v>332Â±1%</v>
      </c>
      <c r="AH521" t="s">
        <v>11345</v>
      </c>
      <c r="AI521" s="6" t="s">
        <v>11350</v>
      </c>
    </row>
    <row r="522" spans="1:35">
      <c r="A522" t="s">
        <v>7192</v>
      </c>
      <c r="B522" t="s">
        <v>5275</v>
      </c>
      <c r="C522" t="s">
        <v>8259</v>
      </c>
      <c r="D522" t="s">
        <v>8260</v>
      </c>
      <c r="E522" t="s">
        <v>60</v>
      </c>
      <c r="F522" t="s">
        <v>6243</v>
      </c>
      <c r="G522">
        <v>0</v>
      </c>
      <c r="H522">
        <v>0</v>
      </c>
      <c r="I522" t="s">
        <v>25</v>
      </c>
      <c r="J522">
        <v>0</v>
      </c>
      <c r="K522">
        <v>10</v>
      </c>
      <c r="L522" t="s">
        <v>19</v>
      </c>
      <c r="M522" t="s">
        <v>5279</v>
      </c>
      <c r="N522">
        <v>332</v>
      </c>
      <c r="O522" t="s">
        <v>24</v>
      </c>
      <c r="P522" t="s">
        <v>5280</v>
      </c>
      <c r="Q522" t="s">
        <v>65</v>
      </c>
      <c r="R522" t="s">
        <v>20</v>
      </c>
      <c r="S522" t="s">
        <v>105</v>
      </c>
      <c r="T522" t="s">
        <v>67</v>
      </c>
      <c r="U522" t="s">
        <v>35</v>
      </c>
      <c r="V522">
        <v>603</v>
      </c>
      <c r="W522" t="s">
        <v>36</v>
      </c>
      <c r="X522" t="s">
        <v>37</v>
      </c>
      <c r="Y522">
        <v>2</v>
      </c>
      <c r="AB522" t="str">
        <f>IF(Table111[[#This Row],[In Adafruit Kit]]+Table111[[#This Row],[Common part]]&gt;0,1,"")</f>
        <v/>
      </c>
      <c r="AE522" t="e">
        <f>VLOOKUP(Table111[[#This Row],[Resistance (Ohms)]],Values!$A$12:'Values'!D$88,3,0)</f>
        <v>#N/A</v>
      </c>
      <c r="AG522" t="str">
        <f>CONCATENATE(Table111[[#This Row],[Resistance (Ohms)]],Table111[[#This Row],[Tolerance]],Table111[[#This Row],[Stock]])</f>
        <v>332Â±1%</v>
      </c>
      <c r="AH522" t="s">
        <v>11345</v>
      </c>
      <c r="AI522" s="6" t="s">
        <v>11350</v>
      </c>
    </row>
    <row r="523" spans="1:35">
      <c r="A523" t="s">
        <v>5274</v>
      </c>
      <c r="B523" t="s">
        <v>5275</v>
      </c>
      <c r="C523" t="s">
        <v>6718</v>
      </c>
      <c r="D523" t="s">
        <v>6719</v>
      </c>
      <c r="E523" t="s">
        <v>60</v>
      </c>
      <c r="F523" t="s">
        <v>6720</v>
      </c>
      <c r="G523">
        <v>40481</v>
      </c>
      <c r="H523">
        <v>0</v>
      </c>
      <c r="I523">
        <v>0.1</v>
      </c>
      <c r="J523">
        <v>0</v>
      </c>
      <c r="K523">
        <v>1</v>
      </c>
      <c r="L523" t="s">
        <v>19</v>
      </c>
      <c r="M523" t="s">
        <v>5279</v>
      </c>
      <c r="N523">
        <v>340</v>
      </c>
      <c r="O523" t="s">
        <v>24</v>
      </c>
      <c r="P523" t="s">
        <v>5280</v>
      </c>
      <c r="Q523" t="s">
        <v>65</v>
      </c>
      <c r="R523" t="s">
        <v>66</v>
      </c>
      <c r="S523" t="s">
        <v>105</v>
      </c>
      <c r="T523" t="s">
        <v>67</v>
      </c>
      <c r="U523" t="s">
        <v>35</v>
      </c>
      <c r="V523">
        <v>603</v>
      </c>
      <c r="W523" t="s">
        <v>36</v>
      </c>
      <c r="X523" t="s">
        <v>37</v>
      </c>
      <c r="Y523">
        <v>2</v>
      </c>
      <c r="AB523" t="str">
        <f>IF(Table111[[#This Row],[In Adafruit Kit]]+Table111[[#This Row],[Common part]]&gt;0,1,"")</f>
        <v/>
      </c>
      <c r="AD523">
        <v>1</v>
      </c>
      <c r="AE523" t="e">
        <f>VLOOKUP(Table111[[#This Row],[Resistance (Ohms)]],Values!$A$12:'Values'!D$88,3,0)</f>
        <v>#N/A</v>
      </c>
      <c r="AG523" t="str">
        <f>CONCATENATE(Table111[[#This Row],[Resistance (Ohms)]],Table111[[#This Row],[Tolerance]],Table111[[#This Row],[Stock]])</f>
        <v>340Â±1%</v>
      </c>
      <c r="AH523" t="s">
        <v>11345</v>
      </c>
      <c r="AI523" s="6" t="s">
        <v>11350</v>
      </c>
    </row>
    <row r="524" spans="1:35">
      <c r="A524" t="s">
        <v>7192</v>
      </c>
      <c r="B524" t="s">
        <v>5275</v>
      </c>
      <c r="C524" t="s">
        <v>8271</v>
      </c>
      <c r="D524" t="s">
        <v>8272</v>
      </c>
      <c r="E524" t="s">
        <v>60</v>
      </c>
      <c r="F524" t="s">
        <v>6720</v>
      </c>
      <c r="G524">
        <v>0</v>
      </c>
      <c r="H524">
        <v>0</v>
      </c>
      <c r="I524" t="s">
        <v>25</v>
      </c>
      <c r="J524">
        <v>0</v>
      </c>
      <c r="K524">
        <v>10</v>
      </c>
      <c r="L524" t="s">
        <v>19</v>
      </c>
      <c r="M524" t="s">
        <v>5279</v>
      </c>
      <c r="N524">
        <v>340</v>
      </c>
      <c r="O524" t="s">
        <v>24</v>
      </c>
      <c r="P524" t="s">
        <v>5280</v>
      </c>
      <c r="Q524" t="s">
        <v>65</v>
      </c>
      <c r="R524" t="s">
        <v>20</v>
      </c>
      <c r="S524" t="s">
        <v>105</v>
      </c>
      <c r="T524" t="s">
        <v>67</v>
      </c>
      <c r="U524" t="s">
        <v>35</v>
      </c>
      <c r="V524">
        <v>603</v>
      </c>
      <c r="W524" t="s">
        <v>36</v>
      </c>
      <c r="X524" t="s">
        <v>37</v>
      </c>
      <c r="Y524">
        <v>2</v>
      </c>
      <c r="AB524" t="str">
        <f>IF(Table111[[#This Row],[In Adafruit Kit]]+Table111[[#This Row],[Common part]]&gt;0,1,"")</f>
        <v/>
      </c>
      <c r="AE524" t="e">
        <f>VLOOKUP(Table111[[#This Row],[Resistance (Ohms)]],Values!$A$12:'Values'!D$88,3,0)</f>
        <v>#N/A</v>
      </c>
      <c r="AG524" t="str">
        <f>CONCATENATE(Table111[[#This Row],[Resistance (Ohms)]],Table111[[#This Row],[Tolerance]],Table111[[#This Row],[Stock]])</f>
        <v>340Â±1%</v>
      </c>
      <c r="AH524" t="s">
        <v>11345</v>
      </c>
      <c r="AI524" s="6" t="s">
        <v>11350</v>
      </c>
    </row>
    <row r="525" spans="1:35">
      <c r="A525" t="s">
        <v>5274</v>
      </c>
      <c r="B525" t="s">
        <v>5275</v>
      </c>
      <c r="C525" t="s">
        <v>6832</v>
      </c>
      <c r="D525" t="s">
        <v>6833</v>
      </c>
      <c r="E525" t="s">
        <v>60</v>
      </c>
      <c r="F525" t="s">
        <v>6834</v>
      </c>
      <c r="G525">
        <v>30956</v>
      </c>
      <c r="H525">
        <v>0</v>
      </c>
      <c r="I525">
        <v>0.1</v>
      </c>
      <c r="J525">
        <v>0</v>
      </c>
      <c r="K525">
        <v>1</v>
      </c>
      <c r="L525" t="s">
        <v>19</v>
      </c>
      <c r="M525" t="s">
        <v>5279</v>
      </c>
      <c r="N525">
        <v>348</v>
      </c>
      <c r="O525" t="s">
        <v>24</v>
      </c>
      <c r="P525" t="s">
        <v>5280</v>
      </c>
      <c r="Q525" t="s">
        <v>65</v>
      </c>
      <c r="R525" t="s">
        <v>66</v>
      </c>
      <c r="S525" t="s">
        <v>105</v>
      </c>
      <c r="T525" t="s">
        <v>67</v>
      </c>
      <c r="U525" t="s">
        <v>35</v>
      </c>
      <c r="V525">
        <v>603</v>
      </c>
      <c r="W525" t="s">
        <v>36</v>
      </c>
      <c r="X525" t="s">
        <v>37</v>
      </c>
      <c r="Y525">
        <v>2</v>
      </c>
      <c r="AB525" t="str">
        <f>IF(Table111[[#This Row],[In Adafruit Kit]]+Table111[[#This Row],[Common part]]&gt;0,1,"")</f>
        <v/>
      </c>
      <c r="AD525">
        <v>1</v>
      </c>
      <c r="AE525" t="e">
        <f>VLOOKUP(Table111[[#This Row],[Resistance (Ohms)]],Values!$A$12:'Values'!D$88,3,0)</f>
        <v>#N/A</v>
      </c>
      <c r="AG525" t="str">
        <f>CONCATENATE(Table111[[#This Row],[Resistance (Ohms)]],Table111[[#This Row],[Tolerance]],Table111[[#This Row],[Stock]])</f>
        <v>348Â±1%</v>
      </c>
      <c r="AH525" t="s">
        <v>11345</v>
      </c>
      <c r="AI525" s="6" t="s">
        <v>11350</v>
      </c>
    </row>
    <row r="526" spans="1:35">
      <c r="A526" t="s">
        <v>7192</v>
      </c>
      <c r="B526" t="s">
        <v>5275</v>
      </c>
      <c r="C526" t="s">
        <v>8279</v>
      </c>
      <c r="D526" t="s">
        <v>8280</v>
      </c>
      <c r="E526" t="s">
        <v>60</v>
      </c>
      <c r="F526" t="s">
        <v>6834</v>
      </c>
      <c r="G526">
        <v>0</v>
      </c>
      <c r="H526">
        <v>0</v>
      </c>
      <c r="I526" t="s">
        <v>25</v>
      </c>
      <c r="J526">
        <v>0</v>
      </c>
      <c r="K526">
        <v>10</v>
      </c>
      <c r="L526" t="s">
        <v>19</v>
      </c>
      <c r="M526" t="s">
        <v>5279</v>
      </c>
      <c r="N526">
        <v>348</v>
      </c>
      <c r="O526" t="s">
        <v>24</v>
      </c>
      <c r="P526" t="s">
        <v>5280</v>
      </c>
      <c r="Q526" t="s">
        <v>65</v>
      </c>
      <c r="R526" t="s">
        <v>20</v>
      </c>
      <c r="S526" t="s">
        <v>105</v>
      </c>
      <c r="T526" t="s">
        <v>67</v>
      </c>
      <c r="U526" t="s">
        <v>35</v>
      </c>
      <c r="V526">
        <v>603</v>
      </c>
      <c r="W526" t="s">
        <v>36</v>
      </c>
      <c r="X526" t="s">
        <v>37</v>
      </c>
      <c r="Y526">
        <v>2</v>
      </c>
      <c r="AB526" t="str">
        <f>IF(Table111[[#This Row],[In Adafruit Kit]]+Table111[[#This Row],[Common part]]&gt;0,1,"")</f>
        <v/>
      </c>
      <c r="AE526" t="e">
        <f>VLOOKUP(Table111[[#This Row],[Resistance (Ohms)]],Values!$A$12:'Values'!D$88,3,0)</f>
        <v>#N/A</v>
      </c>
      <c r="AG526" t="str">
        <f>CONCATENATE(Table111[[#This Row],[Resistance (Ohms)]],Table111[[#This Row],[Tolerance]],Table111[[#This Row],[Stock]])</f>
        <v>348Â±1%</v>
      </c>
      <c r="AH526" t="s">
        <v>11345</v>
      </c>
      <c r="AI526" s="6" t="s">
        <v>11350</v>
      </c>
    </row>
    <row r="527" spans="1:35">
      <c r="A527" t="s">
        <v>5274</v>
      </c>
      <c r="B527" t="s">
        <v>5275</v>
      </c>
      <c r="C527" t="s">
        <v>7537</v>
      </c>
      <c r="D527" t="s">
        <v>7538</v>
      </c>
      <c r="E527" t="s">
        <v>60</v>
      </c>
      <c r="F527" t="s">
        <v>7539</v>
      </c>
      <c r="G527">
        <v>819</v>
      </c>
      <c r="H527">
        <v>0</v>
      </c>
      <c r="I527">
        <v>0.1</v>
      </c>
      <c r="J527">
        <v>0</v>
      </c>
      <c r="K527">
        <v>1</v>
      </c>
      <c r="L527" t="s">
        <v>19</v>
      </c>
      <c r="M527" t="s">
        <v>5279</v>
      </c>
      <c r="N527">
        <v>357</v>
      </c>
      <c r="O527" t="s">
        <v>24</v>
      </c>
      <c r="P527" t="s">
        <v>5280</v>
      </c>
      <c r="Q527" t="s">
        <v>65</v>
      </c>
      <c r="R527" t="s">
        <v>66</v>
      </c>
      <c r="S527" t="s">
        <v>105</v>
      </c>
      <c r="T527" t="s">
        <v>67</v>
      </c>
      <c r="U527" t="s">
        <v>35</v>
      </c>
      <c r="V527">
        <v>603</v>
      </c>
      <c r="W527" t="s">
        <v>36</v>
      </c>
      <c r="X527" t="s">
        <v>37</v>
      </c>
      <c r="Y527">
        <v>2</v>
      </c>
      <c r="AB527" t="str">
        <f>IF(Table111[[#This Row],[In Adafruit Kit]]+Table111[[#This Row],[Common part]]&gt;0,1,"")</f>
        <v/>
      </c>
      <c r="AD527">
        <v>1</v>
      </c>
      <c r="AE527" t="e">
        <f>VLOOKUP(Table111[[#This Row],[Resistance (Ohms)]],Values!$A$12:'Values'!D$88,3,0)</f>
        <v>#N/A</v>
      </c>
      <c r="AG527" t="str">
        <f>CONCATENATE(Table111[[#This Row],[Resistance (Ohms)]],Table111[[#This Row],[Tolerance]],Table111[[#This Row],[Stock]])</f>
        <v>357Â±1%</v>
      </c>
      <c r="AH527" t="s">
        <v>11345</v>
      </c>
      <c r="AI527" s="6" t="s">
        <v>11350</v>
      </c>
    </row>
    <row r="528" spans="1:35">
      <c r="A528" t="s">
        <v>7192</v>
      </c>
      <c r="B528" t="s">
        <v>5275</v>
      </c>
      <c r="C528" t="s">
        <v>8291</v>
      </c>
      <c r="D528" t="s">
        <v>8292</v>
      </c>
      <c r="E528" t="s">
        <v>60</v>
      </c>
      <c r="F528" t="s">
        <v>7539</v>
      </c>
      <c r="G528">
        <v>0</v>
      </c>
      <c r="H528">
        <v>0</v>
      </c>
      <c r="I528" t="s">
        <v>25</v>
      </c>
      <c r="J528">
        <v>0</v>
      </c>
      <c r="K528">
        <v>10</v>
      </c>
      <c r="L528" t="s">
        <v>19</v>
      </c>
      <c r="M528" t="s">
        <v>5279</v>
      </c>
      <c r="N528">
        <v>357</v>
      </c>
      <c r="O528" t="s">
        <v>24</v>
      </c>
      <c r="P528" t="s">
        <v>5280</v>
      </c>
      <c r="Q528" t="s">
        <v>65</v>
      </c>
      <c r="R528" t="s">
        <v>20</v>
      </c>
      <c r="S528" t="s">
        <v>105</v>
      </c>
      <c r="T528" t="s">
        <v>67</v>
      </c>
      <c r="U528" t="s">
        <v>35</v>
      </c>
      <c r="V528">
        <v>603</v>
      </c>
      <c r="W528" t="s">
        <v>36</v>
      </c>
      <c r="X528" t="s">
        <v>37</v>
      </c>
      <c r="Y528">
        <v>2</v>
      </c>
      <c r="AB528" t="str">
        <f>IF(Table111[[#This Row],[In Adafruit Kit]]+Table111[[#This Row],[Common part]]&gt;0,1,"")</f>
        <v/>
      </c>
      <c r="AE528" t="e">
        <f>VLOOKUP(Table111[[#This Row],[Resistance (Ohms)]],Values!$A$12:'Values'!D$88,3,0)</f>
        <v>#N/A</v>
      </c>
      <c r="AG528" t="str">
        <f>CONCATENATE(Table111[[#This Row],[Resistance (Ohms)]],Table111[[#This Row],[Tolerance]],Table111[[#This Row],[Stock]])</f>
        <v>357Â±1%</v>
      </c>
      <c r="AH528" t="s">
        <v>11345</v>
      </c>
      <c r="AI528" s="6" t="s">
        <v>11350</v>
      </c>
    </row>
    <row r="529" spans="1:35">
      <c r="A529" t="s">
        <v>5274</v>
      </c>
      <c r="B529" t="s">
        <v>5275</v>
      </c>
      <c r="C529" t="s">
        <v>5554</v>
      </c>
      <c r="D529" t="s">
        <v>5555</v>
      </c>
      <c r="E529" t="s">
        <v>60</v>
      </c>
      <c r="F529" t="s">
        <v>5556</v>
      </c>
      <c r="G529">
        <v>65622</v>
      </c>
      <c r="H529">
        <v>0</v>
      </c>
      <c r="I529">
        <v>0.1</v>
      </c>
      <c r="J529">
        <v>0</v>
      </c>
      <c r="K529">
        <v>1</v>
      </c>
      <c r="L529" t="s">
        <v>19</v>
      </c>
      <c r="M529" t="s">
        <v>5279</v>
      </c>
      <c r="N529">
        <v>360</v>
      </c>
      <c r="O529" t="s">
        <v>23</v>
      </c>
      <c r="P529" t="s">
        <v>5280</v>
      </c>
      <c r="Q529" t="s">
        <v>65</v>
      </c>
      <c r="R529" t="s">
        <v>66</v>
      </c>
      <c r="S529" t="s">
        <v>105</v>
      </c>
      <c r="T529" t="s">
        <v>67</v>
      </c>
      <c r="U529" t="s">
        <v>35</v>
      </c>
      <c r="V529">
        <v>603</v>
      </c>
      <c r="W529" t="s">
        <v>36</v>
      </c>
      <c r="X529" t="s">
        <v>37</v>
      </c>
      <c r="Y529">
        <v>2</v>
      </c>
      <c r="Z529">
        <v>1</v>
      </c>
      <c r="AA529">
        <v>1</v>
      </c>
      <c r="AB529">
        <f>IF(Table111[[#This Row],[In Adafruit Kit]]+Table111[[#This Row],[Common part]]&gt;0,1,"")</f>
        <v>1</v>
      </c>
      <c r="AC529">
        <v>1</v>
      </c>
      <c r="AE529" t="e">
        <f>VLOOKUP(Table111[[#This Row],[Resistance (Ohms)]],Values!$A$12:'Values'!D$88,3,0)</f>
        <v>#N/A</v>
      </c>
      <c r="AG529" t="str">
        <f>CONCATENATE(Table111[[#This Row],[Resistance (Ohms)]],Table111[[#This Row],[Tolerance]],Table111[[#This Row],[Stock]])</f>
        <v>360Â±5%</v>
      </c>
      <c r="AH529" t="s">
        <v>11345</v>
      </c>
      <c r="AI529" s="6" t="s">
        <v>11350</v>
      </c>
    </row>
    <row r="530" spans="1:35">
      <c r="A530" t="s">
        <v>5274</v>
      </c>
      <c r="B530" t="s">
        <v>5275</v>
      </c>
      <c r="C530" t="s">
        <v>6985</v>
      </c>
      <c r="D530" t="s">
        <v>6986</v>
      </c>
      <c r="E530" t="s">
        <v>60</v>
      </c>
      <c r="F530" t="s">
        <v>6987</v>
      </c>
      <c r="G530">
        <v>21457</v>
      </c>
      <c r="H530">
        <v>0</v>
      </c>
      <c r="I530">
        <v>0.1</v>
      </c>
      <c r="J530">
        <v>0</v>
      </c>
      <c r="K530">
        <v>1</v>
      </c>
      <c r="L530" t="s">
        <v>19</v>
      </c>
      <c r="M530" t="s">
        <v>5279</v>
      </c>
      <c r="N530">
        <v>360</v>
      </c>
      <c r="O530" t="s">
        <v>24</v>
      </c>
      <c r="P530" t="s">
        <v>5280</v>
      </c>
      <c r="Q530" t="s">
        <v>65</v>
      </c>
      <c r="R530" t="s">
        <v>66</v>
      </c>
      <c r="S530" t="s">
        <v>105</v>
      </c>
      <c r="T530" t="s">
        <v>67</v>
      </c>
      <c r="U530" t="s">
        <v>35</v>
      </c>
      <c r="V530">
        <v>603</v>
      </c>
      <c r="W530" t="s">
        <v>36</v>
      </c>
      <c r="X530" t="s">
        <v>37</v>
      </c>
      <c r="Y530">
        <v>2</v>
      </c>
      <c r="AB530" t="str">
        <f>IF(Table111[[#This Row],[In Adafruit Kit]]+Table111[[#This Row],[Common part]]&gt;0,1,"")</f>
        <v/>
      </c>
      <c r="AC530">
        <v>1</v>
      </c>
      <c r="AE530" t="e">
        <f>VLOOKUP(Table111[[#This Row],[Resistance (Ohms)]],Values!$A$12:'Values'!D$88,3,0)</f>
        <v>#N/A</v>
      </c>
      <c r="AG530" t="str">
        <f>CONCATENATE(Table111[[#This Row],[Resistance (Ohms)]],Table111[[#This Row],[Tolerance]],Table111[[#This Row],[Stock]])</f>
        <v>360Â±1%</v>
      </c>
      <c r="AH530" t="s">
        <v>11345</v>
      </c>
      <c r="AI530" s="6" t="s">
        <v>11350</v>
      </c>
    </row>
    <row r="531" spans="1:35">
      <c r="A531" t="s">
        <v>7192</v>
      </c>
      <c r="B531" t="s">
        <v>5275</v>
      </c>
      <c r="C531" t="s">
        <v>8301</v>
      </c>
      <c r="D531" t="s">
        <v>8302</v>
      </c>
      <c r="E531" t="s">
        <v>60</v>
      </c>
      <c r="F531" t="s">
        <v>6987</v>
      </c>
      <c r="G531">
        <v>0</v>
      </c>
      <c r="H531">
        <v>0</v>
      </c>
      <c r="I531" t="s">
        <v>25</v>
      </c>
      <c r="J531">
        <v>0</v>
      </c>
      <c r="K531">
        <v>10</v>
      </c>
      <c r="L531" t="s">
        <v>19</v>
      </c>
      <c r="M531" t="s">
        <v>5279</v>
      </c>
      <c r="N531">
        <v>360</v>
      </c>
      <c r="O531" t="s">
        <v>24</v>
      </c>
      <c r="P531" t="s">
        <v>5280</v>
      </c>
      <c r="Q531" t="s">
        <v>65</v>
      </c>
      <c r="R531" t="s">
        <v>20</v>
      </c>
      <c r="S531" t="s">
        <v>105</v>
      </c>
      <c r="T531" t="s">
        <v>67</v>
      </c>
      <c r="U531" t="s">
        <v>35</v>
      </c>
      <c r="V531">
        <v>603</v>
      </c>
      <c r="W531" t="s">
        <v>36</v>
      </c>
      <c r="X531" t="s">
        <v>37</v>
      </c>
      <c r="Y531">
        <v>2</v>
      </c>
      <c r="AB531" t="str">
        <f>IF(Table111[[#This Row],[In Adafruit Kit]]+Table111[[#This Row],[Common part]]&gt;0,1,"")</f>
        <v/>
      </c>
      <c r="AE531" t="e">
        <f>VLOOKUP(Table111[[#This Row],[Resistance (Ohms)]],Values!$A$12:'Values'!D$88,3,0)</f>
        <v>#N/A</v>
      </c>
      <c r="AG531" t="str">
        <f>CONCATENATE(Table111[[#This Row],[Resistance (Ohms)]],Table111[[#This Row],[Tolerance]],Table111[[#This Row],[Stock]])</f>
        <v>360Â±1%</v>
      </c>
      <c r="AH531" t="s">
        <v>11345</v>
      </c>
      <c r="AI531" s="6" t="s">
        <v>11350</v>
      </c>
    </row>
    <row r="532" spans="1:35">
      <c r="A532" t="s">
        <v>7192</v>
      </c>
      <c r="B532" t="s">
        <v>5275</v>
      </c>
      <c r="C532" t="s">
        <v>9034</v>
      </c>
      <c r="D532" t="s">
        <v>9035</v>
      </c>
      <c r="E532" t="s">
        <v>60</v>
      </c>
      <c r="F532" t="s">
        <v>5556</v>
      </c>
      <c r="G532">
        <v>0</v>
      </c>
      <c r="H532">
        <v>0</v>
      </c>
      <c r="I532" t="s">
        <v>25</v>
      </c>
      <c r="J532">
        <v>0</v>
      </c>
      <c r="K532">
        <v>10</v>
      </c>
      <c r="L532" t="s">
        <v>19</v>
      </c>
      <c r="M532" t="s">
        <v>5279</v>
      </c>
      <c r="N532">
        <v>360</v>
      </c>
      <c r="O532" t="s">
        <v>23</v>
      </c>
      <c r="P532" t="s">
        <v>5280</v>
      </c>
      <c r="Q532" t="s">
        <v>65</v>
      </c>
      <c r="R532" t="s">
        <v>20</v>
      </c>
      <c r="S532" t="s">
        <v>71</v>
      </c>
      <c r="T532" t="s">
        <v>67</v>
      </c>
      <c r="U532" t="s">
        <v>35</v>
      </c>
      <c r="V532">
        <v>603</v>
      </c>
      <c r="W532" t="s">
        <v>36</v>
      </c>
      <c r="X532" t="s">
        <v>37</v>
      </c>
      <c r="Y532">
        <v>2</v>
      </c>
      <c r="AB532" t="str">
        <f>IF(Table111[[#This Row],[In Adafruit Kit]]+Table111[[#This Row],[Common part]]&gt;0,1,"")</f>
        <v/>
      </c>
      <c r="AE532" t="e">
        <f>VLOOKUP(Table111[[#This Row],[Resistance (Ohms)]],Values!$A$12:'Values'!D$88,3,0)</f>
        <v>#N/A</v>
      </c>
      <c r="AG532" t="str">
        <f>CONCATENATE(Table111[[#This Row],[Resistance (Ohms)]],Table111[[#This Row],[Tolerance]],Table111[[#This Row],[Stock]])</f>
        <v>360Â±5%</v>
      </c>
      <c r="AH532" t="s">
        <v>11345</v>
      </c>
      <c r="AI532" s="6" t="s">
        <v>11350</v>
      </c>
    </row>
    <row r="533" spans="1:35">
      <c r="A533" t="s">
        <v>5274</v>
      </c>
      <c r="B533" t="s">
        <v>5275</v>
      </c>
      <c r="C533" t="s">
        <v>6442</v>
      </c>
      <c r="D533" t="s">
        <v>6443</v>
      </c>
      <c r="E533" t="s">
        <v>60</v>
      </c>
      <c r="F533" t="s">
        <v>6444</v>
      </c>
      <c r="G533">
        <v>61472</v>
      </c>
      <c r="H533">
        <v>0</v>
      </c>
      <c r="I533">
        <v>0.1</v>
      </c>
      <c r="J533">
        <v>0</v>
      </c>
      <c r="K533">
        <v>1</v>
      </c>
      <c r="L533" t="s">
        <v>19</v>
      </c>
      <c r="M533" t="s">
        <v>5279</v>
      </c>
      <c r="N533">
        <v>365</v>
      </c>
      <c r="O533" t="s">
        <v>24</v>
      </c>
      <c r="P533" t="s">
        <v>5280</v>
      </c>
      <c r="Q533" t="s">
        <v>65</v>
      </c>
      <c r="R533" t="s">
        <v>66</v>
      </c>
      <c r="S533" t="s">
        <v>105</v>
      </c>
      <c r="T533" t="s">
        <v>67</v>
      </c>
      <c r="U533" t="s">
        <v>35</v>
      </c>
      <c r="V533">
        <v>603</v>
      </c>
      <c r="W533" t="s">
        <v>36</v>
      </c>
      <c r="X533" t="s">
        <v>37</v>
      </c>
      <c r="Y533">
        <v>2</v>
      </c>
      <c r="AB533" t="str">
        <f>IF(Table111[[#This Row],[In Adafruit Kit]]+Table111[[#This Row],[Common part]]&gt;0,1,"")</f>
        <v/>
      </c>
      <c r="AD533">
        <v>1</v>
      </c>
      <c r="AE533" t="e">
        <f>VLOOKUP(Table111[[#This Row],[Resistance (Ohms)]],Values!$A$12:'Values'!D$88,3,0)</f>
        <v>#N/A</v>
      </c>
      <c r="AG533" t="str">
        <f>CONCATENATE(Table111[[#This Row],[Resistance (Ohms)]],Table111[[#This Row],[Tolerance]],Table111[[#This Row],[Stock]])</f>
        <v>365Â±1%</v>
      </c>
      <c r="AH533" t="s">
        <v>11345</v>
      </c>
      <c r="AI533" s="6" t="s">
        <v>11350</v>
      </c>
    </row>
    <row r="534" spans="1:35">
      <c r="A534" t="s">
        <v>7192</v>
      </c>
      <c r="B534" t="s">
        <v>5275</v>
      </c>
      <c r="C534" t="s">
        <v>8309</v>
      </c>
      <c r="D534" t="s">
        <v>8310</v>
      </c>
      <c r="E534" t="s">
        <v>60</v>
      </c>
      <c r="F534" t="s">
        <v>6444</v>
      </c>
      <c r="G534">
        <v>0</v>
      </c>
      <c r="H534">
        <v>0</v>
      </c>
      <c r="I534" t="s">
        <v>25</v>
      </c>
      <c r="J534">
        <v>0</v>
      </c>
      <c r="K534">
        <v>10</v>
      </c>
      <c r="L534" t="s">
        <v>19</v>
      </c>
      <c r="M534" t="s">
        <v>5279</v>
      </c>
      <c r="N534">
        <v>365</v>
      </c>
      <c r="O534" t="s">
        <v>24</v>
      </c>
      <c r="P534" t="s">
        <v>5280</v>
      </c>
      <c r="Q534" t="s">
        <v>65</v>
      </c>
      <c r="R534" t="s">
        <v>20</v>
      </c>
      <c r="S534" t="s">
        <v>105</v>
      </c>
      <c r="T534" t="s">
        <v>67</v>
      </c>
      <c r="U534" t="s">
        <v>35</v>
      </c>
      <c r="V534">
        <v>603</v>
      </c>
      <c r="W534" t="s">
        <v>36</v>
      </c>
      <c r="X534" t="s">
        <v>37</v>
      </c>
      <c r="Y534">
        <v>2</v>
      </c>
      <c r="AB534" t="str">
        <f>IF(Table111[[#This Row],[In Adafruit Kit]]+Table111[[#This Row],[Common part]]&gt;0,1,"")</f>
        <v/>
      </c>
      <c r="AE534" t="e">
        <f>VLOOKUP(Table111[[#This Row],[Resistance (Ohms)]],Values!$A$12:'Values'!D$88,3,0)</f>
        <v>#N/A</v>
      </c>
      <c r="AG534" t="str">
        <f>CONCATENATE(Table111[[#This Row],[Resistance (Ohms)]],Table111[[#This Row],[Tolerance]],Table111[[#This Row],[Stock]])</f>
        <v>365Â±1%</v>
      </c>
      <c r="AH534" t="s">
        <v>11345</v>
      </c>
      <c r="AI534" s="6" t="s">
        <v>11350</v>
      </c>
    </row>
    <row r="535" spans="1:35">
      <c r="A535" t="s">
        <v>5274</v>
      </c>
      <c r="B535" t="s">
        <v>5275</v>
      </c>
      <c r="C535" t="s">
        <v>7363</v>
      </c>
      <c r="D535" t="s">
        <v>7364</v>
      </c>
      <c r="E535" t="s">
        <v>60</v>
      </c>
      <c r="F535" t="s">
        <v>7365</v>
      </c>
      <c r="G535">
        <v>9584</v>
      </c>
      <c r="H535">
        <v>0</v>
      </c>
      <c r="I535">
        <v>0.1</v>
      </c>
      <c r="J535">
        <v>0</v>
      </c>
      <c r="K535">
        <v>1</v>
      </c>
      <c r="L535" t="s">
        <v>19</v>
      </c>
      <c r="M535" t="s">
        <v>5279</v>
      </c>
      <c r="N535">
        <v>374</v>
      </c>
      <c r="O535" t="s">
        <v>24</v>
      </c>
      <c r="P535" t="s">
        <v>5280</v>
      </c>
      <c r="Q535" t="s">
        <v>65</v>
      </c>
      <c r="R535" t="s">
        <v>66</v>
      </c>
      <c r="S535" t="s">
        <v>105</v>
      </c>
      <c r="T535" t="s">
        <v>67</v>
      </c>
      <c r="U535" t="s">
        <v>35</v>
      </c>
      <c r="V535">
        <v>603</v>
      </c>
      <c r="W535" t="s">
        <v>36</v>
      </c>
      <c r="X535" t="s">
        <v>37</v>
      </c>
      <c r="Y535">
        <v>2</v>
      </c>
      <c r="AA535">
        <v>1</v>
      </c>
      <c r="AB535">
        <f>IF(Table111[[#This Row],[In Adafruit Kit]]+Table111[[#This Row],[Common part]]&gt;0,1,"")</f>
        <v>1</v>
      </c>
      <c r="AC535">
        <v>1</v>
      </c>
      <c r="AE535" t="e">
        <f>VLOOKUP(Table111[[#This Row],[Resistance (Ohms)]],Values!$A$12:'Values'!D$88,3,0)</f>
        <v>#N/A</v>
      </c>
      <c r="AG535" t="str">
        <f>CONCATENATE(Table111[[#This Row],[Resistance (Ohms)]],Table111[[#This Row],[Tolerance]],Table111[[#This Row],[Stock]])</f>
        <v>374Â±1%</v>
      </c>
      <c r="AH535" t="s">
        <v>11345</v>
      </c>
      <c r="AI535" s="6" t="s">
        <v>11350</v>
      </c>
    </row>
    <row r="536" spans="1:35">
      <c r="A536" t="s">
        <v>7192</v>
      </c>
      <c r="B536" t="s">
        <v>5275</v>
      </c>
      <c r="C536" t="s">
        <v>8321</v>
      </c>
      <c r="D536" t="s">
        <v>8322</v>
      </c>
      <c r="E536" t="s">
        <v>60</v>
      </c>
      <c r="F536" t="s">
        <v>7365</v>
      </c>
      <c r="G536">
        <v>0</v>
      </c>
      <c r="H536">
        <v>0</v>
      </c>
      <c r="I536" t="s">
        <v>25</v>
      </c>
      <c r="J536">
        <v>0</v>
      </c>
      <c r="K536">
        <v>10</v>
      </c>
      <c r="L536" t="s">
        <v>19</v>
      </c>
      <c r="M536" t="s">
        <v>5279</v>
      </c>
      <c r="N536">
        <v>374</v>
      </c>
      <c r="O536" t="s">
        <v>24</v>
      </c>
      <c r="P536" t="s">
        <v>5280</v>
      </c>
      <c r="Q536" t="s">
        <v>65</v>
      </c>
      <c r="R536" t="s">
        <v>20</v>
      </c>
      <c r="S536" t="s">
        <v>105</v>
      </c>
      <c r="T536" t="s">
        <v>67</v>
      </c>
      <c r="U536" t="s">
        <v>35</v>
      </c>
      <c r="V536">
        <v>603</v>
      </c>
      <c r="W536" t="s">
        <v>36</v>
      </c>
      <c r="X536" t="s">
        <v>37</v>
      </c>
      <c r="Y536">
        <v>2</v>
      </c>
      <c r="AB536" t="str">
        <f>IF(Table111[[#This Row],[In Adafruit Kit]]+Table111[[#This Row],[Common part]]&gt;0,1,"")</f>
        <v/>
      </c>
      <c r="AE536" t="e">
        <f>VLOOKUP(Table111[[#This Row],[Resistance (Ohms)]],Values!$A$12:'Values'!D$88,3,0)</f>
        <v>#N/A</v>
      </c>
      <c r="AG536" t="str">
        <f>CONCATENATE(Table111[[#This Row],[Resistance (Ohms)]],Table111[[#This Row],[Tolerance]],Table111[[#This Row],[Stock]])</f>
        <v>374Â±1%</v>
      </c>
      <c r="AH536" t="s">
        <v>11345</v>
      </c>
      <c r="AI536" s="6" t="s">
        <v>11350</v>
      </c>
    </row>
    <row r="537" spans="1:35">
      <c r="A537" t="s">
        <v>5274</v>
      </c>
      <c r="B537" t="s">
        <v>5275</v>
      </c>
      <c r="C537" t="s">
        <v>6445</v>
      </c>
      <c r="D537" t="s">
        <v>6446</v>
      </c>
      <c r="E537" t="s">
        <v>60</v>
      </c>
      <c r="F537" t="s">
        <v>6447</v>
      </c>
      <c r="G537">
        <v>64289</v>
      </c>
      <c r="H537">
        <v>0</v>
      </c>
      <c r="I537">
        <v>0.1</v>
      </c>
      <c r="J537">
        <v>0</v>
      </c>
      <c r="K537">
        <v>1</v>
      </c>
      <c r="L537" t="s">
        <v>19</v>
      </c>
      <c r="M537" t="s">
        <v>5279</v>
      </c>
      <c r="N537">
        <v>383</v>
      </c>
      <c r="O537" t="s">
        <v>24</v>
      </c>
      <c r="P537" t="s">
        <v>5280</v>
      </c>
      <c r="Q537" t="s">
        <v>65</v>
      </c>
      <c r="R537" t="s">
        <v>66</v>
      </c>
      <c r="S537" t="s">
        <v>105</v>
      </c>
      <c r="T537" t="s">
        <v>67</v>
      </c>
      <c r="U537" t="s">
        <v>35</v>
      </c>
      <c r="V537">
        <v>603</v>
      </c>
      <c r="W537" t="s">
        <v>36</v>
      </c>
      <c r="X537" t="s">
        <v>37</v>
      </c>
      <c r="Y537">
        <v>2</v>
      </c>
      <c r="AB537" t="str">
        <f>IF(Table111[[#This Row],[In Adafruit Kit]]+Table111[[#This Row],[Common part]]&gt;0,1,"")</f>
        <v/>
      </c>
      <c r="AD537">
        <v>1</v>
      </c>
      <c r="AE537" t="e">
        <f>VLOOKUP(Table111[[#This Row],[Resistance (Ohms)]],Values!$A$12:'Values'!D$88,3,0)</f>
        <v>#N/A</v>
      </c>
      <c r="AG537" t="str">
        <f>CONCATENATE(Table111[[#This Row],[Resistance (Ohms)]],Table111[[#This Row],[Tolerance]],Table111[[#This Row],[Stock]])</f>
        <v>383Â±1%</v>
      </c>
      <c r="AH537" t="s">
        <v>11345</v>
      </c>
      <c r="AI537" s="6" t="s">
        <v>11350</v>
      </c>
    </row>
    <row r="538" spans="1:35">
      <c r="A538" t="s">
        <v>7192</v>
      </c>
      <c r="B538" t="s">
        <v>5275</v>
      </c>
      <c r="C538" t="s">
        <v>8331</v>
      </c>
      <c r="D538" t="s">
        <v>8332</v>
      </c>
      <c r="E538" t="s">
        <v>60</v>
      </c>
      <c r="F538" t="s">
        <v>6447</v>
      </c>
      <c r="G538">
        <v>0</v>
      </c>
      <c r="H538">
        <v>0</v>
      </c>
      <c r="I538" t="s">
        <v>25</v>
      </c>
      <c r="J538">
        <v>0</v>
      </c>
      <c r="K538">
        <v>10</v>
      </c>
      <c r="L538" t="s">
        <v>19</v>
      </c>
      <c r="M538" t="s">
        <v>5279</v>
      </c>
      <c r="N538">
        <v>383</v>
      </c>
      <c r="O538" t="s">
        <v>24</v>
      </c>
      <c r="P538" t="s">
        <v>5280</v>
      </c>
      <c r="Q538" t="s">
        <v>65</v>
      </c>
      <c r="R538" t="s">
        <v>20</v>
      </c>
      <c r="S538" t="s">
        <v>105</v>
      </c>
      <c r="T538" t="s">
        <v>67</v>
      </c>
      <c r="U538" t="s">
        <v>35</v>
      </c>
      <c r="V538">
        <v>603</v>
      </c>
      <c r="W538" t="s">
        <v>36</v>
      </c>
      <c r="X538" t="s">
        <v>37</v>
      </c>
      <c r="Y538">
        <v>2</v>
      </c>
      <c r="AB538" t="str">
        <f>IF(Table111[[#This Row],[In Adafruit Kit]]+Table111[[#This Row],[Common part]]&gt;0,1,"")</f>
        <v/>
      </c>
      <c r="AE538" t="e">
        <f>VLOOKUP(Table111[[#This Row],[Resistance (Ohms)]],Values!$A$12:'Values'!D$88,3,0)</f>
        <v>#N/A</v>
      </c>
      <c r="AG538" t="str">
        <f>CONCATENATE(Table111[[#This Row],[Resistance (Ohms)]],Table111[[#This Row],[Tolerance]],Table111[[#This Row],[Stock]])</f>
        <v>383Â±1%</v>
      </c>
      <c r="AH538" t="s">
        <v>11345</v>
      </c>
      <c r="AI538" s="6" t="s">
        <v>11350</v>
      </c>
    </row>
    <row r="539" spans="1:35">
      <c r="A539" t="s">
        <v>5274</v>
      </c>
      <c r="B539" t="s">
        <v>5275</v>
      </c>
      <c r="C539" t="s">
        <v>6361</v>
      </c>
      <c r="D539" t="s">
        <v>6362</v>
      </c>
      <c r="E539" t="s">
        <v>60</v>
      </c>
      <c r="F539" t="s">
        <v>6363</v>
      </c>
      <c r="G539">
        <v>74680</v>
      </c>
      <c r="H539">
        <v>0</v>
      </c>
      <c r="I539">
        <v>0.1</v>
      </c>
      <c r="J539">
        <v>0</v>
      </c>
      <c r="K539">
        <v>1</v>
      </c>
      <c r="L539" t="s">
        <v>19</v>
      </c>
      <c r="M539" t="s">
        <v>5279</v>
      </c>
      <c r="N539">
        <v>390</v>
      </c>
      <c r="O539" t="s">
        <v>24</v>
      </c>
      <c r="P539" t="s">
        <v>5280</v>
      </c>
      <c r="Q539" t="s">
        <v>65</v>
      </c>
      <c r="R539" t="s">
        <v>66</v>
      </c>
      <c r="S539" t="s">
        <v>105</v>
      </c>
      <c r="T539" t="s">
        <v>67</v>
      </c>
      <c r="U539" t="s">
        <v>35</v>
      </c>
      <c r="V539">
        <v>603</v>
      </c>
      <c r="W539" t="s">
        <v>36</v>
      </c>
      <c r="X539" t="s">
        <v>37</v>
      </c>
      <c r="Y539">
        <v>2</v>
      </c>
      <c r="AB539" t="str">
        <f>IF(Table111[[#This Row],[In Adafruit Kit]]+Table111[[#This Row],[Common part]]&gt;0,1,"")</f>
        <v/>
      </c>
      <c r="AD539">
        <v>1</v>
      </c>
      <c r="AE539" t="str">
        <f>VLOOKUP(Table111[[#This Row],[Resistance (Ohms)]],Values!$A$12:'Values'!D$88,3,0)</f>
        <v>STOCK</v>
      </c>
      <c r="AF539" t="s">
        <v>29</v>
      </c>
      <c r="AG539" t="str">
        <f>CONCATENATE(Table111[[#This Row],[Resistance (Ohms)]],Table111[[#This Row],[Tolerance]],Table111[[#This Row],[Stock]])</f>
        <v>390Â±1%Stock</v>
      </c>
      <c r="AH539" t="s">
        <v>11345</v>
      </c>
      <c r="AI539" s="6" t="s">
        <v>11350</v>
      </c>
    </row>
    <row r="540" spans="1:35">
      <c r="A540" t="s">
        <v>5274</v>
      </c>
      <c r="B540" t="s">
        <v>5275</v>
      </c>
      <c r="C540" t="s">
        <v>7459</v>
      </c>
      <c r="D540" t="s">
        <v>7460</v>
      </c>
      <c r="E540" t="s">
        <v>60</v>
      </c>
      <c r="F540" t="s">
        <v>7461</v>
      </c>
      <c r="G540">
        <v>2414</v>
      </c>
      <c r="H540">
        <v>0</v>
      </c>
      <c r="I540">
        <v>0.1</v>
      </c>
      <c r="J540">
        <v>0</v>
      </c>
      <c r="K540">
        <v>1</v>
      </c>
      <c r="L540" t="s">
        <v>19</v>
      </c>
      <c r="M540" t="s">
        <v>5279</v>
      </c>
      <c r="N540">
        <v>390</v>
      </c>
      <c r="O540" t="s">
        <v>23</v>
      </c>
      <c r="P540" t="s">
        <v>5280</v>
      </c>
      <c r="Q540" t="s">
        <v>65</v>
      </c>
      <c r="R540" t="s">
        <v>66</v>
      </c>
      <c r="S540" t="s">
        <v>105</v>
      </c>
      <c r="T540" t="s">
        <v>67</v>
      </c>
      <c r="U540" t="s">
        <v>35</v>
      </c>
      <c r="V540">
        <v>603</v>
      </c>
      <c r="W540" t="s">
        <v>36</v>
      </c>
      <c r="X540" t="s">
        <v>37</v>
      </c>
      <c r="Y540">
        <v>2</v>
      </c>
      <c r="AA540">
        <v>1</v>
      </c>
      <c r="AB540">
        <f>IF(Table111[[#This Row],[In Adafruit Kit]]+Table111[[#This Row],[Common part]]&gt;0,1,"")</f>
        <v>1</v>
      </c>
      <c r="AC540">
        <v>1</v>
      </c>
      <c r="AE540" t="str">
        <f>VLOOKUP(Table111[[#This Row],[Resistance (Ohms)]],Values!$A$12:'Values'!D$88,3,0)</f>
        <v>STOCK</v>
      </c>
      <c r="AF540" t="s">
        <v>29</v>
      </c>
      <c r="AG540" t="str">
        <f>CONCATENATE(Table111[[#This Row],[Resistance (Ohms)]],Table111[[#This Row],[Tolerance]],Table111[[#This Row],[Stock]])</f>
        <v>390Â±5%Stock</v>
      </c>
      <c r="AH540" t="s">
        <v>11345</v>
      </c>
      <c r="AI540" s="6" t="s">
        <v>11350</v>
      </c>
    </row>
    <row r="541" spans="1:35">
      <c r="A541" t="s">
        <v>7192</v>
      </c>
      <c r="B541" t="s">
        <v>5275</v>
      </c>
      <c r="C541" t="s">
        <v>8341</v>
      </c>
      <c r="D541" t="s">
        <v>8342</v>
      </c>
      <c r="E541" t="s">
        <v>60</v>
      </c>
      <c r="F541" t="s">
        <v>6363</v>
      </c>
      <c r="G541">
        <v>0</v>
      </c>
      <c r="H541">
        <v>0</v>
      </c>
      <c r="I541" t="s">
        <v>25</v>
      </c>
      <c r="J541">
        <v>0</v>
      </c>
      <c r="K541">
        <v>10</v>
      </c>
      <c r="L541" t="s">
        <v>19</v>
      </c>
      <c r="M541" t="s">
        <v>5279</v>
      </c>
      <c r="N541">
        <v>390</v>
      </c>
      <c r="O541" t="s">
        <v>24</v>
      </c>
      <c r="P541" t="s">
        <v>5280</v>
      </c>
      <c r="Q541" t="s">
        <v>65</v>
      </c>
      <c r="R541" t="s">
        <v>20</v>
      </c>
      <c r="S541" t="s">
        <v>105</v>
      </c>
      <c r="T541" t="s">
        <v>67</v>
      </c>
      <c r="U541" t="s">
        <v>35</v>
      </c>
      <c r="V541">
        <v>603</v>
      </c>
      <c r="W541" t="s">
        <v>36</v>
      </c>
      <c r="X541" t="s">
        <v>37</v>
      </c>
      <c r="Y541">
        <v>2</v>
      </c>
      <c r="AB541" t="str">
        <f>IF(Table111[[#This Row],[In Adafruit Kit]]+Table111[[#This Row],[Common part]]&gt;0,1,"")</f>
        <v/>
      </c>
      <c r="AE541" t="str">
        <f>VLOOKUP(Table111[[#This Row],[Resistance (Ohms)]],Values!$A$12:'Values'!D$88,3,0)</f>
        <v>STOCK</v>
      </c>
      <c r="AG541" t="str">
        <f>CONCATENATE(Table111[[#This Row],[Resistance (Ohms)]],Table111[[#This Row],[Tolerance]],Table111[[#This Row],[Stock]])</f>
        <v>390Â±1%</v>
      </c>
      <c r="AH541" t="s">
        <v>11345</v>
      </c>
      <c r="AI541" s="6" t="s">
        <v>11350</v>
      </c>
    </row>
    <row r="542" spans="1:35">
      <c r="A542" t="s">
        <v>7192</v>
      </c>
      <c r="B542" t="s">
        <v>5275</v>
      </c>
      <c r="C542" t="s">
        <v>9046</v>
      </c>
      <c r="D542" t="s">
        <v>9047</v>
      </c>
      <c r="E542" t="s">
        <v>60</v>
      </c>
      <c r="F542" t="s">
        <v>7461</v>
      </c>
      <c r="G542">
        <v>0</v>
      </c>
      <c r="H542">
        <v>0</v>
      </c>
      <c r="I542" t="s">
        <v>25</v>
      </c>
      <c r="J542">
        <v>0</v>
      </c>
      <c r="K542">
        <v>10</v>
      </c>
      <c r="L542" t="s">
        <v>19</v>
      </c>
      <c r="M542" t="s">
        <v>5279</v>
      </c>
      <c r="N542">
        <v>390</v>
      </c>
      <c r="O542" t="s">
        <v>23</v>
      </c>
      <c r="P542" t="s">
        <v>5280</v>
      </c>
      <c r="Q542" t="s">
        <v>65</v>
      </c>
      <c r="R542" t="s">
        <v>20</v>
      </c>
      <c r="S542" t="s">
        <v>71</v>
      </c>
      <c r="T542" t="s">
        <v>67</v>
      </c>
      <c r="U542" t="s">
        <v>35</v>
      </c>
      <c r="V542">
        <v>603</v>
      </c>
      <c r="W542" t="s">
        <v>36</v>
      </c>
      <c r="X542" t="s">
        <v>37</v>
      </c>
      <c r="Y542">
        <v>2</v>
      </c>
      <c r="AB542" t="str">
        <f>IF(Table111[[#This Row],[In Adafruit Kit]]+Table111[[#This Row],[Common part]]&gt;0,1,"")</f>
        <v/>
      </c>
      <c r="AE542" t="str">
        <f>VLOOKUP(Table111[[#This Row],[Resistance (Ohms)]],Values!$A$12:'Values'!D$88,3,0)</f>
        <v>STOCK</v>
      </c>
      <c r="AG542" t="str">
        <f>CONCATENATE(Table111[[#This Row],[Resistance (Ohms)]],Table111[[#This Row],[Tolerance]],Table111[[#This Row],[Stock]])</f>
        <v>390Â±5%</v>
      </c>
      <c r="AH542" t="s">
        <v>11345</v>
      </c>
      <c r="AI542" s="6" t="s">
        <v>11350</v>
      </c>
    </row>
    <row r="543" spans="1:35">
      <c r="A543" t="s">
        <v>5274</v>
      </c>
      <c r="B543" t="s">
        <v>5275</v>
      </c>
      <c r="C543" t="s">
        <v>5953</v>
      </c>
      <c r="D543" t="s">
        <v>5954</v>
      </c>
      <c r="E543" t="s">
        <v>60</v>
      </c>
      <c r="F543" t="s">
        <v>5955</v>
      </c>
      <c r="G543">
        <v>136100</v>
      </c>
      <c r="H543">
        <v>0</v>
      </c>
      <c r="I543">
        <v>0.1</v>
      </c>
      <c r="J543">
        <v>0</v>
      </c>
      <c r="K543">
        <v>1</v>
      </c>
      <c r="L543" t="s">
        <v>19</v>
      </c>
      <c r="M543" t="s">
        <v>5279</v>
      </c>
      <c r="N543">
        <v>392</v>
      </c>
      <c r="O543" t="s">
        <v>24</v>
      </c>
      <c r="P543" t="s">
        <v>5280</v>
      </c>
      <c r="Q543" t="s">
        <v>65</v>
      </c>
      <c r="R543" t="s">
        <v>66</v>
      </c>
      <c r="S543" t="s">
        <v>105</v>
      </c>
      <c r="T543" t="s">
        <v>67</v>
      </c>
      <c r="U543" t="s">
        <v>35</v>
      </c>
      <c r="V543">
        <v>603</v>
      </c>
      <c r="W543" t="s">
        <v>36</v>
      </c>
      <c r="X543" t="s">
        <v>37</v>
      </c>
      <c r="Y543">
        <v>2</v>
      </c>
      <c r="AB543" t="str">
        <f>IF(Table111[[#This Row],[In Adafruit Kit]]+Table111[[#This Row],[Common part]]&gt;0,1,"")</f>
        <v/>
      </c>
      <c r="AD543">
        <v>1</v>
      </c>
      <c r="AE543" t="e">
        <f>VLOOKUP(Table111[[#This Row],[Resistance (Ohms)]],Values!$A$12:'Values'!D$88,3,0)</f>
        <v>#N/A</v>
      </c>
      <c r="AG543" t="str">
        <f>CONCATENATE(Table111[[#This Row],[Resistance (Ohms)]],Table111[[#This Row],[Tolerance]],Table111[[#This Row],[Stock]])</f>
        <v>392Â±1%</v>
      </c>
      <c r="AH543" t="s">
        <v>11345</v>
      </c>
      <c r="AI543" s="6" t="s">
        <v>11350</v>
      </c>
    </row>
    <row r="544" spans="1:35">
      <c r="A544" t="s">
        <v>7192</v>
      </c>
      <c r="B544" t="s">
        <v>5275</v>
      </c>
      <c r="C544" t="s">
        <v>8349</v>
      </c>
      <c r="D544" t="s">
        <v>8350</v>
      </c>
      <c r="E544" t="s">
        <v>60</v>
      </c>
      <c r="F544" t="s">
        <v>5955</v>
      </c>
      <c r="G544">
        <v>0</v>
      </c>
      <c r="H544">
        <v>0</v>
      </c>
      <c r="I544" t="s">
        <v>25</v>
      </c>
      <c r="J544">
        <v>0</v>
      </c>
      <c r="K544">
        <v>10</v>
      </c>
      <c r="L544" t="s">
        <v>19</v>
      </c>
      <c r="M544" t="s">
        <v>5279</v>
      </c>
      <c r="N544">
        <v>392</v>
      </c>
      <c r="O544" t="s">
        <v>24</v>
      </c>
      <c r="P544" t="s">
        <v>5280</v>
      </c>
      <c r="Q544" t="s">
        <v>65</v>
      </c>
      <c r="R544" t="s">
        <v>20</v>
      </c>
      <c r="S544" t="s">
        <v>105</v>
      </c>
      <c r="T544" t="s">
        <v>67</v>
      </c>
      <c r="U544" t="s">
        <v>35</v>
      </c>
      <c r="V544">
        <v>603</v>
      </c>
      <c r="W544" t="s">
        <v>36</v>
      </c>
      <c r="X544" t="s">
        <v>37</v>
      </c>
      <c r="Y544">
        <v>2</v>
      </c>
      <c r="AB544" t="str">
        <f>IF(Table111[[#This Row],[In Adafruit Kit]]+Table111[[#This Row],[Common part]]&gt;0,1,"")</f>
        <v/>
      </c>
      <c r="AE544" t="e">
        <f>VLOOKUP(Table111[[#This Row],[Resistance (Ohms)]],Values!$A$12:'Values'!D$88,3,0)</f>
        <v>#N/A</v>
      </c>
      <c r="AG544" t="str">
        <f>CONCATENATE(Table111[[#This Row],[Resistance (Ohms)]],Table111[[#This Row],[Tolerance]],Table111[[#This Row],[Stock]])</f>
        <v>392Â±1%</v>
      </c>
      <c r="AH544" t="s">
        <v>11345</v>
      </c>
      <c r="AI544" s="6" t="s">
        <v>11350</v>
      </c>
    </row>
    <row r="545" spans="1:35">
      <c r="A545" t="s">
        <v>5274</v>
      </c>
      <c r="B545" t="s">
        <v>5275</v>
      </c>
      <c r="C545" t="s">
        <v>6367</v>
      </c>
      <c r="D545" t="s">
        <v>6368</v>
      </c>
      <c r="E545" t="s">
        <v>60</v>
      </c>
      <c r="F545" t="s">
        <v>6369</v>
      </c>
      <c r="G545">
        <v>70390</v>
      </c>
      <c r="H545">
        <v>0</v>
      </c>
      <c r="I545">
        <v>0.1</v>
      </c>
      <c r="J545">
        <v>0</v>
      </c>
      <c r="K545">
        <v>1</v>
      </c>
      <c r="L545" t="s">
        <v>19</v>
      </c>
      <c r="M545" t="s">
        <v>5279</v>
      </c>
      <c r="N545">
        <v>402</v>
      </c>
      <c r="O545" t="s">
        <v>24</v>
      </c>
      <c r="P545" t="s">
        <v>5280</v>
      </c>
      <c r="Q545" t="s">
        <v>65</v>
      </c>
      <c r="R545" t="s">
        <v>66</v>
      </c>
      <c r="S545" t="s">
        <v>105</v>
      </c>
      <c r="T545" t="s">
        <v>67</v>
      </c>
      <c r="U545" t="s">
        <v>35</v>
      </c>
      <c r="V545">
        <v>603</v>
      </c>
      <c r="W545" t="s">
        <v>36</v>
      </c>
      <c r="X545" t="s">
        <v>37</v>
      </c>
      <c r="Y545">
        <v>2</v>
      </c>
      <c r="AB545" t="str">
        <f>IF(Table111[[#This Row],[In Adafruit Kit]]+Table111[[#This Row],[Common part]]&gt;0,1,"")</f>
        <v/>
      </c>
      <c r="AD545">
        <v>1</v>
      </c>
      <c r="AE545" t="e">
        <f>VLOOKUP(Table111[[#This Row],[Resistance (Ohms)]],Values!$A$12:'Values'!D$88,3,0)</f>
        <v>#N/A</v>
      </c>
      <c r="AG545" t="str">
        <f>CONCATENATE(Table111[[#This Row],[Resistance (Ohms)]],Table111[[#This Row],[Tolerance]],Table111[[#This Row],[Stock]])</f>
        <v>402Â±1%</v>
      </c>
      <c r="AH545" t="s">
        <v>11345</v>
      </c>
      <c r="AI545" s="6" t="s">
        <v>11350</v>
      </c>
    </row>
    <row r="546" spans="1:35">
      <c r="A546" t="s">
        <v>7192</v>
      </c>
      <c r="B546" t="s">
        <v>5275</v>
      </c>
      <c r="C546" t="s">
        <v>8371</v>
      </c>
      <c r="D546" t="s">
        <v>8372</v>
      </c>
      <c r="E546" t="s">
        <v>60</v>
      </c>
      <c r="F546" t="s">
        <v>6369</v>
      </c>
      <c r="G546">
        <v>0</v>
      </c>
      <c r="H546">
        <v>0</v>
      </c>
      <c r="I546" t="s">
        <v>25</v>
      </c>
      <c r="J546">
        <v>0</v>
      </c>
      <c r="K546">
        <v>10</v>
      </c>
      <c r="L546" t="s">
        <v>19</v>
      </c>
      <c r="M546" t="s">
        <v>5279</v>
      </c>
      <c r="N546">
        <v>402</v>
      </c>
      <c r="O546" t="s">
        <v>24</v>
      </c>
      <c r="P546" t="s">
        <v>5280</v>
      </c>
      <c r="Q546" t="s">
        <v>65</v>
      </c>
      <c r="R546" t="s">
        <v>20</v>
      </c>
      <c r="S546" t="s">
        <v>105</v>
      </c>
      <c r="T546" t="s">
        <v>67</v>
      </c>
      <c r="U546" t="s">
        <v>35</v>
      </c>
      <c r="V546">
        <v>603</v>
      </c>
      <c r="W546" t="s">
        <v>36</v>
      </c>
      <c r="X546" t="s">
        <v>37</v>
      </c>
      <c r="Y546">
        <v>2</v>
      </c>
      <c r="AB546" t="str">
        <f>IF(Table111[[#This Row],[In Adafruit Kit]]+Table111[[#This Row],[Common part]]&gt;0,1,"")</f>
        <v/>
      </c>
      <c r="AE546" t="e">
        <f>VLOOKUP(Table111[[#This Row],[Resistance (Ohms)]],Values!$A$12:'Values'!D$88,3,0)</f>
        <v>#N/A</v>
      </c>
      <c r="AG546" t="str">
        <f>CONCATENATE(Table111[[#This Row],[Resistance (Ohms)]],Table111[[#This Row],[Tolerance]],Table111[[#This Row],[Stock]])</f>
        <v>402Â±1%</v>
      </c>
      <c r="AH546" t="s">
        <v>11345</v>
      </c>
      <c r="AI546" s="6" t="s">
        <v>11350</v>
      </c>
    </row>
    <row r="547" spans="1:35">
      <c r="A547" t="s">
        <v>5274</v>
      </c>
      <c r="B547" t="s">
        <v>5275</v>
      </c>
      <c r="C547" t="s">
        <v>6652</v>
      </c>
      <c r="D547" t="s">
        <v>6653</v>
      </c>
      <c r="E547" t="s">
        <v>60</v>
      </c>
      <c r="F547" t="s">
        <v>6654</v>
      </c>
      <c r="G547">
        <v>45350</v>
      </c>
      <c r="H547">
        <v>0</v>
      </c>
      <c r="I547">
        <v>0.1</v>
      </c>
      <c r="J547">
        <v>0</v>
      </c>
      <c r="K547">
        <v>1</v>
      </c>
      <c r="L547" t="s">
        <v>19</v>
      </c>
      <c r="M547" t="s">
        <v>5279</v>
      </c>
      <c r="N547">
        <v>412</v>
      </c>
      <c r="O547" t="s">
        <v>24</v>
      </c>
      <c r="P547" t="s">
        <v>5280</v>
      </c>
      <c r="Q547" t="s">
        <v>65</v>
      </c>
      <c r="R547" t="s">
        <v>66</v>
      </c>
      <c r="S547" t="s">
        <v>105</v>
      </c>
      <c r="T547" t="s">
        <v>67</v>
      </c>
      <c r="U547" t="s">
        <v>35</v>
      </c>
      <c r="V547">
        <v>603</v>
      </c>
      <c r="W547" t="s">
        <v>36</v>
      </c>
      <c r="X547" t="s">
        <v>37</v>
      </c>
      <c r="Y547">
        <v>2</v>
      </c>
      <c r="AB547" t="str">
        <f>IF(Table111[[#This Row],[In Adafruit Kit]]+Table111[[#This Row],[Common part]]&gt;0,1,"")</f>
        <v/>
      </c>
      <c r="AD547">
        <v>1</v>
      </c>
      <c r="AE547" t="e">
        <f>VLOOKUP(Table111[[#This Row],[Resistance (Ohms)]],Values!$A$12:'Values'!D$88,3,0)</f>
        <v>#N/A</v>
      </c>
      <c r="AG547" t="str">
        <f>CONCATENATE(Table111[[#This Row],[Resistance (Ohms)]],Table111[[#This Row],[Tolerance]],Table111[[#This Row],[Stock]])</f>
        <v>412Â±1%</v>
      </c>
      <c r="AH547" t="s">
        <v>11345</v>
      </c>
      <c r="AI547" s="6" t="s">
        <v>11350</v>
      </c>
    </row>
    <row r="548" spans="1:35">
      <c r="A548" t="s">
        <v>7192</v>
      </c>
      <c r="B548" t="s">
        <v>5275</v>
      </c>
      <c r="C548" t="s">
        <v>8381</v>
      </c>
      <c r="D548" t="s">
        <v>8382</v>
      </c>
      <c r="E548" t="s">
        <v>60</v>
      </c>
      <c r="F548" t="s">
        <v>6654</v>
      </c>
      <c r="G548">
        <v>0</v>
      </c>
      <c r="H548">
        <v>0</v>
      </c>
      <c r="I548" t="s">
        <v>25</v>
      </c>
      <c r="J548">
        <v>0</v>
      </c>
      <c r="K548">
        <v>10</v>
      </c>
      <c r="L548" t="s">
        <v>19</v>
      </c>
      <c r="M548" t="s">
        <v>5279</v>
      </c>
      <c r="N548">
        <v>412</v>
      </c>
      <c r="O548" t="s">
        <v>24</v>
      </c>
      <c r="P548" t="s">
        <v>5280</v>
      </c>
      <c r="Q548" t="s">
        <v>65</v>
      </c>
      <c r="R548" t="s">
        <v>20</v>
      </c>
      <c r="S548" t="s">
        <v>105</v>
      </c>
      <c r="T548" t="s">
        <v>67</v>
      </c>
      <c r="U548" t="s">
        <v>35</v>
      </c>
      <c r="V548">
        <v>603</v>
      </c>
      <c r="W548" t="s">
        <v>36</v>
      </c>
      <c r="X548" t="s">
        <v>37</v>
      </c>
      <c r="Y548">
        <v>2</v>
      </c>
      <c r="AB548" t="str">
        <f>IF(Table111[[#This Row],[In Adafruit Kit]]+Table111[[#This Row],[Common part]]&gt;0,1,"")</f>
        <v/>
      </c>
      <c r="AE548" t="e">
        <f>VLOOKUP(Table111[[#This Row],[Resistance (Ohms)]],Values!$A$12:'Values'!D$88,3,0)</f>
        <v>#N/A</v>
      </c>
      <c r="AG548" t="str">
        <f>CONCATENATE(Table111[[#This Row],[Resistance (Ohms)]],Table111[[#This Row],[Tolerance]],Table111[[#This Row],[Stock]])</f>
        <v>412Â±1%</v>
      </c>
      <c r="AH548" t="s">
        <v>11345</v>
      </c>
      <c r="AI548" s="6" t="s">
        <v>11350</v>
      </c>
    </row>
    <row r="549" spans="1:35">
      <c r="A549" t="s">
        <v>5274</v>
      </c>
      <c r="B549" t="s">
        <v>5275</v>
      </c>
      <c r="C549" t="s">
        <v>6655</v>
      </c>
      <c r="D549" t="s">
        <v>6656</v>
      </c>
      <c r="E549" t="s">
        <v>60</v>
      </c>
      <c r="F549" t="s">
        <v>6657</v>
      </c>
      <c r="G549">
        <v>47584</v>
      </c>
      <c r="H549">
        <v>0</v>
      </c>
      <c r="I549">
        <v>0.1</v>
      </c>
      <c r="J549">
        <v>0</v>
      </c>
      <c r="K549">
        <v>1</v>
      </c>
      <c r="L549" t="s">
        <v>19</v>
      </c>
      <c r="M549" t="s">
        <v>5279</v>
      </c>
      <c r="N549">
        <v>422</v>
      </c>
      <c r="O549" t="s">
        <v>24</v>
      </c>
      <c r="P549" t="s">
        <v>5280</v>
      </c>
      <c r="Q549" t="s">
        <v>65</v>
      </c>
      <c r="R549" t="s">
        <v>66</v>
      </c>
      <c r="S549" t="s">
        <v>105</v>
      </c>
      <c r="T549" t="s">
        <v>67</v>
      </c>
      <c r="U549" t="s">
        <v>35</v>
      </c>
      <c r="V549">
        <v>603</v>
      </c>
      <c r="W549" t="s">
        <v>36</v>
      </c>
      <c r="X549" t="s">
        <v>37</v>
      </c>
      <c r="Y549">
        <v>2</v>
      </c>
      <c r="AB549" t="str">
        <f>IF(Table111[[#This Row],[In Adafruit Kit]]+Table111[[#This Row],[Common part]]&gt;0,1,"")</f>
        <v/>
      </c>
      <c r="AD549">
        <v>1</v>
      </c>
      <c r="AE549" t="e">
        <f>VLOOKUP(Table111[[#This Row],[Resistance (Ohms)]],Values!$A$12:'Values'!D$88,3,0)</f>
        <v>#N/A</v>
      </c>
      <c r="AG549" t="str">
        <f>CONCATENATE(Table111[[#This Row],[Resistance (Ohms)]],Table111[[#This Row],[Tolerance]],Table111[[#This Row],[Stock]])</f>
        <v>422Â±1%</v>
      </c>
      <c r="AH549" t="s">
        <v>11345</v>
      </c>
      <c r="AI549" s="6" t="s">
        <v>11350</v>
      </c>
    </row>
    <row r="550" spans="1:35">
      <c r="A550" t="s">
        <v>7192</v>
      </c>
      <c r="B550" t="s">
        <v>5275</v>
      </c>
      <c r="C550" t="s">
        <v>8391</v>
      </c>
      <c r="D550" t="s">
        <v>8392</v>
      </c>
      <c r="E550" t="s">
        <v>60</v>
      </c>
      <c r="F550" t="s">
        <v>6657</v>
      </c>
      <c r="G550">
        <v>0</v>
      </c>
      <c r="H550">
        <v>0</v>
      </c>
      <c r="I550" t="s">
        <v>25</v>
      </c>
      <c r="J550">
        <v>0</v>
      </c>
      <c r="K550">
        <v>10</v>
      </c>
      <c r="L550" t="s">
        <v>19</v>
      </c>
      <c r="M550" t="s">
        <v>5279</v>
      </c>
      <c r="N550">
        <v>422</v>
      </c>
      <c r="O550" t="s">
        <v>24</v>
      </c>
      <c r="P550" t="s">
        <v>5280</v>
      </c>
      <c r="Q550" t="s">
        <v>65</v>
      </c>
      <c r="R550" t="s">
        <v>20</v>
      </c>
      <c r="S550" t="s">
        <v>105</v>
      </c>
      <c r="T550" t="s">
        <v>67</v>
      </c>
      <c r="U550" t="s">
        <v>35</v>
      </c>
      <c r="V550">
        <v>603</v>
      </c>
      <c r="W550" t="s">
        <v>36</v>
      </c>
      <c r="X550" t="s">
        <v>37</v>
      </c>
      <c r="Y550">
        <v>2</v>
      </c>
      <c r="AB550" t="str">
        <f>IF(Table111[[#This Row],[In Adafruit Kit]]+Table111[[#This Row],[Common part]]&gt;0,1,"")</f>
        <v/>
      </c>
      <c r="AE550" t="e">
        <f>VLOOKUP(Table111[[#This Row],[Resistance (Ohms)]],Values!$A$12:'Values'!D$88,3,0)</f>
        <v>#N/A</v>
      </c>
      <c r="AG550" t="str">
        <f>CONCATENATE(Table111[[#This Row],[Resistance (Ohms)]],Table111[[#This Row],[Tolerance]],Table111[[#This Row],[Stock]])</f>
        <v>422Â±1%</v>
      </c>
      <c r="AH550" t="s">
        <v>11345</v>
      </c>
      <c r="AI550" s="6" t="s">
        <v>11350</v>
      </c>
    </row>
    <row r="551" spans="1:35">
      <c r="A551" t="s">
        <v>5274</v>
      </c>
      <c r="B551" t="s">
        <v>5275</v>
      </c>
      <c r="C551" t="s">
        <v>5629</v>
      </c>
      <c r="D551" t="s">
        <v>5630</v>
      </c>
      <c r="E551" t="s">
        <v>60</v>
      </c>
      <c r="F551" t="s">
        <v>5631</v>
      </c>
      <c r="G551">
        <v>22658</v>
      </c>
      <c r="H551">
        <v>0</v>
      </c>
      <c r="I551">
        <v>0.1</v>
      </c>
      <c r="J551">
        <v>0</v>
      </c>
      <c r="K551">
        <v>1</v>
      </c>
      <c r="L551" t="s">
        <v>19</v>
      </c>
      <c r="M551" t="s">
        <v>5279</v>
      </c>
      <c r="N551">
        <v>430</v>
      </c>
      <c r="O551" t="s">
        <v>23</v>
      </c>
      <c r="P551" t="s">
        <v>5280</v>
      </c>
      <c r="Q551" t="s">
        <v>65</v>
      </c>
      <c r="R551" t="s">
        <v>66</v>
      </c>
      <c r="S551" t="s">
        <v>105</v>
      </c>
      <c r="T551" t="s">
        <v>67</v>
      </c>
      <c r="U551" t="s">
        <v>35</v>
      </c>
      <c r="V551">
        <v>603</v>
      </c>
      <c r="W551" t="s">
        <v>36</v>
      </c>
      <c r="X551" t="s">
        <v>37</v>
      </c>
      <c r="Y551">
        <v>2</v>
      </c>
      <c r="AB551" t="str">
        <f>IF(Table111[[#This Row],[In Adafruit Kit]]+Table111[[#This Row],[Common part]]&gt;0,1,"")</f>
        <v/>
      </c>
      <c r="AD551">
        <v>1</v>
      </c>
      <c r="AE551" t="str">
        <f>VLOOKUP(Table111[[#This Row],[Resistance (Ohms)]],Values!$A$12:'Values'!D$88,3,0)</f>
        <v>STOCK</v>
      </c>
      <c r="AF551" t="s">
        <v>29</v>
      </c>
      <c r="AG551" t="str">
        <f>CONCATENATE(Table111[[#This Row],[Resistance (Ohms)]],Table111[[#This Row],[Tolerance]],Table111[[#This Row],[Stock]])</f>
        <v>430Â±5%Stock</v>
      </c>
      <c r="AH551" t="s">
        <v>11345</v>
      </c>
      <c r="AI551" s="6" t="s">
        <v>11350</v>
      </c>
    </row>
    <row r="552" spans="1:35">
      <c r="A552" t="s">
        <v>5274</v>
      </c>
      <c r="B552" t="s">
        <v>5275</v>
      </c>
      <c r="C552" t="s">
        <v>6937</v>
      </c>
      <c r="D552" t="s">
        <v>6938</v>
      </c>
      <c r="E552" t="s">
        <v>60</v>
      </c>
      <c r="F552" t="s">
        <v>6939</v>
      </c>
      <c r="G552">
        <v>21593</v>
      </c>
      <c r="H552">
        <v>0</v>
      </c>
      <c r="I552">
        <v>0.1</v>
      </c>
      <c r="J552">
        <v>0</v>
      </c>
      <c r="K552">
        <v>1</v>
      </c>
      <c r="L552" t="s">
        <v>19</v>
      </c>
      <c r="M552" t="s">
        <v>5279</v>
      </c>
      <c r="N552">
        <v>430</v>
      </c>
      <c r="O552" t="s">
        <v>24</v>
      </c>
      <c r="P552" t="s">
        <v>5280</v>
      </c>
      <c r="Q552" t="s">
        <v>65</v>
      </c>
      <c r="R552" t="s">
        <v>66</v>
      </c>
      <c r="S552" t="s">
        <v>105</v>
      </c>
      <c r="T552" t="s">
        <v>67</v>
      </c>
      <c r="U552" t="s">
        <v>35</v>
      </c>
      <c r="V552">
        <v>603</v>
      </c>
      <c r="W552" t="s">
        <v>36</v>
      </c>
      <c r="X552" t="s">
        <v>37</v>
      </c>
      <c r="Y552">
        <v>2</v>
      </c>
      <c r="AB552" t="str">
        <f>IF(Table111[[#This Row],[In Adafruit Kit]]+Table111[[#This Row],[Common part]]&gt;0,1,"")</f>
        <v/>
      </c>
      <c r="AD552">
        <v>1</v>
      </c>
      <c r="AE552" t="str">
        <f>VLOOKUP(Table111[[#This Row],[Resistance (Ohms)]],Values!$A$12:'Values'!D$88,3,0)</f>
        <v>STOCK</v>
      </c>
      <c r="AF552" t="s">
        <v>29</v>
      </c>
      <c r="AG552" t="str">
        <f>CONCATENATE(Table111[[#This Row],[Resistance (Ohms)]],Table111[[#This Row],[Tolerance]],Table111[[#This Row],[Stock]])</f>
        <v>430Â±1%Stock</v>
      </c>
      <c r="AH552" t="s">
        <v>11345</v>
      </c>
      <c r="AI552" s="6" t="s">
        <v>11350</v>
      </c>
    </row>
    <row r="553" spans="1:35">
      <c r="A553" t="s">
        <v>7192</v>
      </c>
      <c r="B553" t="s">
        <v>5275</v>
      </c>
      <c r="C553" t="s">
        <v>8401</v>
      </c>
      <c r="D553" t="s">
        <v>8402</v>
      </c>
      <c r="E553" t="s">
        <v>60</v>
      </c>
      <c r="F553" t="s">
        <v>6939</v>
      </c>
      <c r="G553">
        <v>0</v>
      </c>
      <c r="H553">
        <v>0</v>
      </c>
      <c r="I553" t="s">
        <v>25</v>
      </c>
      <c r="J553">
        <v>0</v>
      </c>
      <c r="K553">
        <v>10</v>
      </c>
      <c r="L553" t="s">
        <v>19</v>
      </c>
      <c r="M553" t="s">
        <v>5279</v>
      </c>
      <c r="N553">
        <v>430</v>
      </c>
      <c r="O553" t="s">
        <v>24</v>
      </c>
      <c r="P553" t="s">
        <v>5280</v>
      </c>
      <c r="Q553" t="s">
        <v>65</v>
      </c>
      <c r="R553" t="s">
        <v>20</v>
      </c>
      <c r="S553" t="s">
        <v>105</v>
      </c>
      <c r="T553" t="s">
        <v>67</v>
      </c>
      <c r="U553" t="s">
        <v>35</v>
      </c>
      <c r="V553">
        <v>603</v>
      </c>
      <c r="W553" t="s">
        <v>36</v>
      </c>
      <c r="X553" t="s">
        <v>37</v>
      </c>
      <c r="Y553">
        <v>2</v>
      </c>
      <c r="AB553" t="str">
        <f>IF(Table111[[#This Row],[In Adafruit Kit]]+Table111[[#This Row],[Common part]]&gt;0,1,"")</f>
        <v/>
      </c>
      <c r="AE553" t="str">
        <f>VLOOKUP(Table111[[#This Row],[Resistance (Ohms)]],Values!$A$12:'Values'!D$88,3,0)</f>
        <v>STOCK</v>
      </c>
      <c r="AG553" t="str">
        <f>CONCATENATE(Table111[[#This Row],[Resistance (Ohms)]],Table111[[#This Row],[Tolerance]],Table111[[#This Row],[Stock]])</f>
        <v>430Â±1%</v>
      </c>
      <c r="AH553" t="s">
        <v>11345</v>
      </c>
      <c r="AI553" s="6" t="s">
        <v>11350</v>
      </c>
    </row>
    <row r="554" spans="1:35">
      <c r="A554" t="s">
        <v>7192</v>
      </c>
      <c r="B554" t="s">
        <v>5275</v>
      </c>
      <c r="C554" t="s">
        <v>9066</v>
      </c>
      <c r="D554" t="s">
        <v>9067</v>
      </c>
      <c r="E554" t="s">
        <v>60</v>
      </c>
      <c r="F554" t="s">
        <v>5631</v>
      </c>
      <c r="G554">
        <v>0</v>
      </c>
      <c r="H554">
        <v>0</v>
      </c>
      <c r="I554" t="s">
        <v>25</v>
      </c>
      <c r="J554">
        <v>0</v>
      </c>
      <c r="K554">
        <v>10</v>
      </c>
      <c r="L554" t="s">
        <v>19</v>
      </c>
      <c r="M554" t="s">
        <v>5279</v>
      </c>
      <c r="N554">
        <v>430</v>
      </c>
      <c r="O554" t="s">
        <v>23</v>
      </c>
      <c r="P554" t="s">
        <v>5280</v>
      </c>
      <c r="Q554" t="s">
        <v>65</v>
      </c>
      <c r="R554" t="s">
        <v>20</v>
      </c>
      <c r="S554" t="s">
        <v>71</v>
      </c>
      <c r="T554" t="s">
        <v>67</v>
      </c>
      <c r="U554" t="s">
        <v>35</v>
      </c>
      <c r="V554">
        <v>603</v>
      </c>
      <c r="W554" t="s">
        <v>36</v>
      </c>
      <c r="X554" t="s">
        <v>37</v>
      </c>
      <c r="Y554">
        <v>2</v>
      </c>
      <c r="AB554" t="str">
        <f>IF(Table111[[#This Row],[In Adafruit Kit]]+Table111[[#This Row],[Common part]]&gt;0,1,"")</f>
        <v/>
      </c>
      <c r="AE554" t="str">
        <f>VLOOKUP(Table111[[#This Row],[Resistance (Ohms)]],Values!$A$12:'Values'!D$88,3,0)</f>
        <v>STOCK</v>
      </c>
      <c r="AG554" t="str">
        <f>CONCATENATE(Table111[[#This Row],[Resistance (Ohms)]],Table111[[#This Row],[Tolerance]],Table111[[#This Row],[Stock]])</f>
        <v>430Â±5%</v>
      </c>
      <c r="AH554" t="s">
        <v>11345</v>
      </c>
      <c r="AI554" s="6" t="s">
        <v>11350</v>
      </c>
    </row>
    <row r="555" spans="1:35">
      <c r="A555" t="s">
        <v>5274</v>
      </c>
      <c r="B555" t="s">
        <v>5275</v>
      </c>
      <c r="C555" t="s">
        <v>7408</v>
      </c>
      <c r="D555" t="s">
        <v>7409</v>
      </c>
      <c r="E555" t="s">
        <v>60</v>
      </c>
      <c r="F555" t="s">
        <v>7410</v>
      </c>
      <c r="G555">
        <v>5040</v>
      </c>
      <c r="H555">
        <v>0</v>
      </c>
      <c r="I555">
        <v>0.1</v>
      </c>
      <c r="J555">
        <v>0</v>
      </c>
      <c r="K555">
        <v>1</v>
      </c>
      <c r="L555" t="s">
        <v>19</v>
      </c>
      <c r="M555" t="s">
        <v>5279</v>
      </c>
      <c r="N555">
        <v>432</v>
      </c>
      <c r="O555" t="s">
        <v>24</v>
      </c>
      <c r="P555" t="s">
        <v>5280</v>
      </c>
      <c r="Q555" t="s">
        <v>65</v>
      </c>
      <c r="R555" t="s">
        <v>66</v>
      </c>
      <c r="S555" t="s">
        <v>105</v>
      </c>
      <c r="T555" t="s">
        <v>67</v>
      </c>
      <c r="U555" t="s">
        <v>35</v>
      </c>
      <c r="V555">
        <v>603</v>
      </c>
      <c r="W555" t="s">
        <v>36</v>
      </c>
      <c r="X555" t="s">
        <v>37</v>
      </c>
      <c r="Y555">
        <v>2</v>
      </c>
      <c r="AB555" t="str">
        <f>IF(Table111[[#This Row],[In Adafruit Kit]]+Table111[[#This Row],[Common part]]&gt;0,1,"")</f>
        <v/>
      </c>
      <c r="AD555">
        <v>1</v>
      </c>
      <c r="AE555" t="e">
        <f>VLOOKUP(Table111[[#This Row],[Resistance (Ohms)]],Values!$A$12:'Values'!D$88,3,0)</f>
        <v>#N/A</v>
      </c>
      <c r="AG555" t="str">
        <f>CONCATENATE(Table111[[#This Row],[Resistance (Ohms)]],Table111[[#This Row],[Tolerance]],Table111[[#This Row],[Stock]])</f>
        <v>432Â±1%</v>
      </c>
      <c r="AH555" t="s">
        <v>11345</v>
      </c>
      <c r="AI555" s="6" t="s">
        <v>11350</v>
      </c>
    </row>
    <row r="556" spans="1:35">
      <c r="A556" t="s">
        <v>7192</v>
      </c>
      <c r="B556" t="s">
        <v>5275</v>
      </c>
      <c r="C556" t="s">
        <v>8409</v>
      </c>
      <c r="D556" t="s">
        <v>8410</v>
      </c>
      <c r="E556" t="s">
        <v>60</v>
      </c>
      <c r="F556" t="s">
        <v>7410</v>
      </c>
      <c r="G556">
        <v>0</v>
      </c>
      <c r="H556">
        <v>0</v>
      </c>
      <c r="I556" t="s">
        <v>25</v>
      </c>
      <c r="J556">
        <v>0</v>
      </c>
      <c r="K556">
        <v>10</v>
      </c>
      <c r="L556" t="s">
        <v>19</v>
      </c>
      <c r="M556" t="s">
        <v>5279</v>
      </c>
      <c r="N556">
        <v>432</v>
      </c>
      <c r="O556" t="s">
        <v>24</v>
      </c>
      <c r="P556" t="s">
        <v>5280</v>
      </c>
      <c r="Q556" t="s">
        <v>65</v>
      </c>
      <c r="R556" t="s">
        <v>20</v>
      </c>
      <c r="S556" t="s">
        <v>105</v>
      </c>
      <c r="T556" t="s">
        <v>67</v>
      </c>
      <c r="U556" t="s">
        <v>35</v>
      </c>
      <c r="V556">
        <v>603</v>
      </c>
      <c r="W556" t="s">
        <v>36</v>
      </c>
      <c r="X556" t="s">
        <v>37</v>
      </c>
      <c r="Y556">
        <v>2</v>
      </c>
      <c r="AB556" t="str">
        <f>IF(Table111[[#This Row],[In Adafruit Kit]]+Table111[[#This Row],[Common part]]&gt;0,1,"")</f>
        <v/>
      </c>
      <c r="AE556" t="e">
        <f>VLOOKUP(Table111[[#This Row],[Resistance (Ohms)]],Values!$A$12:'Values'!D$88,3,0)</f>
        <v>#N/A</v>
      </c>
      <c r="AG556" t="str">
        <f>CONCATENATE(Table111[[#This Row],[Resistance (Ohms)]],Table111[[#This Row],[Tolerance]],Table111[[#This Row],[Stock]])</f>
        <v>432Â±1%</v>
      </c>
      <c r="AH556" t="s">
        <v>11345</v>
      </c>
      <c r="AI556" s="6" t="s">
        <v>11350</v>
      </c>
    </row>
    <row r="557" spans="1:35">
      <c r="A557" t="s">
        <v>5274</v>
      </c>
      <c r="B557" t="s">
        <v>5275</v>
      </c>
      <c r="C557" t="s">
        <v>7621</v>
      </c>
      <c r="D557" t="s">
        <v>7622</v>
      </c>
      <c r="E557" t="s">
        <v>60</v>
      </c>
      <c r="F557" t="s">
        <v>7623</v>
      </c>
      <c r="G557">
        <v>0</v>
      </c>
      <c r="H557">
        <v>0</v>
      </c>
      <c r="I557">
        <v>0.1</v>
      </c>
      <c r="J557">
        <v>0</v>
      </c>
      <c r="K557">
        <v>1</v>
      </c>
      <c r="L557" t="s">
        <v>19</v>
      </c>
      <c r="M557" t="s">
        <v>5279</v>
      </c>
      <c r="N557">
        <v>442</v>
      </c>
      <c r="O557" t="s">
        <v>24</v>
      </c>
      <c r="P557" t="s">
        <v>5280</v>
      </c>
      <c r="Q557" t="s">
        <v>65</v>
      </c>
      <c r="R557" t="s">
        <v>66</v>
      </c>
      <c r="S557" t="s">
        <v>105</v>
      </c>
      <c r="T557" t="s">
        <v>67</v>
      </c>
      <c r="U557" t="s">
        <v>35</v>
      </c>
      <c r="V557">
        <v>603</v>
      </c>
      <c r="W557" t="s">
        <v>36</v>
      </c>
      <c r="X557" t="s">
        <v>37</v>
      </c>
      <c r="Y557">
        <v>2</v>
      </c>
      <c r="AB557" t="str">
        <f>IF(Table111[[#This Row],[In Adafruit Kit]]+Table111[[#This Row],[Common part]]&gt;0,1,"")</f>
        <v/>
      </c>
      <c r="AD557">
        <v>1</v>
      </c>
      <c r="AE557" t="e">
        <f>VLOOKUP(Table111[[#This Row],[Resistance (Ohms)]],Values!$A$12:'Values'!D$88,3,0)</f>
        <v>#N/A</v>
      </c>
      <c r="AG557" t="str">
        <f>CONCATENATE(Table111[[#This Row],[Resistance (Ohms)]],Table111[[#This Row],[Tolerance]],Table111[[#This Row],[Stock]])</f>
        <v>442Â±1%</v>
      </c>
      <c r="AH557" t="s">
        <v>11345</v>
      </c>
      <c r="AI557" s="6" t="s">
        <v>11350</v>
      </c>
    </row>
    <row r="558" spans="1:35">
      <c r="A558" t="s">
        <v>7192</v>
      </c>
      <c r="B558" t="s">
        <v>5275</v>
      </c>
      <c r="C558" t="s">
        <v>8421</v>
      </c>
      <c r="D558" t="s">
        <v>8422</v>
      </c>
      <c r="E558" t="s">
        <v>60</v>
      </c>
      <c r="F558" t="s">
        <v>7623</v>
      </c>
      <c r="G558">
        <v>0</v>
      </c>
      <c r="H558">
        <v>0</v>
      </c>
      <c r="I558" t="s">
        <v>25</v>
      </c>
      <c r="J558">
        <v>0</v>
      </c>
      <c r="K558">
        <v>10</v>
      </c>
      <c r="L558" t="s">
        <v>19</v>
      </c>
      <c r="M558" t="s">
        <v>5279</v>
      </c>
      <c r="N558">
        <v>442</v>
      </c>
      <c r="O558" t="s">
        <v>24</v>
      </c>
      <c r="P558" t="s">
        <v>5280</v>
      </c>
      <c r="Q558" t="s">
        <v>65</v>
      </c>
      <c r="R558" t="s">
        <v>20</v>
      </c>
      <c r="S558" t="s">
        <v>105</v>
      </c>
      <c r="T558" t="s">
        <v>67</v>
      </c>
      <c r="U558" t="s">
        <v>35</v>
      </c>
      <c r="V558">
        <v>603</v>
      </c>
      <c r="W558" t="s">
        <v>36</v>
      </c>
      <c r="X558" t="s">
        <v>37</v>
      </c>
      <c r="Y558">
        <v>2</v>
      </c>
      <c r="AB558" t="str">
        <f>IF(Table111[[#This Row],[In Adafruit Kit]]+Table111[[#This Row],[Common part]]&gt;0,1,"")</f>
        <v/>
      </c>
      <c r="AE558" t="e">
        <f>VLOOKUP(Table111[[#This Row],[Resistance (Ohms)]],Values!$A$12:'Values'!D$88,3,0)</f>
        <v>#N/A</v>
      </c>
      <c r="AG558" t="str">
        <f>CONCATENATE(Table111[[#This Row],[Resistance (Ohms)]],Table111[[#This Row],[Tolerance]],Table111[[#This Row],[Stock]])</f>
        <v>442Â±1%</v>
      </c>
      <c r="AH558" t="s">
        <v>11345</v>
      </c>
      <c r="AI558" s="6" t="s">
        <v>11350</v>
      </c>
    </row>
    <row r="559" spans="1:35">
      <c r="A559" t="s">
        <v>5274</v>
      </c>
      <c r="B559" t="s">
        <v>5275</v>
      </c>
      <c r="C559" t="s">
        <v>6160</v>
      </c>
      <c r="D559" t="s">
        <v>6161</v>
      </c>
      <c r="E559" t="s">
        <v>60</v>
      </c>
      <c r="F559" t="s">
        <v>6162</v>
      </c>
      <c r="G559">
        <v>92511</v>
      </c>
      <c r="H559">
        <v>0</v>
      </c>
      <c r="I559">
        <v>0.1</v>
      </c>
      <c r="J559">
        <v>0</v>
      </c>
      <c r="K559">
        <v>1</v>
      </c>
      <c r="L559" t="s">
        <v>19</v>
      </c>
      <c r="M559" t="s">
        <v>5279</v>
      </c>
      <c r="N559">
        <v>453</v>
      </c>
      <c r="O559" t="s">
        <v>24</v>
      </c>
      <c r="P559" t="s">
        <v>5280</v>
      </c>
      <c r="Q559" t="s">
        <v>65</v>
      </c>
      <c r="R559" t="s">
        <v>66</v>
      </c>
      <c r="S559" t="s">
        <v>105</v>
      </c>
      <c r="T559" t="s">
        <v>67</v>
      </c>
      <c r="U559" t="s">
        <v>35</v>
      </c>
      <c r="V559">
        <v>603</v>
      </c>
      <c r="W559" t="s">
        <v>36</v>
      </c>
      <c r="X559" t="s">
        <v>37</v>
      </c>
      <c r="Y559">
        <v>2</v>
      </c>
      <c r="AB559" t="str">
        <f>IF(Table111[[#This Row],[In Adafruit Kit]]+Table111[[#This Row],[Common part]]&gt;0,1,"")</f>
        <v/>
      </c>
      <c r="AD559">
        <v>1</v>
      </c>
      <c r="AE559" t="e">
        <f>VLOOKUP(Table111[[#This Row],[Resistance (Ohms)]],Values!$A$12:'Values'!D$88,3,0)</f>
        <v>#N/A</v>
      </c>
      <c r="AG559" t="str">
        <f>CONCATENATE(Table111[[#This Row],[Resistance (Ohms)]],Table111[[#This Row],[Tolerance]],Table111[[#This Row],[Stock]])</f>
        <v>453Â±1%</v>
      </c>
      <c r="AH559" t="s">
        <v>11345</v>
      </c>
      <c r="AI559" s="6" t="s">
        <v>11350</v>
      </c>
    </row>
    <row r="560" spans="1:35">
      <c r="A560" t="s">
        <v>7192</v>
      </c>
      <c r="B560" t="s">
        <v>5275</v>
      </c>
      <c r="C560" t="s">
        <v>8431</v>
      </c>
      <c r="D560" t="s">
        <v>8432</v>
      </c>
      <c r="E560" t="s">
        <v>60</v>
      </c>
      <c r="F560" t="s">
        <v>6162</v>
      </c>
      <c r="G560">
        <v>0</v>
      </c>
      <c r="H560">
        <v>0</v>
      </c>
      <c r="I560" t="s">
        <v>25</v>
      </c>
      <c r="J560">
        <v>0</v>
      </c>
      <c r="K560">
        <v>10</v>
      </c>
      <c r="L560" t="s">
        <v>19</v>
      </c>
      <c r="M560" t="s">
        <v>5279</v>
      </c>
      <c r="N560">
        <v>453</v>
      </c>
      <c r="O560" t="s">
        <v>24</v>
      </c>
      <c r="P560" t="s">
        <v>5280</v>
      </c>
      <c r="Q560" t="s">
        <v>65</v>
      </c>
      <c r="R560" t="s">
        <v>20</v>
      </c>
      <c r="S560" t="s">
        <v>105</v>
      </c>
      <c r="T560" t="s">
        <v>67</v>
      </c>
      <c r="U560" t="s">
        <v>35</v>
      </c>
      <c r="V560">
        <v>603</v>
      </c>
      <c r="W560" t="s">
        <v>36</v>
      </c>
      <c r="X560" t="s">
        <v>37</v>
      </c>
      <c r="Y560">
        <v>2</v>
      </c>
      <c r="AB560" t="str">
        <f>IF(Table111[[#This Row],[In Adafruit Kit]]+Table111[[#This Row],[Common part]]&gt;0,1,"")</f>
        <v/>
      </c>
      <c r="AE560" t="e">
        <f>VLOOKUP(Table111[[#This Row],[Resistance (Ohms)]],Values!$A$12:'Values'!D$88,3,0)</f>
        <v>#N/A</v>
      </c>
      <c r="AG560" t="str">
        <f>CONCATENATE(Table111[[#This Row],[Resistance (Ohms)]],Table111[[#This Row],[Tolerance]],Table111[[#This Row],[Stock]])</f>
        <v>453Â±1%</v>
      </c>
      <c r="AH560" t="s">
        <v>11345</v>
      </c>
      <c r="AI560" s="6" t="s">
        <v>11350</v>
      </c>
    </row>
    <row r="561" spans="1:35">
      <c r="A561" t="s">
        <v>5274</v>
      </c>
      <c r="B561" t="s">
        <v>5275</v>
      </c>
      <c r="C561" t="s">
        <v>6730</v>
      </c>
      <c r="D561" t="s">
        <v>6731</v>
      </c>
      <c r="E561" t="s">
        <v>60</v>
      </c>
      <c r="F561" t="s">
        <v>6732</v>
      </c>
      <c r="G561">
        <v>43546</v>
      </c>
      <c r="H561">
        <v>0</v>
      </c>
      <c r="I561">
        <v>0.1</v>
      </c>
      <c r="J561">
        <v>0</v>
      </c>
      <c r="K561">
        <v>1</v>
      </c>
      <c r="L561" t="s">
        <v>19</v>
      </c>
      <c r="M561" t="s">
        <v>5279</v>
      </c>
      <c r="N561">
        <v>464</v>
      </c>
      <c r="O561" t="s">
        <v>24</v>
      </c>
      <c r="P561" t="s">
        <v>5280</v>
      </c>
      <c r="Q561" t="s">
        <v>65</v>
      </c>
      <c r="R561" t="s">
        <v>66</v>
      </c>
      <c r="S561" t="s">
        <v>105</v>
      </c>
      <c r="T561" t="s">
        <v>67</v>
      </c>
      <c r="U561" t="s">
        <v>35</v>
      </c>
      <c r="V561">
        <v>603</v>
      </c>
      <c r="W561" t="s">
        <v>36</v>
      </c>
      <c r="X561" t="s">
        <v>37</v>
      </c>
      <c r="Y561">
        <v>2</v>
      </c>
      <c r="AB561" t="str">
        <f>IF(Table111[[#This Row],[In Adafruit Kit]]+Table111[[#This Row],[Common part]]&gt;0,1,"")</f>
        <v/>
      </c>
      <c r="AD561">
        <v>1</v>
      </c>
      <c r="AE561" t="e">
        <f>VLOOKUP(Table111[[#This Row],[Resistance (Ohms)]],Values!$A$12:'Values'!D$88,3,0)</f>
        <v>#N/A</v>
      </c>
      <c r="AG561" t="str">
        <f>CONCATENATE(Table111[[#This Row],[Resistance (Ohms)]],Table111[[#This Row],[Tolerance]],Table111[[#This Row],[Stock]])</f>
        <v>464Â±1%</v>
      </c>
      <c r="AH561" t="s">
        <v>11345</v>
      </c>
      <c r="AI561" s="6" t="s">
        <v>11350</v>
      </c>
    </row>
    <row r="562" spans="1:35">
      <c r="A562" t="s">
        <v>7192</v>
      </c>
      <c r="B562" t="s">
        <v>5275</v>
      </c>
      <c r="C562" t="s">
        <v>8441</v>
      </c>
      <c r="D562" t="s">
        <v>8442</v>
      </c>
      <c r="E562" t="s">
        <v>60</v>
      </c>
      <c r="F562" t="s">
        <v>6732</v>
      </c>
      <c r="G562">
        <v>0</v>
      </c>
      <c r="H562">
        <v>0</v>
      </c>
      <c r="I562" t="s">
        <v>25</v>
      </c>
      <c r="J562">
        <v>0</v>
      </c>
      <c r="K562">
        <v>10</v>
      </c>
      <c r="L562" t="s">
        <v>19</v>
      </c>
      <c r="M562" t="s">
        <v>5279</v>
      </c>
      <c r="N562">
        <v>464</v>
      </c>
      <c r="O562" t="s">
        <v>24</v>
      </c>
      <c r="P562" t="s">
        <v>5280</v>
      </c>
      <c r="Q562" t="s">
        <v>65</v>
      </c>
      <c r="R562" t="s">
        <v>20</v>
      </c>
      <c r="S562" t="s">
        <v>105</v>
      </c>
      <c r="T562" t="s">
        <v>67</v>
      </c>
      <c r="U562" t="s">
        <v>35</v>
      </c>
      <c r="V562">
        <v>603</v>
      </c>
      <c r="W562" t="s">
        <v>36</v>
      </c>
      <c r="X562" t="s">
        <v>37</v>
      </c>
      <c r="Y562">
        <v>2</v>
      </c>
      <c r="AB562" t="str">
        <f>IF(Table111[[#This Row],[In Adafruit Kit]]+Table111[[#This Row],[Common part]]&gt;0,1,"")</f>
        <v/>
      </c>
      <c r="AE562" t="e">
        <f>VLOOKUP(Table111[[#This Row],[Resistance (Ohms)]],Values!$A$12:'Values'!D$88,3,0)</f>
        <v>#N/A</v>
      </c>
      <c r="AG562" t="str">
        <f>CONCATENATE(Table111[[#This Row],[Resistance (Ohms)]],Table111[[#This Row],[Tolerance]],Table111[[#This Row],[Stock]])</f>
        <v>464Â±1%</v>
      </c>
      <c r="AH562" t="s">
        <v>11345</v>
      </c>
      <c r="AI562" s="6" t="s">
        <v>11350</v>
      </c>
    </row>
    <row r="563" spans="1:35">
      <c r="A563" t="s">
        <v>5274</v>
      </c>
      <c r="B563" t="s">
        <v>5275</v>
      </c>
      <c r="C563" t="s">
        <v>5338</v>
      </c>
      <c r="D563" t="s">
        <v>5339</v>
      </c>
      <c r="E563" t="s">
        <v>60</v>
      </c>
      <c r="F563" t="s">
        <v>5340</v>
      </c>
      <c r="G563">
        <v>561193</v>
      </c>
      <c r="H563">
        <v>0</v>
      </c>
      <c r="I563">
        <v>0.1</v>
      </c>
      <c r="J563">
        <v>0</v>
      </c>
      <c r="K563">
        <v>1</v>
      </c>
      <c r="L563" t="s">
        <v>19</v>
      </c>
      <c r="M563" t="s">
        <v>5279</v>
      </c>
      <c r="N563">
        <v>470</v>
      </c>
      <c r="O563" t="s">
        <v>23</v>
      </c>
      <c r="P563" t="s">
        <v>5280</v>
      </c>
      <c r="Q563" t="s">
        <v>65</v>
      </c>
      <c r="R563" t="s">
        <v>66</v>
      </c>
      <c r="S563" t="s">
        <v>105</v>
      </c>
      <c r="T563" t="s">
        <v>67</v>
      </c>
      <c r="U563" t="s">
        <v>35</v>
      </c>
      <c r="V563">
        <v>603</v>
      </c>
      <c r="W563" t="s">
        <v>36</v>
      </c>
      <c r="X563" t="s">
        <v>37</v>
      </c>
      <c r="Y563">
        <v>2</v>
      </c>
      <c r="Z563">
        <v>1</v>
      </c>
      <c r="AB563">
        <f>IF(Table111[[#This Row],[In Adafruit Kit]]+Table111[[#This Row],[Common part]]&gt;0,1,"")</f>
        <v>1</v>
      </c>
      <c r="AC563">
        <v>1</v>
      </c>
      <c r="AE563" t="str">
        <f>VLOOKUP(Table111[[#This Row],[Resistance (Ohms)]],Values!$A$12:'Values'!D$88,3,0)</f>
        <v>STOCK</v>
      </c>
      <c r="AF563" t="s">
        <v>29</v>
      </c>
      <c r="AG563" t="str">
        <f>CONCATENATE(Table111[[#This Row],[Resistance (Ohms)]],Table111[[#This Row],[Tolerance]],Table111[[#This Row],[Stock]])</f>
        <v>470Â±5%Stock</v>
      </c>
      <c r="AH563" t="s">
        <v>11345</v>
      </c>
      <c r="AI563" s="6" t="s">
        <v>11350</v>
      </c>
    </row>
    <row r="564" spans="1:35">
      <c r="A564" t="s">
        <v>5274</v>
      </c>
      <c r="B564" t="s">
        <v>5275</v>
      </c>
      <c r="C564" t="s">
        <v>5680</v>
      </c>
      <c r="D564" t="s">
        <v>5681</v>
      </c>
      <c r="E564" t="s">
        <v>60</v>
      </c>
      <c r="F564" t="s">
        <v>5682</v>
      </c>
      <c r="G564">
        <v>999598</v>
      </c>
      <c r="H564">
        <v>0</v>
      </c>
      <c r="I564">
        <v>0.1</v>
      </c>
      <c r="J564">
        <v>0</v>
      </c>
      <c r="K564">
        <v>1</v>
      </c>
      <c r="L564" t="s">
        <v>19</v>
      </c>
      <c r="M564" t="s">
        <v>5279</v>
      </c>
      <c r="N564">
        <v>470</v>
      </c>
      <c r="O564" t="s">
        <v>24</v>
      </c>
      <c r="P564" t="s">
        <v>5280</v>
      </c>
      <c r="Q564" t="s">
        <v>65</v>
      </c>
      <c r="R564" t="s">
        <v>66</v>
      </c>
      <c r="S564" t="s">
        <v>105</v>
      </c>
      <c r="T564" t="s">
        <v>67</v>
      </c>
      <c r="U564" t="s">
        <v>35</v>
      </c>
      <c r="V564">
        <v>603</v>
      </c>
      <c r="W564" t="s">
        <v>36</v>
      </c>
      <c r="X564" t="s">
        <v>37</v>
      </c>
      <c r="Y564">
        <v>2</v>
      </c>
      <c r="AB564" t="str">
        <f>IF(Table111[[#This Row],[In Adafruit Kit]]+Table111[[#This Row],[Common part]]&gt;0,1,"")</f>
        <v/>
      </c>
      <c r="AD564">
        <v>1</v>
      </c>
      <c r="AE564" t="str">
        <f>VLOOKUP(Table111[[#This Row],[Resistance (Ohms)]],Values!$A$12:'Values'!D$88,3,0)</f>
        <v>STOCK</v>
      </c>
      <c r="AF564" t="s">
        <v>29</v>
      </c>
      <c r="AG564" t="str">
        <f>CONCATENATE(Table111[[#This Row],[Resistance (Ohms)]],Table111[[#This Row],[Tolerance]],Table111[[#This Row],[Stock]])</f>
        <v>470Â±1%Stock</v>
      </c>
      <c r="AH564" t="s">
        <v>11345</v>
      </c>
      <c r="AI564" s="6" t="s">
        <v>11350</v>
      </c>
    </row>
    <row r="565" spans="1:35">
      <c r="A565" t="s">
        <v>7192</v>
      </c>
      <c r="B565" t="s">
        <v>5275</v>
      </c>
      <c r="C565" t="s">
        <v>7209</v>
      </c>
      <c r="D565" t="s">
        <v>7210</v>
      </c>
      <c r="E565" t="s">
        <v>60</v>
      </c>
      <c r="F565" t="s">
        <v>5340</v>
      </c>
      <c r="G565">
        <v>100000</v>
      </c>
      <c r="H565">
        <v>0</v>
      </c>
      <c r="I565">
        <v>0.1</v>
      </c>
      <c r="J565">
        <v>0</v>
      </c>
      <c r="K565">
        <v>1</v>
      </c>
      <c r="L565" t="s">
        <v>19</v>
      </c>
      <c r="M565" t="s">
        <v>5279</v>
      </c>
      <c r="N565">
        <v>470</v>
      </c>
      <c r="O565" t="s">
        <v>23</v>
      </c>
      <c r="P565" t="s">
        <v>5280</v>
      </c>
      <c r="Q565" t="s">
        <v>65</v>
      </c>
      <c r="R565" t="s">
        <v>66</v>
      </c>
      <c r="S565" t="s">
        <v>105</v>
      </c>
      <c r="T565" t="s">
        <v>67</v>
      </c>
      <c r="U565" t="s">
        <v>35</v>
      </c>
      <c r="V565" t="s">
        <v>35</v>
      </c>
      <c r="W565" t="s">
        <v>36</v>
      </c>
      <c r="X565" t="s">
        <v>37</v>
      </c>
      <c r="Y565">
        <v>2</v>
      </c>
      <c r="AB565" t="str">
        <f>IF(Table111[[#This Row],[In Adafruit Kit]]+Table111[[#This Row],[Common part]]&gt;0,1,"")</f>
        <v/>
      </c>
      <c r="AD565">
        <v>1</v>
      </c>
      <c r="AE565" t="str">
        <f>VLOOKUP(Table111[[#This Row],[Resistance (Ohms)]],Values!$A$12:'Values'!D$88,3,0)</f>
        <v>STOCK</v>
      </c>
      <c r="AF565" t="s">
        <v>29</v>
      </c>
      <c r="AG565" t="str">
        <f>CONCATENATE(Table111[[#This Row],[Resistance (Ohms)]],Table111[[#This Row],[Tolerance]],Table111[[#This Row],[Stock]])</f>
        <v>470Â±5%Stock</v>
      </c>
      <c r="AH565" t="s">
        <v>11345</v>
      </c>
      <c r="AI565" s="6" t="s">
        <v>11350</v>
      </c>
    </row>
    <row r="566" spans="1:35">
      <c r="A566" t="s">
        <v>7192</v>
      </c>
      <c r="B566" t="s">
        <v>5275</v>
      </c>
      <c r="C566" t="s">
        <v>7231</v>
      </c>
      <c r="D566" t="s">
        <v>7232</v>
      </c>
      <c r="E566" t="s">
        <v>60</v>
      </c>
      <c r="F566" t="s">
        <v>5682</v>
      </c>
      <c r="G566">
        <v>99900</v>
      </c>
      <c r="H566">
        <v>0</v>
      </c>
      <c r="I566">
        <v>0.1</v>
      </c>
      <c r="J566">
        <v>0</v>
      </c>
      <c r="K566">
        <v>1</v>
      </c>
      <c r="L566" t="s">
        <v>19</v>
      </c>
      <c r="M566" t="s">
        <v>5279</v>
      </c>
      <c r="N566">
        <v>470</v>
      </c>
      <c r="O566" t="s">
        <v>24</v>
      </c>
      <c r="P566" t="s">
        <v>5280</v>
      </c>
      <c r="Q566" t="s">
        <v>65</v>
      </c>
      <c r="R566" t="s">
        <v>66</v>
      </c>
      <c r="S566" t="s">
        <v>105</v>
      </c>
      <c r="T566" t="s">
        <v>67</v>
      </c>
      <c r="U566" t="s">
        <v>35</v>
      </c>
      <c r="V566" t="s">
        <v>35</v>
      </c>
      <c r="W566" t="s">
        <v>36</v>
      </c>
      <c r="X566" t="s">
        <v>37</v>
      </c>
      <c r="Y566">
        <v>2</v>
      </c>
      <c r="AB566" t="str">
        <f>IF(Table111[[#This Row],[In Adafruit Kit]]+Table111[[#This Row],[Common part]]&gt;0,1,"")</f>
        <v/>
      </c>
      <c r="AD566">
        <v>1</v>
      </c>
      <c r="AE566" t="str">
        <f>VLOOKUP(Table111[[#This Row],[Resistance (Ohms)]],Values!$A$12:'Values'!D$88,3,0)</f>
        <v>STOCK</v>
      </c>
      <c r="AF566" t="s">
        <v>29</v>
      </c>
      <c r="AG566" t="str">
        <f>CONCATENATE(Table111[[#This Row],[Resistance (Ohms)]],Table111[[#This Row],[Tolerance]],Table111[[#This Row],[Stock]])</f>
        <v>470Â±1%Stock</v>
      </c>
      <c r="AH566" t="s">
        <v>11345</v>
      </c>
      <c r="AI566" s="6" t="s">
        <v>11350</v>
      </c>
    </row>
    <row r="567" spans="1:35">
      <c r="A567" t="s">
        <v>7192</v>
      </c>
      <c r="B567" t="s">
        <v>5275</v>
      </c>
      <c r="C567" t="s">
        <v>8451</v>
      </c>
      <c r="D567" t="s">
        <v>8452</v>
      </c>
      <c r="E567" t="s">
        <v>60</v>
      </c>
      <c r="F567" t="s">
        <v>5682</v>
      </c>
      <c r="G567">
        <v>0</v>
      </c>
      <c r="H567">
        <v>0</v>
      </c>
      <c r="I567" t="s">
        <v>25</v>
      </c>
      <c r="J567">
        <v>0</v>
      </c>
      <c r="K567">
        <v>10</v>
      </c>
      <c r="L567" t="s">
        <v>19</v>
      </c>
      <c r="M567" t="s">
        <v>5279</v>
      </c>
      <c r="N567">
        <v>470</v>
      </c>
      <c r="O567" t="s">
        <v>24</v>
      </c>
      <c r="P567" t="s">
        <v>5280</v>
      </c>
      <c r="Q567" t="s">
        <v>65</v>
      </c>
      <c r="R567" t="s">
        <v>20</v>
      </c>
      <c r="S567" t="s">
        <v>105</v>
      </c>
      <c r="T567" t="s">
        <v>67</v>
      </c>
      <c r="U567" t="s">
        <v>35</v>
      </c>
      <c r="V567">
        <v>603</v>
      </c>
      <c r="W567" t="s">
        <v>36</v>
      </c>
      <c r="X567" t="s">
        <v>37</v>
      </c>
      <c r="Y567">
        <v>2</v>
      </c>
      <c r="AB567" t="str">
        <f>IF(Table111[[#This Row],[In Adafruit Kit]]+Table111[[#This Row],[Common part]]&gt;0,1,"")</f>
        <v/>
      </c>
      <c r="AE567" t="str">
        <f>VLOOKUP(Table111[[#This Row],[Resistance (Ohms)]],Values!$A$12:'Values'!D$88,3,0)</f>
        <v>STOCK</v>
      </c>
      <c r="AG567" t="str">
        <f>CONCATENATE(Table111[[#This Row],[Resistance (Ohms)]],Table111[[#This Row],[Tolerance]],Table111[[#This Row],[Stock]])</f>
        <v>470Â±1%</v>
      </c>
      <c r="AH567" t="s">
        <v>11345</v>
      </c>
      <c r="AI567" s="6" t="s">
        <v>11350</v>
      </c>
    </row>
    <row r="568" spans="1:35">
      <c r="A568" t="s">
        <v>7192</v>
      </c>
      <c r="B568" t="s">
        <v>5275</v>
      </c>
      <c r="C568" t="s">
        <v>9078</v>
      </c>
      <c r="D568" t="s">
        <v>9079</v>
      </c>
      <c r="E568" t="s">
        <v>60</v>
      </c>
      <c r="F568" t="s">
        <v>5340</v>
      </c>
      <c r="G568">
        <v>0</v>
      </c>
      <c r="H568">
        <v>0</v>
      </c>
      <c r="I568" t="s">
        <v>25</v>
      </c>
      <c r="J568">
        <v>0</v>
      </c>
      <c r="K568">
        <v>10</v>
      </c>
      <c r="L568" t="s">
        <v>19</v>
      </c>
      <c r="M568" t="s">
        <v>5279</v>
      </c>
      <c r="N568">
        <v>470</v>
      </c>
      <c r="O568" t="s">
        <v>23</v>
      </c>
      <c r="P568" t="s">
        <v>5280</v>
      </c>
      <c r="Q568" t="s">
        <v>65</v>
      </c>
      <c r="R568" t="s">
        <v>20</v>
      </c>
      <c r="S568" t="s">
        <v>71</v>
      </c>
      <c r="T568" t="s">
        <v>67</v>
      </c>
      <c r="U568" t="s">
        <v>35</v>
      </c>
      <c r="V568">
        <v>603</v>
      </c>
      <c r="W568" t="s">
        <v>36</v>
      </c>
      <c r="X568" t="s">
        <v>37</v>
      </c>
      <c r="Y568">
        <v>2</v>
      </c>
      <c r="AB568" t="str">
        <f>IF(Table111[[#This Row],[In Adafruit Kit]]+Table111[[#This Row],[Common part]]&gt;0,1,"")</f>
        <v/>
      </c>
      <c r="AE568" t="str">
        <f>VLOOKUP(Table111[[#This Row],[Resistance (Ohms)]],Values!$A$12:'Values'!D$88,3,0)</f>
        <v>STOCK</v>
      </c>
      <c r="AG568" t="str">
        <f>CONCATENATE(Table111[[#This Row],[Resistance (Ohms)]],Table111[[#This Row],[Tolerance]],Table111[[#This Row],[Stock]])</f>
        <v>470Â±5%</v>
      </c>
      <c r="AH568" t="s">
        <v>11345</v>
      </c>
      <c r="AI568" s="6" t="s">
        <v>11350</v>
      </c>
    </row>
    <row r="569" spans="1:35">
      <c r="A569" t="s">
        <v>5274</v>
      </c>
      <c r="B569" t="s">
        <v>5275</v>
      </c>
      <c r="C569" t="s">
        <v>5809</v>
      </c>
      <c r="D569" t="s">
        <v>5810</v>
      </c>
      <c r="E569" t="s">
        <v>60</v>
      </c>
      <c r="F569" t="s">
        <v>5811</v>
      </c>
      <c r="G569">
        <v>214204</v>
      </c>
      <c r="H569">
        <v>0</v>
      </c>
      <c r="I569">
        <v>0.1</v>
      </c>
      <c r="J569">
        <v>0</v>
      </c>
      <c r="K569">
        <v>1</v>
      </c>
      <c r="L569" t="s">
        <v>19</v>
      </c>
      <c r="M569" t="s">
        <v>5279</v>
      </c>
      <c r="N569">
        <v>475</v>
      </c>
      <c r="O569" t="s">
        <v>24</v>
      </c>
      <c r="P569" t="s">
        <v>5280</v>
      </c>
      <c r="Q569" t="s">
        <v>65</v>
      </c>
      <c r="R569" t="s">
        <v>66</v>
      </c>
      <c r="S569" t="s">
        <v>105</v>
      </c>
      <c r="T569" t="s">
        <v>67</v>
      </c>
      <c r="U569" t="s">
        <v>35</v>
      </c>
      <c r="V569">
        <v>603</v>
      </c>
      <c r="W569" t="s">
        <v>36</v>
      </c>
      <c r="X569" t="s">
        <v>37</v>
      </c>
      <c r="Y569">
        <v>2</v>
      </c>
      <c r="AB569" t="str">
        <f>IF(Table111[[#This Row],[In Adafruit Kit]]+Table111[[#This Row],[Common part]]&gt;0,1,"")</f>
        <v/>
      </c>
      <c r="AD569">
        <v>1</v>
      </c>
      <c r="AE569" t="e">
        <f>VLOOKUP(Table111[[#This Row],[Resistance (Ohms)]],Values!$A$12:'Values'!D$88,3,0)</f>
        <v>#N/A</v>
      </c>
      <c r="AG569" t="str">
        <f>CONCATENATE(Table111[[#This Row],[Resistance (Ohms)]],Table111[[#This Row],[Tolerance]],Table111[[#This Row],[Stock]])</f>
        <v>475Â±1%</v>
      </c>
      <c r="AH569" t="s">
        <v>11345</v>
      </c>
      <c r="AI569" s="6" t="s">
        <v>11350</v>
      </c>
    </row>
    <row r="570" spans="1:35">
      <c r="A570" t="s">
        <v>7192</v>
      </c>
      <c r="B570" t="s">
        <v>5275</v>
      </c>
      <c r="C570" t="s">
        <v>8461</v>
      </c>
      <c r="D570" t="s">
        <v>8462</v>
      </c>
      <c r="E570" t="s">
        <v>60</v>
      </c>
      <c r="F570" t="s">
        <v>5811</v>
      </c>
      <c r="G570">
        <v>0</v>
      </c>
      <c r="H570">
        <v>0</v>
      </c>
      <c r="I570" t="s">
        <v>25</v>
      </c>
      <c r="J570">
        <v>0</v>
      </c>
      <c r="K570">
        <v>10</v>
      </c>
      <c r="L570" t="s">
        <v>19</v>
      </c>
      <c r="M570" t="s">
        <v>5279</v>
      </c>
      <c r="N570">
        <v>475</v>
      </c>
      <c r="O570" t="s">
        <v>24</v>
      </c>
      <c r="P570" t="s">
        <v>5280</v>
      </c>
      <c r="Q570" t="s">
        <v>65</v>
      </c>
      <c r="R570" t="s">
        <v>20</v>
      </c>
      <c r="S570" t="s">
        <v>105</v>
      </c>
      <c r="T570" t="s">
        <v>67</v>
      </c>
      <c r="U570" t="s">
        <v>35</v>
      </c>
      <c r="V570">
        <v>603</v>
      </c>
      <c r="W570" t="s">
        <v>36</v>
      </c>
      <c r="X570" t="s">
        <v>37</v>
      </c>
      <c r="Y570">
        <v>2</v>
      </c>
      <c r="AB570" t="str">
        <f>IF(Table111[[#This Row],[In Adafruit Kit]]+Table111[[#This Row],[Common part]]&gt;0,1,"")</f>
        <v/>
      </c>
      <c r="AE570" t="e">
        <f>VLOOKUP(Table111[[#This Row],[Resistance (Ohms)]],Values!$A$12:'Values'!D$88,3,0)</f>
        <v>#N/A</v>
      </c>
      <c r="AG570" t="str">
        <f>CONCATENATE(Table111[[#This Row],[Resistance (Ohms)]],Table111[[#This Row],[Tolerance]],Table111[[#This Row],[Stock]])</f>
        <v>475Â±1%</v>
      </c>
      <c r="AH570" t="s">
        <v>11345</v>
      </c>
      <c r="AI570" s="6" t="s">
        <v>11350</v>
      </c>
    </row>
    <row r="571" spans="1:35">
      <c r="A571" t="s">
        <v>5274</v>
      </c>
      <c r="B571" t="s">
        <v>5275</v>
      </c>
      <c r="C571" t="s">
        <v>6448</v>
      </c>
      <c r="D571" t="s">
        <v>6449</v>
      </c>
      <c r="E571" t="s">
        <v>60</v>
      </c>
      <c r="F571" t="s">
        <v>6450</v>
      </c>
      <c r="G571">
        <v>60392</v>
      </c>
      <c r="H571">
        <v>0</v>
      </c>
      <c r="I571">
        <v>0.1</v>
      </c>
      <c r="J571">
        <v>0</v>
      </c>
      <c r="K571">
        <v>1</v>
      </c>
      <c r="L571" t="s">
        <v>19</v>
      </c>
      <c r="M571" t="s">
        <v>5279</v>
      </c>
      <c r="N571">
        <v>487</v>
      </c>
      <c r="O571" t="s">
        <v>24</v>
      </c>
      <c r="P571" t="s">
        <v>5280</v>
      </c>
      <c r="Q571" t="s">
        <v>65</v>
      </c>
      <c r="R571" t="s">
        <v>66</v>
      </c>
      <c r="S571" t="s">
        <v>105</v>
      </c>
      <c r="T571" t="s">
        <v>67</v>
      </c>
      <c r="U571" t="s">
        <v>35</v>
      </c>
      <c r="V571">
        <v>603</v>
      </c>
      <c r="W571" t="s">
        <v>36</v>
      </c>
      <c r="X571" t="s">
        <v>37</v>
      </c>
      <c r="Y571">
        <v>2</v>
      </c>
      <c r="AB571" t="str">
        <f>IF(Table111[[#This Row],[In Adafruit Kit]]+Table111[[#This Row],[Common part]]&gt;0,1,"")</f>
        <v/>
      </c>
      <c r="AD571">
        <v>1</v>
      </c>
      <c r="AE571" t="e">
        <f>VLOOKUP(Table111[[#This Row],[Resistance (Ohms)]],Values!$A$12:'Values'!D$88,3,0)</f>
        <v>#N/A</v>
      </c>
      <c r="AG571" t="str">
        <f>CONCATENATE(Table111[[#This Row],[Resistance (Ohms)]],Table111[[#This Row],[Tolerance]],Table111[[#This Row],[Stock]])</f>
        <v>487Â±1%</v>
      </c>
      <c r="AH571" t="s">
        <v>11345</v>
      </c>
      <c r="AI571" s="6" t="s">
        <v>11350</v>
      </c>
    </row>
    <row r="572" spans="1:35">
      <c r="A572" t="s">
        <v>7192</v>
      </c>
      <c r="B572" t="s">
        <v>5275</v>
      </c>
      <c r="C572" t="s">
        <v>8475</v>
      </c>
      <c r="D572" t="s">
        <v>8476</v>
      </c>
      <c r="E572" t="s">
        <v>60</v>
      </c>
      <c r="F572" t="s">
        <v>6450</v>
      </c>
      <c r="G572">
        <v>0</v>
      </c>
      <c r="H572">
        <v>0</v>
      </c>
      <c r="I572" t="s">
        <v>25</v>
      </c>
      <c r="J572">
        <v>0</v>
      </c>
      <c r="K572">
        <v>10</v>
      </c>
      <c r="L572" t="s">
        <v>19</v>
      </c>
      <c r="M572" t="s">
        <v>5279</v>
      </c>
      <c r="N572">
        <v>487</v>
      </c>
      <c r="O572" t="s">
        <v>24</v>
      </c>
      <c r="P572" t="s">
        <v>5280</v>
      </c>
      <c r="Q572" t="s">
        <v>65</v>
      </c>
      <c r="R572" t="s">
        <v>20</v>
      </c>
      <c r="S572" t="s">
        <v>105</v>
      </c>
      <c r="T572" t="s">
        <v>67</v>
      </c>
      <c r="U572" t="s">
        <v>35</v>
      </c>
      <c r="V572">
        <v>603</v>
      </c>
      <c r="W572" t="s">
        <v>36</v>
      </c>
      <c r="X572" t="s">
        <v>37</v>
      </c>
      <c r="Y572">
        <v>2</v>
      </c>
      <c r="AB572" t="str">
        <f>IF(Table111[[#This Row],[In Adafruit Kit]]+Table111[[#This Row],[Common part]]&gt;0,1,"")</f>
        <v/>
      </c>
      <c r="AE572" t="e">
        <f>VLOOKUP(Table111[[#This Row],[Resistance (Ohms)]],Values!$A$12:'Values'!D$88,3,0)</f>
        <v>#N/A</v>
      </c>
      <c r="AG572" t="str">
        <f>CONCATENATE(Table111[[#This Row],[Resistance (Ohms)]],Table111[[#This Row],[Tolerance]],Table111[[#This Row],[Stock]])</f>
        <v>487Â±1%</v>
      </c>
      <c r="AH572" t="s">
        <v>11345</v>
      </c>
      <c r="AI572" s="6" t="s">
        <v>11350</v>
      </c>
    </row>
    <row r="573" spans="1:35">
      <c r="A573" t="s">
        <v>5274</v>
      </c>
      <c r="B573" t="s">
        <v>5275</v>
      </c>
      <c r="C573" t="s">
        <v>5695</v>
      </c>
      <c r="D573" t="s">
        <v>5696</v>
      </c>
      <c r="E573" t="s">
        <v>60</v>
      </c>
      <c r="F573" t="s">
        <v>5697</v>
      </c>
      <c r="G573">
        <v>757622</v>
      </c>
      <c r="H573">
        <v>0</v>
      </c>
      <c r="I573">
        <v>0.1</v>
      </c>
      <c r="J573">
        <v>0</v>
      </c>
      <c r="K573">
        <v>1</v>
      </c>
      <c r="L573" t="s">
        <v>19</v>
      </c>
      <c r="M573" t="s">
        <v>5279</v>
      </c>
      <c r="N573">
        <v>499</v>
      </c>
      <c r="O573" t="s">
        <v>24</v>
      </c>
      <c r="P573" t="s">
        <v>5280</v>
      </c>
      <c r="Q573" t="s">
        <v>65</v>
      </c>
      <c r="R573" t="s">
        <v>66</v>
      </c>
      <c r="S573" t="s">
        <v>105</v>
      </c>
      <c r="T573" t="s">
        <v>67</v>
      </c>
      <c r="U573" t="s">
        <v>35</v>
      </c>
      <c r="V573">
        <v>603</v>
      </c>
      <c r="W573" t="s">
        <v>36</v>
      </c>
      <c r="X573" t="s">
        <v>37</v>
      </c>
      <c r="Y573">
        <v>2</v>
      </c>
      <c r="AB573" t="str">
        <f>IF(Table111[[#This Row],[In Adafruit Kit]]+Table111[[#This Row],[Common part]]&gt;0,1,"")</f>
        <v/>
      </c>
      <c r="AD573">
        <v>1</v>
      </c>
      <c r="AE573" t="e">
        <f>VLOOKUP(Table111[[#This Row],[Resistance (Ohms)]],Values!$A$12:'Values'!D$88,3,0)</f>
        <v>#N/A</v>
      </c>
      <c r="AG573" t="str">
        <f>CONCATENATE(Table111[[#This Row],[Resistance (Ohms)]],Table111[[#This Row],[Tolerance]],Table111[[#This Row],[Stock]])</f>
        <v>499Â±1%</v>
      </c>
      <c r="AH573" t="s">
        <v>11345</v>
      </c>
      <c r="AI573" s="6" t="s">
        <v>11350</v>
      </c>
    </row>
    <row r="574" spans="1:35">
      <c r="A574" t="s">
        <v>7192</v>
      </c>
      <c r="B574" t="s">
        <v>5275</v>
      </c>
      <c r="C574" t="s">
        <v>8485</v>
      </c>
      <c r="D574" t="s">
        <v>8486</v>
      </c>
      <c r="E574" t="s">
        <v>60</v>
      </c>
      <c r="F574" t="s">
        <v>5697</v>
      </c>
      <c r="G574">
        <v>0</v>
      </c>
      <c r="H574">
        <v>0</v>
      </c>
      <c r="I574" t="s">
        <v>25</v>
      </c>
      <c r="J574">
        <v>0</v>
      </c>
      <c r="K574">
        <v>10</v>
      </c>
      <c r="L574" t="s">
        <v>19</v>
      </c>
      <c r="M574" t="s">
        <v>5279</v>
      </c>
      <c r="N574">
        <v>499</v>
      </c>
      <c r="O574" t="s">
        <v>24</v>
      </c>
      <c r="P574" t="s">
        <v>5280</v>
      </c>
      <c r="Q574" t="s">
        <v>65</v>
      </c>
      <c r="R574" t="s">
        <v>20</v>
      </c>
      <c r="S574" t="s">
        <v>105</v>
      </c>
      <c r="T574" t="s">
        <v>67</v>
      </c>
      <c r="U574" t="s">
        <v>35</v>
      </c>
      <c r="V574">
        <v>603</v>
      </c>
      <c r="W574" t="s">
        <v>36</v>
      </c>
      <c r="X574" t="s">
        <v>37</v>
      </c>
      <c r="Y574">
        <v>2</v>
      </c>
      <c r="AB574" t="str">
        <f>IF(Table111[[#This Row],[In Adafruit Kit]]+Table111[[#This Row],[Common part]]&gt;0,1,"")</f>
        <v/>
      </c>
      <c r="AE574" t="e">
        <f>VLOOKUP(Table111[[#This Row],[Resistance (Ohms)]],Values!$A$12:'Values'!D$88,3,0)</f>
        <v>#N/A</v>
      </c>
      <c r="AG574" t="str">
        <f>CONCATENATE(Table111[[#This Row],[Resistance (Ohms)]],Table111[[#This Row],[Tolerance]],Table111[[#This Row],[Stock]])</f>
        <v>499Â±1%</v>
      </c>
      <c r="AH574" t="s">
        <v>11345</v>
      </c>
      <c r="AI574" s="6" t="s">
        <v>11350</v>
      </c>
    </row>
    <row r="575" spans="1:35">
      <c r="A575" t="s">
        <v>5274</v>
      </c>
      <c r="B575" t="s">
        <v>5275</v>
      </c>
      <c r="C575" t="s">
        <v>5422</v>
      </c>
      <c r="D575" t="s">
        <v>5423</v>
      </c>
      <c r="E575" t="s">
        <v>60</v>
      </c>
      <c r="F575" t="s">
        <v>5424</v>
      </c>
      <c r="G575">
        <v>123315</v>
      </c>
      <c r="H575">
        <v>0</v>
      </c>
      <c r="I575">
        <v>0.1</v>
      </c>
      <c r="J575">
        <v>0</v>
      </c>
      <c r="K575">
        <v>1</v>
      </c>
      <c r="L575" t="s">
        <v>19</v>
      </c>
      <c r="M575" t="s">
        <v>5279</v>
      </c>
      <c r="N575">
        <v>510</v>
      </c>
      <c r="O575" t="s">
        <v>23</v>
      </c>
      <c r="P575" t="s">
        <v>5280</v>
      </c>
      <c r="Q575" t="s">
        <v>65</v>
      </c>
      <c r="R575" t="s">
        <v>66</v>
      </c>
      <c r="S575" t="s">
        <v>105</v>
      </c>
      <c r="T575" t="s">
        <v>67</v>
      </c>
      <c r="U575" t="s">
        <v>35</v>
      </c>
      <c r="V575">
        <v>603</v>
      </c>
      <c r="W575" t="s">
        <v>36</v>
      </c>
      <c r="X575" t="s">
        <v>37</v>
      </c>
      <c r="Y575">
        <v>2</v>
      </c>
      <c r="Z575">
        <v>1</v>
      </c>
      <c r="AB575">
        <f>IF(Table111[[#This Row],[In Adafruit Kit]]+Table111[[#This Row],[Common part]]&gt;0,1,"")</f>
        <v>1</v>
      </c>
      <c r="AC575">
        <v>1</v>
      </c>
      <c r="AE575" t="str">
        <f>VLOOKUP(Table111[[#This Row],[Resistance (Ohms)]],Values!$A$12:'Values'!D$88,3,0)</f>
        <v>STOCK</v>
      </c>
      <c r="AF575" t="s">
        <v>29</v>
      </c>
      <c r="AG575" t="str">
        <f>CONCATENATE(Table111[[#This Row],[Resistance (Ohms)]],Table111[[#This Row],[Tolerance]],Table111[[#This Row],[Stock]])</f>
        <v>510Â±5%Stock</v>
      </c>
      <c r="AH575" t="s">
        <v>11345</v>
      </c>
      <c r="AI575" s="6" t="s">
        <v>11350</v>
      </c>
    </row>
    <row r="576" spans="1:35">
      <c r="A576" t="s">
        <v>5274</v>
      </c>
      <c r="B576" t="s">
        <v>5275</v>
      </c>
      <c r="C576" t="s">
        <v>6004</v>
      </c>
      <c r="D576" t="s">
        <v>6005</v>
      </c>
      <c r="E576" t="s">
        <v>60</v>
      </c>
      <c r="F576" t="s">
        <v>6006</v>
      </c>
      <c r="G576">
        <v>123011</v>
      </c>
      <c r="H576">
        <v>0</v>
      </c>
      <c r="I576">
        <v>0.1</v>
      </c>
      <c r="J576">
        <v>0</v>
      </c>
      <c r="K576">
        <v>1</v>
      </c>
      <c r="L576" t="s">
        <v>19</v>
      </c>
      <c r="M576" t="s">
        <v>5279</v>
      </c>
      <c r="N576">
        <v>510</v>
      </c>
      <c r="O576" t="s">
        <v>24</v>
      </c>
      <c r="P576" t="s">
        <v>5280</v>
      </c>
      <c r="Q576" t="s">
        <v>65</v>
      </c>
      <c r="R576" t="s">
        <v>66</v>
      </c>
      <c r="S576" t="s">
        <v>105</v>
      </c>
      <c r="T576" t="s">
        <v>67</v>
      </c>
      <c r="U576" t="s">
        <v>35</v>
      </c>
      <c r="V576">
        <v>603</v>
      </c>
      <c r="W576" t="s">
        <v>36</v>
      </c>
      <c r="X576" t="s">
        <v>37</v>
      </c>
      <c r="Y576">
        <v>2</v>
      </c>
      <c r="AB576" t="str">
        <f>IF(Table111[[#This Row],[In Adafruit Kit]]+Table111[[#This Row],[Common part]]&gt;0,1,"")</f>
        <v/>
      </c>
      <c r="AD576">
        <v>1</v>
      </c>
      <c r="AE576" t="str">
        <f>VLOOKUP(Table111[[#This Row],[Resistance (Ohms)]],Values!$A$12:'Values'!D$88,3,0)</f>
        <v>STOCK</v>
      </c>
      <c r="AF576" t="s">
        <v>29</v>
      </c>
      <c r="AG576" t="str">
        <f>CONCATENATE(Table111[[#This Row],[Resistance (Ohms)]],Table111[[#This Row],[Tolerance]],Table111[[#This Row],[Stock]])</f>
        <v>510Â±1%Stock</v>
      </c>
      <c r="AH576" t="s">
        <v>11345</v>
      </c>
      <c r="AI576" s="6" t="s">
        <v>11350</v>
      </c>
    </row>
    <row r="577" spans="1:35">
      <c r="A577" t="s">
        <v>7192</v>
      </c>
      <c r="B577" t="s">
        <v>5275</v>
      </c>
      <c r="C577" t="s">
        <v>8503</v>
      </c>
      <c r="D577" t="s">
        <v>8504</v>
      </c>
      <c r="E577" t="s">
        <v>60</v>
      </c>
      <c r="F577" t="s">
        <v>6006</v>
      </c>
      <c r="G577">
        <v>0</v>
      </c>
      <c r="H577">
        <v>0</v>
      </c>
      <c r="I577" t="s">
        <v>25</v>
      </c>
      <c r="J577">
        <v>0</v>
      </c>
      <c r="K577">
        <v>10</v>
      </c>
      <c r="L577" t="s">
        <v>19</v>
      </c>
      <c r="M577" t="s">
        <v>5279</v>
      </c>
      <c r="N577">
        <v>510</v>
      </c>
      <c r="O577" t="s">
        <v>24</v>
      </c>
      <c r="P577" t="s">
        <v>5280</v>
      </c>
      <c r="Q577" t="s">
        <v>65</v>
      </c>
      <c r="R577" t="s">
        <v>20</v>
      </c>
      <c r="S577" t="s">
        <v>105</v>
      </c>
      <c r="T577" t="s">
        <v>67</v>
      </c>
      <c r="U577" t="s">
        <v>35</v>
      </c>
      <c r="V577">
        <v>603</v>
      </c>
      <c r="W577" t="s">
        <v>36</v>
      </c>
      <c r="X577" t="s">
        <v>37</v>
      </c>
      <c r="Y577">
        <v>2</v>
      </c>
      <c r="AB577" t="str">
        <f>IF(Table111[[#This Row],[In Adafruit Kit]]+Table111[[#This Row],[Common part]]&gt;0,1,"")</f>
        <v/>
      </c>
      <c r="AE577" t="str">
        <f>VLOOKUP(Table111[[#This Row],[Resistance (Ohms)]],Values!$A$12:'Values'!D$88,3,0)</f>
        <v>STOCK</v>
      </c>
      <c r="AG577" t="str">
        <f>CONCATENATE(Table111[[#This Row],[Resistance (Ohms)]],Table111[[#This Row],[Tolerance]],Table111[[#This Row],[Stock]])</f>
        <v>510Â±1%</v>
      </c>
      <c r="AH577" t="s">
        <v>11345</v>
      </c>
      <c r="AI577" s="6" t="s">
        <v>11350</v>
      </c>
    </row>
    <row r="578" spans="1:35">
      <c r="A578" t="s">
        <v>7192</v>
      </c>
      <c r="B578" t="s">
        <v>5275</v>
      </c>
      <c r="C578" t="s">
        <v>9094</v>
      </c>
      <c r="D578" t="s">
        <v>9095</v>
      </c>
      <c r="E578" t="s">
        <v>60</v>
      </c>
      <c r="F578" t="s">
        <v>5424</v>
      </c>
      <c r="G578">
        <v>0</v>
      </c>
      <c r="H578">
        <v>0</v>
      </c>
      <c r="I578" t="s">
        <v>25</v>
      </c>
      <c r="J578">
        <v>0</v>
      </c>
      <c r="K578">
        <v>10</v>
      </c>
      <c r="L578" t="s">
        <v>19</v>
      </c>
      <c r="M578" t="s">
        <v>5279</v>
      </c>
      <c r="N578">
        <v>510</v>
      </c>
      <c r="O578" t="s">
        <v>23</v>
      </c>
      <c r="P578" t="s">
        <v>5280</v>
      </c>
      <c r="Q578" t="s">
        <v>65</v>
      </c>
      <c r="R578" t="s">
        <v>20</v>
      </c>
      <c r="S578" t="s">
        <v>71</v>
      </c>
      <c r="T578" t="s">
        <v>67</v>
      </c>
      <c r="U578" t="s">
        <v>35</v>
      </c>
      <c r="V578">
        <v>603</v>
      </c>
      <c r="W578" t="s">
        <v>36</v>
      </c>
      <c r="X578" t="s">
        <v>37</v>
      </c>
      <c r="Y578">
        <v>2</v>
      </c>
      <c r="AB578" t="str">
        <f>IF(Table111[[#This Row],[In Adafruit Kit]]+Table111[[#This Row],[Common part]]&gt;0,1,"")</f>
        <v/>
      </c>
      <c r="AE578" t="str">
        <f>VLOOKUP(Table111[[#This Row],[Resistance (Ohms)]],Values!$A$12:'Values'!D$88,3,0)</f>
        <v>STOCK</v>
      </c>
      <c r="AG578" t="str">
        <f>CONCATENATE(Table111[[#This Row],[Resistance (Ohms)]],Table111[[#This Row],[Tolerance]],Table111[[#This Row],[Stock]])</f>
        <v>510Â±5%</v>
      </c>
      <c r="AH578" t="s">
        <v>11345</v>
      </c>
      <c r="AI578" s="6" t="s">
        <v>11350</v>
      </c>
    </row>
    <row r="579" spans="1:35">
      <c r="A579" t="s">
        <v>5274</v>
      </c>
      <c r="B579" t="s">
        <v>5275</v>
      </c>
      <c r="C579" t="s">
        <v>6286</v>
      </c>
      <c r="D579" t="s">
        <v>6287</v>
      </c>
      <c r="E579" t="s">
        <v>60</v>
      </c>
      <c r="F579" t="s">
        <v>6288</v>
      </c>
      <c r="G579">
        <v>79939</v>
      </c>
      <c r="H579">
        <v>0</v>
      </c>
      <c r="I579">
        <v>0.1</v>
      </c>
      <c r="J579">
        <v>0</v>
      </c>
      <c r="K579">
        <v>1</v>
      </c>
      <c r="L579" t="s">
        <v>19</v>
      </c>
      <c r="M579" t="s">
        <v>5279</v>
      </c>
      <c r="N579">
        <v>511</v>
      </c>
      <c r="O579" t="s">
        <v>24</v>
      </c>
      <c r="P579" t="s">
        <v>5280</v>
      </c>
      <c r="Q579" t="s">
        <v>65</v>
      </c>
      <c r="R579" t="s">
        <v>66</v>
      </c>
      <c r="S579" t="s">
        <v>105</v>
      </c>
      <c r="T579" t="s">
        <v>67</v>
      </c>
      <c r="U579" t="s">
        <v>35</v>
      </c>
      <c r="V579">
        <v>603</v>
      </c>
      <c r="W579" t="s">
        <v>36</v>
      </c>
      <c r="X579" t="s">
        <v>37</v>
      </c>
      <c r="Y579">
        <v>2</v>
      </c>
      <c r="AB579" t="str">
        <f>IF(Table111[[#This Row],[In Adafruit Kit]]+Table111[[#This Row],[Common part]]&gt;0,1,"")</f>
        <v/>
      </c>
      <c r="AD579">
        <v>1</v>
      </c>
      <c r="AE579" t="e">
        <f>VLOOKUP(Table111[[#This Row],[Resistance (Ohms)]],Values!$A$12:'Values'!D$88,3,0)</f>
        <v>#N/A</v>
      </c>
      <c r="AG579" t="str">
        <f>CONCATENATE(Table111[[#This Row],[Resistance (Ohms)]],Table111[[#This Row],[Tolerance]],Table111[[#This Row],[Stock]])</f>
        <v>511Â±1%</v>
      </c>
      <c r="AH579" t="s">
        <v>11345</v>
      </c>
      <c r="AI579" s="6" t="s">
        <v>11350</v>
      </c>
    </row>
    <row r="580" spans="1:35">
      <c r="A580" t="s">
        <v>7192</v>
      </c>
      <c r="B580" t="s">
        <v>5275</v>
      </c>
      <c r="C580" t="s">
        <v>8511</v>
      </c>
      <c r="D580" t="s">
        <v>8512</v>
      </c>
      <c r="E580" t="s">
        <v>60</v>
      </c>
      <c r="F580" t="s">
        <v>6288</v>
      </c>
      <c r="G580">
        <v>0</v>
      </c>
      <c r="H580">
        <v>0</v>
      </c>
      <c r="I580" t="s">
        <v>25</v>
      </c>
      <c r="J580">
        <v>0</v>
      </c>
      <c r="K580">
        <v>10</v>
      </c>
      <c r="L580" t="s">
        <v>19</v>
      </c>
      <c r="M580" t="s">
        <v>5279</v>
      </c>
      <c r="N580">
        <v>511</v>
      </c>
      <c r="O580" t="s">
        <v>24</v>
      </c>
      <c r="P580" t="s">
        <v>5280</v>
      </c>
      <c r="Q580" t="s">
        <v>65</v>
      </c>
      <c r="R580" t="s">
        <v>20</v>
      </c>
      <c r="S580" t="s">
        <v>105</v>
      </c>
      <c r="T580" t="s">
        <v>67</v>
      </c>
      <c r="U580" t="s">
        <v>35</v>
      </c>
      <c r="V580">
        <v>603</v>
      </c>
      <c r="W580" t="s">
        <v>36</v>
      </c>
      <c r="X580" t="s">
        <v>37</v>
      </c>
      <c r="Y580">
        <v>2</v>
      </c>
      <c r="AB580" t="str">
        <f>IF(Table111[[#This Row],[In Adafruit Kit]]+Table111[[#This Row],[Common part]]&gt;0,1,"")</f>
        <v/>
      </c>
      <c r="AE580" t="e">
        <f>VLOOKUP(Table111[[#This Row],[Resistance (Ohms)]],Values!$A$12:'Values'!D$88,3,0)</f>
        <v>#N/A</v>
      </c>
      <c r="AG580" t="str">
        <f>CONCATENATE(Table111[[#This Row],[Resistance (Ohms)]],Table111[[#This Row],[Tolerance]],Table111[[#This Row],[Stock]])</f>
        <v>511Â±1%</v>
      </c>
      <c r="AH580" t="s">
        <v>11345</v>
      </c>
      <c r="AI580" s="6" t="s">
        <v>11350</v>
      </c>
    </row>
    <row r="581" spans="1:35">
      <c r="A581" t="s">
        <v>5274</v>
      </c>
      <c r="B581" t="s">
        <v>5275</v>
      </c>
      <c r="C581" t="s">
        <v>6079</v>
      </c>
      <c r="D581" t="s">
        <v>6080</v>
      </c>
      <c r="E581" t="s">
        <v>60</v>
      </c>
      <c r="F581" t="s">
        <v>6081</v>
      </c>
      <c r="G581">
        <v>108689</v>
      </c>
      <c r="H581">
        <v>0</v>
      </c>
      <c r="I581">
        <v>0.1</v>
      </c>
      <c r="J581">
        <v>0</v>
      </c>
      <c r="K581">
        <v>1</v>
      </c>
      <c r="L581" t="s">
        <v>19</v>
      </c>
      <c r="M581" t="s">
        <v>5279</v>
      </c>
      <c r="N581">
        <v>523</v>
      </c>
      <c r="O581" t="s">
        <v>24</v>
      </c>
      <c r="P581" t="s">
        <v>5280</v>
      </c>
      <c r="Q581" t="s">
        <v>65</v>
      </c>
      <c r="R581" t="s">
        <v>66</v>
      </c>
      <c r="S581" t="s">
        <v>105</v>
      </c>
      <c r="T581" t="s">
        <v>67</v>
      </c>
      <c r="U581" t="s">
        <v>35</v>
      </c>
      <c r="V581">
        <v>603</v>
      </c>
      <c r="W581" t="s">
        <v>36</v>
      </c>
      <c r="X581" t="s">
        <v>37</v>
      </c>
      <c r="Y581">
        <v>2</v>
      </c>
      <c r="AB581" t="str">
        <f>IF(Table111[[#This Row],[In Adafruit Kit]]+Table111[[#This Row],[Common part]]&gt;0,1,"")</f>
        <v/>
      </c>
      <c r="AD581">
        <v>1</v>
      </c>
      <c r="AE581" t="e">
        <f>VLOOKUP(Table111[[#This Row],[Resistance (Ohms)]],Values!$A$12:'Values'!D$88,3,0)</f>
        <v>#N/A</v>
      </c>
      <c r="AG581" t="str">
        <f>CONCATENATE(Table111[[#This Row],[Resistance (Ohms)]],Table111[[#This Row],[Tolerance]],Table111[[#This Row],[Stock]])</f>
        <v>523Â±1%</v>
      </c>
      <c r="AH581" t="s">
        <v>11345</v>
      </c>
      <c r="AI581" s="6" t="s">
        <v>11350</v>
      </c>
    </row>
    <row r="582" spans="1:35">
      <c r="A582" t="s">
        <v>7192</v>
      </c>
      <c r="B582" t="s">
        <v>5275</v>
      </c>
      <c r="C582" t="s">
        <v>8523</v>
      </c>
      <c r="D582" t="s">
        <v>8524</v>
      </c>
      <c r="E582" t="s">
        <v>60</v>
      </c>
      <c r="F582" t="s">
        <v>6081</v>
      </c>
      <c r="G582">
        <v>0</v>
      </c>
      <c r="H582">
        <v>0</v>
      </c>
      <c r="I582" t="s">
        <v>25</v>
      </c>
      <c r="J582">
        <v>0</v>
      </c>
      <c r="K582">
        <v>10</v>
      </c>
      <c r="L582" t="s">
        <v>19</v>
      </c>
      <c r="M582" t="s">
        <v>5279</v>
      </c>
      <c r="N582">
        <v>523</v>
      </c>
      <c r="O582" t="s">
        <v>24</v>
      </c>
      <c r="P582" t="s">
        <v>5280</v>
      </c>
      <c r="Q582" t="s">
        <v>65</v>
      </c>
      <c r="R582" t="s">
        <v>20</v>
      </c>
      <c r="S582" t="s">
        <v>105</v>
      </c>
      <c r="T582" t="s">
        <v>67</v>
      </c>
      <c r="U582" t="s">
        <v>35</v>
      </c>
      <c r="V582">
        <v>603</v>
      </c>
      <c r="W582" t="s">
        <v>36</v>
      </c>
      <c r="X582" t="s">
        <v>37</v>
      </c>
      <c r="Y582">
        <v>2</v>
      </c>
      <c r="AB582" t="str">
        <f>IF(Table111[[#This Row],[In Adafruit Kit]]+Table111[[#This Row],[Common part]]&gt;0,1,"")</f>
        <v/>
      </c>
      <c r="AE582" t="e">
        <f>VLOOKUP(Table111[[#This Row],[Resistance (Ohms)]],Values!$A$12:'Values'!D$88,3,0)</f>
        <v>#N/A</v>
      </c>
      <c r="AG582" t="str">
        <f>CONCATENATE(Table111[[#This Row],[Resistance (Ohms)]],Table111[[#This Row],[Tolerance]],Table111[[#This Row],[Stock]])</f>
        <v>523Â±1%</v>
      </c>
      <c r="AH582" t="s">
        <v>11345</v>
      </c>
      <c r="AI582" s="6" t="s">
        <v>11350</v>
      </c>
    </row>
    <row r="583" spans="1:35">
      <c r="A583" t="s">
        <v>5274</v>
      </c>
      <c r="B583" t="s">
        <v>5275</v>
      </c>
      <c r="C583" t="s">
        <v>6787</v>
      </c>
      <c r="D583" t="s">
        <v>6788</v>
      </c>
      <c r="E583" t="s">
        <v>60</v>
      </c>
      <c r="F583" t="s">
        <v>6789</v>
      </c>
      <c r="G583">
        <v>36999</v>
      </c>
      <c r="H583">
        <v>0</v>
      </c>
      <c r="I583">
        <v>0.1</v>
      </c>
      <c r="J583">
        <v>0</v>
      </c>
      <c r="K583">
        <v>1</v>
      </c>
      <c r="L583" t="s">
        <v>19</v>
      </c>
      <c r="M583" t="s">
        <v>5279</v>
      </c>
      <c r="N583">
        <v>536</v>
      </c>
      <c r="O583" t="s">
        <v>24</v>
      </c>
      <c r="P583" t="s">
        <v>5280</v>
      </c>
      <c r="Q583" t="s">
        <v>65</v>
      </c>
      <c r="R583" t="s">
        <v>66</v>
      </c>
      <c r="S583" t="s">
        <v>105</v>
      </c>
      <c r="T583" t="s">
        <v>67</v>
      </c>
      <c r="U583" t="s">
        <v>35</v>
      </c>
      <c r="V583">
        <v>603</v>
      </c>
      <c r="W583" t="s">
        <v>36</v>
      </c>
      <c r="X583" t="s">
        <v>37</v>
      </c>
      <c r="Y583">
        <v>2</v>
      </c>
      <c r="AB583" t="str">
        <f>IF(Table111[[#This Row],[In Adafruit Kit]]+Table111[[#This Row],[Common part]]&gt;0,1,"")</f>
        <v/>
      </c>
      <c r="AD583">
        <v>1</v>
      </c>
      <c r="AE583" t="e">
        <f>VLOOKUP(Table111[[#This Row],[Resistance (Ohms)]],Values!$A$12:'Values'!D$88,3,0)</f>
        <v>#N/A</v>
      </c>
      <c r="AG583" t="str">
        <f>CONCATENATE(Table111[[#This Row],[Resistance (Ohms)]],Table111[[#This Row],[Tolerance]],Table111[[#This Row],[Stock]])</f>
        <v>536Â±1%</v>
      </c>
      <c r="AH583" t="s">
        <v>11345</v>
      </c>
      <c r="AI583" s="6" t="s">
        <v>11350</v>
      </c>
    </row>
    <row r="584" spans="1:35">
      <c r="A584" t="s">
        <v>7192</v>
      </c>
      <c r="B584" t="s">
        <v>5275</v>
      </c>
      <c r="C584" t="s">
        <v>8533</v>
      </c>
      <c r="D584" t="s">
        <v>8534</v>
      </c>
      <c r="E584" t="s">
        <v>60</v>
      </c>
      <c r="F584" t="s">
        <v>6789</v>
      </c>
      <c r="G584">
        <v>0</v>
      </c>
      <c r="H584">
        <v>0</v>
      </c>
      <c r="I584" t="s">
        <v>25</v>
      </c>
      <c r="J584">
        <v>0</v>
      </c>
      <c r="K584">
        <v>10</v>
      </c>
      <c r="L584" t="s">
        <v>19</v>
      </c>
      <c r="M584" t="s">
        <v>5279</v>
      </c>
      <c r="N584">
        <v>536</v>
      </c>
      <c r="O584" t="s">
        <v>24</v>
      </c>
      <c r="P584" t="s">
        <v>5280</v>
      </c>
      <c r="Q584" t="s">
        <v>65</v>
      </c>
      <c r="R584" t="s">
        <v>20</v>
      </c>
      <c r="S584" t="s">
        <v>105</v>
      </c>
      <c r="T584" t="s">
        <v>67</v>
      </c>
      <c r="U584" t="s">
        <v>35</v>
      </c>
      <c r="V584">
        <v>603</v>
      </c>
      <c r="W584" t="s">
        <v>36</v>
      </c>
      <c r="X584" t="s">
        <v>37</v>
      </c>
      <c r="Y584">
        <v>2</v>
      </c>
      <c r="AB584" t="str">
        <f>IF(Table111[[#This Row],[In Adafruit Kit]]+Table111[[#This Row],[Common part]]&gt;0,1,"")</f>
        <v/>
      </c>
      <c r="AE584" t="e">
        <f>VLOOKUP(Table111[[#This Row],[Resistance (Ohms)]],Values!$A$12:'Values'!D$88,3,0)</f>
        <v>#N/A</v>
      </c>
      <c r="AG584" t="str">
        <f>CONCATENATE(Table111[[#This Row],[Resistance (Ohms)]],Table111[[#This Row],[Tolerance]],Table111[[#This Row],[Stock]])</f>
        <v>536Â±1%</v>
      </c>
      <c r="AH584" t="s">
        <v>11345</v>
      </c>
      <c r="AI584" s="6" t="s">
        <v>11350</v>
      </c>
    </row>
    <row r="585" spans="1:35">
      <c r="A585" t="s">
        <v>5274</v>
      </c>
      <c r="B585" t="s">
        <v>5275</v>
      </c>
      <c r="C585" t="s">
        <v>6454</v>
      </c>
      <c r="D585" t="s">
        <v>6455</v>
      </c>
      <c r="E585" t="s">
        <v>60</v>
      </c>
      <c r="F585" t="s">
        <v>6456</v>
      </c>
      <c r="G585">
        <v>62148</v>
      </c>
      <c r="H585">
        <v>0</v>
      </c>
      <c r="I585">
        <v>0.1</v>
      </c>
      <c r="J585">
        <v>0</v>
      </c>
      <c r="K585">
        <v>1</v>
      </c>
      <c r="L585" t="s">
        <v>19</v>
      </c>
      <c r="M585" t="s">
        <v>5279</v>
      </c>
      <c r="N585">
        <v>549</v>
      </c>
      <c r="O585" t="s">
        <v>24</v>
      </c>
      <c r="P585" t="s">
        <v>5280</v>
      </c>
      <c r="Q585" t="s">
        <v>65</v>
      </c>
      <c r="R585" t="s">
        <v>66</v>
      </c>
      <c r="S585" t="s">
        <v>105</v>
      </c>
      <c r="T585" t="s">
        <v>67</v>
      </c>
      <c r="U585" t="s">
        <v>35</v>
      </c>
      <c r="V585">
        <v>603</v>
      </c>
      <c r="W585" t="s">
        <v>36</v>
      </c>
      <c r="X585" t="s">
        <v>37</v>
      </c>
      <c r="Y585">
        <v>2</v>
      </c>
      <c r="AB585" t="str">
        <f>IF(Table111[[#This Row],[In Adafruit Kit]]+Table111[[#This Row],[Common part]]&gt;0,1,"")</f>
        <v/>
      </c>
      <c r="AD585">
        <v>1</v>
      </c>
      <c r="AE585" t="e">
        <f>VLOOKUP(Table111[[#This Row],[Resistance (Ohms)]],Values!$A$12:'Values'!D$88,3,0)</f>
        <v>#N/A</v>
      </c>
      <c r="AG585" t="str">
        <f>CONCATENATE(Table111[[#This Row],[Resistance (Ohms)]],Table111[[#This Row],[Tolerance]],Table111[[#This Row],[Stock]])</f>
        <v>549Â±1%</v>
      </c>
      <c r="AH585" t="s">
        <v>11345</v>
      </c>
      <c r="AI585" s="6" t="s">
        <v>11350</v>
      </c>
    </row>
    <row r="586" spans="1:35">
      <c r="A586" t="s">
        <v>7192</v>
      </c>
      <c r="B586" t="s">
        <v>5275</v>
      </c>
      <c r="C586" t="s">
        <v>8543</v>
      </c>
      <c r="D586" t="s">
        <v>8544</v>
      </c>
      <c r="E586" t="s">
        <v>60</v>
      </c>
      <c r="F586" t="s">
        <v>6456</v>
      </c>
      <c r="G586">
        <v>0</v>
      </c>
      <c r="H586">
        <v>0</v>
      </c>
      <c r="I586" t="s">
        <v>25</v>
      </c>
      <c r="J586">
        <v>0</v>
      </c>
      <c r="K586">
        <v>10</v>
      </c>
      <c r="L586" t="s">
        <v>19</v>
      </c>
      <c r="M586" t="s">
        <v>5279</v>
      </c>
      <c r="N586">
        <v>549</v>
      </c>
      <c r="O586" t="s">
        <v>24</v>
      </c>
      <c r="P586" t="s">
        <v>5280</v>
      </c>
      <c r="Q586" t="s">
        <v>65</v>
      </c>
      <c r="R586" t="s">
        <v>20</v>
      </c>
      <c r="S586" t="s">
        <v>105</v>
      </c>
      <c r="T586" t="s">
        <v>67</v>
      </c>
      <c r="U586" t="s">
        <v>35</v>
      </c>
      <c r="V586">
        <v>603</v>
      </c>
      <c r="W586" t="s">
        <v>36</v>
      </c>
      <c r="X586" t="s">
        <v>37</v>
      </c>
      <c r="Y586">
        <v>2</v>
      </c>
      <c r="AB586" t="str">
        <f>IF(Table111[[#This Row],[In Adafruit Kit]]+Table111[[#This Row],[Common part]]&gt;0,1,"")</f>
        <v/>
      </c>
      <c r="AE586" t="e">
        <f>VLOOKUP(Table111[[#This Row],[Resistance (Ohms)]],Values!$A$12:'Values'!D$88,3,0)</f>
        <v>#N/A</v>
      </c>
      <c r="AG586" t="str">
        <f>CONCATENATE(Table111[[#This Row],[Resistance (Ohms)]],Table111[[#This Row],[Tolerance]],Table111[[#This Row],[Stock]])</f>
        <v>549Â±1%</v>
      </c>
      <c r="AH586" t="s">
        <v>11345</v>
      </c>
      <c r="AI586" s="6" t="s">
        <v>11350</v>
      </c>
    </row>
    <row r="587" spans="1:35">
      <c r="A587" t="s">
        <v>5274</v>
      </c>
      <c r="B587" t="s">
        <v>5275</v>
      </c>
      <c r="C587" t="s">
        <v>5416</v>
      </c>
      <c r="D587" t="s">
        <v>5417</v>
      </c>
      <c r="E587" t="s">
        <v>60</v>
      </c>
      <c r="F587" t="s">
        <v>5418</v>
      </c>
      <c r="G587">
        <v>143522</v>
      </c>
      <c r="H587">
        <v>0</v>
      </c>
      <c r="I587">
        <v>0.1</v>
      </c>
      <c r="J587">
        <v>0</v>
      </c>
      <c r="K587">
        <v>1</v>
      </c>
      <c r="L587" t="s">
        <v>19</v>
      </c>
      <c r="M587" t="s">
        <v>5279</v>
      </c>
      <c r="N587">
        <v>560</v>
      </c>
      <c r="O587" t="s">
        <v>23</v>
      </c>
      <c r="P587" t="s">
        <v>5280</v>
      </c>
      <c r="Q587" t="s">
        <v>65</v>
      </c>
      <c r="R587" t="s">
        <v>66</v>
      </c>
      <c r="S587" t="s">
        <v>105</v>
      </c>
      <c r="T587" t="s">
        <v>67</v>
      </c>
      <c r="U587" t="s">
        <v>35</v>
      </c>
      <c r="V587">
        <v>603</v>
      </c>
      <c r="W587" t="s">
        <v>36</v>
      </c>
      <c r="X587" t="s">
        <v>37</v>
      </c>
      <c r="Y587">
        <v>2</v>
      </c>
      <c r="Z587">
        <v>1</v>
      </c>
      <c r="AB587">
        <f>IF(Table111[[#This Row],[In Adafruit Kit]]+Table111[[#This Row],[Common part]]&gt;0,1,"")</f>
        <v>1</v>
      </c>
      <c r="AC587">
        <v>1</v>
      </c>
      <c r="AE587" t="e">
        <f>VLOOKUP(Table111[[#This Row],[Resistance (Ohms)]],Values!$A$12:'Values'!D$88,3,0)</f>
        <v>#N/A</v>
      </c>
      <c r="AG587" t="str">
        <f>CONCATENATE(Table111[[#This Row],[Resistance (Ohms)]],Table111[[#This Row],[Tolerance]],Table111[[#This Row],[Stock]])</f>
        <v>560Â±5%</v>
      </c>
      <c r="AH587" t="s">
        <v>11345</v>
      </c>
      <c r="AI587" s="6" t="s">
        <v>11350</v>
      </c>
    </row>
    <row r="588" spans="1:35">
      <c r="A588" t="s">
        <v>5274</v>
      </c>
      <c r="B588" t="s">
        <v>5275</v>
      </c>
      <c r="C588" t="s">
        <v>5938</v>
      </c>
      <c r="D588" t="s">
        <v>5939</v>
      </c>
      <c r="E588" t="s">
        <v>60</v>
      </c>
      <c r="F588" t="s">
        <v>5940</v>
      </c>
      <c r="G588">
        <v>141382</v>
      </c>
      <c r="H588">
        <v>0</v>
      </c>
      <c r="I588">
        <v>0.1</v>
      </c>
      <c r="J588">
        <v>0</v>
      </c>
      <c r="K588">
        <v>1</v>
      </c>
      <c r="L588" t="s">
        <v>19</v>
      </c>
      <c r="M588" t="s">
        <v>5279</v>
      </c>
      <c r="N588">
        <v>560</v>
      </c>
      <c r="O588" t="s">
        <v>24</v>
      </c>
      <c r="P588" t="s">
        <v>5280</v>
      </c>
      <c r="Q588" t="s">
        <v>65</v>
      </c>
      <c r="R588" t="s">
        <v>66</v>
      </c>
      <c r="S588" t="s">
        <v>105</v>
      </c>
      <c r="T588" t="s">
        <v>67</v>
      </c>
      <c r="U588" t="s">
        <v>35</v>
      </c>
      <c r="V588">
        <v>603</v>
      </c>
      <c r="W588" t="s">
        <v>36</v>
      </c>
      <c r="X588" t="s">
        <v>37</v>
      </c>
      <c r="Y588">
        <v>2</v>
      </c>
      <c r="AB588" t="str">
        <f>IF(Table111[[#This Row],[In Adafruit Kit]]+Table111[[#This Row],[Common part]]&gt;0,1,"")</f>
        <v/>
      </c>
      <c r="AD588">
        <v>1</v>
      </c>
      <c r="AE588" t="e">
        <f>VLOOKUP(Table111[[#This Row],[Resistance (Ohms)]],Values!$A$12:'Values'!D$88,3,0)</f>
        <v>#N/A</v>
      </c>
      <c r="AG588" t="str">
        <f>CONCATENATE(Table111[[#This Row],[Resistance (Ohms)]],Table111[[#This Row],[Tolerance]],Table111[[#This Row],[Stock]])</f>
        <v>560Â±1%</v>
      </c>
      <c r="AH588" t="s">
        <v>11345</v>
      </c>
      <c r="AI588" s="6" t="s">
        <v>11350</v>
      </c>
    </row>
    <row r="589" spans="1:35">
      <c r="A589" t="s">
        <v>7192</v>
      </c>
      <c r="B589" t="s">
        <v>5275</v>
      </c>
      <c r="C589" t="s">
        <v>8553</v>
      </c>
      <c r="D589" t="s">
        <v>8554</v>
      </c>
      <c r="E589" t="s">
        <v>60</v>
      </c>
      <c r="F589" t="s">
        <v>5940</v>
      </c>
      <c r="G589">
        <v>0</v>
      </c>
      <c r="H589">
        <v>0</v>
      </c>
      <c r="I589" t="s">
        <v>25</v>
      </c>
      <c r="J589">
        <v>0</v>
      </c>
      <c r="K589">
        <v>10</v>
      </c>
      <c r="L589" t="s">
        <v>19</v>
      </c>
      <c r="M589" t="s">
        <v>5279</v>
      </c>
      <c r="N589">
        <v>560</v>
      </c>
      <c r="O589" t="s">
        <v>24</v>
      </c>
      <c r="P589" t="s">
        <v>5280</v>
      </c>
      <c r="Q589" t="s">
        <v>65</v>
      </c>
      <c r="R589" t="s">
        <v>20</v>
      </c>
      <c r="S589" t="s">
        <v>105</v>
      </c>
      <c r="T589" t="s">
        <v>67</v>
      </c>
      <c r="U589" t="s">
        <v>35</v>
      </c>
      <c r="V589">
        <v>603</v>
      </c>
      <c r="W589" t="s">
        <v>36</v>
      </c>
      <c r="X589" t="s">
        <v>37</v>
      </c>
      <c r="Y589">
        <v>2</v>
      </c>
      <c r="AB589" t="str">
        <f>IF(Table111[[#This Row],[In Adafruit Kit]]+Table111[[#This Row],[Common part]]&gt;0,1,"")</f>
        <v/>
      </c>
      <c r="AE589" t="e">
        <f>VLOOKUP(Table111[[#This Row],[Resistance (Ohms)]],Values!$A$12:'Values'!D$88,3,0)</f>
        <v>#N/A</v>
      </c>
      <c r="AG589" t="str">
        <f>CONCATENATE(Table111[[#This Row],[Resistance (Ohms)]],Table111[[#This Row],[Tolerance]],Table111[[#This Row],[Stock]])</f>
        <v>560Â±1%</v>
      </c>
      <c r="AH589" t="s">
        <v>11345</v>
      </c>
      <c r="AI589" s="6" t="s">
        <v>11350</v>
      </c>
    </row>
    <row r="590" spans="1:35">
      <c r="A590" t="s">
        <v>7192</v>
      </c>
      <c r="B590" t="s">
        <v>5275</v>
      </c>
      <c r="C590" t="s">
        <v>9106</v>
      </c>
      <c r="D590" t="s">
        <v>9107</v>
      </c>
      <c r="E590" t="s">
        <v>60</v>
      </c>
      <c r="F590" t="s">
        <v>5418</v>
      </c>
      <c r="G590">
        <v>0</v>
      </c>
      <c r="H590">
        <v>0</v>
      </c>
      <c r="I590" t="s">
        <v>25</v>
      </c>
      <c r="J590">
        <v>0</v>
      </c>
      <c r="K590">
        <v>10</v>
      </c>
      <c r="L590" t="s">
        <v>19</v>
      </c>
      <c r="M590" t="s">
        <v>5279</v>
      </c>
      <c r="N590">
        <v>560</v>
      </c>
      <c r="O590" t="s">
        <v>23</v>
      </c>
      <c r="P590" t="s">
        <v>5280</v>
      </c>
      <c r="Q590" t="s">
        <v>65</v>
      </c>
      <c r="R590" t="s">
        <v>20</v>
      </c>
      <c r="S590" t="s">
        <v>71</v>
      </c>
      <c r="T590" t="s">
        <v>67</v>
      </c>
      <c r="U590" t="s">
        <v>35</v>
      </c>
      <c r="V590">
        <v>603</v>
      </c>
      <c r="W590" t="s">
        <v>36</v>
      </c>
      <c r="X590" t="s">
        <v>37</v>
      </c>
      <c r="Y590">
        <v>2</v>
      </c>
      <c r="AB590" t="str">
        <f>IF(Table111[[#This Row],[In Adafruit Kit]]+Table111[[#This Row],[Common part]]&gt;0,1,"")</f>
        <v/>
      </c>
      <c r="AE590" t="e">
        <f>VLOOKUP(Table111[[#This Row],[Resistance (Ohms)]],Values!$A$12:'Values'!D$88,3,0)</f>
        <v>#N/A</v>
      </c>
      <c r="AG590" t="str">
        <f>CONCATENATE(Table111[[#This Row],[Resistance (Ohms)]],Table111[[#This Row],[Tolerance]],Table111[[#This Row],[Stock]])</f>
        <v>560Â±5%</v>
      </c>
      <c r="AH590" t="s">
        <v>11345</v>
      </c>
      <c r="AI590" s="6" t="s">
        <v>11350</v>
      </c>
    </row>
    <row r="591" spans="1:35">
      <c r="A591" t="s">
        <v>5274</v>
      </c>
      <c r="B591" t="s">
        <v>5275</v>
      </c>
      <c r="C591" t="s">
        <v>6667</v>
      </c>
      <c r="D591" t="s">
        <v>6668</v>
      </c>
      <c r="E591" t="s">
        <v>60</v>
      </c>
      <c r="F591" t="s">
        <v>6669</v>
      </c>
      <c r="G591">
        <v>42508</v>
      </c>
      <c r="H591">
        <v>0</v>
      </c>
      <c r="I591">
        <v>0.1</v>
      </c>
      <c r="J591">
        <v>0</v>
      </c>
      <c r="K591">
        <v>1</v>
      </c>
      <c r="L591" t="s">
        <v>19</v>
      </c>
      <c r="M591" t="s">
        <v>5279</v>
      </c>
      <c r="N591">
        <v>562</v>
      </c>
      <c r="O591" t="s">
        <v>24</v>
      </c>
      <c r="P591" t="s">
        <v>5280</v>
      </c>
      <c r="Q591" t="s">
        <v>65</v>
      </c>
      <c r="R591" t="s">
        <v>66</v>
      </c>
      <c r="S591" t="s">
        <v>105</v>
      </c>
      <c r="T591" t="s">
        <v>67</v>
      </c>
      <c r="U591" t="s">
        <v>35</v>
      </c>
      <c r="V591">
        <v>603</v>
      </c>
      <c r="W591" t="s">
        <v>36</v>
      </c>
      <c r="X591" t="s">
        <v>37</v>
      </c>
      <c r="Y591">
        <v>2</v>
      </c>
      <c r="AB591" t="str">
        <f>IF(Table111[[#This Row],[In Adafruit Kit]]+Table111[[#This Row],[Common part]]&gt;0,1,"")</f>
        <v/>
      </c>
      <c r="AD591">
        <v>1</v>
      </c>
      <c r="AE591" t="e">
        <f>VLOOKUP(Table111[[#This Row],[Resistance (Ohms)]],Values!$A$12:'Values'!D$88,3,0)</f>
        <v>#N/A</v>
      </c>
      <c r="AG591" t="str">
        <f>CONCATENATE(Table111[[#This Row],[Resistance (Ohms)]],Table111[[#This Row],[Tolerance]],Table111[[#This Row],[Stock]])</f>
        <v>562Â±1%</v>
      </c>
      <c r="AH591" t="s">
        <v>11345</v>
      </c>
      <c r="AI591" s="6" t="s">
        <v>11350</v>
      </c>
    </row>
    <row r="592" spans="1:35">
      <c r="A592" t="s">
        <v>7192</v>
      </c>
      <c r="B592" t="s">
        <v>5275</v>
      </c>
      <c r="C592" t="s">
        <v>8559</v>
      </c>
      <c r="D592" t="s">
        <v>8560</v>
      </c>
      <c r="E592" t="s">
        <v>60</v>
      </c>
      <c r="F592" t="s">
        <v>6669</v>
      </c>
      <c r="G592">
        <v>0</v>
      </c>
      <c r="H592">
        <v>0</v>
      </c>
      <c r="I592" t="s">
        <v>25</v>
      </c>
      <c r="J592">
        <v>0</v>
      </c>
      <c r="K592">
        <v>10</v>
      </c>
      <c r="L592" t="s">
        <v>19</v>
      </c>
      <c r="M592" t="s">
        <v>5279</v>
      </c>
      <c r="N592">
        <v>562</v>
      </c>
      <c r="O592" t="s">
        <v>24</v>
      </c>
      <c r="P592" t="s">
        <v>5280</v>
      </c>
      <c r="Q592" t="s">
        <v>65</v>
      </c>
      <c r="R592" t="s">
        <v>20</v>
      </c>
      <c r="S592" t="s">
        <v>105</v>
      </c>
      <c r="T592" t="s">
        <v>67</v>
      </c>
      <c r="U592" t="s">
        <v>35</v>
      </c>
      <c r="V592">
        <v>603</v>
      </c>
      <c r="W592" t="s">
        <v>36</v>
      </c>
      <c r="X592" t="s">
        <v>37</v>
      </c>
      <c r="Y592">
        <v>2</v>
      </c>
      <c r="AB592" t="str">
        <f>IF(Table111[[#This Row],[In Adafruit Kit]]+Table111[[#This Row],[Common part]]&gt;0,1,"")</f>
        <v/>
      </c>
      <c r="AE592" t="e">
        <f>VLOOKUP(Table111[[#This Row],[Resistance (Ohms)]],Values!$A$12:'Values'!D$88,3,0)</f>
        <v>#N/A</v>
      </c>
      <c r="AG592" t="str">
        <f>CONCATENATE(Table111[[#This Row],[Resistance (Ohms)]],Table111[[#This Row],[Tolerance]],Table111[[#This Row],[Stock]])</f>
        <v>562Â±1%</v>
      </c>
      <c r="AH592" t="s">
        <v>11345</v>
      </c>
      <c r="AI592" s="6" t="s">
        <v>11350</v>
      </c>
    </row>
    <row r="593" spans="1:35">
      <c r="A593" t="s">
        <v>5274</v>
      </c>
      <c r="B593" t="s">
        <v>5275</v>
      </c>
      <c r="C593" t="s">
        <v>6322</v>
      </c>
      <c r="D593" t="s">
        <v>6323</v>
      </c>
      <c r="E593" t="s">
        <v>60</v>
      </c>
      <c r="F593" t="s">
        <v>6324</v>
      </c>
      <c r="G593">
        <v>78156</v>
      </c>
      <c r="H593">
        <v>0</v>
      </c>
      <c r="I593">
        <v>0.1</v>
      </c>
      <c r="J593">
        <v>0</v>
      </c>
      <c r="K593">
        <v>1</v>
      </c>
      <c r="L593" t="s">
        <v>19</v>
      </c>
      <c r="M593" t="s">
        <v>5279</v>
      </c>
      <c r="N593">
        <v>576</v>
      </c>
      <c r="O593" t="s">
        <v>24</v>
      </c>
      <c r="P593" t="s">
        <v>5280</v>
      </c>
      <c r="Q593" t="s">
        <v>65</v>
      </c>
      <c r="R593" t="s">
        <v>66</v>
      </c>
      <c r="S593" t="s">
        <v>105</v>
      </c>
      <c r="T593" t="s">
        <v>67</v>
      </c>
      <c r="U593" t="s">
        <v>35</v>
      </c>
      <c r="V593">
        <v>603</v>
      </c>
      <c r="W593" t="s">
        <v>36</v>
      </c>
      <c r="X593" t="s">
        <v>37</v>
      </c>
      <c r="Y593">
        <v>2</v>
      </c>
      <c r="AB593" t="str">
        <f>IF(Table111[[#This Row],[In Adafruit Kit]]+Table111[[#This Row],[Common part]]&gt;0,1,"")</f>
        <v/>
      </c>
      <c r="AD593">
        <v>1</v>
      </c>
      <c r="AE593" t="e">
        <f>VLOOKUP(Table111[[#This Row],[Resistance (Ohms)]],Values!$A$12:'Values'!D$88,3,0)</f>
        <v>#N/A</v>
      </c>
      <c r="AG593" t="str">
        <f>CONCATENATE(Table111[[#This Row],[Resistance (Ohms)]],Table111[[#This Row],[Tolerance]],Table111[[#This Row],[Stock]])</f>
        <v>576Â±1%</v>
      </c>
      <c r="AH593" t="s">
        <v>11345</v>
      </c>
      <c r="AI593" s="6" t="s">
        <v>11350</v>
      </c>
    </row>
    <row r="594" spans="1:35">
      <c r="A594" t="s">
        <v>7192</v>
      </c>
      <c r="B594" t="s">
        <v>5275</v>
      </c>
      <c r="C594" t="s">
        <v>8571</v>
      </c>
      <c r="D594" t="s">
        <v>8572</v>
      </c>
      <c r="E594" t="s">
        <v>60</v>
      </c>
      <c r="F594" t="s">
        <v>6324</v>
      </c>
      <c r="G594">
        <v>0</v>
      </c>
      <c r="H594">
        <v>0</v>
      </c>
      <c r="I594" t="s">
        <v>25</v>
      </c>
      <c r="J594">
        <v>0</v>
      </c>
      <c r="K594">
        <v>10</v>
      </c>
      <c r="L594" t="s">
        <v>19</v>
      </c>
      <c r="M594" t="s">
        <v>5279</v>
      </c>
      <c r="N594">
        <v>576</v>
      </c>
      <c r="O594" t="s">
        <v>24</v>
      </c>
      <c r="P594" t="s">
        <v>5280</v>
      </c>
      <c r="Q594" t="s">
        <v>65</v>
      </c>
      <c r="R594" t="s">
        <v>20</v>
      </c>
      <c r="S594" t="s">
        <v>105</v>
      </c>
      <c r="T594" t="s">
        <v>67</v>
      </c>
      <c r="U594" t="s">
        <v>35</v>
      </c>
      <c r="V594">
        <v>603</v>
      </c>
      <c r="W594" t="s">
        <v>36</v>
      </c>
      <c r="X594" t="s">
        <v>37</v>
      </c>
      <c r="Y594">
        <v>2</v>
      </c>
      <c r="AB594" t="str">
        <f>IF(Table111[[#This Row],[In Adafruit Kit]]+Table111[[#This Row],[Common part]]&gt;0,1,"")</f>
        <v/>
      </c>
      <c r="AE594" t="e">
        <f>VLOOKUP(Table111[[#This Row],[Resistance (Ohms)]],Values!$A$12:'Values'!D$88,3,0)</f>
        <v>#N/A</v>
      </c>
      <c r="AG594" t="str">
        <f>CONCATENATE(Table111[[#This Row],[Resistance (Ohms)]],Table111[[#This Row],[Tolerance]],Table111[[#This Row],[Stock]])</f>
        <v>576Â±1%</v>
      </c>
      <c r="AH594" t="s">
        <v>11345</v>
      </c>
      <c r="AI594" s="6" t="s">
        <v>11350</v>
      </c>
    </row>
    <row r="595" spans="1:35">
      <c r="A595" t="s">
        <v>5274</v>
      </c>
      <c r="B595" t="s">
        <v>5275</v>
      </c>
      <c r="C595" t="s">
        <v>6991</v>
      </c>
      <c r="D595" t="s">
        <v>6992</v>
      </c>
      <c r="E595" t="s">
        <v>60</v>
      </c>
      <c r="F595" t="s">
        <v>6993</v>
      </c>
      <c r="G595">
        <v>16989</v>
      </c>
      <c r="H595">
        <v>0</v>
      </c>
      <c r="I595">
        <v>0.1</v>
      </c>
      <c r="J595">
        <v>0</v>
      </c>
      <c r="K595">
        <v>1</v>
      </c>
      <c r="L595" t="s">
        <v>19</v>
      </c>
      <c r="M595" t="s">
        <v>5279</v>
      </c>
      <c r="N595">
        <v>590</v>
      </c>
      <c r="O595" t="s">
        <v>24</v>
      </c>
      <c r="P595" t="s">
        <v>5280</v>
      </c>
      <c r="Q595" t="s">
        <v>65</v>
      </c>
      <c r="R595" t="s">
        <v>66</v>
      </c>
      <c r="S595" t="s">
        <v>105</v>
      </c>
      <c r="T595" t="s">
        <v>67</v>
      </c>
      <c r="U595" t="s">
        <v>35</v>
      </c>
      <c r="V595">
        <v>603</v>
      </c>
      <c r="W595" t="s">
        <v>36</v>
      </c>
      <c r="X595" t="s">
        <v>37</v>
      </c>
      <c r="Y595">
        <v>2</v>
      </c>
      <c r="Z595">
        <v>1</v>
      </c>
      <c r="AB595">
        <f>IF(Table111[[#This Row],[In Adafruit Kit]]+Table111[[#This Row],[Common part]]&gt;0,1,"")</f>
        <v>1</v>
      </c>
      <c r="AC595">
        <v>1</v>
      </c>
      <c r="AE595" t="e">
        <f>VLOOKUP(Table111[[#This Row],[Resistance (Ohms)]],Values!$A$12:'Values'!D$88,3,0)</f>
        <v>#N/A</v>
      </c>
      <c r="AG595" t="str">
        <f>CONCATENATE(Table111[[#This Row],[Resistance (Ohms)]],Table111[[#This Row],[Tolerance]],Table111[[#This Row],[Stock]])</f>
        <v>590Â±1%</v>
      </c>
      <c r="AH595" t="s">
        <v>11345</v>
      </c>
      <c r="AI595" s="6" t="s">
        <v>11350</v>
      </c>
    </row>
    <row r="596" spans="1:35">
      <c r="A596" t="s">
        <v>7192</v>
      </c>
      <c r="B596" t="s">
        <v>5275</v>
      </c>
      <c r="C596" t="s">
        <v>8581</v>
      </c>
      <c r="D596" t="s">
        <v>8582</v>
      </c>
      <c r="E596" t="s">
        <v>60</v>
      </c>
      <c r="F596" t="s">
        <v>6993</v>
      </c>
      <c r="G596">
        <v>0</v>
      </c>
      <c r="H596">
        <v>0</v>
      </c>
      <c r="I596" t="s">
        <v>25</v>
      </c>
      <c r="J596">
        <v>0</v>
      </c>
      <c r="K596">
        <v>10</v>
      </c>
      <c r="L596" t="s">
        <v>19</v>
      </c>
      <c r="M596" t="s">
        <v>5279</v>
      </c>
      <c r="N596">
        <v>590</v>
      </c>
      <c r="O596" t="s">
        <v>24</v>
      </c>
      <c r="P596" t="s">
        <v>5280</v>
      </c>
      <c r="Q596" t="s">
        <v>65</v>
      </c>
      <c r="R596" t="s">
        <v>20</v>
      </c>
      <c r="S596" t="s">
        <v>105</v>
      </c>
      <c r="T596" t="s">
        <v>67</v>
      </c>
      <c r="U596" t="s">
        <v>35</v>
      </c>
      <c r="V596">
        <v>603</v>
      </c>
      <c r="W596" t="s">
        <v>36</v>
      </c>
      <c r="X596" t="s">
        <v>37</v>
      </c>
      <c r="Y596">
        <v>2</v>
      </c>
      <c r="AB596" t="str">
        <f>IF(Table111[[#This Row],[In Adafruit Kit]]+Table111[[#This Row],[Common part]]&gt;0,1,"")</f>
        <v/>
      </c>
      <c r="AE596" t="e">
        <f>VLOOKUP(Table111[[#This Row],[Resistance (Ohms)]],Values!$A$12:'Values'!D$88,3,0)</f>
        <v>#N/A</v>
      </c>
      <c r="AG596" t="str">
        <f>CONCATENATE(Table111[[#This Row],[Resistance (Ohms)]],Table111[[#This Row],[Tolerance]],Table111[[#This Row],[Stock]])</f>
        <v>590Â±1%</v>
      </c>
      <c r="AH596" t="s">
        <v>11345</v>
      </c>
      <c r="AI596" s="6" t="s">
        <v>11350</v>
      </c>
    </row>
    <row r="597" spans="1:35">
      <c r="A597" t="s">
        <v>7192</v>
      </c>
      <c r="B597" t="s">
        <v>5275</v>
      </c>
      <c r="C597" t="s">
        <v>8599</v>
      </c>
      <c r="D597" t="s">
        <v>8600</v>
      </c>
      <c r="E597" t="s">
        <v>60</v>
      </c>
      <c r="F597" t="s">
        <v>8601</v>
      </c>
      <c r="G597">
        <v>0</v>
      </c>
      <c r="H597">
        <v>0</v>
      </c>
      <c r="I597" t="s">
        <v>25</v>
      </c>
      <c r="J597">
        <v>0</v>
      </c>
      <c r="K597">
        <v>10</v>
      </c>
      <c r="L597" t="s">
        <v>19</v>
      </c>
      <c r="M597" t="s">
        <v>5279</v>
      </c>
      <c r="N597">
        <v>600</v>
      </c>
      <c r="O597" t="s">
        <v>24</v>
      </c>
      <c r="P597" t="s">
        <v>5280</v>
      </c>
      <c r="Q597" t="s">
        <v>65</v>
      </c>
      <c r="R597" t="s">
        <v>20</v>
      </c>
      <c r="S597" t="s">
        <v>105</v>
      </c>
      <c r="T597" t="s">
        <v>67</v>
      </c>
      <c r="U597" t="s">
        <v>35</v>
      </c>
      <c r="V597">
        <v>603</v>
      </c>
      <c r="W597" t="s">
        <v>36</v>
      </c>
      <c r="X597" t="s">
        <v>37</v>
      </c>
      <c r="Y597">
        <v>2</v>
      </c>
      <c r="AB597" t="str">
        <f>IF(Table111[[#This Row],[In Adafruit Kit]]+Table111[[#This Row],[Common part]]&gt;0,1,"")</f>
        <v/>
      </c>
      <c r="AE597" t="e">
        <f>VLOOKUP(Table111[[#This Row],[Resistance (Ohms)]],Values!$A$12:'Values'!D$88,3,0)</f>
        <v>#N/A</v>
      </c>
      <c r="AG597" t="str">
        <f>CONCATENATE(Table111[[#This Row],[Resistance (Ohms)]],Table111[[#This Row],[Tolerance]],Table111[[#This Row],[Stock]])</f>
        <v>600Â±1%</v>
      </c>
      <c r="AH597" t="s">
        <v>11345</v>
      </c>
      <c r="AI597" s="6" t="s">
        <v>11350</v>
      </c>
    </row>
    <row r="598" spans="1:35">
      <c r="A598" t="s">
        <v>5274</v>
      </c>
      <c r="B598" t="s">
        <v>5275</v>
      </c>
      <c r="C598" t="s">
        <v>7630</v>
      </c>
      <c r="D598" t="s">
        <v>7631</v>
      </c>
      <c r="E598" t="s">
        <v>60</v>
      </c>
      <c r="F598" t="s">
        <v>7632</v>
      </c>
      <c r="G598">
        <v>0</v>
      </c>
      <c r="H598">
        <v>0</v>
      </c>
      <c r="I598">
        <v>0.1</v>
      </c>
      <c r="J598">
        <v>0</v>
      </c>
      <c r="K598">
        <v>1</v>
      </c>
      <c r="L598" t="s">
        <v>19</v>
      </c>
      <c r="M598" t="s">
        <v>5279</v>
      </c>
      <c r="N598">
        <v>604</v>
      </c>
      <c r="O598" t="s">
        <v>24</v>
      </c>
      <c r="P598" t="s">
        <v>5280</v>
      </c>
      <c r="Q598" t="s">
        <v>65</v>
      </c>
      <c r="R598" t="s">
        <v>66</v>
      </c>
      <c r="S598" t="s">
        <v>105</v>
      </c>
      <c r="T598" t="s">
        <v>67</v>
      </c>
      <c r="U598" t="s">
        <v>35</v>
      </c>
      <c r="V598">
        <v>603</v>
      </c>
      <c r="W598" t="s">
        <v>36</v>
      </c>
      <c r="X598" t="s">
        <v>37</v>
      </c>
      <c r="Y598">
        <v>2</v>
      </c>
      <c r="AB598" t="str">
        <f>IF(Table111[[#This Row],[In Adafruit Kit]]+Table111[[#This Row],[Common part]]&gt;0,1,"")</f>
        <v/>
      </c>
      <c r="AD598">
        <v>1</v>
      </c>
      <c r="AE598" t="e">
        <f>VLOOKUP(Table111[[#This Row],[Resistance (Ohms)]],Values!$A$12:'Values'!D$88,3,0)</f>
        <v>#N/A</v>
      </c>
      <c r="AG598" t="str">
        <f>CONCATENATE(Table111[[#This Row],[Resistance (Ohms)]],Table111[[#This Row],[Tolerance]],Table111[[#This Row],[Stock]])</f>
        <v>604Â±1%</v>
      </c>
      <c r="AH598" t="s">
        <v>11345</v>
      </c>
      <c r="AI598" s="6" t="s">
        <v>11350</v>
      </c>
    </row>
    <row r="599" spans="1:35">
      <c r="A599" t="s">
        <v>7192</v>
      </c>
      <c r="B599" t="s">
        <v>5275</v>
      </c>
      <c r="C599" t="s">
        <v>8602</v>
      </c>
      <c r="D599" t="s">
        <v>8603</v>
      </c>
      <c r="E599" t="s">
        <v>60</v>
      </c>
      <c r="F599" t="s">
        <v>7632</v>
      </c>
      <c r="G599">
        <v>0</v>
      </c>
      <c r="H599">
        <v>0</v>
      </c>
      <c r="I599" t="s">
        <v>25</v>
      </c>
      <c r="J599">
        <v>0</v>
      </c>
      <c r="K599">
        <v>10</v>
      </c>
      <c r="L599" t="s">
        <v>19</v>
      </c>
      <c r="M599" t="s">
        <v>5279</v>
      </c>
      <c r="N599">
        <v>604</v>
      </c>
      <c r="O599" t="s">
        <v>24</v>
      </c>
      <c r="P599" t="s">
        <v>5280</v>
      </c>
      <c r="Q599" t="s">
        <v>65</v>
      </c>
      <c r="R599" t="s">
        <v>20</v>
      </c>
      <c r="S599" t="s">
        <v>105</v>
      </c>
      <c r="T599" t="s">
        <v>67</v>
      </c>
      <c r="U599" t="s">
        <v>35</v>
      </c>
      <c r="V599">
        <v>603</v>
      </c>
      <c r="W599" t="s">
        <v>36</v>
      </c>
      <c r="X599" t="s">
        <v>37</v>
      </c>
      <c r="Y599">
        <v>2</v>
      </c>
      <c r="AB599" t="str">
        <f>IF(Table111[[#This Row],[In Adafruit Kit]]+Table111[[#This Row],[Common part]]&gt;0,1,"")</f>
        <v/>
      </c>
      <c r="AE599" t="e">
        <f>VLOOKUP(Table111[[#This Row],[Resistance (Ohms)]],Values!$A$12:'Values'!D$88,3,0)</f>
        <v>#N/A</v>
      </c>
      <c r="AG599" t="str">
        <f>CONCATENATE(Table111[[#This Row],[Resistance (Ohms)]],Table111[[#This Row],[Tolerance]],Table111[[#This Row],[Stock]])</f>
        <v>604Â±1%</v>
      </c>
      <c r="AH599" t="s">
        <v>11345</v>
      </c>
      <c r="AI599" s="6" t="s">
        <v>11350</v>
      </c>
    </row>
    <row r="600" spans="1:35">
      <c r="A600" t="s">
        <v>5274</v>
      </c>
      <c r="B600" t="s">
        <v>5275</v>
      </c>
      <c r="C600" t="s">
        <v>6526</v>
      </c>
      <c r="D600" t="s">
        <v>6527</v>
      </c>
      <c r="E600" t="s">
        <v>60</v>
      </c>
      <c r="F600" t="s">
        <v>6528</v>
      </c>
      <c r="G600">
        <v>59988</v>
      </c>
      <c r="H600">
        <v>0</v>
      </c>
      <c r="I600">
        <v>0.1</v>
      </c>
      <c r="J600">
        <v>0</v>
      </c>
      <c r="K600">
        <v>1</v>
      </c>
      <c r="L600" t="s">
        <v>19</v>
      </c>
      <c r="M600" t="s">
        <v>5279</v>
      </c>
      <c r="N600">
        <v>619</v>
      </c>
      <c r="O600" t="s">
        <v>24</v>
      </c>
      <c r="P600" t="s">
        <v>5280</v>
      </c>
      <c r="Q600" t="s">
        <v>65</v>
      </c>
      <c r="R600" t="s">
        <v>66</v>
      </c>
      <c r="S600" t="s">
        <v>105</v>
      </c>
      <c r="T600" t="s">
        <v>67</v>
      </c>
      <c r="U600" t="s">
        <v>35</v>
      </c>
      <c r="V600">
        <v>603</v>
      </c>
      <c r="W600" t="s">
        <v>36</v>
      </c>
      <c r="X600" t="s">
        <v>37</v>
      </c>
      <c r="Y600">
        <v>2</v>
      </c>
      <c r="AB600" t="str">
        <f>IF(Table111[[#This Row],[In Adafruit Kit]]+Table111[[#This Row],[Common part]]&gt;0,1,"")</f>
        <v/>
      </c>
      <c r="AD600">
        <v>1</v>
      </c>
      <c r="AE600" t="e">
        <f>VLOOKUP(Table111[[#This Row],[Resistance (Ohms)]],Values!$A$12:'Values'!D$88,3,0)</f>
        <v>#N/A</v>
      </c>
      <c r="AG600" t="str">
        <f>CONCATENATE(Table111[[#This Row],[Resistance (Ohms)]],Table111[[#This Row],[Tolerance]],Table111[[#This Row],[Stock]])</f>
        <v>619Â±1%</v>
      </c>
      <c r="AH600" t="s">
        <v>11345</v>
      </c>
      <c r="AI600" s="6" t="s">
        <v>11350</v>
      </c>
    </row>
    <row r="601" spans="1:35">
      <c r="A601" t="s">
        <v>7192</v>
      </c>
      <c r="B601" t="s">
        <v>5275</v>
      </c>
      <c r="C601" t="s">
        <v>8612</v>
      </c>
      <c r="D601" t="s">
        <v>8613</v>
      </c>
      <c r="E601" t="s">
        <v>60</v>
      </c>
      <c r="F601" t="s">
        <v>6528</v>
      </c>
      <c r="G601">
        <v>0</v>
      </c>
      <c r="H601">
        <v>0</v>
      </c>
      <c r="I601" t="s">
        <v>25</v>
      </c>
      <c r="J601">
        <v>0</v>
      </c>
      <c r="K601">
        <v>10</v>
      </c>
      <c r="L601" t="s">
        <v>19</v>
      </c>
      <c r="M601" t="s">
        <v>5279</v>
      </c>
      <c r="N601">
        <v>619</v>
      </c>
      <c r="O601" t="s">
        <v>24</v>
      </c>
      <c r="P601" t="s">
        <v>5280</v>
      </c>
      <c r="Q601" t="s">
        <v>65</v>
      </c>
      <c r="R601" t="s">
        <v>20</v>
      </c>
      <c r="S601" t="s">
        <v>105</v>
      </c>
      <c r="T601" t="s">
        <v>67</v>
      </c>
      <c r="U601" t="s">
        <v>35</v>
      </c>
      <c r="V601">
        <v>603</v>
      </c>
      <c r="W601" t="s">
        <v>36</v>
      </c>
      <c r="X601" t="s">
        <v>37</v>
      </c>
      <c r="Y601">
        <v>2</v>
      </c>
      <c r="AB601" t="str">
        <f>IF(Table111[[#This Row],[In Adafruit Kit]]+Table111[[#This Row],[Common part]]&gt;0,1,"")</f>
        <v/>
      </c>
      <c r="AE601" t="e">
        <f>VLOOKUP(Table111[[#This Row],[Resistance (Ohms)]],Values!$A$12:'Values'!D$88,3,0)</f>
        <v>#N/A</v>
      </c>
      <c r="AG601" t="str">
        <f>CONCATENATE(Table111[[#This Row],[Resistance (Ohms)]],Table111[[#This Row],[Tolerance]],Table111[[#This Row],[Stock]])</f>
        <v>619Â±1%</v>
      </c>
      <c r="AH601" t="s">
        <v>11345</v>
      </c>
      <c r="AI601" s="6" t="s">
        <v>11350</v>
      </c>
    </row>
    <row r="602" spans="1:35">
      <c r="A602" t="s">
        <v>5274</v>
      </c>
      <c r="B602" t="s">
        <v>5275</v>
      </c>
      <c r="C602" t="s">
        <v>5425</v>
      </c>
      <c r="D602" t="s">
        <v>5426</v>
      </c>
      <c r="E602" t="s">
        <v>60</v>
      </c>
      <c r="F602" t="s">
        <v>5427</v>
      </c>
      <c r="G602">
        <v>133024</v>
      </c>
      <c r="H602">
        <v>0</v>
      </c>
      <c r="I602">
        <v>0.1</v>
      </c>
      <c r="J602">
        <v>0</v>
      </c>
      <c r="K602">
        <v>1</v>
      </c>
      <c r="L602" t="s">
        <v>19</v>
      </c>
      <c r="M602" t="s">
        <v>5279</v>
      </c>
      <c r="N602">
        <v>620</v>
      </c>
      <c r="O602" t="s">
        <v>23</v>
      </c>
      <c r="P602" t="s">
        <v>5280</v>
      </c>
      <c r="Q602" t="s">
        <v>65</v>
      </c>
      <c r="R602" t="s">
        <v>66</v>
      </c>
      <c r="S602" t="s">
        <v>105</v>
      </c>
      <c r="T602" t="s">
        <v>67</v>
      </c>
      <c r="U602" t="s">
        <v>35</v>
      </c>
      <c r="V602">
        <v>603</v>
      </c>
      <c r="W602" t="s">
        <v>36</v>
      </c>
      <c r="X602" t="s">
        <v>37</v>
      </c>
      <c r="Y602">
        <v>2</v>
      </c>
      <c r="AB602" t="str">
        <f>IF(Table111[[#This Row],[In Adafruit Kit]]+Table111[[#This Row],[Common part]]&gt;0,1,"")</f>
        <v/>
      </c>
      <c r="AC602">
        <v>1</v>
      </c>
      <c r="AE602" t="e">
        <f>VLOOKUP(Table111[[#This Row],[Resistance (Ohms)]],Values!$A$12:'Values'!D$88,3,0)</f>
        <v>#N/A</v>
      </c>
      <c r="AG602" t="str">
        <f>CONCATENATE(Table111[[#This Row],[Resistance (Ohms)]],Table111[[#This Row],[Tolerance]],Table111[[#This Row],[Stock]])</f>
        <v>620Â±5%</v>
      </c>
      <c r="AH602" t="s">
        <v>11345</v>
      </c>
      <c r="AI602" s="6" t="s">
        <v>11350</v>
      </c>
    </row>
    <row r="603" spans="1:35">
      <c r="A603" t="s">
        <v>5274</v>
      </c>
      <c r="B603" t="s">
        <v>5275</v>
      </c>
      <c r="C603" t="s">
        <v>6115</v>
      </c>
      <c r="D603" t="s">
        <v>6116</v>
      </c>
      <c r="E603" t="s">
        <v>60</v>
      </c>
      <c r="F603" t="s">
        <v>6117</v>
      </c>
      <c r="G603">
        <v>90311</v>
      </c>
      <c r="H603">
        <v>0</v>
      </c>
      <c r="I603">
        <v>0.1</v>
      </c>
      <c r="J603">
        <v>0</v>
      </c>
      <c r="K603">
        <v>1</v>
      </c>
      <c r="L603" t="s">
        <v>19</v>
      </c>
      <c r="M603" t="s">
        <v>5279</v>
      </c>
      <c r="N603">
        <v>620</v>
      </c>
      <c r="O603" t="s">
        <v>24</v>
      </c>
      <c r="P603" t="s">
        <v>5280</v>
      </c>
      <c r="Q603" t="s">
        <v>65</v>
      </c>
      <c r="R603" t="s">
        <v>66</v>
      </c>
      <c r="S603" t="s">
        <v>105</v>
      </c>
      <c r="T603" t="s">
        <v>67</v>
      </c>
      <c r="U603" t="s">
        <v>35</v>
      </c>
      <c r="V603">
        <v>603</v>
      </c>
      <c r="W603" t="s">
        <v>36</v>
      </c>
      <c r="X603" t="s">
        <v>37</v>
      </c>
      <c r="Y603">
        <v>2</v>
      </c>
      <c r="AB603" t="str">
        <f>IF(Table111[[#This Row],[In Adafruit Kit]]+Table111[[#This Row],[Common part]]&gt;0,1,"")</f>
        <v/>
      </c>
      <c r="AD603">
        <v>1</v>
      </c>
      <c r="AE603" t="e">
        <f>VLOOKUP(Table111[[#This Row],[Resistance (Ohms)]],Values!$A$12:'Values'!D$88,3,0)</f>
        <v>#N/A</v>
      </c>
      <c r="AG603" t="str">
        <f>CONCATENATE(Table111[[#This Row],[Resistance (Ohms)]],Table111[[#This Row],[Tolerance]],Table111[[#This Row],[Stock]])</f>
        <v>620Â±1%</v>
      </c>
      <c r="AH603" t="s">
        <v>11345</v>
      </c>
      <c r="AI603" s="6" t="s">
        <v>11350</v>
      </c>
    </row>
    <row r="604" spans="1:35">
      <c r="A604" t="s">
        <v>7192</v>
      </c>
      <c r="B604" t="s">
        <v>5275</v>
      </c>
      <c r="C604" t="s">
        <v>8622</v>
      </c>
      <c r="D604" t="s">
        <v>8623</v>
      </c>
      <c r="E604" t="s">
        <v>60</v>
      </c>
      <c r="F604" t="s">
        <v>6117</v>
      </c>
      <c r="G604">
        <v>0</v>
      </c>
      <c r="H604">
        <v>0</v>
      </c>
      <c r="I604" t="s">
        <v>25</v>
      </c>
      <c r="J604">
        <v>0</v>
      </c>
      <c r="K604">
        <v>10</v>
      </c>
      <c r="L604" t="s">
        <v>19</v>
      </c>
      <c r="M604" t="s">
        <v>5279</v>
      </c>
      <c r="N604">
        <v>620</v>
      </c>
      <c r="O604" t="s">
        <v>24</v>
      </c>
      <c r="P604" t="s">
        <v>5280</v>
      </c>
      <c r="Q604" t="s">
        <v>65</v>
      </c>
      <c r="R604" t="s">
        <v>20</v>
      </c>
      <c r="S604" t="s">
        <v>105</v>
      </c>
      <c r="T604" t="s">
        <v>67</v>
      </c>
      <c r="U604" t="s">
        <v>35</v>
      </c>
      <c r="V604">
        <v>603</v>
      </c>
      <c r="W604" t="s">
        <v>36</v>
      </c>
      <c r="X604" t="s">
        <v>37</v>
      </c>
      <c r="Y604">
        <v>2</v>
      </c>
      <c r="AB604" t="str">
        <f>IF(Table111[[#This Row],[In Adafruit Kit]]+Table111[[#This Row],[Common part]]&gt;0,1,"")</f>
        <v/>
      </c>
      <c r="AE604" t="e">
        <f>VLOOKUP(Table111[[#This Row],[Resistance (Ohms)]],Values!$A$12:'Values'!D$88,3,0)</f>
        <v>#N/A</v>
      </c>
      <c r="AG604" t="str">
        <f>CONCATENATE(Table111[[#This Row],[Resistance (Ohms)]],Table111[[#This Row],[Tolerance]],Table111[[#This Row],[Stock]])</f>
        <v>620Â±1%</v>
      </c>
      <c r="AH604" t="s">
        <v>11345</v>
      </c>
      <c r="AI604" s="6" t="s">
        <v>11350</v>
      </c>
    </row>
    <row r="605" spans="1:35">
      <c r="A605" t="s">
        <v>7192</v>
      </c>
      <c r="B605" t="s">
        <v>5275</v>
      </c>
      <c r="C605" t="s">
        <v>9122</v>
      </c>
      <c r="D605" t="s">
        <v>9123</v>
      </c>
      <c r="E605" t="s">
        <v>60</v>
      </c>
      <c r="F605" t="s">
        <v>5427</v>
      </c>
      <c r="G605">
        <v>0</v>
      </c>
      <c r="H605">
        <v>0</v>
      </c>
      <c r="I605" t="s">
        <v>25</v>
      </c>
      <c r="J605">
        <v>0</v>
      </c>
      <c r="K605">
        <v>10</v>
      </c>
      <c r="L605" t="s">
        <v>19</v>
      </c>
      <c r="M605" t="s">
        <v>5279</v>
      </c>
      <c r="N605">
        <v>620</v>
      </c>
      <c r="O605" t="s">
        <v>23</v>
      </c>
      <c r="P605" t="s">
        <v>5280</v>
      </c>
      <c r="Q605" t="s">
        <v>65</v>
      </c>
      <c r="R605" t="s">
        <v>20</v>
      </c>
      <c r="S605" t="s">
        <v>71</v>
      </c>
      <c r="T605" t="s">
        <v>67</v>
      </c>
      <c r="U605" t="s">
        <v>35</v>
      </c>
      <c r="V605">
        <v>603</v>
      </c>
      <c r="W605" t="s">
        <v>36</v>
      </c>
      <c r="X605" t="s">
        <v>37</v>
      </c>
      <c r="Y605">
        <v>2</v>
      </c>
      <c r="AB605" t="str">
        <f>IF(Table111[[#This Row],[In Adafruit Kit]]+Table111[[#This Row],[Common part]]&gt;0,1,"")</f>
        <v/>
      </c>
      <c r="AE605" t="e">
        <f>VLOOKUP(Table111[[#This Row],[Resistance (Ohms)]],Values!$A$12:'Values'!D$88,3,0)</f>
        <v>#N/A</v>
      </c>
      <c r="AG605" t="str">
        <f>CONCATENATE(Table111[[#This Row],[Resistance (Ohms)]],Table111[[#This Row],[Tolerance]],Table111[[#This Row],[Stock]])</f>
        <v>620Â±5%</v>
      </c>
      <c r="AH605" t="s">
        <v>11345</v>
      </c>
      <c r="AI605" s="6" t="s">
        <v>11350</v>
      </c>
    </row>
    <row r="606" spans="1:35">
      <c r="A606" t="s">
        <v>5274</v>
      </c>
      <c r="B606" t="s">
        <v>5275</v>
      </c>
      <c r="C606" t="s">
        <v>6295</v>
      </c>
      <c r="D606" t="s">
        <v>6296</v>
      </c>
      <c r="E606" t="s">
        <v>60</v>
      </c>
      <c r="F606" t="s">
        <v>6297</v>
      </c>
      <c r="G606">
        <v>81714</v>
      </c>
      <c r="H606">
        <v>0</v>
      </c>
      <c r="I606">
        <v>0.1</v>
      </c>
      <c r="J606">
        <v>0</v>
      </c>
      <c r="K606">
        <v>1</v>
      </c>
      <c r="L606" t="s">
        <v>19</v>
      </c>
      <c r="M606" t="s">
        <v>5279</v>
      </c>
      <c r="N606">
        <v>634</v>
      </c>
      <c r="O606" t="s">
        <v>24</v>
      </c>
      <c r="P606" t="s">
        <v>5280</v>
      </c>
      <c r="Q606" t="s">
        <v>65</v>
      </c>
      <c r="R606" t="s">
        <v>66</v>
      </c>
      <c r="S606" t="s">
        <v>105</v>
      </c>
      <c r="T606" t="s">
        <v>67</v>
      </c>
      <c r="U606" t="s">
        <v>35</v>
      </c>
      <c r="V606">
        <v>603</v>
      </c>
      <c r="W606" t="s">
        <v>36</v>
      </c>
      <c r="X606" t="s">
        <v>37</v>
      </c>
      <c r="Y606">
        <v>2</v>
      </c>
      <c r="AB606" t="str">
        <f>IF(Table111[[#This Row],[In Adafruit Kit]]+Table111[[#This Row],[Common part]]&gt;0,1,"")</f>
        <v/>
      </c>
      <c r="AD606">
        <v>1</v>
      </c>
      <c r="AE606" t="e">
        <f>VLOOKUP(Table111[[#This Row],[Resistance (Ohms)]],Values!$A$12:'Values'!D$88,3,0)</f>
        <v>#N/A</v>
      </c>
      <c r="AG606" t="str">
        <f>CONCATENATE(Table111[[#This Row],[Resistance (Ohms)]],Table111[[#This Row],[Tolerance]],Table111[[#This Row],[Stock]])</f>
        <v>634Â±1%</v>
      </c>
      <c r="AH606" t="s">
        <v>11345</v>
      </c>
      <c r="AI606" s="6" t="s">
        <v>11350</v>
      </c>
    </row>
    <row r="607" spans="1:35">
      <c r="A607" t="s">
        <v>7192</v>
      </c>
      <c r="B607" t="s">
        <v>5275</v>
      </c>
      <c r="C607" t="s">
        <v>8632</v>
      </c>
      <c r="D607" t="s">
        <v>8633</v>
      </c>
      <c r="E607" t="s">
        <v>60</v>
      </c>
      <c r="F607" t="s">
        <v>6297</v>
      </c>
      <c r="G607">
        <v>0</v>
      </c>
      <c r="H607">
        <v>0</v>
      </c>
      <c r="I607" t="s">
        <v>25</v>
      </c>
      <c r="J607">
        <v>0</v>
      </c>
      <c r="K607">
        <v>10</v>
      </c>
      <c r="L607" t="s">
        <v>19</v>
      </c>
      <c r="M607" t="s">
        <v>5279</v>
      </c>
      <c r="N607">
        <v>634</v>
      </c>
      <c r="O607" t="s">
        <v>24</v>
      </c>
      <c r="P607" t="s">
        <v>5280</v>
      </c>
      <c r="Q607" t="s">
        <v>65</v>
      </c>
      <c r="R607" t="s">
        <v>20</v>
      </c>
      <c r="S607" t="s">
        <v>105</v>
      </c>
      <c r="T607" t="s">
        <v>67</v>
      </c>
      <c r="U607" t="s">
        <v>35</v>
      </c>
      <c r="V607">
        <v>603</v>
      </c>
      <c r="W607" t="s">
        <v>36</v>
      </c>
      <c r="X607" t="s">
        <v>37</v>
      </c>
      <c r="Y607">
        <v>2</v>
      </c>
      <c r="AB607" t="str">
        <f>IF(Table111[[#This Row],[In Adafruit Kit]]+Table111[[#This Row],[Common part]]&gt;0,1,"")</f>
        <v/>
      </c>
      <c r="AE607" t="e">
        <f>VLOOKUP(Table111[[#This Row],[Resistance (Ohms)]],Values!$A$12:'Values'!D$88,3,0)</f>
        <v>#N/A</v>
      </c>
      <c r="AG607" t="str">
        <f>CONCATENATE(Table111[[#This Row],[Resistance (Ohms)]],Table111[[#This Row],[Tolerance]],Table111[[#This Row],[Stock]])</f>
        <v>634Â±1%</v>
      </c>
      <c r="AH607" t="s">
        <v>11345</v>
      </c>
      <c r="AI607" s="6" t="s">
        <v>11350</v>
      </c>
    </row>
    <row r="608" spans="1:35">
      <c r="A608" t="s">
        <v>5274</v>
      </c>
      <c r="B608" t="s">
        <v>5275</v>
      </c>
      <c r="C608" t="s">
        <v>6994</v>
      </c>
      <c r="D608" t="s">
        <v>6995</v>
      </c>
      <c r="E608" t="s">
        <v>60</v>
      </c>
      <c r="F608" t="s">
        <v>6996</v>
      </c>
      <c r="G608">
        <v>14108</v>
      </c>
      <c r="H608">
        <v>0</v>
      </c>
      <c r="I608">
        <v>0.1</v>
      </c>
      <c r="J608">
        <v>0</v>
      </c>
      <c r="K608">
        <v>1</v>
      </c>
      <c r="L608" t="s">
        <v>19</v>
      </c>
      <c r="M608" t="s">
        <v>5279</v>
      </c>
      <c r="N608">
        <v>649</v>
      </c>
      <c r="O608" t="s">
        <v>24</v>
      </c>
      <c r="P608" t="s">
        <v>5280</v>
      </c>
      <c r="Q608" t="s">
        <v>65</v>
      </c>
      <c r="R608" t="s">
        <v>66</v>
      </c>
      <c r="S608" t="s">
        <v>105</v>
      </c>
      <c r="T608" t="s">
        <v>67</v>
      </c>
      <c r="U608" t="s">
        <v>35</v>
      </c>
      <c r="V608">
        <v>603</v>
      </c>
      <c r="W608" t="s">
        <v>36</v>
      </c>
      <c r="X608" t="s">
        <v>37</v>
      </c>
      <c r="Y608">
        <v>2</v>
      </c>
      <c r="Z608">
        <v>1</v>
      </c>
      <c r="AA608">
        <v>1</v>
      </c>
      <c r="AB608">
        <f>IF(Table111[[#This Row],[In Adafruit Kit]]+Table111[[#This Row],[Common part]]&gt;0,1,"")</f>
        <v>1</v>
      </c>
      <c r="AC608">
        <v>1</v>
      </c>
      <c r="AE608" t="e">
        <f>VLOOKUP(Table111[[#This Row],[Resistance (Ohms)]],Values!$A$12:'Values'!D$88,3,0)</f>
        <v>#N/A</v>
      </c>
      <c r="AG608" t="str">
        <f>CONCATENATE(Table111[[#This Row],[Resistance (Ohms)]],Table111[[#This Row],[Tolerance]],Table111[[#This Row],[Stock]])</f>
        <v>649Â±1%</v>
      </c>
      <c r="AH608" t="s">
        <v>11345</v>
      </c>
      <c r="AI608" s="6" t="s">
        <v>11350</v>
      </c>
    </row>
    <row r="609" spans="1:35">
      <c r="A609" t="s">
        <v>7192</v>
      </c>
      <c r="B609" t="s">
        <v>5275</v>
      </c>
      <c r="C609" t="s">
        <v>8642</v>
      </c>
      <c r="D609" t="s">
        <v>8643</v>
      </c>
      <c r="E609" t="s">
        <v>60</v>
      </c>
      <c r="F609" t="s">
        <v>6996</v>
      </c>
      <c r="G609">
        <v>0</v>
      </c>
      <c r="H609">
        <v>0</v>
      </c>
      <c r="I609" t="s">
        <v>25</v>
      </c>
      <c r="J609">
        <v>0</v>
      </c>
      <c r="K609">
        <v>10</v>
      </c>
      <c r="L609" t="s">
        <v>19</v>
      </c>
      <c r="M609" t="s">
        <v>5279</v>
      </c>
      <c r="N609">
        <v>649</v>
      </c>
      <c r="O609" t="s">
        <v>24</v>
      </c>
      <c r="P609" t="s">
        <v>5280</v>
      </c>
      <c r="Q609" t="s">
        <v>65</v>
      </c>
      <c r="R609" t="s">
        <v>20</v>
      </c>
      <c r="S609" t="s">
        <v>105</v>
      </c>
      <c r="T609" t="s">
        <v>67</v>
      </c>
      <c r="U609" t="s">
        <v>35</v>
      </c>
      <c r="V609">
        <v>603</v>
      </c>
      <c r="W609" t="s">
        <v>36</v>
      </c>
      <c r="X609" t="s">
        <v>37</v>
      </c>
      <c r="Y609">
        <v>2</v>
      </c>
      <c r="AB609" t="str">
        <f>IF(Table111[[#This Row],[In Adafruit Kit]]+Table111[[#This Row],[Common part]]&gt;0,1,"")</f>
        <v/>
      </c>
      <c r="AE609" t="e">
        <f>VLOOKUP(Table111[[#This Row],[Resistance (Ohms)]],Values!$A$12:'Values'!D$88,3,0)</f>
        <v>#N/A</v>
      </c>
      <c r="AG609" t="str">
        <f>CONCATENATE(Table111[[#This Row],[Resistance (Ohms)]],Table111[[#This Row],[Tolerance]],Table111[[#This Row],[Stock]])</f>
        <v>649Â±1%</v>
      </c>
      <c r="AH609" t="s">
        <v>11345</v>
      </c>
      <c r="AI609" s="6" t="s">
        <v>11350</v>
      </c>
    </row>
    <row r="610" spans="1:35">
      <c r="A610" t="s">
        <v>5274</v>
      </c>
      <c r="B610" t="s">
        <v>5275</v>
      </c>
      <c r="C610" t="s">
        <v>7510</v>
      </c>
      <c r="D610" t="s">
        <v>7511</v>
      </c>
      <c r="E610" t="s">
        <v>60</v>
      </c>
      <c r="F610" t="s">
        <v>7512</v>
      </c>
      <c r="G610">
        <v>1716</v>
      </c>
      <c r="H610">
        <v>0</v>
      </c>
      <c r="I610">
        <v>0.1</v>
      </c>
      <c r="J610">
        <v>0</v>
      </c>
      <c r="K610">
        <v>1</v>
      </c>
      <c r="L610" t="s">
        <v>19</v>
      </c>
      <c r="M610" t="s">
        <v>5279</v>
      </c>
      <c r="N610">
        <v>665</v>
      </c>
      <c r="O610" t="s">
        <v>24</v>
      </c>
      <c r="P610" t="s">
        <v>5280</v>
      </c>
      <c r="Q610" t="s">
        <v>65</v>
      </c>
      <c r="R610" t="s">
        <v>66</v>
      </c>
      <c r="S610" t="s">
        <v>105</v>
      </c>
      <c r="T610" t="s">
        <v>67</v>
      </c>
      <c r="U610" t="s">
        <v>35</v>
      </c>
      <c r="V610">
        <v>603</v>
      </c>
      <c r="W610" t="s">
        <v>36</v>
      </c>
      <c r="X610" t="s">
        <v>37</v>
      </c>
      <c r="Y610">
        <v>2</v>
      </c>
      <c r="AB610" t="str">
        <f>IF(Table111[[#This Row],[In Adafruit Kit]]+Table111[[#This Row],[Common part]]&gt;0,1,"")</f>
        <v/>
      </c>
      <c r="AD610">
        <v>1</v>
      </c>
      <c r="AE610" t="e">
        <f>VLOOKUP(Table111[[#This Row],[Resistance (Ohms)]],Values!$A$12:'Values'!D$88,3,0)</f>
        <v>#N/A</v>
      </c>
      <c r="AG610" t="str">
        <f>CONCATENATE(Table111[[#This Row],[Resistance (Ohms)]],Table111[[#This Row],[Tolerance]],Table111[[#This Row],[Stock]])</f>
        <v>665Â±1%</v>
      </c>
      <c r="AH610" t="s">
        <v>11345</v>
      </c>
      <c r="AI610" s="6" t="s">
        <v>11350</v>
      </c>
    </row>
    <row r="611" spans="1:35">
      <c r="A611" t="s">
        <v>7192</v>
      </c>
      <c r="B611" t="s">
        <v>5275</v>
      </c>
      <c r="C611" t="s">
        <v>8652</v>
      </c>
      <c r="D611" t="s">
        <v>8653</v>
      </c>
      <c r="E611" t="s">
        <v>60</v>
      </c>
      <c r="F611" t="s">
        <v>7512</v>
      </c>
      <c r="G611">
        <v>0</v>
      </c>
      <c r="H611">
        <v>0</v>
      </c>
      <c r="I611" t="s">
        <v>25</v>
      </c>
      <c r="J611">
        <v>0</v>
      </c>
      <c r="K611">
        <v>10</v>
      </c>
      <c r="L611" t="s">
        <v>19</v>
      </c>
      <c r="M611" t="s">
        <v>5279</v>
      </c>
      <c r="N611">
        <v>665</v>
      </c>
      <c r="O611" t="s">
        <v>24</v>
      </c>
      <c r="P611" t="s">
        <v>5280</v>
      </c>
      <c r="Q611" t="s">
        <v>65</v>
      </c>
      <c r="R611" t="s">
        <v>20</v>
      </c>
      <c r="S611" t="s">
        <v>105</v>
      </c>
      <c r="T611" t="s">
        <v>67</v>
      </c>
      <c r="U611" t="s">
        <v>35</v>
      </c>
      <c r="V611">
        <v>603</v>
      </c>
      <c r="W611" t="s">
        <v>36</v>
      </c>
      <c r="X611" t="s">
        <v>37</v>
      </c>
      <c r="Y611">
        <v>2</v>
      </c>
      <c r="AB611" t="str">
        <f>IF(Table111[[#This Row],[In Adafruit Kit]]+Table111[[#This Row],[Common part]]&gt;0,1,"")</f>
        <v/>
      </c>
      <c r="AE611" t="e">
        <f>VLOOKUP(Table111[[#This Row],[Resistance (Ohms)]],Values!$A$12:'Values'!D$88,3,0)</f>
        <v>#N/A</v>
      </c>
      <c r="AG611" t="str">
        <f>CONCATENATE(Table111[[#This Row],[Resistance (Ohms)]],Table111[[#This Row],[Tolerance]],Table111[[#This Row],[Stock]])</f>
        <v>665Â±1%</v>
      </c>
      <c r="AH611" t="s">
        <v>11345</v>
      </c>
      <c r="AI611" s="6" t="s">
        <v>11350</v>
      </c>
    </row>
    <row r="612" spans="1:35">
      <c r="A612" t="s">
        <v>5274</v>
      </c>
      <c r="B612" t="s">
        <v>5275</v>
      </c>
      <c r="C612" t="s">
        <v>5377</v>
      </c>
      <c r="D612" t="s">
        <v>5378</v>
      </c>
      <c r="E612" t="s">
        <v>60</v>
      </c>
      <c r="F612" t="s">
        <v>5379</v>
      </c>
      <c r="G612">
        <v>226264</v>
      </c>
      <c r="H612">
        <v>0</v>
      </c>
      <c r="I612">
        <v>0.1</v>
      </c>
      <c r="J612">
        <v>0</v>
      </c>
      <c r="K612">
        <v>1</v>
      </c>
      <c r="L612" t="s">
        <v>19</v>
      </c>
      <c r="M612" t="s">
        <v>5279</v>
      </c>
      <c r="N612">
        <v>680</v>
      </c>
      <c r="O612" t="s">
        <v>23</v>
      </c>
      <c r="P612" t="s">
        <v>5280</v>
      </c>
      <c r="Q612" t="s">
        <v>65</v>
      </c>
      <c r="R612" t="s">
        <v>66</v>
      </c>
      <c r="S612" t="s">
        <v>105</v>
      </c>
      <c r="T612" t="s">
        <v>67</v>
      </c>
      <c r="U612" t="s">
        <v>35</v>
      </c>
      <c r="V612">
        <v>603</v>
      </c>
      <c r="W612" t="s">
        <v>36</v>
      </c>
      <c r="X612" t="s">
        <v>37</v>
      </c>
      <c r="Y612">
        <v>2</v>
      </c>
      <c r="AB612" t="str">
        <f>IF(Table111[[#This Row],[In Adafruit Kit]]+Table111[[#This Row],[Common part]]&gt;0,1,"")</f>
        <v/>
      </c>
      <c r="AC612">
        <v>1</v>
      </c>
      <c r="AE612" t="str">
        <f>VLOOKUP(Table111[[#This Row],[Resistance (Ohms)]],Values!$A$12:'Values'!D$88,3,0)</f>
        <v>STOCK</v>
      </c>
      <c r="AF612" t="s">
        <v>29</v>
      </c>
      <c r="AG612" t="str">
        <f>CONCATENATE(Table111[[#This Row],[Resistance (Ohms)]],Table111[[#This Row],[Tolerance]],Table111[[#This Row],[Stock]])</f>
        <v>680Â±5%Stock</v>
      </c>
      <c r="AH612" t="s">
        <v>11345</v>
      </c>
      <c r="AI612" s="6" t="s">
        <v>11350</v>
      </c>
    </row>
    <row r="613" spans="1:35">
      <c r="A613" t="s">
        <v>5274</v>
      </c>
      <c r="B613" t="s">
        <v>5275</v>
      </c>
      <c r="C613" t="s">
        <v>6328</v>
      </c>
      <c r="D613" t="s">
        <v>6329</v>
      </c>
      <c r="E613" t="s">
        <v>60</v>
      </c>
      <c r="F613" t="s">
        <v>6330</v>
      </c>
      <c r="G613">
        <v>71669</v>
      </c>
      <c r="H613">
        <v>0</v>
      </c>
      <c r="I613">
        <v>0.1</v>
      </c>
      <c r="J613">
        <v>0</v>
      </c>
      <c r="K613">
        <v>1</v>
      </c>
      <c r="L613" t="s">
        <v>19</v>
      </c>
      <c r="M613" t="s">
        <v>5279</v>
      </c>
      <c r="N613">
        <v>680</v>
      </c>
      <c r="O613" t="s">
        <v>24</v>
      </c>
      <c r="P613" t="s">
        <v>5280</v>
      </c>
      <c r="Q613" t="s">
        <v>65</v>
      </c>
      <c r="R613" t="s">
        <v>66</v>
      </c>
      <c r="S613" t="s">
        <v>105</v>
      </c>
      <c r="T613" t="s">
        <v>67</v>
      </c>
      <c r="U613" t="s">
        <v>35</v>
      </c>
      <c r="V613">
        <v>603</v>
      </c>
      <c r="W613" t="s">
        <v>36</v>
      </c>
      <c r="X613" t="s">
        <v>37</v>
      </c>
      <c r="Y613">
        <v>2</v>
      </c>
      <c r="AB613" t="str">
        <f>IF(Table111[[#This Row],[In Adafruit Kit]]+Table111[[#This Row],[Common part]]&gt;0,1,"")</f>
        <v/>
      </c>
      <c r="AD613">
        <v>1</v>
      </c>
      <c r="AE613" t="str">
        <f>VLOOKUP(Table111[[#This Row],[Resistance (Ohms)]],Values!$A$12:'Values'!D$88,3,0)</f>
        <v>STOCK</v>
      </c>
      <c r="AF613" t="s">
        <v>29</v>
      </c>
      <c r="AG613" t="str">
        <f>CONCATENATE(Table111[[#This Row],[Resistance (Ohms)]],Table111[[#This Row],[Tolerance]],Table111[[#This Row],[Stock]])</f>
        <v>680Â±1%Stock</v>
      </c>
      <c r="AH613" t="s">
        <v>11345</v>
      </c>
      <c r="AI613" s="6" t="s">
        <v>11350</v>
      </c>
    </row>
    <row r="614" spans="1:35">
      <c r="A614" t="s">
        <v>7192</v>
      </c>
      <c r="B614" t="s">
        <v>5275</v>
      </c>
      <c r="C614" t="s">
        <v>8662</v>
      </c>
      <c r="D614" t="s">
        <v>8663</v>
      </c>
      <c r="E614" t="s">
        <v>60</v>
      </c>
      <c r="F614" t="s">
        <v>6330</v>
      </c>
      <c r="G614">
        <v>0</v>
      </c>
      <c r="H614">
        <v>0</v>
      </c>
      <c r="I614" t="s">
        <v>25</v>
      </c>
      <c r="J614">
        <v>0</v>
      </c>
      <c r="K614">
        <v>10</v>
      </c>
      <c r="L614" t="s">
        <v>19</v>
      </c>
      <c r="M614" t="s">
        <v>5279</v>
      </c>
      <c r="N614">
        <v>680</v>
      </c>
      <c r="O614" t="s">
        <v>24</v>
      </c>
      <c r="P614" t="s">
        <v>5280</v>
      </c>
      <c r="Q614" t="s">
        <v>65</v>
      </c>
      <c r="R614" t="s">
        <v>20</v>
      </c>
      <c r="S614" t="s">
        <v>105</v>
      </c>
      <c r="T614" t="s">
        <v>67</v>
      </c>
      <c r="U614" t="s">
        <v>35</v>
      </c>
      <c r="V614">
        <v>603</v>
      </c>
      <c r="W614" t="s">
        <v>36</v>
      </c>
      <c r="X614" t="s">
        <v>37</v>
      </c>
      <c r="Y614">
        <v>2</v>
      </c>
      <c r="AB614" t="str">
        <f>IF(Table111[[#This Row],[In Adafruit Kit]]+Table111[[#This Row],[Common part]]&gt;0,1,"")</f>
        <v/>
      </c>
      <c r="AE614" t="str">
        <f>VLOOKUP(Table111[[#This Row],[Resistance (Ohms)]],Values!$A$12:'Values'!D$88,3,0)</f>
        <v>STOCK</v>
      </c>
      <c r="AG614" t="str">
        <f>CONCATENATE(Table111[[#This Row],[Resistance (Ohms)]],Table111[[#This Row],[Tolerance]],Table111[[#This Row],[Stock]])</f>
        <v>680Â±1%</v>
      </c>
      <c r="AH614" t="s">
        <v>11345</v>
      </c>
      <c r="AI614" s="6" t="s">
        <v>11350</v>
      </c>
    </row>
    <row r="615" spans="1:35">
      <c r="A615" t="s">
        <v>7192</v>
      </c>
      <c r="B615" t="s">
        <v>5275</v>
      </c>
      <c r="C615" t="s">
        <v>9134</v>
      </c>
      <c r="D615" t="s">
        <v>9135</v>
      </c>
      <c r="E615" t="s">
        <v>60</v>
      </c>
      <c r="F615" t="s">
        <v>5379</v>
      </c>
      <c r="G615">
        <v>0</v>
      </c>
      <c r="H615">
        <v>0</v>
      </c>
      <c r="I615" t="s">
        <v>25</v>
      </c>
      <c r="J615">
        <v>0</v>
      </c>
      <c r="K615">
        <v>10</v>
      </c>
      <c r="L615" t="s">
        <v>19</v>
      </c>
      <c r="M615" t="s">
        <v>5279</v>
      </c>
      <c r="N615">
        <v>680</v>
      </c>
      <c r="O615" t="s">
        <v>23</v>
      </c>
      <c r="P615" t="s">
        <v>5280</v>
      </c>
      <c r="Q615" t="s">
        <v>65</v>
      </c>
      <c r="R615" t="s">
        <v>20</v>
      </c>
      <c r="S615" t="s">
        <v>71</v>
      </c>
      <c r="T615" t="s">
        <v>67</v>
      </c>
      <c r="U615" t="s">
        <v>35</v>
      </c>
      <c r="V615">
        <v>603</v>
      </c>
      <c r="W615" t="s">
        <v>36</v>
      </c>
      <c r="X615" t="s">
        <v>37</v>
      </c>
      <c r="Y615">
        <v>2</v>
      </c>
      <c r="AB615" t="str">
        <f>IF(Table111[[#This Row],[In Adafruit Kit]]+Table111[[#This Row],[Common part]]&gt;0,1,"")</f>
        <v/>
      </c>
      <c r="AE615" t="str">
        <f>VLOOKUP(Table111[[#This Row],[Resistance (Ohms)]],Values!$A$12:'Values'!D$88,3,0)</f>
        <v>STOCK</v>
      </c>
      <c r="AG615" t="str">
        <f>CONCATENATE(Table111[[#This Row],[Resistance (Ohms)]],Table111[[#This Row],[Tolerance]],Table111[[#This Row],[Stock]])</f>
        <v>680Â±5%</v>
      </c>
      <c r="AH615" t="s">
        <v>11345</v>
      </c>
      <c r="AI615" s="6" t="s">
        <v>11350</v>
      </c>
    </row>
    <row r="616" spans="1:35">
      <c r="A616" t="s">
        <v>5274</v>
      </c>
      <c r="B616" t="s">
        <v>5275</v>
      </c>
      <c r="C616" t="s">
        <v>6118</v>
      </c>
      <c r="D616" t="s">
        <v>6119</v>
      </c>
      <c r="E616" t="s">
        <v>60</v>
      </c>
      <c r="F616" t="s">
        <v>6120</v>
      </c>
      <c r="G616">
        <v>101637</v>
      </c>
      <c r="H616">
        <v>0</v>
      </c>
      <c r="I616">
        <v>0.1</v>
      </c>
      <c r="J616">
        <v>0</v>
      </c>
      <c r="K616">
        <v>1</v>
      </c>
      <c r="L616" t="s">
        <v>19</v>
      </c>
      <c r="M616" t="s">
        <v>5279</v>
      </c>
      <c r="N616">
        <v>681</v>
      </c>
      <c r="O616" t="s">
        <v>24</v>
      </c>
      <c r="P616" t="s">
        <v>5280</v>
      </c>
      <c r="Q616" t="s">
        <v>65</v>
      </c>
      <c r="R616" t="s">
        <v>66</v>
      </c>
      <c r="S616" t="s">
        <v>105</v>
      </c>
      <c r="T616" t="s">
        <v>67</v>
      </c>
      <c r="U616" t="s">
        <v>35</v>
      </c>
      <c r="V616">
        <v>603</v>
      </c>
      <c r="W616" t="s">
        <v>36</v>
      </c>
      <c r="X616" t="s">
        <v>37</v>
      </c>
      <c r="Y616">
        <v>2</v>
      </c>
      <c r="AB616" t="str">
        <f>IF(Table111[[#This Row],[In Adafruit Kit]]+Table111[[#This Row],[Common part]]&gt;0,1,"")</f>
        <v/>
      </c>
      <c r="AD616">
        <v>1</v>
      </c>
      <c r="AE616" t="e">
        <f>VLOOKUP(Table111[[#This Row],[Resistance (Ohms)]],Values!$A$12:'Values'!D$88,3,0)</f>
        <v>#N/A</v>
      </c>
      <c r="AG616" t="str">
        <f>CONCATENATE(Table111[[#This Row],[Resistance (Ohms)]],Table111[[#This Row],[Tolerance]],Table111[[#This Row],[Stock]])</f>
        <v>681Â±1%</v>
      </c>
      <c r="AH616" t="s">
        <v>11345</v>
      </c>
      <c r="AI616" s="6" t="s">
        <v>11350</v>
      </c>
    </row>
    <row r="617" spans="1:35">
      <c r="A617" t="s">
        <v>7192</v>
      </c>
      <c r="B617" t="s">
        <v>5275</v>
      </c>
      <c r="C617" t="s">
        <v>8670</v>
      </c>
      <c r="D617" t="s">
        <v>8671</v>
      </c>
      <c r="E617" t="s">
        <v>60</v>
      </c>
      <c r="F617" t="s">
        <v>6120</v>
      </c>
      <c r="G617">
        <v>0</v>
      </c>
      <c r="H617">
        <v>0</v>
      </c>
      <c r="I617" t="s">
        <v>25</v>
      </c>
      <c r="J617">
        <v>0</v>
      </c>
      <c r="K617">
        <v>10</v>
      </c>
      <c r="L617" t="s">
        <v>19</v>
      </c>
      <c r="M617" t="s">
        <v>5279</v>
      </c>
      <c r="N617">
        <v>681</v>
      </c>
      <c r="O617" t="s">
        <v>24</v>
      </c>
      <c r="P617" t="s">
        <v>5280</v>
      </c>
      <c r="Q617" t="s">
        <v>65</v>
      </c>
      <c r="R617" t="s">
        <v>20</v>
      </c>
      <c r="S617" t="s">
        <v>105</v>
      </c>
      <c r="T617" t="s">
        <v>67</v>
      </c>
      <c r="U617" t="s">
        <v>35</v>
      </c>
      <c r="V617">
        <v>603</v>
      </c>
      <c r="W617" t="s">
        <v>36</v>
      </c>
      <c r="X617" t="s">
        <v>37</v>
      </c>
      <c r="Y617">
        <v>2</v>
      </c>
      <c r="AB617" t="str">
        <f>IF(Table111[[#This Row],[In Adafruit Kit]]+Table111[[#This Row],[Common part]]&gt;0,1,"")</f>
        <v/>
      </c>
      <c r="AE617" t="e">
        <f>VLOOKUP(Table111[[#This Row],[Resistance (Ohms)]],Values!$A$12:'Values'!D$88,3,0)</f>
        <v>#N/A</v>
      </c>
      <c r="AG617" t="str">
        <f>CONCATENATE(Table111[[#This Row],[Resistance (Ohms)]],Table111[[#This Row],[Tolerance]],Table111[[#This Row],[Stock]])</f>
        <v>681Â±1%</v>
      </c>
      <c r="AH617" t="s">
        <v>11345</v>
      </c>
      <c r="AI617" s="6" t="s">
        <v>11350</v>
      </c>
    </row>
    <row r="618" spans="1:35">
      <c r="A618" t="s">
        <v>5274</v>
      </c>
      <c r="B618" t="s">
        <v>5275</v>
      </c>
      <c r="C618" t="s">
        <v>7480</v>
      </c>
      <c r="D618" t="s">
        <v>7481</v>
      </c>
      <c r="E618" t="s">
        <v>60</v>
      </c>
      <c r="F618" t="s">
        <v>7482</v>
      </c>
      <c r="G618">
        <v>2284</v>
      </c>
      <c r="H618">
        <v>0</v>
      </c>
      <c r="I618">
        <v>0.1</v>
      </c>
      <c r="J618">
        <v>0</v>
      </c>
      <c r="K618">
        <v>1</v>
      </c>
      <c r="L618" t="s">
        <v>19</v>
      </c>
      <c r="M618" t="s">
        <v>5279</v>
      </c>
      <c r="N618">
        <v>698</v>
      </c>
      <c r="O618" t="s">
        <v>24</v>
      </c>
      <c r="P618" t="s">
        <v>5280</v>
      </c>
      <c r="Q618" t="s">
        <v>65</v>
      </c>
      <c r="R618" t="s">
        <v>66</v>
      </c>
      <c r="S618" t="s">
        <v>105</v>
      </c>
      <c r="T618" t="s">
        <v>67</v>
      </c>
      <c r="U618" t="s">
        <v>35</v>
      </c>
      <c r="V618">
        <v>603</v>
      </c>
      <c r="W618" t="s">
        <v>36</v>
      </c>
      <c r="X618" t="s">
        <v>37</v>
      </c>
      <c r="Y618">
        <v>2</v>
      </c>
      <c r="AB618" t="str">
        <f>IF(Table111[[#This Row],[In Adafruit Kit]]+Table111[[#This Row],[Common part]]&gt;0,1,"")</f>
        <v/>
      </c>
      <c r="AD618">
        <v>1</v>
      </c>
      <c r="AE618" t="e">
        <f>VLOOKUP(Table111[[#This Row],[Resistance (Ohms)]],Values!$A$12:'Values'!D$88,3,0)</f>
        <v>#N/A</v>
      </c>
      <c r="AG618" t="str">
        <f>CONCATENATE(Table111[[#This Row],[Resistance (Ohms)]],Table111[[#This Row],[Tolerance]],Table111[[#This Row],[Stock]])</f>
        <v>698Â±1%</v>
      </c>
      <c r="AH618" t="s">
        <v>11345</v>
      </c>
      <c r="AI618" s="6" t="s">
        <v>11350</v>
      </c>
    </row>
    <row r="619" spans="1:35">
      <c r="A619" t="s">
        <v>7192</v>
      </c>
      <c r="B619" t="s">
        <v>5275</v>
      </c>
      <c r="C619" t="s">
        <v>8682</v>
      </c>
      <c r="D619" t="s">
        <v>8683</v>
      </c>
      <c r="E619" t="s">
        <v>60</v>
      </c>
      <c r="F619" t="s">
        <v>7482</v>
      </c>
      <c r="G619">
        <v>0</v>
      </c>
      <c r="H619">
        <v>0</v>
      </c>
      <c r="I619" t="s">
        <v>25</v>
      </c>
      <c r="J619">
        <v>0</v>
      </c>
      <c r="K619">
        <v>10</v>
      </c>
      <c r="L619" t="s">
        <v>19</v>
      </c>
      <c r="M619" t="s">
        <v>5279</v>
      </c>
      <c r="N619">
        <v>698</v>
      </c>
      <c r="O619" t="s">
        <v>24</v>
      </c>
      <c r="P619" t="s">
        <v>5280</v>
      </c>
      <c r="Q619" t="s">
        <v>65</v>
      </c>
      <c r="R619" t="s">
        <v>20</v>
      </c>
      <c r="S619" t="s">
        <v>105</v>
      </c>
      <c r="T619" t="s">
        <v>67</v>
      </c>
      <c r="U619" t="s">
        <v>35</v>
      </c>
      <c r="V619">
        <v>603</v>
      </c>
      <c r="W619" t="s">
        <v>36</v>
      </c>
      <c r="X619" t="s">
        <v>37</v>
      </c>
      <c r="Y619">
        <v>2</v>
      </c>
      <c r="AB619" t="str">
        <f>IF(Table111[[#This Row],[In Adafruit Kit]]+Table111[[#This Row],[Common part]]&gt;0,1,"")</f>
        <v/>
      </c>
      <c r="AE619" t="e">
        <f>VLOOKUP(Table111[[#This Row],[Resistance (Ohms)]],Values!$A$12:'Values'!D$88,3,0)</f>
        <v>#N/A</v>
      </c>
      <c r="AG619" t="str">
        <f>CONCATENATE(Table111[[#This Row],[Resistance (Ohms)]],Table111[[#This Row],[Tolerance]],Table111[[#This Row],[Stock]])</f>
        <v>698Â±1%</v>
      </c>
      <c r="AH619" t="s">
        <v>11345</v>
      </c>
      <c r="AI619" s="6" t="s">
        <v>11350</v>
      </c>
    </row>
    <row r="620" spans="1:35">
      <c r="A620" t="s">
        <v>5274</v>
      </c>
      <c r="B620" t="s">
        <v>5275</v>
      </c>
      <c r="C620" t="s">
        <v>6385</v>
      </c>
      <c r="D620" t="s">
        <v>6386</v>
      </c>
      <c r="E620" t="s">
        <v>60</v>
      </c>
      <c r="F620" t="s">
        <v>6387</v>
      </c>
      <c r="G620">
        <v>74690</v>
      </c>
      <c r="H620">
        <v>0</v>
      </c>
      <c r="I620">
        <v>0.1</v>
      </c>
      <c r="J620">
        <v>0</v>
      </c>
      <c r="K620">
        <v>1</v>
      </c>
      <c r="L620" t="s">
        <v>19</v>
      </c>
      <c r="M620" t="s">
        <v>5279</v>
      </c>
      <c r="N620">
        <v>715</v>
      </c>
      <c r="O620" t="s">
        <v>24</v>
      </c>
      <c r="P620" t="s">
        <v>5280</v>
      </c>
      <c r="Q620" t="s">
        <v>65</v>
      </c>
      <c r="R620" t="s">
        <v>66</v>
      </c>
      <c r="S620" t="s">
        <v>105</v>
      </c>
      <c r="T620" t="s">
        <v>67</v>
      </c>
      <c r="U620" t="s">
        <v>35</v>
      </c>
      <c r="V620">
        <v>603</v>
      </c>
      <c r="W620" t="s">
        <v>36</v>
      </c>
      <c r="X620" t="s">
        <v>37</v>
      </c>
      <c r="Y620">
        <v>2</v>
      </c>
      <c r="AB620" t="str">
        <f>IF(Table111[[#This Row],[In Adafruit Kit]]+Table111[[#This Row],[Common part]]&gt;0,1,"")</f>
        <v/>
      </c>
      <c r="AD620">
        <v>1</v>
      </c>
      <c r="AE620" t="e">
        <f>VLOOKUP(Table111[[#This Row],[Resistance (Ohms)]],Values!$A$12:'Values'!D$88,3,0)</f>
        <v>#N/A</v>
      </c>
      <c r="AG620" t="str">
        <f>CONCATENATE(Table111[[#This Row],[Resistance (Ohms)]],Table111[[#This Row],[Tolerance]],Table111[[#This Row],[Stock]])</f>
        <v>715Â±1%</v>
      </c>
      <c r="AH620" t="s">
        <v>11345</v>
      </c>
      <c r="AI620" s="6" t="s">
        <v>11350</v>
      </c>
    </row>
    <row r="621" spans="1:35">
      <c r="A621" t="s">
        <v>7192</v>
      </c>
      <c r="B621" t="s">
        <v>5275</v>
      </c>
      <c r="C621" t="s">
        <v>8696</v>
      </c>
      <c r="D621" t="s">
        <v>8697</v>
      </c>
      <c r="E621" t="s">
        <v>60</v>
      </c>
      <c r="F621" t="s">
        <v>6387</v>
      </c>
      <c r="G621">
        <v>0</v>
      </c>
      <c r="H621">
        <v>0</v>
      </c>
      <c r="I621" t="s">
        <v>25</v>
      </c>
      <c r="J621">
        <v>0</v>
      </c>
      <c r="K621">
        <v>10</v>
      </c>
      <c r="L621" t="s">
        <v>19</v>
      </c>
      <c r="M621" t="s">
        <v>5279</v>
      </c>
      <c r="N621">
        <v>715</v>
      </c>
      <c r="O621" t="s">
        <v>24</v>
      </c>
      <c r="P621" t="s">
        <v>5280</v>
      </c>
      <c r="Q621" t="s">
        <v>65</v>
      </c>
      <c r="R621" t="s">
        <v>20</v>
      </c>
      <c r="S621" t="s">
        <v>105</v>
      </c>
      <c r="T621" t="s">
        <v>67</v>
      </c>
      <c r="U621" t="s">
        <v>35</v>
      </c>
      <c r="V621">
        <v>603</v>
      </c>
      <c r="W621" t="s">
        <v>36</v>
      </c>
      <c r="X621" t="s">
        <v>37</v>
      </c>
      <c r="Y621">
        <v>2</v>
      </c>
      <c r="AB621" t="str">
        <f>IF(Table111[[#This Row],[In Adafruit Kit]]+Table111[[#This Row],[Common part]]&gt;0,1,"")</f>
        <v/>
      </c>
      <c r="AE621" t="e">
        <f>VLOOKUP(Table111[[#This Row],[Resistance (Ohms)]],Values!$A$12:'Values'!D$88,3,0)</f>
        <v>#N/A</v>
      </c>
      <c r="AG621" t="str">
        <f>CONCATENATE(Table111[[#This Row],[Resistance (Ohms)]],Table111[[#This Row],[Tolerance]],Table111[[#This Row],[Stock]])</f>
        <v>715Â±1%</v>
      </c>
      <c r="AH621" t="s">
        <v>11345</v>
      </c>
      <c r="AI621" s="6" t="s">
        <v>11350</v>
      </c>
    </row>
    <row r="622" spans="1:35">
      <c r="A622" t="s">
        <v>5274</v>
      </c>
      <c r="B622" t="s">
        <v>5275</v>
      </c>
      <c r="C622" t="s">
        <v>7006</v>
      </c>
      <c r="D622" t="s">
        <v>7007</v>
      </c>
      <c r="E622" t="s">
        <v>60</v>
      </c>
      <c r="F622" t="s">
        <v>7008</v>
      </c>
      <c r="G622">
        <v>18882</v>
      </c>
      <c r="H622">
        <v>0</v>
      </c>
      <c r="I622">
        <v>0.1</v>
      </c>
      <c r="J622">
        <v>0</v>
      </c>
      <c r="K622">
        <v>1</v>
      </c>
      <c r="L622" t="s">
        <v>19</v>
      </c>
      <c r="M622" t="s">
        <v>5279</v>
      </c>
      <c r="N622">
        <v>732</v>
      </c>
      <c r="O622" t="s">
        <v>24</v>
      </c>
      <c r="P622" t="s">
        <v>5280</v>
      </c>
      <c r="Q622" t="s">
        <v>65</v>
      </c>
      <c r="R622" t="s">
        <v>66</v>
      </c>
      <c r="S622" t="s">
        <v>105</v>
      </c>
      <c r="T622" t="s">
        <v>67</v>
      </c>
      <c r="U622" t="s">
        <v>35</v>
      </c>
      <c r="V622">
        <v>603</v>
      </c>
      <c r="W622" t="s">
        <v>36</v>
      </c>
      <c r="X622" t="s">
        <v>37</v>
      </c>
      <c r="Y622">
        <v>2</v>
      </c>
      <c r="AB622" t="str">
        <f>IF(Table111[[#This Row],[In Adafruit Kit]]+Table111[[#This Row],[Common part]]&gt;0,1,"")</f>
        <v/>
      </c>
      <c r="AC622">
        <v>1</v>
      </c>
      <c r="AE622" t="e">
        <f>VLOOKUP(Table111[[#This Row],[Resistance (Ohms)]],Values!$A$12:'Values'!D$88,3,0)</f>
        <v>#N/A</v>
      </c>
      <c r="AG622" t="str">
        <f>CONCATENATE(Table111[[#This Row],[Resistance (Ohms)]],Table111[[#This Row],[Tolerance]],Table111[[#This Row],[Stock]])</f>
        <v>732Â±1%</v>
      </c>
      <c r="AH622" t="s">
        <v>11345</v>
      </c>
      <c r="AI622" s="6" t="s">
        <v>11350</v>
      </c>
    </row>
    <row r="623" spans="1:35">
      <c r="A623" t="s">
        <v>7192</v>
      </c>
      <c r="B623" t="s">
        <v>5275</v>
      </c>
      <c r="C623" t="s">
        <v>8706</v>
      </c>
      <c r="D623" t="s">
        <v>8707</v>
      </c>
      <c r="E623" t="s">
        <v>60</v>
      </c>
      <c r="F623" t="s">
        <v>7008</v>
      </c>
      <c r="G623">
        <v>0</v>
      </c>
      <c r="H623">
        <v>0</v>
      </c>
      <c r="I623" t="s">
        <v>25</v>
      </c>
      <c r="J623">
        <v>0</v>
      </c>
      <c r="K623">
        <v>10</v>
      </c>
      <c r="L623" t="s">
        <v>19</v>
      </c>
      <c r="M623" t="s">
        <v>5279</v>
      </c>
      <c r="N623">
        <v>732</v>
      </c>
      <c r="O623" t="s">
        <v>24</v>
      </c>
      <c r="P623" t="s">
        <v>5280</v>
      </c>
      <c r="Q623" t="s">
        <v>65</v>
      </c>
      <c r="R623" t="s">
        <v>20</v>
      </c>
      <c r="S623" t="s">
        <v>105</v>
      </c>
      <c r="T623" t="s">
        <v>67</v>
      </c>
      <c r="U623" t="s">
        <v>35</v>
      </c>
      <c r="V623">
        <v>603</v>
      </c>
      <c r="W623" t="s">
        <v>36</v>
      </c>
      <c r="X623" t="s">
        <v>37</v>
      </c>
      <c r="Y623">
        <v>2</v>
      </c>
      <c r="AB623" t="str">
        <f>IF(Table111[[#This Row],[In Adafruit Kit]]+Table111[[#This Row],[Common part]]&gt;0,1,"")</f>
        <v/>
      </c>
      <c r="AE623" t="e">
        <f>VLOOKUP(Table111[[#This Row],[Resistance (Ohms)]],Values!$A$12:'Values'!D$88,3,0)</f>
        <v>#N/A</v>
      </c>
      <c r="AG623" t="str">
        <f>CONCATENATE(Table111[[#This Row],[Resistance (Ohms)]],Table111[[#This Row],[Tolerance]],Table111[[#This Row],[Stock]])</f>
        <v>732Â±1%</v>
      </c>
      <c r="AH623" t="s">
        <v>11345</v>
      </c>
      <c r="AI623" s="6" t="s">
        <v>11350</v>
      </c>
    </row>
    <row r="624" spans="1:35">
      <c r="A624" t="s">
        <v>5274</v>
      </c>
      <c r="B624" t="s">
        <v>5275</v>
      </c>
      <c r="C624" t="s">
        <v>5428</v>
      </c>
      <c r="D624" t="s">
        <v>5429</v>
      </c>
      <c r="E624" t="s">
        <v>60</v>
      </c>
      <c r="F624" t="s">
        <v>5430</v>
      </c>
      <c r="G624">
        <v>131595</v>
      </c>
      <c r="H624">
        <v>0</v>
      </c>
      <c r="I624">
        <v>0.1</v>
      </c>
      <c r="J624">
        <v>0</v>
      </c>
      <c r="K624">
        <v>1</v>
      </c>
      <c r="L624" t="s">
        <v>19</v>
      </c>
      <c r="M624" t="s">
        <v>5279</v>
      </c>
      <c r="N624">
        <v>750</v>
      </c>
      <c r="O624" t="s">
        <v>23</v>
      </c>
      <c r="P624" t="s">
        <v>5280</v>
      </c>
      <c r="Q624" t="s">
        <v>65</v>
      </c>
      <c r="R624" t="s">
        <v>66</v>
      </c>
      <c r="S624" t="s">
        <v>105</v>
      </c>
      <c r="T624" t="s">
        <v>67</v>
      </c>
      <c r="U624" t="s">
        <v>35</v>
      </c>
      <c r="V624">
        <v>603</v>
      </c>
      <c r="W624" t="s">
        <v>36</v>
      </c>
      <c r="X624" t="s">
        <v>37</v>
      </c>
      <c r="Y624">
        <v>2</v>
      </c>
      <c r="AB624" t="str">
        <f>IF(Table111[[#This Row],[In Adafruit Kit]]+Table111[[#This Row],[Common part]]&gt;0,1,"")</f>
        <v/>
      </c>
      <c r="AC624">
        <v>1</v>
      </c>
      <c r="AE624" t="e">
        <f>VLOOKUP(Table111[[#This Row],[Resistance (Ohms)]],Values!$A$12:'Values'!D$88,3,0)</f>
        <v>#N/A</v>
      </c>
      <c r="AG624" t="str">
        <f>CONCATENATE(Table111[[#This Row],[Resistance (Ohms)]],Table111[[#This Row],[Tolerance]],Table111[[#This Row],[Stock]])</f>
        <v>750Â±5%</v>
      </c>
      <c r="AH624" t="s">
        <v>11345</v>
      </c>
      <c r="AI624" s="6" t="s">
        <v>11350</v>
      </c>
    </row>
    <row r="625" spans="1:35">
      <c r="A625" t="s">
        <v>5274</v>
      </c>
      <c r="B625" t="s">
        <v>5275</v>
      </c>
      <c r="C625" t="s">
        <v>6019</v>
      </c>
      <c r="D625" t="s">
        <v>6020</v>
      </c>
      <c r="E625" t="s">
        <v>60</v>
      </c>
      <c r="F625" t="s">
        <v>6021</v>
      </c>
      <c r="G625">
        <v>106415</v>
      </c>
      <c r="H625">
        <v>0</v>
      </c>
      <c r="I625">
        <v>0.1</v>
      </c>
      <c r="J625">
        <v>0</v>
      </c>
      <c r="K625">
        <v>1</v>
      </c>
      <c r="L625" t="s">
        <v>19</v>
      </c>
      <c r="M625" t="s">
        <v>5279</v>
      </c>
      <c r="N625">
        <v>750</v>
      </c>
      <c r="O625" t="s">
        <v>24</v>
      </c>
      <c r="P625" t="s">
        <v>5280</v>
      </c>
      <c r="Q625" t="s">
        <v>65</v>
      </c>
      <c r="R625" t="s">
        <v>66</v>
      </c>
      <c r="S625" t="s">
        <v>105</v>
      </c>
      <c r="T625" t="s">
        <v>67</v>
      </c>
      <c r="U625" t="s">
        <v>35</v>
      </c>
      <c r="V625">
        <v>603</v>
      </c>
      <c r="W625" t="s">
        <v>36</v>
      </c>
      <c r="X625" t="s">
        <v>37</v>
      </c>
      <c r="Y625">
        <v>2</v>
      </c>
      <c r="AB625" t="str">
        <f>IF(Table111[[#This Row],[In Adafruit Kit]]+Table111[[#This Row],[Common part]]&gt;0,1,"")</f>
        <v/>
      </c>
      <c r="AD625">
        <v>1</v>
      </c>
      <c r="AE625" t="e">
        <f>VLOOKUP(Table111[[#This Row],[Resistance (Ohms)]],Values!$A$12:'Values'!D$88,3,0)</f>
        <v>#N/A</v>
      </c>
      <c r="AG625" t="str">
        <f>CONCATENATE(Table111[[#This Row],[Resistance (Ohms)]],Table111[[#This Row],[Tolerance]],Table111[[#This Row],[Stock]])</f>
        <v>750Â±1%</v>
      </c>
      <c r="AH625" t="s">
        <v>11345</v>
      </c>
      <c r="AI625" s="6" t="s">
        <v>11350</v>
      </c>
    </row>
    <row r="626" spans="1:35">
      <c r="A626" t="s">
        <v>7192</v>
      </c>
      <c r="B626" t="s">
        <v>5275</v>
      </c>
      <c r="C626" t="s">
        <v>8716</v>
      </c>
      <c r="D626" t="s">
        <v>8717</v>
      </c>
      <c r="E626" t="s">
        <v>60</v>
      </c>
      <c r="F626" t="s">
        <v>6021</v>
      </c>
      <c r="G626">
        <v>0</v>
      </c>
      <c r="H626">
        <v>0</v>
      </c>
      <c r="I626" t="s">
        <v>25</v>
      </c>
      <c r="J626">
        <v>0</v>
      </c>
      <c r="K626">
        <v>10</v>
      </c>
      <c r="L626" t="s">
        <v>19</v>
      </c>
      <c r="M626" t="s">
        <v>5279</v>
      </c>
      <c r="N626">
        <v>750</v>
      </c>
      <c r="O626" t="s">
        <v>24</v>
      </c>
      <c r="P626" t="s">
        <v>5280</v>
      </c>
      <c r="Q626" t="s">
        <v>65</v>
      </c>
      <c r="R626" t="s">
        <v>20</v>
      </c>
      <c r="S626" t="s">
        <v>105</v>
      </c>
      <c r="T626" t="s">
        <v>67</v>
      </c>
      <c r="U626" t="s">
        <v>35</v>
      </c>
      <c r="V626">
        <v>603</v>
      </c>
      <c r="W626" t="s">
        <v>36</v>
      </c>
      <c r="X626" t="s">
        <v>37</v>
      </c>
      <c r="Y626">
        <v>2</v>
      </c>
      <c r="AB626" t="str">
        <f>IF(Table111[[#This Row],[In Adafruit Kit]]+Table111[[#This Row],[Common part]]&gt;0,1,"")</f>
        <v/>
      </c>
      <c r="AE626" t="e">
        <f>VLOOKUP(Table111[[#This Row],[Resistance (Ohms)]],Values!$A$12:'Values'!D$88,3,0)</f>
        <v>#N/A</v>
      </c>
      <c r="AG626" t="str">
        <f>CONCATENATE(Table111[[#This Row],[Resistance (Ohms)]],Table111[[#This Row],[Tolerance]],Table111[[#This Row],[Stock]])</f>
        <v>750Â±1%</v>
      </c>
      <c r="AH626" t="s">
        <v>11345</v>
      </c>
      <c r="AI626" s="6" t="s">
        <v>11350</v>
      </c>
    </row>
    <row r="627" spans="1:35">
      <c r="A627" t="s">
        <v>7192</v>
      </c>
      <c r="B627" t="s">
        <v>5275</v>
      </c>
      <c r="C627" t="s">
        <v>9150</v>
      </c>
      <c r="D627" t="s">
        <v>9151</v>
      </c>
      <c r="E627" t="s">
        <v>60</v>
      </c>
      <c r="F627" t="s">
        <v>5430</v>
      </c>
      <c r="G627">
        <v>0</v>
      </c>
      <c r="H627">
        <v>0</v>
      </c>
      <c r="I627" t="s">
        <v>25</v>
      </c>
      <c r="J627">
        <v>0</v>
      </c>
      <c r="K627">
        <v>10</v>
      </c>
      <c r="L627" t="s">
        <v>19</v>
      </c>
      <c r="M627" t="s">
        <v>5279</v>
      </c>
      <c r="N627">
        <v>750</v>
      </c>
      <c r="O627" t="s">
        <v>23</v>
      </c>
      <c r="P627" t="s">
        <v>5280</v>
      </c>
      <c r="Q627" t="s">
        <v>65</v>
      </c>
      <c r="R627" t="s">
        <v>20</v>
      </c>
      <c r="S627" t="s">
        <v>71</v>
      </c>
      <c r="T627" t="s">
        <v>67</v>
      </c>
      <c r="U627" t="s">
        <v>35</v>
      </c>
      <c r="V627">
        <v>603</v>
      </c>
      <c r="W627" t="s">
        <v>36</v>
      </c>
      <c r="X627" t="s">
        <v>37</v>
      </c>
      <c r="Y627">
        <v>2</v>
      </c>
      <c r="AB627" t="str">
        <f>IF(Table111[[#This Row],[In Adafruit Kit]]+Table111[[#This Row],[Common part]]&gt;0,1,"")</f>
        <v/>
      </c>
      <c r="AE627" t="e">
        <f>VLOOKUP(Table111[[#This Row],[Resistance (Ohms)]],Values!$A$12:'Values'!D$88,3,0)</f>
        <v>#N/A</v>
      </c>
      <c r="AG627" t="str">
        <f>CONCATENATE(Table111[[#This Row],[Resistance (Ohms)]],Table111[[#This Row],[Tolerance]],Table111[[#This Row],[Stock]])</f>
        <v>750Â±5%</v>
      </c>
      <c r="AH627" t="s">
        <v>11345</v>
      </c>
      <c r="AI627" s="6" t="s">
        <v>11350</v>
      </c>
    </row>
    <row r="628" spans="1:35">
      <c r="A628" t="s">
        <v>5274</v>
      </c>
      <c r="B628" t="s">
        <v>5275</v>
      </c>
      <c r="C628" t="s">
        <v>6853</v>
      </c>
      <c r="D628" t="s">
        <v>6854</v>
      </c>
      <c r="E628" t="s">
        <v>60</v>
      </c>
      <c r="F628" t="s">
        <v>6855</v>
      </c>
      <c r="G628">
        <v>31270</v>
      </c>
      <c r="H628">
        <v>0</v>
      </c>
      <c r="I628">
        <v>0.1</v>
      </c>
      <c r="J628">
        <v>0</v>
      </c>
      <c r="K628">
        <v>1</v>
      </c>
      <c r="L628" t="s">
        <v>19</v>
      </c>
      <c r="M628" t="s">
        <v>5279</v>
      </c>
      <c r="N628">
        <v>768</v>
      </c>
      <c r="O628" t="s">
        <v>24</v>
      </c>
      <c r="P628" t="s">
        <v>5280</v>
      </c>
      <c r="Q628" t="s">
        <v>65</v>
      </c>
      <c r="R628" t="s">
        <v>66</v>
      </c>
      <c r="S628" t="s">
        <v>105</v>
      </c>
      <c r="T628" t="s">
        <v>67</v>
      </c>
      <c r="U628" t="s">
        <v>35</v>
      </c>
      <c r="V628">
        <v>603</v>
      </c>
      <c r="W628" t="s">
        <v>36</v>
      </c>
      <c r="X628" t="s">
        <v>37</v>
      </c>
      <c r="Y628">
        <v>2</v>
      </c>
      <c r="AB628" t="str">
        <f>IF(Table111[[#This Row],[In Adafruit Kit]]+Table111[[#This Row],[Common part]]&gt;0,1,"")</f>
        <v/>
      </c>
      <c r="AD628">
        <v>1</v>
      </c>
      <c r="AE628" t="e">
        <f>VLOOKUP(Table111[[#This Row],[Resistance (Ohms)]],Values!$A$12:'Values'!D$88,3,0)</f>
        <v>#N/A</v>
      </c>
      <c r="AG628" t="str">
        <f>CONCATENATE(Table111[[#This Row],[Resistance (Ohms)]],Table111[[#This Row],[Tolerance]],Table111[[#This Row],[Stock]])</f>
        <v>768Â±1%</v>
      </c>
      <c r="AH628" t="s">
        <v>11345</v>
      </c>
      <c r="AI628" s="6" t="s">
        <v>11350</v>
      </c>
    </row>
    <row r="629" spans="1:35">
      <c r="A629" t="s">
        <v>7192</v>
      </c>
      <c r="B629" t="s">
        <v>5275</v>
      </c>
      <c r="C629" t="s">
        <v>8726</v>
      </c>
      <c r="D629" t="s">
        <v>8727</v>
      </c>
      <c r="E629" t="s">
        <v>60</v>
      </c>
      <c r="F629" t="s">
        <v>6855</v>
      </c>
      <c r="G629">
        <v>0</v>
      </c>
      <c r="H629">
        <v>0</v>
      </c>
      <c r="I629" t="s">
        <v>25</v>
      </c>
      <c r="J629">
        <v>0</v>
      </c>
      <c r="K629">
        <v>10</v>
      </c>
      <c r="L629" t="s">
        <v>19</v>
      </c>
      <c r="M629" t="s">
        <v>5279</v>
      </c>
      <c r="N629">
        <v>768</v>
      </c>
      <c r="O629" t="s">
        <v>24</v>
      </c>
      <c r="P629" t="s">
        <v>5280</v>
      </c>
      <c r="Q629" t="s">
        <v>65</v>
      </c>
      <c r="R629" t="s">
        <v>20</v>
      </c>
      <c r="S629" t="s">
        <v>105</v>
      </c>
      <c r="T629" t="s">
        <v>67</v>
      </c>
      <c r="U629" t="s">
        <v>35</v>
      </c>
      <c r="V629">
        <v>603</v>
      </c>
      <c r="W629" t="s">
        <v>36</v>
      </c>
      <c r="X629" t="s">
        <v>37</v>
      </c>
      <c r="Y629">
        <v>2</v>
      </c>
      <c r="AB629" t="str">
        <f>IF(Table111[[#This Row],[In Adafruit Kit]]+Table111[[#This Row],[Common part]]&gt;0,1,"")</f>
        <v/>
      </c>
      <c r="AE629" t="e">
        <f>VLOOKUP(Table111[[#This Row],[Resistance (Ohms)]],Values!$A$12:'Values'!D$88,3,0)</f>
        <v>#N/A</v>
      </c>
      <c r="AG629" t="str">
        <f>CONCATENATE(Table111[[#This Row],[Resistance (Ohms)]],Table111[[#This Row],[Tolerance]],Table111[[#This Row],[Stock]])</f>
        <v>768Â±1%</v>
      </c>
      <c r="AH629" t="s">
        <v>11345</v>
      </c>
      <c r="AI629" s="6" t="s">
        <v>11350</v>
      </c>
    </row>
    <row r="630" spans="1:35">
      <c r="A630" t="s">
        <v>5274</v>
      </c>
      <c r="B630" t="s">
        <v>5275</v>
      </c>
      <c r="C630" t="s">
        <v>7009</v>
      </c>
      <c r="D630" t="s">
        <v>7010</v>
      </c>
      <c r="E630" t="s">
        <v>60</v>
      </c>
      <c r="F630" t="s">
        <v>7011</v>
      </c>
      <c r="G630">
        <v>27968</v>
      </c>
      <c r="H630">
        <v>0</v>
      </c>
      <c r="I630">
        <v>0.1</v>
      </c>
      <c r="J630">
        <v>0</v>
      </c>
      <c r="K630">
        <v>1</v>
      </c>
      <c r="L630" t="s">
        <v>19</v>
      </c>
      <c r="M630" t="s">
        <v>5279</v>
      </c>
      <c r="N630">
        <v>787</v>
      </c>
      <c r="O630" t="s">
        <v>24</v>
      </c>
      <c r="P630" t="s">
        <v>5280</v>
      </c>
      <c r="Q630" t="s">
        <v>65</v>
      </c>
      <c r="R630" t="s">
        <v>66</v>
      </c>
      <c r="S630" t="s">
        <v>105</v>
      </c>
      <c r="T630" t="s">
        <v>67</v>
      </c>
      <c r="U630" t="s">
        <v>35</v>
      </c>
      <c r="V630">
        <v>603</v>
      </c>
      <c r="W630" t="s">
        <v>36</v>
      </c>
      <c r="X630" t="s">
        <v>37</v>
      </c>
      <c r="Y630">
        <v>2</v>
      </c>
      <c r="AB630" t="str">
        <f>IF(Table111[[#This Row],[In Adafruit Kit]]+Table111[[#This Row],[Common part]]&gt;0,1,"")</f>
        <v/>
      </c>
      <c r="AC630">
        <v>1</v>
      </c>
      <c r="AE630" t="e">
        <f>VLOOKUP(Table111[[#This Row],[Resistance (Ohms)]],Values!$A$12:'Values'!D$88,3,0)</f>
        <v>#N/A</v>
      </c>
      <c r="AG630" t="str">
        <f>CONCATENATE(Table111[[#This Row],[Resistance (Ohms)]],Table111[[#This Row],[Tolerance]],Table111[[#This Row],[Stock]])</f>
        <v>787Â±1%</v>
      </c>
      <c r="AH630" t="s">
        <v>11345</v>
      </c>
      <c r="AI630" s="6" t="s">
        <v>11350</v>
      </c>
    </row>
    <row r="631" spans="1:35">
      <c r="A631" t="s">
        <v>7192</v>
      </c>
      <c r="B631" t="s">
        <v>5275</v>
      </c>
      <c r="C631" t="s">
        <v>8736</v>
      </c>
      <c r="D631" t="s">
        <v>8737</v>
      </c>
      <c r="E631" t="s">
        <v>60</v>
      </c>
      <c r="F631" t="s">
        <v>7011</v>
      </c>
      <c r="G631">
        <v>0</v>
      </c>
      <c r="H631">
        <v>0</v>
      </c>
      <c r="I631" t="s">
        <v>25</v>
      </c>
      <c r="J631">
        <v>0</v>
      </c>
      <c r="K631">
        <v>10</v>
      </c>
      <c r="L631" t="s">
        <v>19</v>
      </c>
      <c r="M631" t="s">
        <v>5279</v>
      </c>
      <c r="N631">
        <v>787</v>
      </c>
      <c r="O631" t="s">
        <v>24</v>
      </c>
      <c r="P631" t="s">
        <v>5280</v>
      </c>
      <c r="Q631" t="s">
        <v>65</v>
      </c>
      <c r="R631" t="s">
        <v>20</v>
      </c>
      <c r="S631" t="s">
        <v>105</v>
      </c>
      <c r="T631" t="s">
        <v>67</v>
      </c>
      <c r="U631" t="s">
        <v>35</v>
      </c>
      <c r="V631">
        <v>603</v>
      </c>
      <c r="W631" t="s">
        <v>36</v>
      </c>
      <c r="X631" t="s">
        <v>37</v>
      </c>
      <c r="Y631">
        <v>2</v>
      </c>
      <c r="AB631" t="str">
        <f>IF(Table111[[#This Row],[In Adafruit Kit]]+Table111[[#This Row],[Common part]]&gt;0,1,"")</f>
        <v/>
      </c>
      <c r="AE631" t="e">
        <f>VLOOKUP(Table111[[#This Row],[Resistance (Ohms)]],Values!$A$12:'Values'!D$88,3,0)</f>
        <v>#N/A</v>
      </c>
      <c r="AG631" t="str">
        <f>CONCATENATE(Table111[[#This Row],[Resistance (Ohms)]],Table111[[#This Row],[Tolerance]],Table111[[#This Row],[Stock]])</f>
        <v>787Â±1%</v>
      </c>
      <c r="AH631" t="s">
        <v>11345</v>
      </c>
      <c r="AI631" s="6" t="s">
        <v>11350</v>
      </c>
    </row>
    <row r="632" spans="1:35">
      <c r="A632" t="s">
        <v>5274</v>
      </c>
      <c r="B632" t="s">
        <v>5275</v>
      </c>
      <c r="C632" t="s">
        <v>6022</v>
      </c>
      <c r="D632" t="s">
        <v>6023</v>
      </c>
      <c r="E632" t="s">
        <v>60</v>
      </c>
      <c r="F632" t="s">
        <v>6024</v>
      </c>
      <c r="G632">
        <v>113817</v>
      </c>
      <c r="H632">
        <v>0</v>
      </c>
      <c r="I632">
        <v>0.1</v>
      </c>
      <c r="J632">
        <v>0</v>
      </c>
      <c r="K632">
        <v>1</v>
      </c>
      <c r="L632" t="s">
        <v>19</v>
      </c>
      <c r="M632" t="s">
        <v>5279</v>
      </c>
      <c r="N632">
        <v>806</v>
      </c>
      <c r="O632" t="s">
        <v>24</v>
      </c>
      <c r="P632" t="s">
        <v>5280</v>
      </c>
      <c r="Q632" t="s">
        <v>65</v>
      </c>
      <c r="R632" t="s">
        <v>66</v>
      </c>
      <c r="S632" t="s">
        <v>105</v>
      </c>
      <c r="T632" t="s">
        <v>67</v>
      </c>
      <c r="U632" t="s">
        <v>35</v>
      </c>
      <c r="V632">
        <v>603</v>
      </c>
      <c r="W632" t="s">
        <v>36</v>
      </c>
      <c r="X632" t="s">
        <v>37</v>
      </c>
      <c r="Y632">
        <v>2</v>
      </c>
      <c r="AB632" t="str">
        <f>IF(Table111[[#This Row],[In Adafruit Kit]]+Table111[[#This Row],[Common part]]&gt;0,1,"")</f>
        <v/>
      </c>
      <c r="AD632">
        <v>1</v>
      </c>
      <c r="AE632" t="e">
        <f>VLOOKUP(Table111[[#This Row],[Resistance (Ohms)]],Values!$A$12:'Values'!D$88,3,0)</f>
        <v>#N/A</v>
      </c>
      <c r="AG632" t="str">
        <f>CONCATENATE(Table111[[#This Row],[Resistance (Ohms)]],Table111[[#This Row],[Tolerance]],Table111[[#This Row],[Stock]])</f>
        <v>806Â±1%</v>
      </c>
      <c r="AH632" t="s">
        <v>11345</v>
      </c>
      <c r="AI632" s="6" t="s">
        <v>11350</v>
      </c>
    </row>
    <row r="633" spans="1:35">
      <c r="A633" t="s">
        <v>7192</v>
      </c>
      <c r="B633" t="s">
        <v>5275</v>
      </c>
      <c r="C633" t="s">
        <v>8748</v>
      </c>
      <c r="D633" t="s">
        <v>8749</v>
      </c>
      <c r="E633" t="s">
        <v>60</v>
      </c>
      <c r="F633" t="s">
        <v>6024</v>
      </c>
      <c r="G633">
        <v>0</v>
      </c>
      <c r="H633">
        <v>0</v>
      </c>
      <c r="I633" t="s">
        <v>25</v>
      </c>
      <c r="J633">
        <v>0</v>
      </c>
      <c r="K633">
        <v>10</v>
      </c>
      <c r="L633" t="s">
        <v>19</v>
      </c>
      <c r="M633" t="s">
        <v>5279</v>
      </c>
      <c r="N633">
        <v>806</v>
      </c>
      <c r="O633" t="s">
        <v>24</v>
      </c>
      <c r="P633" t="s">
        <v>5280</v>
      </c>
      <c r="Q633" t="s">
        <v>65</v>
      </c>
      <c r="R633" t="s">
        <v>20</v>
      </c>
      <c r="S633" t="s">
        <v>105</v>
      </c>
      <c r="T633" t="s">
        <v>67</v>
      </c>
      <c r="U633" t="s">
        <v>35</v>
      </c>
      <c r="V633">
        <v>603</v>
      </c>
      <c r="W633" t="s">
        <v>36</v>
      </c>
      <c r="X633" t="s">
        <v>37</v>
      </c>
      <c r="Y633">
        <v>2</v>
      </c>
      <c r="AB633" t="str">
        <f>IF(Table111[[#This Row],[In Adafruit Kit]]+Table111[[#This Row],[Common part]]&gt;0,1,"")</f>
        <v/>
      </c>
      <c r="AE633" t="e">
        <f>VLOOKUP(Table111[[#This Row],[Resistance (Ohms)]],Values!$A$12:'Values'!D$88,3,0)</f>
        <v>#N/A</v>
      </c>
      <c r="AG633" t="str">
        <f>CONCATENATE(Table111[[#This Row],[Resistance (Ohms)]],Table111[[#This Row],[Tolerance]],Table111[[#This Row],[Stock]])</f>
        <v>806Â±1%</v>
      </c>
      <c r="AH633" t="s">
        <v>11345</v>
      </c>
      <c r="AI633" s="6" t="s">
        <v>11350</v>
      </c>
    </row>
    <row r="634" spans="1:35">
      <c r="A634" t="s">
        <v>5274</v>
      </c>
      <c r="B634" t="s">
        <v>5275</v>
      </c>
      <c r="C634" t="s">
        <v>5404</v>
      </c>
      <c r="D634" t="s">
        <v>5405</v>
      </c>
      <c r="E634" t="s">
        <v>60</v>
      </c>
      <c r="F634" t="s">
        <v>5406</v>
      </c>
      <c r="G634">
        <v>146599</v>
      </c>
      <c r="H634">
        <v>0</v>
      </c>
      <c r="I634">
        <v>0.1</v>
      </c>
      <c r="J634">
        <v>0</v>
      </c>
      <c r="K634">
        <v>1</v>
      </c>
      <c r="L634" t="s">
        <v>19</v>
      </c>
      <c r="M634" t="s">
        <v>5279</v>
      </c>
      <c r="N634">
        <v>820</v>
      </c>
      <c r="O634" t="s">
        <v>23</v>
      </c>
      <c r="P634" t="s">
        <v>5280</v>
      </c>
      <c r="Q634" t="s">
        <v>65</v>
      </c>
      <c r="R634" t="s">
        <v>66</v>
      </c>
      <c r="S634" t="s">
        <v>105</v>
      </c>
      <c r="T634" t="s">
        <v>67</v>
      </c>
      <c r="U634" t="s">
        <v>35</v>
      </c>
      <c r="V634">
        <v>603</v>
      </c>
      <c r="W634" t="s">
        <v>36</v>
      </c>
      <c r="X634" t="s">
        <v>37</v>
      </c>
      <c r="Y634">
        <v>2</v>
      </c>
      <c r="AB634" t="str">
        <f>IF(Table111[[#This Row],[In Adafruit Kit]]+Table111[[#This Row],[Common part]]&gt;0,1,"")</f>
        <v/>
      </c>
      <c r="AC634">
        <v>1</v>
      </c>
      <c r="AE634" t="str">
        <f>VLOOKUP(Table111[[#This Row],[Resistance (Ohms)]],Values!$A$12:'Values'!D$88,3,0)</f>
        <v>STOCK</v>
      </c>
      <c r="AF634" t="s">
        <v>29</v>
      </c>
      <c r="AG634" t="str">
        <f>CONCATENATE(Table111[[#This Row],[Resistance (Ohms)]],Table111[[#This Row],[Tolerance]],Table111[[#This Row],[Stock]])</f>
        <v>820Â±5%Stock</v>
      </c>
      <c r="AH634" t="s">
        <v>11345</v>
      </c>
      <c r="AI634" s="6" t="s">
        <v>11350</v>
      </c>
    </row>
    <row r="635" spans="1:35">
      <c r="A635" t="s">
        <v>5274</v>
      </c>
      <c r="B635" t="s">
        <v>5275</v>
      </c>
      <c r="C635" t="s">
        <v>6127</v>
      </c>
      <c r="D635" t="s">
        <v>6128</v>
      </c>
      <c r="E635" t="s">
        <v>60</v>
      </c>
      <c r="F635" t="s">
        <v>6129</v>
      </c>
      <c r="G635">
        <v>104091</v>
      </c>
      <c r="H635">
        <v>0</v>
      </c>
      <c r="I635">
        <v>0.1</v>
      </c>
      <c r="J635">
        <v>0</v>
      </c>
      <c r="K635">
        <v>1</v>
      </c>
      <c r="L635" t="s">
        <v>19</v>
      </c>
      <c r="M635" t="s">
        <v>5279</v>
      </c>
      <c r="N635">
        <v>820</v>
      </c>
      <c r="O635" t="s">
        <v>24</v>
      </c>
      <c r="P635" t="s">
        <v>5280</v>
      </c>
      <c r="Q635" t="s">
        <v>65</v>
      </c>
      <c r="R635" t="s">
        <v>66</v>
      </c>
      <c r="S635" t="s">
        <v>105</v>
      </c>
      <c r="T635" t="s">
        <v>67</v>
      </c>
      <c r="U635" t="s">
        <v>35</v>
      </c>
      <c r="V635">
        <v>603</v>
      </c>
      <c r="W635" t="s">
        <v>36</v>
      </c>
      <c r="X635" t="s">
        <v>37</v>
      </c>
      <c r="Y635">
        <v>2</v>
      </c>
      <c r="AB635" t="str">
        <f>IF(Table111[[#This Row],[In Adafruit Kit]]+Table111[[#This Row],[Common part]]&gt;0,1,"")</f>
        <v/>
      </c>
      <c r="AD635">
        <v>1</v>
      </c>
      <c r="AE635" t="str">
        <f>VLOOKUP(Table111[[#This Row],[Resistance (Ohms)]],Values!$A$12:'Values'!D$88,3,0)</f>
        <v>STOCK</v>
      </c>
      <c r="AF635" t="s">
        <v>29</v>
      </c>
      <c r="AG635" t="str">
        <f>CONCATENATE(Table111[[#This Row],[Resistance (Ohms)]],Table111[[#This Row],[Tolerance]],Table111[[#This Row],[Stock]])</f>
        <v>820Â±1%Stock</v>
      </c>
      <c r="AH635" t="s">
        <v>11345</v>
      </c>
      <c r="AI635" s="6" t="s">
        <v>11350</v>
      </c>
    </row>
    <row r="636" spans="1:35">
      <c r="A636" t="s">
        <v>7192</v>
      </c>
      <c r="B636" t="s">
        <v>5275</v>
      </c>
      <c r="C636" t="s">
        <v>8758</v>
      </c>
      <c r="D636" t="s">
        <v>8759</v>
      </c>
      <c r="E636" t="s">
        <v>60</v>
      </c>
      <c r="F636" t="s">
        <v>6129</v>
      </c>
      <c r="G636">
        <v>0</v>
      </c>
      <c r="H636">
        <v>0</v>
      </c>
      <c r="I636" t="s">
        <v>25</v>
      </c>
      <c r="J636">
        <v>0</v>
      </c>
      <c r="K636">
        <v>10</v>
      </c>
      <c r="L636" t="s">
        <v>19</v>
      </c>
      <c r="M636" t="s">
        <v>5279</v>
      </c>
      <c r="N636">
        <v>820</v>
      </c>
      <c r="O636" t="s">
        <v>24</v>
      </c>
      <c r="P636" t="s">
        <v>5280</v>
      </c>
      <c r="Q636" t="s">
        <v>65</v>
      </c>
      <c r="R636" t="s">
        <v>20</v>
      </c>
      <c r="S636" t="s">
        <v>105</v>
      </c>
      <c r="T636" t="s">
        <v>67</v>
      </c>
      <c r="U636" t="s">
        <v>35</v>
      </c>
      <c r="V636">
        <v>603</v>
      </c>
      <c r="W636" t="s">
        <v>36</v>
      </c>
      <c r="X636" t="s">
        <v>37</v>
      </c>
      <c r="Y636">
        <v>2</v>
      </c>
      <c r="AB636" t="str">
        <f>IF(Table111[[#This Row],[In Adafruit Kit]]+Table111[[#This Row],[Common part]]&gt;0,1,"")</f>
        <v/>
      </c>
      <c r="AE636" t="str">
        <f>VLOOKUP(Table111[[#This Row],[Resistance (Ohms)]],Values!$A$12:'Values'!D$88,3,0)</f>
        <v>STOCK</v>
      </c>
      <c r="AG636" t="str">
        <f>CONCATENATE(Table111[[#This Row],[Resistance (Ohms)]],Table111[[#This Row],[Tolerance]],Table111[[#This Row],[Stock]])</f>
        <v>820Â±1%</v>
      </c>
      <c r="AH636" t="s">
        <v>11345</v>
      </c>
      <c r="AI636" s="6" t="s">
        <v>11350</v>
      </c>
    </row>
    <row r="637" spans="1:35">
      <c r="A637" t="s">
        <v>7192</v>
      </c>
      <c r="B637" t="s">
        <v>5275</v>
      </c>
      <c r="C637" t="s">
        <v>9162</v>
      </c>
      <c r="D637" t="s">
        <v>9163</v>
      </c>
      <c r="E637" t="s">
        <v>60</v>
      </c>
      <c r="F637" t="s">
        <v>5406</v>
      </c>
      <c r="G637">
        <v>0</v>
      </c>
      <c r="H637">
        <v>0</v>
      </c>
      <c r="I637" t="s">
        <v>25</v>
      </c>
      <c r="J637">
        <v>0</v>
      </c>
      <c r="K637">
        <v>10</v>
      </c>
      <c r="L637" t="s">
        <v>19</v>
      </c>
      <c r="M637" t="s">
        <v>5279</v>
      </c>
      <c r="N637">
        <v>820</v>
      </c>
      <c r="O637" t="s">
        <v>23</v>
      </c>
      <c r="P637" t="s">
        <v>5280</v>
      </c>
      <c r="Q637" t="s">
        <v>65</v>
      </c>
      <c r="R637" t="s">
        <v>20</v>
      </c>
      <c r="S637" t="s">
        <v>71</v>
      </c>
      <c r="T637" t="s">
        <v>67</v>
      </c>
      <c r="U637" t="s">
        <v>35</v>
      </c>
      <c r="V637">
        <v>603</v>
      </c>
      <c r="W637" t="s">
        <v>36</v>
      </c>
      <c r="X637" t="s">
        <v>37</v>
      </c>
      <c r="Y637">
        <v>2</v>
      </c>
      <c r="AB637" t="str">
        <f>IF(Table111[[#This Row],[In Adafruit Kit]]+Table111[[#This Row],[Common part]]&gt;0,1,"")</f>
        <v/>
      </c>
      <c r="AE637" t="str">
        <f>VLOOKUP(Table111[[#This Row],[Resistance (Ohms)]],Values!$A$12:'Values'!D$88,3,0)</f>
        <v>STOCK</v>
      </c>
      <c r="AG637" t="str">
        <f>CONCATENATE(Table111[[#This Row],[Resistance (Ohms)]],Table111[[#This Row],[Tolerance]],Table111[[#This Row],[Stock]])</f>
        <v>820Â±5%</v>
      </c>
      <c r="AH637" t="s">
        <v>11345</v>
      </c>
      <c r="AI637" s="6" t="s">
        <v>11350</v>
      </c>
    </row>
    <row r="638" spans="1:35">
      <c r="A638" t="s">
        <v>5274</v>
      </c>
      <c r="B638" t="s">
        <v>5275</v>
      </c>
      <c r="C638" t="s">
        <v>7639</v>
      </c>
      <c r="D638" t="s">
        <v>7640</v>
      </c>
      <c r="E638" t="s">
        <v>60</v>
      </c>
      <c r="F638" t="s">
        <v>7641</v>
      </c>
      <c r="G638">
        <v>0</v>
      </c>
      <c r="H638">
        <v>0</v>
      </c>
      <c r="I638">
        <v>0.1</v>
      </c>
      <c r="J638">
        <v>0</v>
      </c>
      <c r="K638">
        <v>1</v>
      </c>
      <c r="L638" t="s">
        <v>19</v>
      </c>
      <c r="M638" t="s">
        <v>5279</v>
      </c>
      <c r="N638">
        <v>825</v>
      </c>
      <c r="O638" t="s">
        <v>24</v>
      </c>
      <c r="P638" t="s">
        <v>5280</v>
      </c>
      <c r="Q638" t="s">
        <v>65</v>
      </c>
      <c r="R638" t="s">
        <v>66</v>
      </c>
      <c r="S638" t="s">
        <v>105</v>
      </c>
      <c r="T638" t="s">
        <v>67</v>
      </c>
      <c r="U638" t="s">
        <v>35</v>
      </c>
      <c r="V638">
        <v>603</v>
      </c>
      <c r="W638" t="s">
        <v>36</v>
      </c>
      <c r="X638" t="s">
        <v>37</v>
      </c>
      <c r="Y638">
        <v>2</v>
      </c>
      <c r="AB638" t="str">
        <f>IF(Table111[[#This Row],[In Adafruit Kit]]+Table111[[#This Row],[Common part]]&gt;0,1,"")</f>
        <v/>
      </c>
      <c r="AD638">
        <v>1</v>
      </c>
      <c r="AE638" t="e">
        <f>VLOOKUP(Table111[[#This Row],[Resistance (Ohms)]],Values!$A$12:'Values'!D$88,3,0)</f>
        <v>#N/A</v>
      </c>
      <c r="AG638" t="str">
        <f>CONCATENATE(Table111[[#This Row],[Resistance (Ohms)]],Table111[[#This Row],[Tolerance]],Table111[[#This Row],[Stock]])</f>
        <v>825Â±1%</v>
      </c>
      <c r="AH638" t="s">
        <v>11345</v>
      </c>
      <c r="AI638" s="6" t="s">
        <v>11350</v>
      </c>
    </row>
    <row r="639" spans="1:35">
      <c r="A639" t="s">
        <v>7192</v>
      </c>
      <c r="B639" t="s">
        <v>5275</v>
      </c>
      <c r="C639" t="s">
        <v>8766</v>
      </c>
      <c r="D639" t="s">
        <v>8767</v>
      </c>
      <c r="E639" t="s">
        <v>60</v>
      </c>
      <c r="F639" t="s">
        <v>7641</v>
      </c>
      <c r="G639">
        <v>0</v>
      </c>
      <c r="H639">
        <v>0</v>
      </c>
      <c r="I639" t="s">
        <v>25</v>
      </c>
      <c r="J639">
        <v>0</v>
      </c>
      <c r="K639">
        <v>10</v>
      </c>
      <c r="L639" t="s">
        <v>19</v>
      </c>
      <c r="M639" t="s">
        <v>5279</v>
      </c>
      <c r="N639">
        <v>825</v>
      </c>
      <c r="O639" t="s">
        <v>24</v>
      </c>
      <c r="P639" t="s">
        <v>5280</v>
      </c>
      <c r="Q639" t="s">
        <v>65</v>
      </c>
      <c r="R639" t="s">
        <v>20</v>
      </c>
      <c r="S639" t="s">
        <v>105</v>
      </c>
      <c r="T639" t="s">
        <v>67</v>
      </c>
      <c r="U639" t="s">
        <v>35</v>
      </c>
      <c r="V639">
        <v>603</v>
      </c>
      <c r="W639" t="s">
        <v>36</v>
      </c>
      <c r="X639" t="s">
        <v>37</v>
      </c>
      <c r="Y639">
        <v>2</v>
      </c>
      <c r="AB639" t="str">
        <f>IF(Table111[[#This Row],[In Adafruit Kit]]+Table111[[#This Row],[Common part]]&gt;0,1,"")</f>
        <v/>
      </c>
      <c r="AE639" t="e">
        <f>VLOOKUP(Table111[[#This Row],[Resistance (Ohms)]],Values!$A$12:'Values'!D$88,3,0)</f>
        <v>#N/A</v>
      </c>
      <c r="AG639" t="str">
        <f>CONCATENATE(Table111[[#This Row],[Resistance (Ohms)]],Table111[[#This Row],[Tolerance]],Table111[[#This Row],[Stock]])</f>
        <v>825Â±1%</v>
      </c>
      <c r="AH639" t="s">
        <v>11345</v>
      </c>
      <c r="AI639" s="6" t="s">
        <v>11350</v>
      </c>
    </row>
    <row r="640" spans="1:35">
      <c r="A640" t="s">
        <v>5274</v>
      </c>
      <c r="B640" t="s">
        <v>5275</v>
      </c>
      <c r="C640" t="s">
        <v>7477</v>
      </c>
      <c r="D640" t="s">
        <v>7478</v>
      </c>
      <c r="E640" t="s">
        <v>60</v>
      </c>
      <c r="F640" t="s">
        <v>7479</v>
      </c>
      <c r="G640">
        <v>1793</v>
      </c>
      <c r="H640">
        <v>0</v>
      </c>
      <c r="I640">
        <v>0.1</v>
      </c>
      <c r="J640">
        <v>0</v>
      </c>
      <c r="K640">
        <v>1</v>
      </c>
      <c r="L640" t="s">
        <v>19</v>
      </c>
      <c r="M640" t="s">
        <v>5279</v>
      </c>
      <c r="N640">
        <v>845</v>
      </c>
      <c r="O640" t="s">
        <v>24</v>
      </c>
      <c r="P640" t="s">
        <v>5280</v>
      </c>
      <c r="Q640" t="s">
        <v>65</v>
      </c>
      <c r="R640" t="s">
        <v>66</v>
      </c>
      <c r="S640" t="s">
        <v>105</v>
      </c>
      <c r="T640" t="s">
        <v>67</v>
      </c>
      <c r="U640" t="s">
        <v>35</v>
      </c>
      <c r="V640">
        <v>603</v>
      </c>
      <c r="W640" t="s">
        <v>36</v>
      </c>
      <c r="X640" t="s">
        <v>37</v>
      </c>
      <c r="Y640">
        <v>2</v>
      </c>
      <c r="AB640" t="str">
        <f>IF(Table111[[#This Row],[In Adafruit Kit]]+Table111[[#This Row],[Common part]]&gt;0,1,"")</f>
        <v/>
      </c>
      <c r="AD640">
        <v>1</v>
      </c>
      <c r="AE640" t="e">
        <f>VLOOKUP(Table111[[#This Row],[Resistance (Ohms)]],Values!$A$12:'Values'!D$88,3,0)</f>
        <v>#N/A</v>
      </c>
      <c r="AG640" t="str">
        <f>CONCATENATE(Table111[[#This Row],[Resistance (Ohms)]],Table111[[#This Row],[Tolerance]],Table111[[#This Row],[Stock]])</f>
        <v>845Â±1%</v>
      </c>
      <c r="AH640" t="s">
        <v>11345</v>
      </c>
      <c r="AI640" s="6" t="s">
        <v>11350</v>
      </c>
    </row>
    <row r="641" spans="1:35">
      <c r="A641" t="s">
        <v>7192</v>
      </c>
      <c r="B641" t="s">
        <v>5275</v>
      </c>
      <c r="C641" t="s">
        <v>8778</v>
      </c>
      <c r="D641" t="s">
        <v>8779</v>
      </c>
      <c r="E641" t="s">
        <v>60</v>
      </c>
      <c r="F641" t="s">
        <v>7479</v>
      </c>
      <c r="G641">
        <v>0</v>
      </c>
      <c r="H641">
        <v>0</v>
      </c>
      <c r="I641" t="s">
        <v>25</v>
      </c>
      <c r="J641">
        <v>0</v>
      </c>
      <c r="K641">
        <v>10</v>
      </c>
      <c r="L641" t="s">
        <v>19</v>
      </c>
      <c r="M641" t="s">
        <v>5279</v>
      </c>
      <c r="N641">
        <v>845</v>
      </c>
      <c r="O641" t="s">
        <v>24</v>
      </c>
      <c r="P641" t="s">
        <v>5280</v>
      </c>
      <c r="Q641" t="s">
        <v>65</v>
      </c>
      <c r="R641" t="s">
        <v>20</v>
      </c>
      <c r="S641" t="s">
        <v>105</v>
      </c>
      <c r="T641" t="s">
        <v>67</v>
      </c>
      <c r="U641" t="s">
        <v>35</v>
      </c>
      <c r="V641">
        <v>603</v>
      </c>
      <c r="W641" t="s">
        <v>36</v>
      </c>
      <c r="X641" t="s">
        <v>37</v>
      </c>
      <c r="Y641">
        <v>2</v>
      </c>
      <c r="AB641" t="str">
        <f>IF(Table111[[#This Row],[In Adafruit Kit]]+Table111[[#This Row],[Common part]]&gt;0,1,"")</f>
        <v/>
      </c>
      <c r="AE641" t="e">
        <f>VLOOKUP(Table111[[#This Row],[Resistance (Ohms)]],Values!$A$12:'Values'!D$88,3,0)</f>
        <v>#N/A</v>
      </c>
      <c r="AG641" t="str">
        <f>CONCATENATE(Table111[[#This Row],[Resistance (Ohms)]],Table111[[#This Row],[Tolerance]],Table111[[#This Row],[Stock]])</f>
        <v>845Â±1%</v>
      </c>
      <c r="AH641" t="s">
        <v>11345</v>
      </c>
      <c r="AI641" s="6" t="s">
        <v>11350</v>
      </c>
    </row>
    <row r="642" spans="1:35">
      <c r="A642" t="s">
        <v>5274</v>
      </c>
      <c r="B642" t="s">
        <v>5275</v>
      </c>
      <c r="C642" t="s">
        <v>7471</v>
      </c>
      <c r="D642" t="s">
        <v>7472</v>
      </c>
      <c r="E642" t="s">
        <v>60</v>
      </c>
      <c r="F642" t="s">
        <v>7473</v>
      </c>
      <c r="G642">
        <v>2082</v>
      </c>
      <c r="H642">
        <v>0</v>
      </c>
      <c r="I642">
        <v>0.1</v>
      </c>
      <c r="J642">
        <v>0</v>
      </c>
      <c r="K642">
        <v>1</v>
      </c>
      <c r="L642" t="s">
        <v>19</v>
      </c>
      <c r="M642" t="s">
        <v>5279</v>
      </c>
      <c r="N642">
        <v>866</v>
      </c>
      <c r="O642" t="s">
        <v>24</v>
      </c>
      <c r="P642" t="s">
        <v>5280</v>
      </c>
      <c r="Q642" t="s">
        <v>65</v>
      </c>
      <c r="R642" t="s">
        <v>66</v>
      </c>
      <c r="S642" t="s">
        <v>105</v>
      </c>
      <c r="T642" t="s">
        <v>67</v>
      </c>
      <c r="U642" t="s">
        <v>35</v>
      </c>
      <c r="V642">
        <v>603</v>
      </c>
      <c r="W642" t="s">
        <v>36</v>
      </c>
      <c r="X642" t="s">
        <v>37</v>
      </c>
      <c r="Y642">
        <v>2</v>
      </c>
      <c r="Z642">
        <v>1</v>
      </c>
      <c r="AB642">
        <f>IF(Table111[[#This Row],[In Adafruit Kit]]+Table111[[#This Row],[Common part]]&gt;0,1,"")</f>
        <v>1</v>
      </c>
      <c r="AC642">
        <v>1</v>
      </c>
      <c r="AE642" t="e">
        <f>VLOOKUP(Table111[[#This Row],[Resistance (Ohms)]],Values!$A$12:'Values'!D$88,3,0)</f>
        <v>#N/A</v>
      </c>
      <c r="AG642" t="str">
        <f>CONCATENATE(Table111[[#This Row],[Resistance (Ohms)]],Table111[[#This Row],[Tolerance]],Table111[[#This Row],[Stock]])</f>
        <v>866Â±1%</v>
      </c>
      <c r="AH642" t="s">
        <v>11345</v>
      </c>
      <c r="AI642" s="6" t="s">
        <v>11350</v>
      </c>
    </row>
    <row r="643" spans="1:35">
      <c r="A643" t="s">
        <v>7192</v>
      </c>
      <c r="B643" t="s">
        <v>5275</v>
      </c>
      <c r="C643" t="s">
        <v>8788</v>
      </c>
      <c r="D643" t="s">
        <v>8789</v>
      </c>
      <c r="E643" t="s">
        <v>60</v>
      </c>
      <c r="F643" t="s">
        <v>7473</v>
      </c>
      <c r="G643">
        <v>0</v>
      </c>
      <c r="H643">
        <v>0</v>
      </c>
      <c r="I643" t="s">
        <v>25</v>
      </c>
      <c r="J643">
        <v>0</v>
      </c>
      <c r="K643">
        <v>10</v>
      </c>
      <c r="L643" t="s">
        <v>19</v>
      </c>
      <c r="M643" t="s">
        <v>5279</v>
      </c>
      <c r="N643">
        <v>866</v>
      </c>
      <c r="O643" t="s">
        <v>24</v>
      </c>
      <c r="P643" t="s">
        <v>5280</v>
      </c>
      <c r="Q643" t="s">
        <v>65</v>
      </c>
      <c r="R643" t="s">
        <v>20</v>
      </c>
      <c r="S643" t="s">
        <v>105</v>
      </c>
      <c r="T643" t="s">
        <v>67</v>
      </c>
      <c r="U643" t="s">
        <v>35</v>
      </c>
      <c r="V643">
        <v>603</v>
      </c>
      <c r="W643" t="s">
        <v>36</v>
      </c>
      <c r="X643" t="s">
        <v>37</v>
      </c>
      <c r="Y643">
        <v>2</v>
      </c>
      <c r="AB643" t="str">
        <f>IF(Table111[[#This Row],[In Adafruit Kit]]+Table111[[#This Row],[Common part]]&gt;0,1,"")</f>
        <v/>
      </c>
      <c r="AE643" t="e">
        <f>VLOOKUP(Table111[[#This Row],[Resistance (Ohms)]],Values!$A$12:'Values'!D$88,3,0)</f>
        <v>#N/A</v>
      </c>
      <c r="AG643" t="str">
        <f>CONCATENATE(Table111[[#This Row],[Resistance (Ohms)]],Table111[[#This Row],[Tolerance]],Table111[[#This Row],[Stock]])</f>
        <v>866Â±1%</v>
      </c>
      <c r="AH643" t="s">
        <v>11345</v>
      </c>
      <c r="AI643" s="6" t="s">
        <v>11350</v>
      </c>
    </row>
    <row r="644" spans="1:35">
      <c r="A644" t="s">
        <v>5274</v>
      </c>
      <c r="B644" t="s">
        <v>5275</v>
      </c>
      <c r="C644" t="s">
        <v>6799</v>
      </c>
      <c r="D644" t="s">
        <v>6800</v>
      </c>
      <c r="E644" t="s">
        <v>60</v>
      </c>
      <c r="F644" t="s">
        <v>6801</v>
      </c>
      <c r="G644">
        <v>40190</v>
      </c>
      <c r="H644">
        <v>0</v>
      </c>
      <c r="I644">
        <v>0.1</v>
      </c>
      <c r="J644">
        <v>0</v>
      </c>
      <c r="K644">
        <v>1</v>
      </c>
      <c r="L644" t="s">
        <v>19</v>
      </c>
      <c r="M644" t="s">
        <v>5279</v>
      </c>
      <c r="N644">
        <v>887</v>
      </c>
      <c r="O644" t="s">
        <v>24</v>
      </c>
      <c r="P644" t="s">
        <v>5280</v>
      </c>
      <c r="Q644" t="s">
        <v>65</v>
      </c>
      <c r="R644" t="s">
        <v>66</v>
      </c>
      <c r="S644" t="s">
        <v>105</v>
      </c>
      <c r="T644" t="s">
        <v>67</v>
      </c>
      <c r="U644" t="s">
        <v>35</v>
      </c>
      <c r="V644">
        <v>603</v>
      </c>
      <c r="W644" t="s">
        <v>36</v>
      </c>
      <c r="X644" t="s">
        <v>37</v>
      </c>
      <c r="Y644">
        <v>2</v>
      </c>
      <c r="AB644" t="str">
        <f>IF(Table111[[#This Row],[In Adafruit Kit]]+Table111[[#This Row],[Common part]]&gt;0,1,"")</f>
        <v/>
      </c>
      <c r="AD644">
        <v>1</v>
      </c>
      <c r="AE644" t="e">
        <f>VLOOKUP(Table111[[#This Row],[Resistance (Ohms)]],Values!$A$12:'Values'!D$88,3,0)</f>
        <v>#N/A</v>
      </c>
      <c r="AG644" t="str">
        <f>CONCATENATE(Table111[[#This Row],[Resistance (Ohms)]],Table111[[#This Row],[Tolerance]],Table111[[#This Row],[Stock]])</f>
        <v>887Â±1%</v>
      </c>
      <c r="AH644" t="s">
        <v>11345</v>
      </c>
      <c r="AI644" s="6" t="s">
        <v>11350</v>
      </c>
    </row>
    <row r="645" spans="1:35">
      <c r="A645" t="s">
        <v>7192</v>
      </c>
      <c r="B645" t="s">
        <v>5275</v>
      </c>
      <c r="C645" t="s">
        <v>8796</v>
      </c>
      <c r="D645" t="s">
        <v>8797</v>
      </c>
      <c r="E645" t="s">
        <v>60</v>
      </c>
      <c r="F645" t="s">
        <v>6801</v>
      </c>
      <c r="G645">
        <v>0</v>
      </c>
      <c r="H645">
        <v>0</v>
      </c>
      <c r="I645" t="s">
        <v>25</v>
      </c>
      <c r="J645">
        <v>0</v>
      </c>
      <c r="K645">
        <v>10</v>
      </c>
      <c r="L645" t="s">
        <v>19</v>
      </c>
      <c r="M645" t="s">
        <v>5279</v>
      </c>
      <c r="N645">
        <v>887</v>
      </c>
      <c r="O645" t="s">
        <v>24</v>
      </c>
      <c r="P645" t="s">
        <v>5280</v>
      </c>
      <c r="Q645" t="s">
        <v>65</v>
      </c>
      <c r="R645" t="s">
        <v>20</v>
      </c>
      <c r="S645" t="s">
        <v>105</v>
      </c>
      <c r="T645" t="s">
        <v>67</v>
      </c>
      <c r="U645" t="s">
        <v>35</v>
      </c>
      <c r="V645">
        <v>603</v>
      </c>
      <c r="W645" t="s">
        <v>36</v>
      </c>
      <c r="X645" t="s">
        <v>37</v>
      </c>
      <c r="Y645">
        <v>2</v>
      </c>
      <c r="AB645" t="str">
        <f>IF(Table111[[#This Row],[In Adafruit Kit]]+Table111[[#This Row],[Common part]]&gt;0,1,"")</f>
        <v/>
      </c>
      <c r="AE645" t="e">
        <f>VLOOKUP(Table111[[#This Row],[Resistance (Ohms)]],Values!$A$12:'Values'!D$88,3,0)</f>
        <v>#N/A</v>
      </c>
      <c r="AG645" t="str">
        <f>CONCATENATE(Table111[[#This Row],[Resistance (Ohms)]],Table111[[#This Row],[Tolerance]],Table111[[#This Row],[Stock]])</f>
        <v>887Â±1%</v>
      </c>
      <c r="AH645" t="s">
        <v>11345</v>
      </c>
      <c r="AI645" s="6" t="s">
        <v>11350</v>
      </c>
    </row>
    <row r="646" spans="1:35">
      <c r="A646" t="s">
        <v>5274</v>
      </c>
      <c r="B646" t="s">
        <v>5275</v>
      </c>
      <c r="C646" t="s">
        <v>6748</v>
      </c>
      <c r="D646" t="s">
        <v>6749</v>
      </c>
      <c r="E646" t="s">
        <v>60</v>
      </c>
      <c r="F646" t="s">
        <v>6750</v>
      </c>
      <c r="G646">
        <v>44330</v>
      </c>
      <c r="H646">
        <v>0</v>
      </c>
      <c r="I646">
        <v>0.1</v>
      </c>
      <c r="J646">
        <v>0</v>
      </c>
      <c r="K646">
        <v>1</v>
      </c>
      <c r="L646" t="s">
        <v>19</v>
      </c>
      <c r="M646" t="s">
        <v>5279</v>
      </c>
      <c r="N646">
        <v>909</v>
      </c>
      <c r="O646" t="s">
        <v>24</v>
      </c>
      <c r="P646" t="s">
        <v>5280</v>
      </c>
      <c r="Q646" t="s">
        <v>65</v>
      </c>
      <c r="R646" t="s">
        <v>66</v>
      </c>
      <c r="S646" t="s">
        <v>105</v>
      </c>
      <c r="T646" t="s">
        <v>67</v>
      </c>
      <c r="U646" t="s">
        <v>35</v>
      </c>
      <c r="V646">
        <v>603</v>
      </c>
      <c r="W646" t="s">
        <v>36</v>
      </c>
      <c r="X646" t="s">
        <v>37</v>
      </c>
      <c r="Y646">
        <v>2</v>
      </c>
      <c r="AB646" t="str">
        <f>IF(Table111[[#This Row],[In Adafruit Kit]]+Table111[[#This Row],[Common part]]&gt;0,1,"")</f>
        <v/>
      </c>
      <c r="AD646">
        <v>1</v>
      </c>
      <c r="AE646" t="e">
        <f>VLOOKUP(Table111[[#This Row],[Resistance (Ohms)]],Values!$A$12:'Values'!D$88,3,0)</f>
        <v>#N/A</v>
      </c>
      <c r="AG646" t="str">
        <f>CONCATENATE(Table111[[#This Row],[Resistance (Ohms)]],Table111[[#This Row],[Tolerance]],Table111[[#This Row],[Stock]])</f>
        <v>909Â±1%</v>
      </c>
      <c r="AH646" t="s">
        <v>11345</v>
      </c>
      <c r="AI646" s="6" t="s">
        <v>11350</v>
      </c>
    </row>
    <row r="647" spans="1:35">
      <c r="A647" t="s">
        <v>7192</v>
      </c>
      <c r="B647" t="s">
        <v>5275</v>
      </c>
      <c r="C647" t="s">
        <v>8806</v>
      </c>
      <c r="D647" t="s">
        <v>8807</v>
      </c>
      <c r="E647" t="s">
        <v>60</v>
      </c>
      <c r="F647" t="s">
        <v>6750</v>
      </c>
      <c r="G647">
        <v>0</v>
      </c>
      <c r="H647">
        <v>0</v>
      </c>
      <c r="I647" t="s">
        <v>25</v>
      </c>
      <c r="J647">
        <v>0</v>
      </c>
      <c r="K647">
        <v>10</v>
      </c>
      <c r="L647" t="s">
        <v>19</v>
      </c>
      <c r="M647" t="s">
        <v>5279</v>
      </c>
      <c r="N647">
        <v>909</v>
      </c>
      <c r="O647" t="s">
        <v>24</v>
      </c>
      <c r="P647" t="s">
        <v>5280</v>
      </c>
      <c r="Q647" t="s">
        <v>65</v>
      </c>
      <c r="R647" t="s">
        <v>20</v>
      </c>
      <c r="S647" t="s">
        <v>105</v>
      </c>
      <c r="T647" t="s">
        <v>67</v>
      </c>
      <c r="U647" t="s">
        <v>35</v>
      </c>
      <c r="V647">
        <v>603</v>
      </c>
      <c r="W647" t="s">
        <v>36</v>
      </c>
      <c r="X647" t="s">
        <v>37</v>
      </c>
      <c r="Y647">
        <v>2</v>
      </c>
      <c r="AB647" t="str">
        <f>IF(Table111[[#This Row],[In Adafruit Kit]]+Table111[[#This Row],[Common part]]&gt;0,1,"")</f>
        <v/>
      </c>
      <c r="AE647" t="e">
        <f>VLOOKUP(Table111[[#This Row],[Resistance (Ohms)]],Values!$A$12:'Values'!D$88,3,0)</f>
        <v>#N/A</v>
      </c>
      <c r="AG647" t="str">
        <f>CONCATENATE(Table111[[#This Row],[Resistance (Ohms)]],Table111[[#This Row],[Tolerance]],Table111[[#This Row],[Stock]])</f>
        <v>909Â±1%</v>
      </c>
      <c r="AH647" t="s">
        <v>11345</v>
      </c>
      <c r="AI647" s="6" t="s">
        <v>11350</v>
      </c>
    </row>
    <row r="648" spans="1:35">
      <c r="A648" t="s">
        <v>5274</v>
      </c>
      <c r="B648" t="s">
        <v>5275</v>
      </c>
      <c r="C648" t="s">
        <v>6682</v>
      </c>
      <c r="D648" t="s">
        <v>6683</v>
      </c>
      <c r="E648" t="s">
        <v>60</v>
      </c>
      <c r="F648" t="s">
        <v>6684</v>
      </c>
      <c r="G648">
        <v>40368</v>
      </c>
      <c r="H648">
        <v>0</v>
      </c>
      <c r="I648">
        <v>0.1</v>
      </c>
      <c r="J648">
        <v>0</v>
      </c>
      <c r="K648">
        <v>1</v>
      </c>
      <c r="L648" t="s">
        <v>19</v>
      </c>
      <c r="M648" t="s">
        <v>5279</v>
      </c>
      <c r="N648">
        <v>910</v>
      </c>
      <c r="O648" t="s">
        <v>24</v>
      </c>
      <c r="P648" t="s">
        <v>5280</v>
      </c>
      <c r="Q648" t="s">
        <v>65</v>
      </c>
      <c r="R648" t="s">
        <v>66</v>
      </c>
      <c r="S648" t="s">
        <v>105</v>
      </c>
      <c r="T648" t="s">
        <v>67</v>
      </c>
      <c r="U648" t="s">
        <v>35</v>
      </c>
      <c r="V648">
        <v>603</v>
      </c>
      <c r="W648" t="s">
        <v>36</v>
      </c>
      <c r="X648" t="s">
        <v>37</v>
      </c>
      <c r="Y648">
        <v>2</v>
      </c>
      <c r="AB648" t="str">
        <f>IF(Table111[[#This Row],[In Adafruit Kit]]+Table111[[#This Row],[Common part]]&gt;0,1,"")</f>
        <v/>
      </c>
      <c r="AD648">
        <v>1</v>
      </c>
      <c r="AE648" t="e">
        <f>VLOOKUP(Table111[[#This Row],[Resistance (Ohms)]],Values!$A$12:'Values'!D$88,3,0)</f>
        <v>#N/A</v>
      </c>
      <c r="AG648" t="str">
        <f>CONCATENATE(Table111[[#This Row],[Resistance (Ohms)]],Table111[[#This Row],[Tolerance]],Table111[[#This Row],[Stock]])</f>
        <v>910Â±1%</v>
      </c>
      <c r="AH648" t="s">
        <v>11345</v>
      </c>
      <c r="AI648" s="6" t="s">
        <v>11350</v>
      </c>
    </row>
    <row r="649" spans="1:35">
      <c r="A649" t="s">
        <v>5274</v>
      </c>
      <c r="B649" t="s">
        <v>5275</v>
      </c>
      <c r="C649" t="s">
        <v>7516</v>
      </c>
      <c r="D649" t="s">
        <v>7517</v>
      </c>
      <c r="E649" t="s">
        <v>60</v>
      </c>
      <c r="F649" t="s">
        <v>7518</v>
      </c>
      <c r="G649">
        <v>1550</v>
      </c>
      <c r="H649">
        <v>0</v>
      </c>
      <c r="I649">
        <v>0.1</v>
      </c>
      <c r="J649">
        <v>0</v>
      </c>
      <c r="K649">
        <v>1</v>
      </c>
      <c r="L649" t="s">
        <v>19</v>
      </c>
      <c r="M649" t="s">
        <v>5279</v>
      </c>
      <c r="N649">
        <v>910</v>
      </c>
      <c r="O649" t="s">
        <v>23</v>
      </c>
      <c r="P649" t="s">
        <v>5280</v>
      </c>
      <c r="Q649" t="s">
        <v>65</v>
      </c>
      <c r="R649" t="s">
        <v>66</v>
      </c>
      <c r="S649" t="s">
        <v>105</v>
      </c>
      <c r="T649" t="s">
        <v>67</v>
      </c>
      <c r="U649" t="s">
        <v>35</v>
      </c>
      <c r="V649">
        <v>603</v>
      </c>
      <c r="W649" t="s">
        <v>36</v>
      </c>
      <c r="X649" t="s">
        <v>37</v>
      </c>
      <c r="Y649">
        <v>2</v>
      </c>
      <c r="AB649" t="str">
        <f>IF(Table111[[#This Row],[In Adafruit Kit]]+Table111[[#This Row],[Common part]]&gt;0,1,"")</f>
        <v/>
      </c>
      <c r="AD649">
        <v>1</v>
      </c>
      <c r="AE649" t="e">
        <f>VLOOKUP(Table111[[#This Row],[Resistance (Ohms)]],Values!$A$12:'Values'!D$88,3,0)</f>
        <v>#N/A</v>
      </c>
      <c r="AG649" t="str">
        <f>CONCATENATE(Table111[[#This Row],[Resistance (Ohms)]],Table111[[#This Row],[Tolerance]],Table111[[#This Row],[Stock]])</f>
        <v>910Â±5%</v>
      </c>
      <c r="AH649" t="s">
        <v>11345</v>
      </c>
      <c r="AI649" s="6" t="s">
        <v>11350</v>
      </c>
    </row>
    <row r="650" spans="1:35">
      <c r="A650" t="s">
        <v>7192</v>
      </c>
      <c r="B650" t="s">
        <v>5275</v>
      </c>
      <c r="C650" t="s">
        <v>8816</v>
      </c>
      <c r="D650" t="s">
        <v>8817</v>
      </c>
      <c r="E650" t="s">
        <v>60</v>
      </c>
      <c r="F650" t="s">
        <v>6684</v>
      </c>
      <c r="G650">
        <v>0</v>
      </c>
      <c r="H650">
        <v>0</v>
      </c>
      <c r="I650" t="s">
        <v>25</v>
      </c>
      <c r="J650">
        <v>0</v>
      </c>
      <c r="K650">
        <v>10</v>
      </c>
      <c r="L650" t="s">
        <v>19</v>
      </c>
      <c r="M650" t="s">
        <v>5279</v>
      </c>
      <c r="N650">
        <v>910</v>
      </c>
      <c r="O650" t="s">
        <v>24</v>
      </c>
      <c r="P650" t="s">
        <v>5280</v>
      </c>
      <c r="Q650" t="s">
        <v>65</v>
      </c>
      <c r="R650" t="s">
        <v>20</v>
      </c>
      <c r="S650" t="s">
        <v>105</v>
      </c>
      <c r="T650" t="s">
        <v>67</v>
      </c>
      <c r="U650" t="s">
        <v>35</v>
      </c>
      <c r="V650">
        <v>603</v>
      </c>
      <c r="W650" t="s">
        <v>36</v>
      </c>
      <c r="X650" t="s">
        <v>37</v>
      </c>
      <c r="Y650">
        <v>2</v>
      </c>
      <c r="AB650" t="str">
        <f>IF(Table111[[#This Row],[In Adafruit Kit]]+Table111[[#This Row],[Common part]]&gt;0,1,"")</f>
        <v/>
      </c>
      <c r="AE650" t="e">
        <f>VLOOKUP(Table111[[#This Row],[Resistance (Ohms)]],Values!$A$12:'Values'!D$88,3,0)</f>
        <v>#N/A</v>
      </c>
      <c r="AG650" t="str">
        <f>CONCATENATE(Table111[[#This Row],[Resistance (Ohms)]],Table111[[#This Row],[Tolerance]],Table111[[#This Row],[Stock]])</f>
        <v>910Â±1%</v>
      </c>
      <c r="AH650" t="s">
        <v>11345</v>
      </c>
      <c r="AI650" s="6" t="s">
        <v>11350</v>
      </c>
    </row>
    <row r="651" spans="1:35">
      <c r="A651" t="s">
        <v>7192</v>
      </c>
      <c r="B651" t="s">
        <v>5275</v>
      </c>
      <c r="C651" t="s">
        <v>9176</v>
      </c>
      <c r="D651" t="s">
        <v>9177</v>
      </c>
      <c r="E651" t="s">
        <v>60</v>
      </c>
      <c r="F651" t="s">
        <v>7518</v>
      </c>
      <c r="G651">
        <v>0</v>
      </c>
      <c r="H651">
        <v>0</v>
      </c>
      <c r="I651" t="s">
        <v>25</v>
      </c>
      <c r="J651">
        <v>0</v>
      </c>
      <c r="K651">
        <v>10</v>
      </c>
      <c r="L651" t="s">
        <v>19</v>
      </c>
      <c r="M651" t="s">
        <v>5279</v>
      </c>
      <c r="N651">
        <v>910</v>
      </c>
      <c r="O651" t="s">
        <v>23</v>
      </c>
      <c r="P651" t="s">
        <v>5280</v>
      </c>
      <c r="Q651" t="s">
        <v>65</v>
      </c>
      <c r="R651" t="s">
        <v>20</v>
      </c>
      <c r="S651" t="s">
        <v>71</v>
      </c>
      <c r="T651" t="s">
        <v>67</v>
      </c>
      <c r="U651" t="s">
        <v>35</v>
      </c>
      <c r="V651">
        <v>603</v>
      </c>
      <c r="W651" t="s">
        <v>36</v>
      </c>
      <c r="X651" t="s">
        <v>37</v>
      </c>
      <c r="Y651">
        <v>2</v>
      </c>
      <c r="AB651" t="str">
        <f>IF(Table111[[#This Row],[In Adafruit Kit]]+Table111[[#This Row],[Common part]]&gt;0,1,"")</f>
        <v/>
      </c>
      <c r="AE651" t="e">
        <f>VLOOKUP(Table111[[#This Row],[Resistance (Ohms)]],Values!$A$12:'Values'!D$88,3,0)</f>
        <v>#N/A</v>
      </c>
      <c r="AG651" t="str">
        <f>CONCATENATE(Table111[[#This Row],[Resistance (Ohms)]],Table111[[#This Row],[Tolerance]],Table111[[#This Row],[Stock]])</f>
        <v>910Â±5%</v>
      </c>
      <c r="AH651" t="s">
        <v>11345</v>
      </c>
      <c r="AI651" s="6" t="s">
        <v>11350</v>
      </c>
    </row>
    <row r="652" spans="1:35">
      <c r="A652" t="s">
        <v>5274</v>
      </c>
      <c r="B652" t="s">
        <v>5275</v>
      </c>
      <c r="C652" t="s">
        <v>6610</v>
      </c>
      <c r="D652" t="s">
        <v>6611</v>
      </c>
      <c r="E652" t="s">
        <v>60</v>
      </c>
      <c r="F652" t="s">
        <v>6612</v>
      </c>
      <c r="G652">
        <v>50836</v>
      </c>
      <c r="H652">
        <v>0</v>
      </c>
      <c r="I652">
        <v>0.1</v>
      </c>
      <c r="J652">
        <v>0</v>
      </c>
      <c r="K652">
        <v>1</v>
      </c>
      <c r="L652" t="s">
        <v>19</v>
      </c>
      <c r="M652" t="s">
        <v>5279</v>
      </c>
      <c r="N652">
        <v>931</v>
      </c>
      <c r="O652" t="s">
        <v>24</v>
      </c>
      <c r="P652" t="s">
        <v>5280</v>
      </c>
      <c r="Q652" t="s">
        <v>65</v>
      </c>
      <c r="R652" t="s">
        <v>66</v>
      </c>
      <c r="S652" t="s">
        <v>105</v>
      </c>
      <c r="T652" t="s">
        <v>67</v>
      </c>
      <c r="U652" t="s">
        <v>35</v>
      </c>
      <c r="V652">
        <v>603</v>
      </c>
      <c r="W652" t="s">
        <v>36</v>
      </c>
      <c r="X652" t="s">
        <v>37</v>
      </c>
      <c r="Y652">
        <v>2</v>
      </c>
      <c r="AB652" t="str">
        <f>IF(Table111[[#This Row],[In Adafruit Kit]]+Table111[[#This Row],[Common part]]&gt;0,1,"")</f>
        <v/>
      </c>
      <c r="AD652">
        <v>1</v>
      </c>
      <c r="AE652" t="e">
        <f>VLOOKUP(Table111[[#This Row],[Resistance (Ohms)]],Values!$A$12:'Values'!D$88,3,0)</f>
        <v>#N/A</v>
      </c>
      <c r="AG652" t="str">
        <f>CONCATENATE(Table111[[#This Row],[Resistance (Ohms)]],Table111[[#This Row],[Tolerance]],Table111[[#This Row],[Stock]])</f>
        <v>931Â±1%</v>
      </c>
      <c r="AH652" t="s">
        <v>11345</v>
      </c>
      <c r="AI652" s="6" t="s">
        <v>11350</v>
      </c>
    </row>
    <row r="653" spans="1:35">
      <c r="A653" t="s">
        <v>7192</v>
      </c>
      <c r="B653" t="s">
        <v>5275</v>
      </c>
      <c r="C653" t="s">
        <v>8826</v>
      </c>
      <c r="D653" t="s">
        <v>8827</v>
      </c>
      <c r="E653" t="s">
        <v>60</v>
      </c>
      <c r="F653" t="s">
        <v>6612</v>
      </c>
      <c r="G653">
        <v>0</v>
      </c>
      <c r="H653">
        <v>0</v>
      </c>
      <c r="I653" t="s">
        <v>25</v>
      </c>
      <c r="J653">
        <v>0</v>
      </c>
      <c r="K653">
        <v>10</v>
      </c>
      <c r="L653" t="s">
        <v>19</v>
      </c>
      <c r="M653" t="s">
        <v>5279</v>
      </c>
      <c r="N653">
        <v>931</v>
      </c>
      <c r="O653" t="s">
        <v>24</v>
      </c>
      <c r="P653" t="s">
        <v>5280</v>
      </c>
      <c r="Q653" t="s">
        <v>65</v>
      </c>
      <c r="R653" t="s">
        <v>20</v>
      </c>
      <c r="S653" t="s">
        <v>105</v>
      </c>
      <c r="T653" t="s">
        <v>67</v>
      </c>
      <c r="U653" t="s">
        <v>35</v>
      </c>
      <c r="V653">
        <v>603</v>
      </c>
      <c r="W653" t="s">
        <v>36</v>
      </c>
      <c r="X653" t="s">
        <v>37</v>
      </c>
      <c r="Y653">
        <v>2</v>
      </c>
      <c r="AB653" t="str">
        <f>IF(Table111[[#This Row],[In Adafruit Kit]]+Table111[[#This Row],[Common part]]&gt;0,1,"")</f>
        <v/>
      </c>
      <c r="AE653" t="e">
        <f>VLOOKUP(Table111[[#This Row],[Resistance (Ohms)]],Values!$A$12:'Values'!D$88,3,0)</f>
        <v>#N/A</v>
      </c>
      <c r="AG653" t="str">
        <f>CONCATENATE(Table111[[#This Row],[Resistance (Ohms)]],Table111[[#This Row],[Tolerance]],Table111[[#This Row],[Stock]])</f>
        <v>931Â±1%</v>
      </c>
      <c r="AH653" t="s">
        <v>11345</v>
      </c>
      <c r="AI653" s="6" t="s">
        <v>11350</v>
      </c>
    </row>
    <row r="654" spans="1:35">
      <c r="A654" t="s">
        <v>5274</v>
      </c>
      <c r="B654" t="s">
        <v>5275</v>
      </c>
      <c r="C654" t="s">
        <v>6541</v>
      </c>
      <c r="D654" t="s">
        <v>6542</v>
      </c>
      <c r="E654" t="s">
        <v>60</v>
      </c>
      <c r="F654" t="s">
        <v>6543</v>
      </c>
      <c r="G654">
        <v>58200</v>
      </c>
      <c r="H654">
        <v>0</v>
      </c>
      <c r="I654">
        <v>0.1</v>
      </c>
      <c r="J654">
        <v>0</v>
      </c>
      <c r="K654">
        <v>1</v>
      </c>
      <c r="L654" t="s">
        <v>19</v>
      </c>
      <c r="M654" t="s">
        <v>5279</v>
      </c>
      <c r="N654">
        <v>953</v>
      </c>
      <c r="O654" t="s">
        <v>24</v>
      </c>
      <c r="P654" t="s">
        <v>5280</v>
      </c>
      <c r="Q654" t="s">
        <v>65</v>
      </c>
      <c r="R654" t="s">
        <v>66</v>
      </c>
      <c r="S654" t="s">
        <v>105</v>
      </c>
      <c r="T654" t="s">
        <v>67</v>
      </c>
      <c r="U654" t="s">
        <v>35</v>
      </c>
      <c r="V654">
        <v>603</v>
      </c>
      <c r="W654" t="s">
        <v>36</v>
      </c>
      <c r="X654" t="s">
        <v>37</v>
      </c>
      <c r="Y654">
        <v>2</v>
      </c>
      <c r="AB654" t="str">
        <f>IF(Table111[[#This Row],[In Adafruit Kit]]+Table111[[#This Row],[Common part]]&gt;0,1,"")</f>
        <v/>
      </c>
      <c r="AD654">
        <v>1</v>
      </c>
      <c r="AE654" t="e">
        <f>VLOOKUP(Table111[[#This Row],[Resistance (Ohms)]],Values!$A$12:'Values'!D$88,3,0)</f>
        <v>#N/A</v>
      </c>
      <c r="AG654" t="str">
        <f>CONCATENATE(Table111[[#This Row],[Resistance (Ohms)]],Table111[[#This Row],[Tolerance]],Table111[[#This Row],[Stock]])</f>
        <v>953Â±1%</v>
      </c>
      <c r="AH654" t="s">
        <v>11345</v>
      </c>
      <c r="AI654" s="6" t="s">
        <v>11350</v>
      </c>
    </row>
    <row r="655" spans="1:35">
      <c r="A655" t="s">
        <v>7192</v>
      </c>
      <c r="B655" t="s">
        <v>5275</v>
      </c>
      <c r="C655" t="s">
        <v>8836</v>
      </c>
      <c r="D655" t="s">
        <v>8837</v>
      </c>
      <c r="E655" t="s">
        <v>60</v>
      </c>
      <c r="F655" t="s">
        <v>6543</v>
      </c>
      <c r="G655">
        <v>0</v>
      </c>
      <c r="H655">
        <v>0</v>
      </c>
      <c r="I655" t="s">
        <v>25</v>
      </c>
      <c r="J655">
        <v>0</v>
      </c>
      <c r="K655">
        <v>10</v>
      </c>
      <c r="L655" t="s">
        <v>19</v>
      </c>
      <c r="M655" t="s">
        <v>5279</v>
      </c>
      <c r="N655">
        <v>953</v>
      </c>
      <c r="O655" t="s">
        <v>24</v>
      </c>
      <c r="P655" t="s">
        <v>5280</v>
      </c>
      <c r="Q655" t="s">
        <v>65</v>
      </c>
      <c r="R655" t="s">
        <v>20</v>
      </c>
      <c r="S655" t="s">
        <v>105</v>
      </c>
      <c r="T655" t="s">
        <v>67</v>
      </c>
      <c r="U655" t="s">
        <v>35</v>
      </c>
      <c r="V655">
        <v>603</v>
      </c>
      <c r="W655" t="s">
        <v>36</v>
      </c>
      <c r="X655" t="s">
        <v>37</v>
      </c>
      <c r="Y655">
        <v>2</v>
      </c>
      <c r="AB655" t="str">
        <f>IF(Table111[[#This Row],[In Adafruit Kit]]+Table111[[#This Row],[Common part]]&gt;0,1,"")</f>
        <v/>
      </c>
      <c r="AE655" t="e">
        <f>VLOOKUP(Table111[[#This Row],[Resistance (Ohms)]],Values!$A$12:'Values'!D$88,3,0)</f>
        <v>#N/A</v>
      </c>
      <c r="AG655" t="str">
        <f>CONCATENATE(Table111[[#This Row],[Resistance (Ohms)]],Table111[[#This Row],[Tolerance]],Table111[[#This Row],[Stock]])</f>
        <v>953Â±1%</v>
      </c>
      <c r="AH655" t="s">
        <v>11345</v>
      </c>
      <c r="AI655" s="6" t="s">
        <v>11350</v>
      </c>
    </row>
    <row r="656" spans="1:35">
      <c r="A656" t="s">
        <v>5274</v>
      </c>
      <c r="B656" t="s">
        <v>5275</v>
      </c>
      <c r="C656" t="s">
        <v>7564</v>
      </c>
      <c r="D656" t="s">
        <v>7565</v>
      </c>
      <c r="E656" t="s">
        <v>60</v>
      </c>
      <c r="F656" t="s">
        <v>7566</v>
      </c>
      <c r="G656">
        <v>118</v>
      </c>
      <c r="H656">
        <v>0</v>
      </c>
      <c r="I656">
        <v>0.1</v>
      </c>
      <c r="J656">
        <v>0</v>
      </c>
      <c r="K656">
        <v>1</v>
      </c>
      <c r="L656" t="s">
        <v>19</v>
      </c>
      <c r="M656" t="s">
        <v>5279</v>
      </c>
      <c r="N656">
        <v>976</v>
      </c>
      <c r="O656" t="s">
        <v>24</v>
      </c>
      <c r="P656" t="s">
        <v>5280</v>
      </c>
      <c r="Q656" t="s">
        <v>65</v>
      </c>
      <c r="R656" t="s">
        <v>66</v>
      </c>
      <c r="S656" t="s">
        <v>105</v>
      </c>
      <c r="T656" t="s">
        <v>67</v>
      </c>
      <c r="U656" t="s">
        <v>35</v>
      </c>
      <c r="V656">
        <v>603</v>
      </c>
      <c r="W656" t="s">
        <v>36</v>
      </c>
      <c r="X656" t="s">
        <v>37</v>
      </c>
      <c r="Y656">
        <v>2</v>
      </c>
      <c r="AB656" t="str">
        <f>IF(Table111[[#This Row],[In Adafruit Kit]]+Table111[[#This Row],[Common part]]&gt;0,1,"")</f>
        <v/>
      </c>
      <c r="AD656">
        <v>1</v>
      </c>
      <c r="AE656" t="e">
        <f>VLOOKUP(Table111[[#This Row],[Resistance (Ohms)]],Values!$A$12:'Values'!D$88,3,0)</f>
        <v>#N/A</v>
      </c>
      <c r="AG656" t="str">
        <f>CONCATENATE(Table111[[#This Row],[Resistance (Ohms)]],Table111[[#This Row],[Tolerance]],Table111[[#This Row],[Stock]])</f>
        <v>976Â±1%</v>
      </c>
      <c r="AH656" t="s">
        <v>11345</v>
      </c>
      <c r="AI656" s="6" t="s">
        <v>11350</v>
      </c>
    </row>
    <row r="657" spans="1:35">
      <c r="A657" t="s">
        <v>7192</v>
      </c>
      <c r="B657" t="s">
        <v>5275</v>
      </c>
      <c r="C657" t="s">
        <v>8846</v>
      </c>
      <c r="D657" t="s">
        <v>8847</v>
      </c>
      <c r="E657" t="s">
        <v>60</v>
      </c>
      <c r="F657" t="s">
        <v>7566</v>
      </c>
      <c r="G657">
        <v>0</v>
      </c>
      <c r="H657">
        <v>0</v>
      </c>
      <c r="I657" t="s">
        <v>25</v>
      </c>
      <c r="J657">
        <v>0</v>
      </c>
      <c r="K657">
        <v>10</v>
      </c>
      <c r="L657" t="s">
        <v>19</v>
      </c>
      <c r="M657" t="s">
        <v>5279</v>
      </c>
      <c r="N657">
        <v>976</v>
      </c>
      <c r="O657" t="s">
        <v>24</v>
      </c>
      <c r="P657" t="s">
        <v>5280</v>
      </c>
      <c r="Q657" t="s">
        <v>65</v>
      </c>
      <c r="R657" t="s">
        <v>20</v>
      </c>
      <c r="S657" t="s">
        <v>105</v>
      </c>
      <c r="T657" t="s">
        <v>67</v>
      </c>
      <c r="U657" t="s">
        <v>35</v>
      </c>
      <c r="V657">
        <v>603</v>
      </c>
      <c r="W657" t="s">
        <v>36</v>
      </c>
      <c r="X657" t="s">
        <v>37</v>
      </c>
      <c r="Y657">
        <v>2</v>
      </c>
      <c r="AB657" t="str">
        <f>IF(Table111[[#This Row],[In Adafruit Kit]]+Table111[[#This Row],[Common part]]&gt;0,1,"")</f>
        <v/>
      </c>
      <c r="AE657" t="e">
        <f>VLOOKUP(Table111[[#This Row],[Resistance (Ohms)]],Values!$A$12:'Values'!D$88,3,0)</f>
        <v>#N/A</v>
      </c>
      <c r="AG657" t="str">
        <f>CONCATENATE(Table111[[#This Row],[Resistance (Ohms)]],Table111[[#This Row],[Tolerance]],Table111[[#This Row],[Stock]])</f>
        <v>976Â±1%</v>
      </c>
      <c r="AH657" t="s">
        <v>11345</v>
      </c>
      <c r="AI657" s="6" t="s">
        <v>11350</v>
      </c>
    </row>
    <row r="658" spans="1:35">
      <c r="A658" t="s">
        <v>5274</v>
      </c>
      <c r="B658" t="s">
        <v>5275</v>
      </c>
      <c r="C658" t="s">
        <v>7399</v>
      </c>
      <c r="D658" t="s">
        <v>7400</v>
      </c>
      <c r="E658" t="s">
        <v>60</v>
      </c>
      <c r="F658" t="s">
        <v>7401</v>
      </c>
      <c r="G658">
        <v>8608</v>
      </c>
      <c r="H658">
        <v>0</v>
      </c>
      <c r="I658">
        <v>0.1</v>
      </c>
      <c r="J658">
        <v>0</v>
      </c>
      <c r="K658">
        <v>1</v>
      </c>
      <c r="L658" t="s">
        <v>19</v>
      </c>
      <c r="M658" t="s">
        <v>5279</v>
      </c>
      <c r="N658" t="s">
        <v>2821</v>
      </c>
      <c r="O658" t="s">
        <v>24</v>
      </c>
      <c r="P658" t="s">
        <v>5280</v>
      </c>
      <c r="Q658" t="s">
        <v>65</v>
      </c>
      <c r="R658" t="s">
        <v>66</v>
      </c>
      <c r="S658" t="s">
        <v>105</v>
      </c>
      <c r="T658" t="s">
        <v>67</v>
      </c>
      <c r="U658" t="s">
        <v>35</v>
      </c>
      <c r="V658">
        <v>603</v>
      </c>
      <c r="W658" t="s">
        <v>36</v>
      </c>
      <c r="X658" t="s">
        <v>37</v>
      </c>
      <c r="Y658">
        <v>2</v>
      </c>
      <c r="AB658" t="str">
        <f>IF(Table111[[#This Row],[In Adafruit Kit]]+Table111[[#This Row],[Common part]]&gt;0,1,"")</f>
        <v/>
      </c>
      <c r="AD658">
        <v>1</v>
      </c>
      <c r="AE658" t="e">
        <f>VLOOKUP(Table111[[#This Row],[Resistance (Ohms)]],Values!$A$12:'Values'!D$88,3,0)</f>
        <v>#N/A</v>
      </c>
      <c r="AG658" t="str">
        <f>CONCATENATE(Table111[[#This Row],[Resistance (Ohms)]],Table111[[#This Row],[Tolerance]],Table111[[#This Row],[Stock]])</f>
        <v>1.02kÂ±1%</v>
      </c>
      <c r="AH658" t="s">
        <v>11345</v>
      </c>
      <c r="AI658" s="6" t="s">
        <v>11350</v>
      </c>
    </row>
    <row r="659" spans="1:35">
      <c r="A659" t="s">
        <v>7192</v>
      </c>
      <c r="B659" t="s">
        <v>5275</v>
      </c>
      <c r="C659" t="s">
        <v>7659</v>
      </c>
      <c r="D659" t="s">
        <v>7660</v>
      </c>
      <c r="E659" t="s">
        <v>60</v>
      </c>
      <c r="F659" t="s">
        <v>7401</v>
      </c>
      <c r="G659">
        <v>0</v>
      </c>
      <c r="H659">
        <v>0</v>
      </c>
      <c r="I659" t="s">
        <v>25</v>
      </c>
      <c r="J659">
        <v>0</v>
      </c>
      <c r="K659">
        <v>10</v>
      </c>
      <c r="L659" t="s">
        <v>19</v>
      </c>
      <c r="M659" t="s">
        <v>5279</v>
      </c>
      <c r="N659" t="s">
        <v>2821</v>
      </c>
      <c r="O659" t="s">
        <v>24</v>
      </c>
      <c r="P659" t="s">
        <v>5280</v>
      </c>
      <c r="Q659" t="s">
        <v>65</v>
      </c>
      <c r="R659" t="s">
        <v>20</v>
      </c>
      <c r="S659" t="s">
        <v>105</v>
      </c>
      <c r="T659" t="s">
        <v>67</v>
      </c>
      <c r="U659" t="s">
        <v>35</v>
      </c>
      <c r="V659">
        <v>603</v>
      </c>
      <c r="W659" t="s">
        <v>36</v>
      </c>
      <c r="X659" t="s">
        <v>37</v>
      </c>
      <c r="Y659">
        <v>2</v>
      </c>
      <c r="AB659" t="str">
        <f>IF(Table111[[#This Row],[In Adafruit Kit]]+Table111[[#This Row],[Common part]]&gt;0,1,"")</f>
        <v/>
      </c>
      <c r="AD659">
        <v>1</v>
      </c>
      <c r="AE659" t="e">
        <f>VLOOKUP(Table111[[#This Row],[Resistance (Ohms)]],Values!$A$12:'Values'!D$88,3,0)</f>
        <v>#N/A</v>
      </c>
      <c r="AG659" t="str">
        <f>CONCATENATE(Table111[[#This Row],[Resistance (Ohms)]],Table111[[#This Row],[Tolerance]],Table111[[#This Row],[Stock]])</f>
        <v>1.02kÂ±1%</v>
      </c>
      <c r="AH659" t="s">
        <v>11345</v>
      </c>
      <c r="AI659" s="6" t="s">
        <v>11350</v>
      </c>
    </row>
    <row r="660" spans="1:35">
      <c r="A660" t="s">
        <v>5274</v>
      </c>
      <c r="B660" t="s">
        <v>5275</v>
      </c>
      <c r="C660" t="s">
        <v>6685</v>
      </c>
      <c r="D660" t="s">
        <v>6686</v>
      </c>
      <c r="E660" t="s">
        <v>60</v>
      </c>
      <c r="F660" t="s">
        <v>6687</v>
      </c>
      <c r="G660">
        <v>40409</v>
      </c>
      <c r="H660">
        <v>0</v>
      </c>
      <c r="I660">
        <v>0.1</v>
      </c>
      <c r="J660">
        <v>0</v>
      </c>
      <c r="K660">
        <v>1</v>
      </c>
      <c r="L660" t="s">
        <v>19</v>
      </c>
      <c r="M660" t="s">
        <v>5279</v>
      </c>
      <c r="N660" t="s">
        <v>971</v>
      </c>
      <c r="O660" t="s">
        <v>24</v>
      </c>
      <c r="P660" t="s">
        <v>5280</v>
      </c>
      <c r="Q660" t="s">
        <v>65</v>
      </c>
      <c r="R660" t="s">
        <v>66</v>
      </c>
      <c r="S660" t="s">
        <v>105</v>
      </c>
      <c r="T660" t="s">
        <v>67</v>
      </c>
      <c r="U660" t="s">
        <v>35</v>
      </c>
      <c r="V660">
        <v>603</v>
      </c>
      <c r="W660" t="s">
        <v>36</v>
      </c>
      <c r="X660" t="s">
        <v>37</v>
      </c>
      <c r="Y660">
        <v>2</v>
      </c>
      <c r="AB660" t="str">
        <f>IF(Table111[[#This Row],[In Adafruit Kit]]+Table111[[#This Row],[Common part]]&gt;0,1,"")</f>
        <v/>
      </c>
      <c r="AD660">
        <v>1</v>
      </c>
      <c r="AE660" t="e">
        <f>VLOOKUP(Table111[[#This Row],[Resistance (Ohms)]],Values!$A$12:'Values'!D$88,3,0)</f>
        <v>#N/A</v>
      </c>
      <c r="AG660" t="str">
        <f>CONCATENATE(Table111[[#This Row],[Resistance (Ohms)]],Table111[[#This Row],[Tolerance]],Table111[[#This Row],[Stock]])</f>
        <v>1.05kÂ±1%</v>
      </c>
      <c r="AH660" t="s">
        <v>11345</v>
      </c>
      <c r="AI660" s="6" t="s">
        <v>11350</v>
      </c>
    </row>
    <row r="661" spans="1:35">
      <c r="A661" t="s">
        <v>7192</v>
      </c>
      <c r="B661" t="s">
        <v>5275</v>
      </c>
      <c r="C661" t="s">
        <v>7667</v>
      </c>
      <c r="D661" t="s">
        <v>7668</v>
      </c>
      <c r="E661" t="s">
        <v>60</v>
      </c>
      <c r="F661" t="s">
        <v>6687</v>
      </c>
      <c r="G661">
        <v>0</v>
      </c>
      <c r="H661">
        <v>0</v>
      </c>
      <c r="I661" t="s">
        <v>25</v>
      </c>
      <c r="J661">
        <v>0</v>
      </c>
      <c r="K661">
        <v>10</v>
      </c>
      <c r="L661" t="s">
        <v>19</v>
      </c>
      <c r="M661" t="s">
        <v>5279</v>
      </c>
      <c r="N661" t="s">
        <v>971</v>
      </c>
      <c r="O661" t="s">
        <v>24</v>
      </c>
      <c r="P661" t="s">
        <v>5280</v>
      </c>
      <c r="Q661" t="s">
        <v>65</v>
      </c>
      <c r="R661" t="s">
        <v>20</v>
      </c>
      <c r="S661" t="s">
        <v>105</v>
      </c>
      <c r="T661" t="s">
        <v>67</v>
      </c>
      <c r="U661" t="s">
        <v>35</v>
      </c>
      <c r="V661">
        <v>603</v>
      </c>
      <c r="W661" t="s">
        <v>36</v>
      </c>
      <c r="X661" t="s">
        <v>37</v>
      </c>
      <c r="Y661">
        <v>2</v>
      </c>
      <c r="AB661" t="str">
        <f>IF(Table111[[#This Row],[In Adafruit Kit]]+Table111[[#This Row],[Common part]]&gt;0,1,"")</f>
        <v/>
      </c>
      <c r="AD661">
        <v>1</v>
      </c>
      <c r="AE661" t="e">
        <f>VLOOKUP(Table111[[#This Row],[Resistance (Ohms)]],Values!$A$12:'Values'!D$88,3,0)</f>
        <v>#N/A</v>
      </c>
      <c r="AG661" t="str">
        <f>CONCATENATE(Table111[[#This Row],[Resistance (Ohms)]],Table111[[#This Row],[Tolerance]],Table111[[#This Row],[Stock]])</f>
        <v>1.05kÂ±1%</v>
      </c>
      <c r="AH661" t="s">
        <v>11345</v>
      </c>
      <c r="AI661" s="6" t="s">
        <v>11350</v>
      </c>
    </row>
    <row r="662" spans="1:35">
      <c r="A662" t="s">
        <v>5274</v>
      </c>
      <c r="B662" t="s">
        <v>5275</v>
      </c>
      <c r="C662" t="s">
        <v>5992</v>
      </c>
      <c r="D662" t="s">
        <v>5993</v>
      </c>
      <c r="E662" t="s">
        <v>60</v>
      </c>
      <c r="F662" t="s">
        <v>5994</v>
      </c>
      <c r="G662">
        <v>122184</v>
      </c>
      <c r="H662">
        <v>0</v>
      </c>
      <c r="I662">
        <v>0.1</v>
      </c>
      <c r="J662">
        <v>0</v>
      </c>
      <c r="K662">
        <v>1</v>
      </c>
      <c r="L662" t="s">
        <v>19</v>
      </c>
      <c r="M662" t="s">
        <v>5279</v>
      </c>
      <c r="N662" t="s">
        <v>1730</v>
      </c>
      <c r="O662" t="s">
        <v>24</v>
      </c>
      <c r="P662" t="s">
        <v>5280</v>
      </c>
      <c r="Q662" t="s">
        <v>65</v>
      </c>
      <c r="R662" t="s">
        <v>66</v>
      </c>
      <c r="S662" t="s">
        <v>105</v>
      </c>
      <c r="T662" t="s">
        <v>67</v>
      </c>
      <c r="U662" t="s">
        <v>35</v>
      </c>
      <c r="V662">
        <v>603</v>
      </c>
      <c r="W662" t="s">
        <v>36</v>
      </c>
      <c r="X662" t="s">
        <v>37</v>
      </c>
      <c r="Y662">
        <v>2</v>
      </c>
      <c r="AB662" t="str">
        <f>IF(Table111[[#This Row],[In Adafruit Kit]]+Table111[[#This Row],[Common part]]&gt;0,1,"")</f>
        <v/>
      </c>
      <c r="AD662">
        <v>1</v>
      </c>
      <c r="AE662" t="e">
        <f>VLOOKUP(Table111[[#This Row],[Resistance (Ohms)]],Values!$A$12:'Values'!D$88,3,0)</f>
        <v>#N/A</v>
      </c>
      <c r="AG662" t="str">
        <f>CONCATENATE(Table111[[#This Row],[Resistance (Ohms)]],Table111[[#This Row],[Tolerance]],Table111[[#This Row],[Stock]])</f>
        <v>1.07kÂ±1%</v>
      </c>
      <c r="AH662" t="s">
        <v>11345</v>
      </c>
      <c r="AI662" s="6" t="s">
        <v>11350</v>
      </c>
    </row>
    <row r="663" spans="1:35">
      <c r="A663" t="s">
        <v>7192</v>
      </c>
      <c r="B663" t="s">
        <v>5275</v>
      </c>
      <c r="C663" t="s">
        <v>7675</v>
      </c>
      <c r="D663" t="s">
        <v>7676</v>
      </c>
      <c r="E663" t="s">
        <v>60</v>
      </c>
      <c r="F663" t="s">
        <v>5994</v>
      </c>
      <c r="G663">
        <v>0</v>
      </c>
      <c r="H663">
        <v>0</v>
      </c>
      <c r="I663" t="s">
        <v>25</v>
      </c>
      <c r="J663">
        <v>0</v>
      </c>
      <c r="K663">
        <v>10</v>
      </c>
      <c r="L663" t="s">
        <v>19</v>
      </c>
      <c r="M663" t="s">
        <v>5279</v>
      </c>
      <c r="N663" t="s">
        <v>1730</v>
      </c>
      <c r="O663" t="s">
        <v>24</v>
      </c>
      <c r="P663" t="s">
        <v>5280</v>
      </c>
      <c r="Q663" t="s">
        <v>65</v>
      </c>
      <c r="R663" t="s">
        <v>20</v>
      </c>
      <c r="S663" t="s">
        <v>105</v>
      </c>
      <c r="T663" t="s">
        <v>67</v>
      </c>
      <c r="U663" t="s">
        <v>35</v>
      </c>
      <c r="V663">
        <v>603</v>
      </c>
      <c r="W663" t="s">
        <v>36</v>
      </c>
      <c r="X663" t="s">
        <v>37</v>
      </c>
      <c r="Y663">
        <v>2</v>
      </c>
      <c r="AB663" t="str">
        <f>IF(Table111[[#This Row],[In Adafruit Kit]]+Table111[[#This Row],[Common part]]&gt;0,1,"")</f>
        <v/>
      </c>
      <c r="AD663">
        <v>1</v>
      </c>
      <c r="AE663" t="e">
        <f>VLOOKUP(Table111[[#This Row],[Resistance (Ohms)]],Values!$A$12:'Values'!D$88,3,0)</f>
        <v>#N/A</v>
      </c>
      <c r="AG663" t="str">
        <f>CONCATENATE(Table111[[#This Row],[Resistance (Ohms)]],Table111[[#This Row],[Tolerance]],Table111[[#This Row],[Stock]])</f>
        <v>1.07kÂ±1%</v>
      </c>
      <c r="AH663" t="s">
        <v>11345</v>
      </c>
      <c r="AI663" s="6" t="s">
        <v>11350</v>
      </c>
    </row>
    <row r="664" spans="1:35">
      <c r="A664" t="s">
        <v>5274</v>
      </c>
      <c r="B664" t="s">
        <v>5275</v>
      </c>
      <c r="C664" t="s">
        <v>6961</v>
      </c>
      <c r="D664" t="s">
        <v>6962</v>
      </c>
      <c r="E664" t="s">
        <v>60</v>
      </c>
      <c r="F664" t="s">
        <v>6963</v>
      </c>
      <c r="G664">
        <v>18792</v>
      </c>
      <c r="H664">
        <v>0</v>
      </c>
      <c r="I664">
        <v>0.1</v>
      </c>
      <c r="J664">
        <v>0</v>
      </c>
      <c r="K664">
        <v>1</v>
      </c>
      <c r="L664" t="s">
        <v>19</v>
      </c>
      <c r="M664" t="s">
        <v>5279</v>
      </c>
      <c r="N664" t="s">
        <v>1734</v>
      </c>
      <c r="O664" t="s">
        <v>24</v>
      </c>
      <c r="P664" t="s">
        <v>5280</v>
      </c>
      <c r="Q664" t="s">
        <v>65</v>
      </c>
      <c r="R664" t="s">
        <v>66</v>
      </c>
      <c r="S664" t="s">
        <v>105</v>
      </c>
      <c r="T664" t="s">
        <v>67</v>
      </c>
      <c r="U664" t="s">
        <v>35</v>
      </c>
      <c r="V664">
        <v>603</v>
      </c>
      <c r="W664" t="s">
        <v>36</v>
      </c>
      <c r="X664" t="s">
        <v>37</v>
      </c>
      <c r="Y664">
        <v>2</v>
      </c>
      <c r="AB664" t="str">
        <f>IF(Table111[[#This Row],[In Adafruit Kit]]+Table111[[#This Row],[Common part]]&gt;0,1,"")</f>
        <v/>
      </c>
      <c r="AD664">
        <v>1</v>
      </c>
      <c r="AE664" t="e">
        <f>VLOOKUP(Table111[[#This Row],[Resistance (Ohms)]],Values!$A$12:'Values'!D$88,3,0)</f>
        <v>#N/A</v>
      </c>
      <c r="AG664" t="str">
        <f>CONCATENATE(Table111[[#This Row],[Resistance (Ohms)]],Table111[[#This Row],[Tolerance]],Table111[[#This Row],[Stock]])</f>
        <v>1.13kÂ±1%</v>
      </c>
      <c r="AH664" t="s">
        <v>11345</v>
      </c>
      <c r="AI664" s="6" t="s">
        <v>11350</v>
      </c>
    </row>
    <row r="665" spans="1:35">
      <c r="A665" t="s">
        <v>7192</v>
      </c>
      <c r="B665" t="s">
        <v>5275</v>
      </c>
      <c r="C665" t="s">
        <v>7699</v>
      </c>
      <c r="D665" t="s">
        <v>7700</v>
      </c>
      <c r="E665" t="s">
        <v>60</v>
      </c>
      <c r="F665" t="s">
        <v>6963</v>
      </c>
      <c r="G665">
        <v>0</v>
      </c>
      <c r="H665">
        <v>0</v>
      </c>
      <c r="I665" t="s">
        <v>25</v>
      </c>
      <c r="J665">
        <v>0</v>
      </c>
      <c r="K665">
        <v>10</v>
      </c>
      <c r="L665" t="s">
        <v>19</v>
      </c>
      <c r="M665" t="s">
        <v>5279</v>
      </c>
      <c r="N665" t="s">
        <v>1734</v>
      </c>
      <c r="O665" t="s">
        <v>24</v>
      </c>
      <c r="P665" t="s">
        <v>5280</v>
      </c>
      <c r="Q665" t="s">
        <v>65</v>
      </c>
      <c r="R665" t="s">
        <v>20</v>
      </c>
      <c r="S665" t="s">
        <v>105</v>
      </c>
      <c r="T665" t="s">
        <v>67</v>
      </c>
      <c r="U665" t="s">
        <v>35</v>
      </c>
      <c r="V665">
        <v>603</v>
      </c>
      <c r="W665" t="s">
        <v>36</v>
      </c>
      <c r="X665" t="s">
        <v>37</v>
      </c>
      <c r="Y665">
        <v>2</v>
      </c>
      <c r="AB665" t="str">
        <f>IF(Table111[[#This Row],[In Adafruit Kit]]+Table111[[#This Row],[Common part]]&gt;0,1,"")</f>
        <v/>
      </c>
      <c r="AD665">
        <v>1</v>
      </c>
      <c r="AE665" t="e">
        <f>VLOOKUP(Table111[[#This Row],[Resistance (Ohms)]],Values!$A$12:'Values'!D$88,3,0)</f>
        <v>#N/A</v>
      </c>
      <c r="AG665" t="str">
        <f>CONCATENATE(Table111[[#This Row],[Resistance (Ohms)]],Table111[[#This Row],[Tolerance]],Table111[[#This Row],[Stock]])</f>
        <v>1.13kÂ±1%</v>
      </c>
      <c r="AH665" t="s">
        <v>11345</v>
      </c>
      <c r="AI665" s="6" t="s">
        <v>11350</v>
      </c>
    </row>
    <row r="666" spans="1:35">
      <c r="A666" t="s">
        <v>5274</v>
      </c>
      <c r="B666" t="s">
        <v>5275</v>
      </c>
      <c r="C666" t="s">
        <v>6424</v>
      </c>
      <c r="D666" t="s">
        <v>6425</v>
      </c>
      <c r="E666" t="s">
        <v>60</v>
      </c>
      <c r="F666" t="s">
        <v>6426</v>
      </c>
      <c r="G666">
        <v>64750</v>
      </c>
      <c r="H666">
        <v>0</v>
      </c>
      <c r="I666">
        <v>0.1</v>
      </c>
      <c r="J666">
        <v>0</v>
      </c>
      <c r="K666">
        <v>1</v>
      </c>
      <c r="L666" t="s">
        <v>19</v>
      </c>
      <c r="M666" t="s">
        <v>5279</v>
      </c>
      <c r="N666" t="s">
        <v>1361</v>
      </c>
      <c r="O666" t="s">
        <v>24</v>
      </c>
      <c r="P666" t="s">
        <v>5280</v>
      </c>
      <c r="Q666" t="s">
        <v>65</v>
      </c>
      <c r="R666" t="s">
        <v>66</v>
      </c>
      <c r="S666" t="s">
        <v>105</v>
      </c>
      <c r="T666" t="s">
        <v>67</v>
      </c>
      <c r="U666" t="s">
        <v>35</v>
      </c>
      <c r="V666">
        <v>603</v>
      </c>
      <c r="W666" t="s">
        <v>36</v>
      </c>
      <c r="X666" t="s">
        <v>37</v>
      </c>
      <c r="Y666">
        <v>2</v>
      </c>
      <c r="AB666" t="str">
        <f>IF(Table111[[#This Row],[In Adafruit Kit]]+Table111[[#This Row],[Common part]]&gt;0,1,"")</f>
        <v/>
      </c>
      <c r="AD666">
        <v>1</v>
      </c>
      <c r="AE666" t="e">
        <f>VLOOKUP(Table111[[#This Row],[Resistance (Ohms)]],Values!$A$12:'Values'!D$88,3,0)</f>
        <v>#N/A</v>
      </c>
      <c r="AG666" t="str">
        <f>CONCATENATE(Table111[[#This Row],[Resistance (Ohms)]],Table111[[#This Row],[Tolerance]],Table111[[#This Row],[Stock]])</f>
        <v>1.15kÂ±1%</v>
      </c>
      <c r="AH666" t="s">
        <v>11345</v>
      </c>
      <c r="AI666" s="6" t="s">
        <v>11350</v>
      </c>
    </row>
    <row r="667" spans="1:35">
      <c r="A667" t="s">
        <v>7192</v>
      </c>
      <c r="B667" t="s">
        <v>5275</v>
      </c>
      <c r="C667" t="s">
        <v>7707</v>
      </c>
      <c r="D667" t="s">
        <v>7708</v>
      </c>
      <c r="E667" t="s">
        <v>60</v>
      </c>
      <c r="F667" t="s">
        <v>6426</v>
      </c>
      <c r="G667">
        <v>0</v>
      </c>
      <c r="H667">
        <v>0</v>
      </c>
      <c r="I667" t="s">
        <v>25</v>
      </c>
      <c r="J667">
        <v>0</v>
      </c>
      <c r="K667">
        <v>10</v>
      </c>
      <c r="L667" t="s">
        <v>19</v>
      </c>
      <c r="M667" t="s">
        <v>5279</v>
      </c>
      <c r="N667" t="s">
        <v>1361</v>
      </c>
      <c r="O667" t="s">
        <v>24</v>
      </c>
      <c r="P667" t="s">
        <v>5280</v>
      </c>
      <c r="Q667" t="s">
        <v>65</v>
      </c>
      <c r="R667" t="s">
        <v>20</v>
      </c>
      <c r="S667" t="s">
        <v>105</v>
      </c>
      <c r="T667" t="s">
        <v>67</v>
      </c>
      <c r="U667" t="s">
        <v>35</v>
      </c>
      <c r="V667">
        <v>603</v>
      </c>
      <c r="W667" t="s">
        <v>36</v>
      </c>
      <c r="X667" t="s">
        <v>37</v>
      </c>
      <c r="Y667">
        <v>2</v>
      </c>
      <c r="AB667" t="str">
        <f>IF(Table111[[#This Row],[In Adafruit Kit]]+Table111[[#This Row],[Common part]]&gt;0,1,"")</f>
        <v/>
      </c>
      <c r="AD667">
        <v>1</v>
      </c>
      <c r="AE667" t="e">
        <f>VLOOKUP(Table111[[#This Row],[Resistance (Ohms)]],Values!$A$12:'Values'!D$88,3,0)</f>
        <v>#N/A</v>
      </c>
      <c r="AG667" t="str">
        <f>CONCATENATE(Table111[[#This Row],[Resistance (Ohms)]],Table111[[#This Row],[Tolerance]],Table111[[#This Row],[Stock]])</f>
        <v>1.15kÂ±1%</v>
      </c>
      <c r="AH667" t="s">
        <v>11345</v>
      </c>
      <c r="AI667" s="6" t="s">
        <v>11350</v>
      </c>
    </row>
    <row r="668" spans="1:35">
      <c r="A668" t="s">
        <v>5274</v>
      </c>
      <c r="B668" t="s">
        <v>5275</v>
      </c>
      <c r="C668" t="s">
        <v>6547</v>
      </c>
      <c r="D668" t="s">
        <v>6548</v>
      </c>
      <c r="E668" t="s">
        <v>60</v>
      </c>
      <c r="F668" t="s">
        <v>6549</v>
      </c>
      <c r="G668">
        <v>54212</v>
      </c>
      <c r="H668">
        <v>0</v>
      </c>
      <c r="I668">
        <v>0.1</v>
      </c>
      <c r="J668">
        <v>0</v>
      </c>
      <c r="K668">
        <v>1</v>
      </c>
      <c r="L668" t="s">
        <v>19</v>
      </c>
      <c r="M668" t="s">
        <v>5279</v>
      </c>
      <c r="N668" t="s">
        <v>1864</v>
      </c>
      <c r="O668" t="s">
        <v>24</v>
      </c>
      <c r="P668" t="s">
        <v>5280</v>
      </c>
      <c r="Q668" t="s">
        <v>65</v>
      </c>
      <c r="R668" t="s">
        <v>66</v>
      </c>
      <c r="S668" t="s">
        <v>105</v>
      </c>
      <c r="T668" t="s">
        <v>67</v>
      </c>
      <c r="U668" t="s">
        <v>35</v>
      </c>
      <c r="V668">
        <v>603</v>
      </c>
      <c r="W668" t="s">
        <v>36</v>
      </c>
      <c r="X668" t="s">
        <v>37</v>
      </c>
      <c r="Y668">
        <v>2</v>
      </c>
      <c r="AB668" t="str">
        <f>IF(Table111[[#This Row],[In Adafruit Kit]]+Table111[[#This Row],[Common part]]&gt;0,1,"")</f>
        <v/>
      </c>
      <c r="AD668">
        <v>1</v>
      </c>
      <c r="AE668" t="e">
        <f>VLOOKUP(Table111[[#This Row],[Resistance (Ohms)]],Values!$A$12:'Values'!D$88,3,0)</f>
        <v>#N/A</v>
      </c>
      <c r="AG668" t="str">
        <f>CONCATENATE(Table111[[#This Row],[Resistance (Ohms)]],Table111[[#This Row],[Tolerance]],Table111[[#This Row],[Stock]])</f>
        <v>1.18kÂ±1%</v>
      </c>
      <c r="AH668" t="s">
        <v>11345</v>
      </c>
      <c r="AI668" s="6" t="s">
        <v>11350</v>
      </c>
    </row>
    <row r="669" spans="1:35">
      <c r="A669" t="s">
        <v>7192</v>
      </c>
      <c r="B669" t="s">
        <v>5275</v>
      </c>
      <c r="C669" t="s">
        <v>7715</v>
      </c>
      <c r="D669" t="s">
        <v>7716</v>
      </c>
      <c r="E669" t="s">
        <v>60</v>
      </c>
      <c r="F669" t="s">
        <v>6549</v>
      </c>
      <c r="G669">
        <v>0</v>
      </c>
      <c r="H669">
        <v>0</v>
      </c>
      <c r="I669" t="s">
        <v>25</v>
      </c>
      <c r="J669">
        <v>0</v>
      </c>
      <c r="K669">
        <v>10</v>
      </c>
      <c r="L669" t="s">
        <v>19</v>
      </c>
      <c r="M669" t="s">
        <v>5279</v>
      </c>
      <c r="N669" t="s">
        <v>1864</v>
      </c>
      <c r="O669" t="s">
        <v>24</v>
      </c>
      <c r="P669" t="s">
        <v>5280</v>
      </c>
      <c r="Q669" t="s">
        <v>65</v>
      </c>
      <c r="R669" t="s">
        <v>20</v>
      </c>
      <c r="S669" t="s">
        <v>105</v>
      </c>
      <c r="T669" t="s">
        <v>67</v>
      </c>
      <c r="U669" t="s">
        <v>35</v>
      </c>
      <c r="V669">
        <v>603</v>
      </c>
      <c r="W669" t="s">
        <v>36</v>
      </c>
      <c r="X669" t="s">
        <v>37</v>
      </c>
      <c r="Y669">
        <v>2</v>
      </c>
      <c r="AB669" t="str">
        <f>IF(Table111[[#This Row],[In Adafruit Kit]]+Table111[[#This Row],[Common part]]&gt;0,1,"")</f>
        <v/>
      </c>
      <c r="AD669">
        <v>1</v>
      </c>
      <c r="AE669" t="e">
        <f>VLOOKUP(Table111[[#This Row],[Resistance (Ohms)]],Values!$A$12:'Values'!D$88,3,0)</f>
        <v>#N/A</v>
      </c>
      <c r="AG669" t="str">
        <f>CONCATENATE(Table111[[#This Row],[Resistance (Ohms)]],Table111[[#This Row],[Tolerance]],Table111[[#This Row],[Stock]])</f>
        <v>1.18kÂ±1%</v>
      </c>
      <c r="AH669" t="s">
        <v>11345</v>
      </c>
      <c r="AI669" s="6" t="s">
        <v>11350</v>
      </c>
    </row>
    <row r="670" spans="1:35">
      <c r="A670" t="s">
        <v>5274</v>
      </c>
      <c r="B670" t="s">
        <v>5275</v>
      </c>
      <c r="C670" t="s">
        <v>5545</v>
      </c>
      <c r="D670" t="s">
        <v>5546</v>
      </c>
      <c r="E670" t="s">
        <v>60</v>
      </c>
      <c r="F670" t="s">
        <v>5547</v>
      </c>
      <c r="G670">
        <v>70116</v>
      </c>
      <c r="H670">
        <v>0</v>
      </c>
      <c r="I670">
        <v>0.1</v>
      </c>
      <c r="J670">
        <v>0</v>
      </c>
      <c r="K670">
        <v>1</v>
      </c>
      <c r="L670" t="s">
        <v>19</v>
      </c>
      <c r="M670" t="s">
        <v>5279</v>
      </c>
      <c r="N670" t="s">
        <v>467</v>
      </c>
      <c r="O670" t="s">
        <v>23</v>
      </c>
      <c r="P670" t="s">
        <v>5280</v>
      </c>
      <c r="Q670" t="s">
        <v>65</v>
      </c>
      <c r="R670" t="s">
        <v>66</v>
      </c>
      <c r="S670" t="s">
        <v>105</v>
      </c>
      <c r="T670" t="s">
        <v>67</v>
      </c>
      <c r="U670" t="s">
        <v>35</v>
      </c>
      <c r="V670">
        <v>603</v>
      </c>
      <c r="W670" t="s">
        <v>36</v>
      </c>
      <c r="X670" t="s">
        <v>37</v>
      </c>
      <c r="Y670">
        <v>2</v>
      </c>
      <c r="AB670" t="str">
        <f>IF(Table111[[#This Row],[In Adafruit Kit]]+Table111[[#This Row],[Common part]]&gt;0,1,"")</f>
        <v/>
      </c>
      <c r="AC670">
        <v>1</v>
      </c>
      <c r="AE670" t="e">
        <f>VLOOKUP(Table111[[#This Row],[Resistance (Ohms)]],Values!$A$12:'Values'!D$88,3,0)</f>
        <v>#N/A</v>
      </c>
      <c r="AG670" t="str">
        <f>CONCATENATE(Table111[[#This Row],[Resistance (Ohms)]],Table111[[#This Row],[Tolerance]],Table111[[#This Row],[Stock]])</f>
        <v>1.1kÂ±5%</v>
      </c>
      <c r="AH670" t="s">
        <v>11345</v>
      </c>
      <c r="AI670" s="6" t="s">
        <v>11350</v>
      </c>
    </row>
    <row r="671" spans="1:35">
      <c r="A671" t="s">
        <v>5274</v>
      </c>
      <c r="B671" t="s">
        <v>5275</v>
      </c>
      <c r="C671" t="s">
        <v>5926</v>
      </c>
      <c r="D671" t="s">
        <v>5927</v>
      </c>
      <c r="E671" t="s">
        <v>60</v>
      </c>
      <c r="F671" t="s">
        <v>5928</v>
      </c>
      <c r="G671">
        <v>145527</v>
      </c>
      <c r="H671">
        <v>0</v>
      </c>
      <c r="I671">
        <v>0.1</v>
      </c>
      <c r="J671">
        <v>0</v>
      </c>
      <c r="K671">
        <v>1</v>
      </c>
      <c r="L671" t="s">
        <v>19</v>
      </c>
      <c r="M671" t="s">
        <v>5279</v>
      </c>
      <c r="N671" t="s">
        <v>467</v>
      </c>
      <c r="O671" t="s">
        <v>24</v>
      </c>
      <c r="P671" t="s">
        <v>5280</v>
      </c>
      <c r="Q671" t="s">
        <v>65</v>
      </c>
      <c r="R671" t="s">
        <v>66</v>
      </c>
      <c r="S671" t="s">
        <v>105</v>
      </c>
      <c r="T671" t="s">
        <v>67</v>
      </c>
      <c r="U671" t="s">
        <v>35</v>
      </c>
      <c r="V671">
        <v>603</v>
      </c>
      <c r="W671" t="s">
        <v>36</v>
      </c>
      <c r="X671" t="s">
        <v>37</v>
      </c>
      <c r="Y671">
        <v>2</v>
      </c>
      <c r="AB671" t="str">
        <f>IF(Table111[[#This Row],[In Adafruit Kit]]+Table111[[#This Row],[Common part]]&gt;0,1,"")</f>
        <v/>
      </c>
      <c r="AD671">
        <v>1</v>
      </c>
      <c r="AE671" t="e">
        <f>VLOOKUP(Table111[[#This Row],[Resistance (Ohms)]],Values!$A$12:'Values'!D$88,3,0)</f>
        <v>#N/A</v>
      </c>
      <c r="AG671" t="str">
        <f>CONCATENATE(Table111[[#This Row],[Resistance (Ohms)]],Table111[[#This Row],[Tolerance]],Table111[[#This Row],[Stock]])</f>
        <v>1.1kÂ±1%</v>
      </c>
      <c r="AH671" t="s">
        <v>11345</v>
      </c>
      <c r="AI671" s="6" t="s">
        <v>11350</v>
      </c>
    </row>
    <row r="672" spans="1:35">
      <c r="A672" t="s">
        <v>7192</v>
      </c>
      <c r="B672" t="s">
        <v>5275</v>
      </c>
      <c r="C672" t="s">
        <v>7691</v>
      </c>
      <c r="D672" t="s">
        <v>7692</v>
      </c>
      <c r="E672" t="s">
        <v>60</v>
      </c>
      <c r="F672" t="s">
        <v>5928</v>
      </c>
      <c r="G672">
        <v>0</v>
      </c>
      <c r="H672">
        <v>0</v>
      </c>
      <c r="I672" t="s">
        <v>25</v>
      </c>
      <c r="J672">
        <v>0</v>
      </c>
      <c r="K672">
        <v>10</v>
      </c>
      <c r="L672" t="s">
        <v>19</v>
      </c>
      <c r="M672" t="s">
        <v>5279</v>
      </c>
      <c r="N672" t="s">
        <v>467</v>
      </c>
      <c r="O672" t="s">
        <v>24</v>
      </c>
      <c r="P672" t="s">
        <v>5280</v>
      </c>
      <c r="Q672" t="s">
        <v>65</v>
      </c>
      <c r="R672" t="s">
        <v>20</v>
      </c>
      <c r="S672" t="s">
        <v>105</v>
      </c>
      <c r="T672" t="s">
        <v>67</v>
      </c>
      <c r="U672" t="s">
        <v>35</v>
      </c>
      <c r="V672">
        <v>603</v>
      </c>
      <c r="W672" t="s">
        <v>36</v>
      </c>
      <c r="X672" t="s">
        <v>37</v>
      </c>
      <c r="Y672">
        <v>2</v>
      </c>
      <c r="AB672" t="str">
        <f>IF(Table111[[#This Row],[In Adafruit Kit]]+Table111[[#This Row],[Common part]]&gt;0,1,"")</f>
        <v/>
      </c>
      <c r="AD672">
        <v>1</v>
      </c>
      <c r="AE672" t="e">
        <f>VLOOKUP(Table111[[#This Row],[Resistance (Ohms)]],Values!$A$12:'Values'!D$88,3,0)</f>
        <v>#N/A</v>
      </c>
      <c r="AG672" t="str">
        <f>CONCATENATE(Table111[[#This Row],[Resistance (Ohms)]],Table111[[#This Row],[Tolerance]],Table111[[#This Row],[Stock]])</f>
        <v>1.1kÂ±1%</v>
      </c>
      <c r="AH672" t="s">
        <v>11345</v>
      </c>
      <c r="AI672" s="6" t="s">
        <v>11350</v>
      </c>
    </row>
    <row r="673" spans="1:35">
      <c r="A673" t="s">
        <v>7192</v>
      </c>
      <c r="B673" t="s">
        <v>5275</v>
      </c>
      <c r="C673" t="s">
        <v>8872</v>
      </c>
      <c r="D673" t="s">
        <v>8873</v>
      </c>
      <c r="E673" t="s">
        <v>60</v>
      </c>
      <c r="F673" t="s">
        <v>5547</v>
      </c>
      <c r="G673">
        <v>0</v>
      </c>
      <c r="H673">
        <v>0</v>
      </c>
      <c r="I673" t="s">
        <v>25</v>
      </c>
      <c r="J673">
        <v>0</v>
      </c>
      <c r="K673">
        <v>10</v>
      </c>
      <c r="L673" t="s">
        <v>19</v>
      </c>
      <c r="M673" t="s">
        <v>5279</v>
      </c>
      <c r="N673" t="s">
        <v>467</v>
      </c>
      <c r="O673" t="s">
        <v>23</v>
      </c>
      <c r="P673" t="s">
        <v>5280</v>
      </c>
      <c r="Q673" t="s">
        <v>65</v>
      </c>
      <c r="R673" t="s">
        <v>20</v>
      </c>
      <c r="S673" t="s">
        <v>71</v>
      </c>
      <c r="T673" t="s">
        <v>67</v>
      </c>
      <c r="U673" t="s">
        <v>35</v>
      </c>
      <c r="V673">
        <v>603</v>
      </c>
      <c r="W673" t="s">
        <v>36</v>
      </c>
      <c r="X673" t="s">
        <v>37</v>
      </c>
      <c r="Y673">
        <v>2</v>
      </c>
      <c r="AB673" t="str">
        <f>IF(Table111[[#This Row],[In Adafruit Kit]]+Table111[[#This Row],[Common part]]&gt;0,1,"")</f>
        <v/>
      </c>
      <c r="AE673" t="e">
        <f>VLOOKUP(Table111[[#This Row],[Resistance (Ohms)]],Values!$A$12:'Values'!D$88,3,0)</f>
        <v>#N/A</v>
      </c>
      <c r="AG673" t="str">
        <f>CONCATENATE(Table111[[#This Row],[Resistance (Ohms)]],Table111[[#This Row],[Tolerance]],Table111[[#This Row],[Stock]])</f>
        <v>1.1kÂ±5%</v>
      </c>
      <c r="AH673" t="s">
        <v>11345</v>
      </c>
      <c r="AI673" s="6" t="s">
        <v>11350</v>
      </c>
    </row>
    <row r="674" spans="1:35">
      <c r="A674" t="s">
        <v>5274</v>
      </c>
      <c r="B674" t="s">
        <v>5275</v>
      </c>
      <c r="C674" t="s">
        <v>5599</v>
      </c>
      <c r="D674" t="s">
        <v>5600</v>
      </c>
      <c r="E674" t="s">
        <v>60</v>
      </c>
      <c r="F674" t="s">
        <v>5601</v>
      </c>
      <c r="G674">
        <v>47805</v>
      </c>
      <c r="H674">
        <v>0</v>
      </c>
      <c r="I674">
        <v>0.1</v>
      </c>
      <c r="J674">
        <v>0</v>
      </c>
      <c r="K674">
        <v>1</v>
      </c>
      <c r="L674" t="s">
        <v>19</v>
      </c>
      <c r="M674" t="s">
        <v>5279</v>
      </c>
      <c r="N674" t="s">
        <v>471</v>
      </c>
      <c r="O674" t="s">
        <v>23</v>
      </c>
      <c r="P674" t="s">
        <v>5280</v>
      </c>
      <c r="Q674" t="s">
        <v>65</v>
      </c>
      <c r="R674" t="s">
        <v>66</v>
      </c>
      <c r="S674" t="s">
        <v>105</v>
      </c>
      <c r="T674" t="s">
        <v>67</v>
      </c>
      <c r="U674" t="s">
        <v>35</v>
      </c>
      <c r="V674">
        <v>603</v>
      </c>
      <c r="W674" t="s">
        <v>36</v>
      </c>
      <c r="X674" t="s">
        <v>37</v>
      </c>
      <c r="Y674">
        <v>2</v>
      </c>
      <c r="Z674">
        <v>1</v>
      </c>
      <c r="AA674">
        <v>1</v>
      </c>
      <c r="AB674">
        <f>IF(Table111[[#This Row],[In Adafruit Kit]]+Table111[[#This Row],[Common part]]&gt;0,1,"")</f>
        <v>1</v>
      </c>
      <c r="AC674">
        <v>1</v>
      </c>
      <c r="AE674" t="e">
        <f>VLOOKUP(Table111[[#This Row],[Resistance (Ohms)]],Values!$A$12:'Values'!D$88,3,0)</f>
        <v>#N/A</v>
      </c>
      <c r="AG674" t="str">
        <f>CONCATENATE(Table111[[#This Row],[Resistance (Ohms)]],Table111[[#This Row],[Tolerance]],Table111[[#This Row],[Stock]])</f>
        <v>1.1MÂ±5%</v>
      </c>
      <c r="AH674" t="s">
        <v>11345</v>
      </c>
      <c r="AI674" s="6" t="s">
        <v>11350</v>
      </c>
    </row>
    <row r="675" spans="1:35">
      <c r="A675" t="s">
        <v>7192</v>
      </c>
      <c r="B675" t="s">
        <v>5275</v>
      </c>
      <c r="C675" t="s">
        <v>8878</v>
      </c>
      <c r="D675" t="s">
        <v>8879</v>
      </c>
      <c r="E675" t="s">
        <v>60</v>
      </c>
      <c r="F675" t="s">
        <v>5601</v>
      </c>
      <c r="G675">
        <v>0</v>
      </c>
      <c r="H675">
        <v>0</v>
      </c>
      <c r="I675" t="s">
        <v>25</v>
      </c>
      <c r="J675">
        <v>0</v>
      </c>
      <c r="K675">
        <v>10</v>
      </c>
      <c r="L675" t="s">
        <v>19</v>
      </c>
      <c r="M675" t="s">
        <v>5279</v>
      </c>
      <c r="N675" t="s">
        <v>471</v>
      </c>
      <c r="O675" t="s">
        <v>23</v>
      </c>
      <c r="P675" t="s">
        <v>5280</v>
      </c>
      <c r="Q675" t="s">
        <v>65</v>
      </c>
      <c r="R675" t="s">
        <v>20</v>
      </c>
      <c r="S675" t="s">
        <v>71</v>
      </c>
      <c r="T675" t="s">
        <v>67</v>
      </c>
      <c r="U675" t="s">
        <v>35</v>
      </c>
      <c r="V675">
        <v>603</v>
      </c>
      <c r="W675" t="s">
        <v>36</v>
      </c>
      <c r="X675" t="s">
        <v>37</v>
      </c>
      <c r="Y675">
        <v>2</v>
      </c>
      <c r="AB675" t="str">
        <f>IF(Table111[[#This Row],[In Adafruit Kit]]+Table111[[#This Row],[Common part]]&gt;0,1,"")</f>
        <v/>
      </c>
      <c r="AE675" t="e">
        <f>VLOOKUP(Table111[[#This Row],[Resistance (Ohms)]],Values!$A$12:'Values'!D$88,3,0)</f>
        <v>#N/A</v>
      </c>
      <c r="AG675" t="str">
        <f>CONCATENATE(Table111[[#This Row],[Resistance (Ohms)]],Table111[[#This Row],[Tolerance]],Table111[[#This Row],[Stock]])</f>
        <v>1.1MÂ±5%</v>
      </c>
      <c r="AH675" t="s">
        <v>11345</v>
      </c>
      <c r="AI675" s="6" t="s">
        <v>11350</v>
      </c>
    </row>
    <row r="676" spans="1:35">
      <c r="A676" t="s">
        <v>5274</v>
      </c>
      <c r="B676" t="s">
        <v>5275</v>
      </c>
      <c r="C676" t="s">
        <v>5929</v>
      </c>
      <c r="D676" t="s">
        <v>5930</v>
      </c>
      <c r="E676" t="s">
        <v>60</v>
      </c>
      <c r="F676" t="s">
        <v>5931</v>
      </c>
      <c r="G676">
        <v>145471</v>
      </c>
      <c r="H676">
        <v>0</v>
      </c>
      <c r="I676">
        <v>0.1</v>
      </c>
      <c r="J676">
        <v>0</v>
      </c>
      <c r="K676">
        <v>1</v>
      </c>
      <c r="L676" t="s">
        <v>19</v>
      </c>
      <c r="M676" t="s">
        <v>5279</v>
      </c>
      <c r="N676" t="s">
        <v>1115</v>
      </c>
      <c r="O676" t="s">
        <v>24</v>
      </c>
      <c r="P676" t="s">
        <v>5280</v>
      </c>
      <c r="Q676" t="s">
        <v>65</v>
      </c>
      <c r="R676" t="s">
        <v>66</v>
      </c>
      <c r="S676" t="s">
        <v>105</v>
      </c>
      <c r="T676" t="s">
        <v>67</v>
      </c>
      <c r="U676" t="s">
        <v>35</v>
      </c>
      <c r="V676">
        <v>603</v>
      </c>
      <c r="W676" t="s">
        <v>36</v>
      </c>
      <c r="X676" t="s">
        <v>37</v>
      </c>
      <c r="Y676">
        <v>2</v>
      </c>
      <c r="AB676" t="str">
        <f>IF(Table111[[#This Row],[In Adafruit Kit]]+Table111[[#This Row],[Common part]]&gt;0,1,"")</f>
        <v/>
      </c>
      <c r="AD676">
        <v>1</v>
      </c>
      <c r="AE676" t="e">
        <f>VLOOKUP(Table111[[#This Row],[Resistance (Ohms)]],Values!$A$12:'Values'!D$88,3,0)</f>
        <v>#N/A</v>
      </c>
      <c r="AG676" t="str">
        <f>CONCATENATE(Table111[[#This Row],[Resistance (Ohms)]],Table111[[#This Row],[Tolerance]],Table111[[#This Row],[Stock]])</f>
        <v>1.21kÂ±1%</v>
      </c>
      <c r="AH676" t="s">
        <v>11345</v>
      </c>
      <c r="AI676" s="6" t="s">
        <v>11350</v>
      </c>
    </row>
    <row r="677" spans="1:35">
      <c r="A677" t="s">
        <v>7192</v>
      </c>
      <c r="B677" t="s">
        <v>5275</v>
      </c>
      <c r="C677" t="s">
        <v>7741</v>
      </c>
      <c r="D677" t="s">
        <v>7742</v>
      </c>
      <c r="E677" t="s">
        <v>60</v>
      </c>
      <c r="F677" t="s">
        <v>5931</v>
      </c>
      <c r="G677">
        <v>0</v>
      </c>
      <c r="H677">
        <v>0</v>
      </c>
      <c r="I677" t="s">
        <v>25</v>
      </c>
      <c r="J677">
        <v>0</v>
      </c>
      <c r="K677">
        <v>10</v>
      </c>
      <c r="L677" t="s">
        <v>19</v>
      </c>
      <c r="M677" t="s">
        <v>5279</v>
      </c>
      <c r="N677" t="s">
        <v>1115</v>
      </c>
      <c r="O677" t="s">
        <v>24</v>
      </c>
      <c r="P677" t="s">
        <v>5280</v>
      </c>
      <c r="Q677" t="s">
        <v>65</v>
      </c>
      <c r="R677" t="s">
        <v>20</v>
      </c>
      <c r="S677" t="s">
        <v>105</v>
      </c>
      <c r="T677" t="s">
        <v>67</v>
      </c>
      <c r="U677" t="s">
        <v>35</v>
      </c>
      <c r="V677">
        <v>603</v>
      </c>
      <c r="W677" t="s">
        <v>36</v>
      </c>
      <c r="X677" t="s">
        <v>37</v>
      </c>
      <c r="Y677">
        <v>2</v>
      </c>
      <c r="AB677" t="str">
        <f>IF(Table111[[#This Row],[In Adafruit Kit]]+Table111[[#This Row],[Common part]]&gt;0,1,"")</f>
        <v/>
      </c>
      <c r="AD677">
        <v>1</v>
      </c>
      <c r="AE677" t="e">
        <f>VLOOKUP(Table111[[#This Row],[Resistance (Ohms)]],Values!$A$12:'Values'!D$88,3,0)</f>
        <v>#N/A</v>
      </c>
      <c r="AG677" t="str">
        <f>CONCATENATE(Table111[[#This Row],[Resistance (Ohms)]],Table111[[#This Row],[Tolerance]],Table111[[#This Row],[Stock]])</f>
        <v>1.21kÂ±1%</v>
      </c>
      <c r="AH677" t="s">
        <v>11345</v>
      </c>
      <c r="AI677" s="6" t="s">
        <v>11350</v>
      </c>
    </row>
    <row r="678" spans="1:35">
      <c r="A678" t="s">
        <v>5274</v>
      </c>
      <c r="B678" t="s">
        <v>5275</v>
      </c>
      <c r="C678" t="s">
        <v>6463</v>
      </c>
      <c r="D678" t="s">
        <v>6464</v>
      </c>
      <c r="E678" t="s">
        <v>60</v>
      </c>
      <c r="F678" t="s">
        <v>6465</v>
      </c>
      <c r="G678">
        <v>57826</v>
      </c>
      <c r="H678">
        <v>0</v>
      </c>
      <c r="I678">
        <v>0.1</v>
      </c>
      <c r="J678">
        <v>0</v>
      </c>
      <c r="K678">
        <v>1</v>
      </c>
      <c r="L678" t="s">
        <v>19</v>
      </c>
      <c r="M678" t="s">
        <v>5279</v>
      </c>
      <c r="N678" t="s">
        <v>2031</v>
      </c>
      <c r="O678" t="s">
        <v>24</v>
      </c>
      <c r="P678" t="s">
        <v>5280</v>
      </c>
      <c r="Q678" t="s">
        <v>65</v>
      </c>
      <c r="R678" t="s">
        <v>66</v>
      </c>
      <c r="S678" t="s">
        <v>105</v>
      </c>
      <c r="T678" t="s">
        <v>67</v>
      </c>
      <c r="U678" t="s">
        <v>35</v>
      </c>
      <c r="V678">
        <v>603</v>
      </c>
      <c r="W678" t="s">
        <v>36</v>
      </c>
      <c r="X678" t="s">
        <v>37</v>
      </c>
      <c r="Y678">
        <v>2</v>
      </c>
      <c r="AB678" t="str">
        <f>IF(Table111[[#This Row],[In Adafruit Kit]]+Table111[[#This Row],[Common part]]&gt;0,1,"")</f>
        <v/>
      </c>
      <c r="AD678">
        <v>1</v>
      </c>
      <c r="AE678" t="e">
        <f>VLOOKUP(Table111[[#This Row],[Resistance (Ohms)]],Values!$A$12:'Values'!D$88,3,0)</f>
        <v>#N/A</v>
      </c>
      <c r="AG678" t="str">
        <f>CONCATENATE(Table111[[#This Row],[Resistance (Ohms)]],Table111[[#This Row],[Tolerance]],Table111[[#This Row],[Stock]])</f>
        <v>1.21MÂ±1%</v>
      </c>
      <c r="AH678" t="s">
        <v>11345</v>
      </c>
      <c r="AI678" s="6" t="s">
        <v>11350</v>
      </c>
    </row>
    <row r="679" spans="1:35">
      <c r="A679" t="s">
        <v>7192</v>
      </c>
      <c r="B679" t="s">
        <v>5275</v>
      </c>
      <c r="C679" t="s">
        <v>7747</v>
      </c>
      <c r="D679" t="s">
        <v>7748</v>
      </c>
      <c r="E679" t="s">
        <v>60</v>
      </c>
      <c r="F679" t="s">
        <v>6465</v>
      </c>
      <c r="G679">
        <v>0</v>
      </c>
      <c r="H679">
        <v>0</v>
      </c>
      <c r="I679" t="s">
        <v>25</v>
      </c>
      <c r="J679">
        <v>0</v>
      </c>
      <c r="K679">
        <v>10</v>
      </c>
      <c r="L679" t="s">
        <v>19</v>
      </c>
      <c r="M679" t="s">
        <v>5279</v>
      </c>
      <c r="N679" t="s">
        <v>2031</v>
      </c>
      <c r="O679" t="s">
        <v>24</v>
      </c>
      <c r="P679" t="s">
        <v>5280</v>
      </c>
      <c r="Q679" t="s">
        <v>65</v>
      </c>
      <c r="R679" t="s">
        <v>20</v>
      </c>
      <c r="S679" t="s">
        <v>105</v>
      </c>
      <c r="T679" t="s">
        <v>67</v>
      </c>
      <c r="U679" t="s">
        <v>35</v>
      </c>
      <c r="V679">
        <v>603</v>
      </c>
      <c r="W679" t="s">
        <v>36</v>
      </c>
      <c r="X679" t="s">
        <v>37</v>
      </c>
      <c r="Y679">
        <v>2</v>
      </c>
      <c r="Z679">
        <v>1</v>
      </c>
      <c r="AB679">
        <f>IF(Table111[[#This Row],[In Adafruit Kit]]+Table111[[#This Row],[Common part]]&gt;0,1,"")</f>
        <v>1</v>
      </c>
      <c r="AC679">
        <v>1</v>
      </c>
      <c r="AE679" t="e">
        <f>VLOOKUP(Table111[[#This Row],[Resistance (Ohms)]],Values!$A$12:'Values'!D$88,3,0)</f>
        <v>#N/A</v>
      </c>
      <c r="AG679" t="str">
        <f>CONCATENATE(Table111[[#This Row],[Resistance (Ohms)]],Table111[[#This Row],[Tolerance]],Table111[[#This Row],[Stock]])</f>
        <v>1.21MÂ±1%</v>
      </c>
      <c r="AH679" t="s">
        <v>11345</v>
      </c>
      <c r="AI679" s="6" t="s">
        <v>11350</v>
      </c>
    </row>
    <row r="680" spans="1:35">
      <c r="A680" t="s">
        <v>5274</v>
      </c>
      <c r="B680" t="s">
        <v>5275</v>
      </c>
      <c r="C680" t="s">
        <v>5854</v>
      </c>
      <c r="D680" t="s">
        <v>5855</v>
      </c>
      <c r="E680" t="s">
        <v>60</v>
      </c>
      <c r="F680" t="s">
        <v>5856</v>
      </c>
      <c r="G680">
        <v>177063</v>
      </c>
      <c r="H680">
        <v>0</v>
      </c>
      <c r="I680">
        <v>0.1</v>
      </c>
      <c r="J680">
        <v>0</v>
      </c>
      <c r="K680">
        <v>1</v>
      </c>
      <c r="L680" t="s">
        <v>19</v>
      </c>
      <c r="M680" t="s">
        <v>5279</v>
      </c>
      <c r="N680" t="s">
        <v>1178</v>
      </c>
      <c r="O680" t="s">
        <v>24</v>
      </c>
      <c r="P680" t="s">
        <v>5280</v>
      </c>
      <c r="Q680" t="s">
        <v>65</v>
      </c>
      <c r="R680" t="s">
        <v>66</v>
      </c>
      <c r="S680" t="s">
        <v>105</v>
      </c>
      <c r="T680" t="s">
        <v>67</v>
      </c>
      <c r="U680" t="s">
        <v>35</v>
      </c>
      <c r="V680">
        <v>603</v>
      </c>
      <c r="W680" t="s">
        <v>36</v>
      </c>
      <c r="X680" t="s">
        <v>37</v>
      </c>
      <c r="Y680">
        <v>2</v>
      </c>
      <c r="AB680" t="str">
        <f>IF(Table111[[#This Row],[In Adafruit Kit]]+Table111[[#This Row],[Common part]]&gt;0,1,"")</f>
        <v/>
      </c>
      <c r="AD680">
        <v>1</v>
      </c>
      <c r="AE680" t="e">
        <f>VLOOKUP(Table111[[#This Row],[Resistance (Ohms)]],Values!$A$12:'Values'!D$88,3,0)</f>
        <v>#N/A</v>
      </c>
      <c r="AG680" t="str">
        <f>CONCATENATE(Table111[[#This Row],[Resistance (Ohms)]],Table111[[#This Row],[Tolerance]],Table111[[#This Row],[Stock]])</f>
        <v>1.24kÂ±1%</v>
      </c>
      <c r="AH680" t="s">
        <v>11345</v>
      </c>
      <c r="AI680" s="6" t="s">
        <v>11350</v>
      </c>
    </row>
    <row r="681" spans="1:35">
      <c r="A681" t="s">
        <v>7192</v>
      </c>
      <c r="B681" t="s">
        <v>5275</v>
      </c>
      <c r="C681" t="s">
        <v>7751</v>
      </c>
      <c r="D681" t="s">
        <v>7752</v>
      </c>
      <c r="E681" t="s">
        <v>60</v>
      </c>
      <c r="F681" t="s">
        <v>5856</v>
      </c>
      <c r="G681">
        <v>0</v>
      </c>
      <c r="H681">
        <v>0</v>
      </c>
      <c r="I681" t="s">
        <v>25</v>
      </c>
      <c r="J681">
        <v>0</v>
      </c>
      <c r="K681">
        <v>10</v>
      </c>
      <c r="L681" t="s">
        <v>19</v>
      </c>
      <c r="M681" t="s">
        <v>5279</v>
      </c>
      <c r="N681" t="s">
        <v>1178</v>
      </c>
      <c r="O681" t="s">
        <v>24</v>
      </c>
      <c r="P681" t="s">
        <v>5280</v>
      </c>
      <c r="Q681" t="s">
        <v>65</v>
      </c>
      <c r="R681" t="s">
        <v>20</v>
      </c>
      <c r="S681" t="s">
        <v>105</v>
      </c>
      <c r="T681" t="s">
        <v>67</v>
      </c>
      <c r="U681" t="s">
        <v>35</v>
      </c>
      <c r="V681">
        <v>603</v>
      </c>
      <c r="W681" t="s">
        <v>36</v>
      </c>
      <c r="X681" t="s">
        <v>37</v>
      </c>
      <c r="Y681">
        <v>2</v>
      </c>
      <c r="AB681" t="str">
        <f>IF(Table111[[#This Row],[In Adafruit Kit]]+Table111[[#This Row],[Common part]]&gt;0,1,"")</f>
        <v/>
      </c>
      <c r="AD681">
        <v>1</v>
      </c>
      <c r="AE681" t="e">
        <f>VLOOKUP(Table111[[#This Row],[Resistance (Ohms)]],Values!$A$12:'Values'!D$88,3,0)</f>
        <v>#N/A</v>
      </c>
      <c r="AG681" t="str">
        <f>CONCATENATE(Table111[[#This Row],[Resistance (Ohms)]],Table111[[#This Row],[Tolerance]],Table111[[#This Row],[Stock]])</f>
        <v>1.24kÂ±1%</v>
      </c>
      <c r="AH681" t="s">
        <v>11345</v>
      </c>
      <c r="AI681" s="6" t="s">
        <v>11350</v>
      </c>
    </row>
    <row r="682" spans="1:35">
      <c r="A682" t="s">
        <v>5274</v>
      </c>
      <c r="B682" t="s">
        <v>5275</v>
      </c>
      <c r="C682" t="s">
        <v>5974</v>
      </c>
      <c r="D682" t="s">
        <v>5975</v>
      </c>
      <c r="E682" t="s">
        <v>60</v>
      </c>
      <c r="F682" t="s">
        <v>5976</v>
      </c>
      <c r="G682">
        <v>129869</v>
      </c>
      <c r="H682">
        <v>0</v>
      </c>
      <c r="I682">
        <v>0.1</v>
      </c>
      <c r="J682">
        <v>0</v>
      </c>
      <c r="K682">
        <v>1</v>
      </c>
      <c r="L682" t="s">
        <v>19</v>
      </c>
      <c r="M682" t="s">
        <v>5279</v>
      </c>
      <c r="N682" t="s">
        <v>696</v>
      </c>
      <c r="O682" t="s">
        <v>24</v>
      </c>
      <c r="P682" t="s">
        <v>5280</v>
      </c>
      <c r="Q682" t="s">
        <v>65</v>
      </c>
      <c r="R682" t="s">
        <v>66</v>
      </c>
      <c r="S682" t="s">
        <v>105</v>
      </c>
      <c r="T682" t="s">
        <v>67</v>
      </c>
      <c r="U682" t="s">
        <v>35</v>
      </c>
      <c r="V682">
        <v>603</v>
      </c>
      <c r="W682" t="s">
        <v>36</v>
      </c>
      <c r="X682" t="s">
        <v>37</v>
      </c>
      <c r="Y682">
        <v>2</v>
      </c>
      <c r="AB682" t="str">
        <f>IF(Table111[[#This Row],[In Adafruit Kit]]+Table111[[#This Row],[Common part]]&gt;0,1,"")</f>
        <v/>
      </c>
      <c r="AD682">
        <v>1</v>
      </c>
      <c r="AE682" t="e">
        <f>VLOOKUP(Table111[[#This Row],[Resistance (Ohms)]],Values!$A$12:'Values'!D$88,3,0)</f>
        <v>#N/A</v>
      </c>
      <c r="AG682" t="str">
        <f>CONCATENATE(Table111[[#This Row],[Resistance (Ohms)]],Table111[[#This Row],[Tolerance]],Table111[[#This Row],[Stock]])</f>
        <v>1.27kÂ±1%</v>
      </c>
      <c r="AH682" t="s">
        <v>11345</v>
      </c>
      <c r="AI682" s="6" t="s">
        <v>11350</v>
      </c>
    </row>
    <row r="683" spans="1:35">
      <c r="A683" t="s">
        <v>7192</v>
      </c>
      <c r="B683" t="s">
        <v>5275</v>
      </c>
      <c r="C683" t="s">
        <v>7759</v>
      </c>
      <c r="D683" t="s">
        <v>7760</v>
      </c>
      <c r="E683" t="s">
        <v>60</v>
      </c>
      <c r="F683" t="s">
        <v>5976</v>
      </c>
      <c r="G683">
        <v>0</v>
      </c>
      <c r="H683">
        <v>0</v>
      </c>
      <c r="I683" t="s">
        <v>25</v>
      </c>
      <c r="J683">
        <v>0</v>
      </c>
      <c r="K683">
        <v>10</v>
      </c>
      <c r="L683" t="s">
        <v>19</v>
      </c>
      <c r="M683" t="s">
        <v>5279</v>
      </c>
      <c r="N683" t="s">
        <v>696</v>
      </c>
      <c r="O683" t="s">
        <v>24</v>
      </c>
      <c r="P683" t="s">
        <v>5280</v>
      </c>
      <c r="Q683" t="s">
        <v>65</v>
      </c>
      <c r="R683" t="s">
        <v>20</v>
      </c>
      <c r="S683" t="s">
        <v>105</v>
      </c>
      <c r="T683" t="s">
        <v>67</v>
      </c>
      <c r="U683" t="s">
        <v>35</v>
      </c>
      <c r="V683">
        <v>603</v>
      </c>
      <c r="W683" t="s">
        <v>36</v>
      </c>
      <c r="X683" t="s">
        <v>37</v>
      </c>
      <c r="Y683">
        <v>2</v>
      </c>
      <c r="AB683" t="str">
        <f>IF(Table111[[#This Row],[In Adafruit Kit]]+Table111[[#This Row],[Common part]]&gt;0,1,"")</f>
        <v/>
      </c>
      <c r="AD683">
        <v>1</v>
      </c>
      <c r="AE683" t="e">
        <f>VLOOKUP(Table111[[#This Row],[Resistance (Ohms)]],Values!$A$12:'Values'!D$88,3,0)</f>
        <v>#N/A</v>
      </c>
      <c r="AG683" t="str">
        <f>CONCATENATE(Table111[[#This Row],[Resistance (Ohms)]],Table111[[#This Row],[Tolerance]],Table111[[#This Row],[Stock]])</f>
        <v>1.27kÂ±1%</v>
      </c>
      <c r="AH683" t="s">
        <v>11345</v>
      </c>
      <c r="AI683" s="6" t="s">
        <v>11350</v>
      </c>
    </row>
    <row r="684" spans="1:35">
      <c r="A684" t="s">
        <v>5274</v>
      </c>
      <c r="B684" t="s">
        <v>5275</v>
      </c>
      <c r="C684" t="s">
        <v>5413</v>
      </c>
      <c r="D684" t="s">
        <v>5414</v>
      </c>
      <c r="E684" t="s">
        <v>60</v>
      </c>
      <c r="F684" t="s">
        <v>5415</v>
      </c>
      <c r="G684">
        <v>147768</v>
      </c>
      <c r="H684">
        <v>0</v>
      </c>
      <c r="I684">
        <v>0.1</v>
      </c>
      <c r="J684">
        <v>0</v>
      </c>
      <c r="K684">
        <v>1</v>
      </c>
      <c r="L684" t="s">
        <v>19</v>
      </c>
      <c r="M684" t="s">
        <v>5279</v>
      </c>
      <c r="N684" t="s">
        <v>184</v>
      </c>
      <c r="O684" t="s">
        <v>23</v>
      </c>
      <c r="P684" t="s">
        <v>5280</v>
      </c>
      <c r="Q684" t="s">
        <v>65</v>
      </c>
      <c r="R684" t="s">
        <v>66</v>
      </c>
      <c r="S684" t="s">
        <v>105</v>
      </c>
      <c r="T684" t="s">
        <v>67</v>
      </c>
      <c r="U684" t="s">
        <v>35</v>
      </c>
      <c r="V684">
        <v>603</v>
      </c>
      <c r="W684" t="s">
        <v>36</v>
      </c>
      <c r="X684" t="s">
        <v>37</v>
      </c>
      <c r="Y684">
        <v>2</v>
      </c>
      <c r="AB684" t="str">
        <f>IF(Table111[[#This Row],[In Adafruit Kit]]+Table111[[#This Row],[Common part]]&gt;0,1,"")</f>
        <v/>
      </c>
      <c r="AC684">
        <v>1</v>
      </c>
      <c r="AE684" t="str">
        <f>VLOOKUP(Table111[[#This Row],[Resistance (Ohms)]],Values!$A$12:'Values'!D$88,3,0)</f>
        <v>STOCK</v>
      </c>
      <c r="AF684" t="s">
        <v>29</v>
      </c>
      <c r="AG684" t="str">
        <f>CONCATENATE(Table111[[#This Row],[Resistance (Ohms)]],Table111[[#This Row],[Tolerance]],Table111[[#This Row],[Stock]])</f>
        <v>1.2kÂ±5%Stock</v>
      </c>
      <c r="AH684" t="s">
        <v>11345</v>
      </c>
      <c r="AI684" s="6" t="s">
        <v>11350</v>
      </c>
    </row>
    <row r="685" spans="1:35">
      <c r="A685" t="s">
        <v>5274</v>
      </c>
      <c r="B685" t="s">
        <v>5275</v>
      </c>
      <c r="C685" t="s">
        <v>6751</v>
      </c>
      <c r="D685" t="s">
        <v>6752</v>
      </c>
      <c r="E685" t="s">
        <v>60</v>
      </c>
      <c r="F685" t="s">
        <v>6753</v>
      </c>
      <c r="G685">
        <v>39788</v>
      </c>
      <c r="H685">
        <v>0</v>
      </c>
      <c r="I685">
        <v>0.1</v>
      </c>
      <c r="J685">
        <v>0</v>
      </c>
      <c r="K685">
        <v>1</v>
      </c>
      <c r="L685" t="s">
        <v>19</v>
      </c>
      <c r="M685" t="s">
        <v>5279</v>
      </c>
      <c r="N685" t="s">
        <v>184</v>
      </c>
      <c r="O685" t="s">
        <v>24</v>
      </c>
      <c r="P685" t="s">
        <v>5280</v>
      </c>
      <c r="Q685" t="s">
        <v>65</v>
      </c>
      <c r="R685" t="s">
        <v>66</v>
      </c>
      <c r="S685" t="s">
        <v>105</v>
      </c>
      <c r="T685" t="s">
        <v>67</v>
      </c>
      <c r="U685" t="s">
        <v>35</v>
      </c>
      <c r="V685">
        <v>603</v>
      </c>
      <c r="W685" t="s">
        <v>36</v>
      </c>
      <c r="X685" t="s">
        <v>37</v>
      </c>
      <c r="Y685">
        <v>2</v>
      </c>
      <c r="AB685" t="str">
        <f>IF(Table111[[#This Row],[In Adafruit Kit]]+Table111[[#This Row],[Common part]]&gt;0,1,"")</f>
        <v/>
      </c>
      <c r="AD685">
        <v>1</v>
      </c>
      <c r="AE685" t="str">
        <f>VLOOKUP(Table111[[#This Row],[Resistance (Ohms)]],Values!$A$12:'Values'!D$88,3,0)</f>
        <v>STOCK</v>
      </c>
      <c r="AF685" t="s">
        <v>29</v>
      </c>
      <c r="AG685" t="str">
        <f>CONCATENATE(Table111[[#This Row],[Resistance (Ohms)]],Table111[[#This Row],[Tolerance]],Table111[[#This Row],[Stock]])</f>
        <v>1.2kÂ±1%Stock</v>
      </c>
      <c r="AH685" t="s">
        <v>11345</v>
      </c>
      <c r="AI685" s="6" t="s">
        <v>11350</v>
      </c>
    </row>
    <row r="686" spans="1:35">
      <c r="A686" t="s">
        <v>7192</v>
      </c>
      <c r="B686" t="s">
        <v>5275</v>
      </c>
      <c r="C686" t="s">
        <v>7731</v>
      </c>
      <c r="D686" t="s">
        <v>7732</v>
      </c>
      <c r="E686" t="s">
        <v>60</v>
      </c>
      <c r="F686" t="s">
        <v>6753</v>
      </c>
      <c r="G686">
        <v>0</v>
      </c>
      <c r="H686">
        <v>0</v>
      </c>
      <c r="I686" t="s">
        <v>25</v>
      </c>
      <c r="J686">
        <v>0</v>
      </c>
      <c r="K686">
        <v>10</v>
      </c>
      <c r="L686" t="s">
        <v>19</v>
      </c>
      <c r="M686" t="s">
        <v>5279</v>
      </c>
      <c r="N686" t="s">
        <v>184</v>
      </c>
      <c r="O686" t="s">
        <v>24</v>
      </c>
      <c r="P686" t="s">
        <v>5280</v>
      </c>
      <c r="Q686" t="s">
        <v>65</v>
      </c>
      <c r="R686" t="s">
        <v>20</v>
      </c>
      <c r="S686" t="s">
        <v>105</v>
      </c>
      <c r="T686" t="s">
        <v>67</v>
      </c>
      <c r="U686" t="s">
        <v>35</v>
      </c>
      <c r="V686">
        <v>603</v>
      </c>
      <c r="W686" t="s">
        <v>36</v>
      </c>
      <c r="X686" t="s">
        <v>37</v>
      </c>
      <c r="Y686">
        <v>2</v>
      </c>
      <c r="AB686" t="str">
        <f>IF(Table111[[#This Row],[In Adafruit Kit]]+Table111[[#This Row],[Common part]]&gt;0,1,"")</f>
        <v/>
      </c>
      <c r="AD686">
        <v>1</v>
      </c>
      <c r="AE686" t="str">
        <f>VLOOKUP(Table111[[#This Row],[Resistance (Ohms)]],Values!$A$12:'Values'!D$88,3,0)</f>
        <v>STOCK</v>
      </c>
      <c r="AG686" t="str">
        <f>CONCATENATE(Table111[[#This Row],[Resistance (Ohms)]],Table111[[#This Row],[Tolerance]],Table111[[#This Row],[Stock]])</f>
        <v>1.2kÂ±1%</v>
      </c>
      <c r="AH686" t="s">
        <v>11345</v>
      </c>
      <c r="AI686" s="6" t="s">
        <v>11350</v>
      </c>
    </row>
    <row r="687" spans="1:35">
      <c r="A687" t="s">
        <v>7192</v>
      </c>
      <c r="B687" t="s">
        <v>5275</v>
      </c>
      <c r="C687" t="s">
        <v>8884</v>
      </c>
      <c r="D687" t="s">
        <v>8885</v>
      </c>
      <c r="E687" t="s">
        <v>60</v>
      </c>
      <c r="F687" t="s">
        <v>5415</v>
      </c>
      <c r="G687">
        <v>0</v>
      </c>
      <c r="H687">
        <v>0</v>
      </c>
      <c r="I687" t="s">
        <v>25</v>
      </c>
      <c r="J687">
        <v>0</v>
      </c>
      <c r="K687">
        <v>10</v>
      </c>
      <c r="L687" t="s">
        <v>19</v>
      </c>
      <c r="M687" t="s">
        <v>5279</v>
      </c>
      <c r="N687" t="s">
        <v>184</v>
      </c>
      <c r="O687" t="s">
        <v>23</v>
      </c>
      <c r="P687" t="s">
        <v>5280</v>
      </c>
      <c r="Q687" t="s">
        <v>65</v>
      </c>
      <c r="R687" t="s">
        <v>20</v>
      </c>
      <c r="S687" t="s">
        <v>71</v>
      </c>
      <c r="T687" t="s">
        <v>67</v>
      </c>
      <c r="U687" t="s">
        <v>35</v>
      </c>
      <c r="V687">
        <v>603</v>
      </c>
      <c r="W687" t="s">
        <v>36</v>
      </c>
      <c r="X687" t="s">
        <v>37</v>
      </c>
      <c r="Y687">
        <v>2</v>
      </c>
      <c r="AB687" t="str">
        <f>IF(Table111[[#This Row],[In Adafruit Kit]]+Table111[[#This Row],[Common part]]&gt;0,1,"")</f>
        <v/>
      </c>
      <c r="AE687" t="str">
        <f>VLOOKUP(Table111[[#This Row],[Resistance (Ohms)]],Values!$A$12:'Values'!D$88,3,0)</f>
        <v>STOCK</v>
      </c>
      <c r="AG687" t="str">
        <f>CONCATENATE(Table111[[#This Row],[Resistance (Ohms)]],Table111[[#This Row],[Tolerance]],Table111[[#This Row],[Stock]])</f>
        <v>1.2kÂ±5%</v>
      </c>
      <c r="AH687" t="s">
        <v>11345</v>
      </c>
      <c r="AI687" s="6" t="s">
        <v>11350</v>
      </c>
    </row>
    <row r="688" spans="1:35">
      <c r="A688" t="s">
        <v>5274</v>
      </c>
      <c r="B688" t="s">
        <v>5275</v>
      </c>
      <c r="C688" t="s">
        <v>5515</v>
      </c>
      <c r="D688" t="s">
        <v>5516</v>
      </c>
      <c r="E688" t="s">
        <v>60</v>
      </c>
      <c r="F688" t="s">
        <v>5517</v>
      </c>
      <c r="G688">
        <v>77957</v>
      </c>
      <c r="H688">
        <v>0</v>
      </c>
      <c r="I688">
        <v>0.1</v>
      </c>
      <c r="J688">
        <v>0</v>
      </c>
      <c r="K688">
        <v>1</v>
      </c>
      <c r="L688" t="s">
        <v>19</v>
      </c>
      <c r="M688" t="s">
        <v>5279</v>
      </c>
      <c r="N688" t="s">
        <v>3068</v>
      </c>
      <c r="O688" t="s">
        <v>23</v>
      </c>
      <c r="P688" t="s">
        <v>5280</v>
      </c>
      <c r="Q688" t="s">
        <v>65</v>
      </c>
      <c r="R688" t="s">
        <v>66</v>
      </c>
      <c r="S688" t="s">
        <v>105</v>
      </c>
      <c r="T688" t="s">
        <v>67</v>
      </c>
      <c r="U688" t="s">
        <v>35</v>
      </c>
      <c r="V688">
        <v>603</v>
      </c>
      <c r="W688" t="s">
        <v>36</v>
      </c>
      <c r="X688" t="s">
        <v>37</v>
      </c>
      <c r="Y688">
        <v>2</v>
      </c>
      <c r="Z688">
        <v>1</v>
      </c>
      <c r="AB688">
        <f>IF(Table111[[#This Row],[In Adafruit Kit]]+Table111[[#This Row],[Common part]]&gt;0,1,"")</f>
        <v>1</v>
      </c>
      <c r="AC688">
        <v>1</v>
      </c>
      <c r="AE688" t="e">
        <f>VLOOKUP(Table111[[#This Row],[Resistance (Ohms)]],Values!$A$12:'Values'!D$88,3,0)</f>
        <v>#N/A</v>
      </c>
      <c r="AG688" t="str">
        <f>CONCATENATE(Table111[[#This Row],[Resistance (Ohms)]],Table111[[#This Row],[Tolerance]],Table111[[#This Row],[Stock]])</f>
        <v>1.2MÂ±5%</v>
      </c>
      <c r="AH688" t="s">
        <v>11345</v>
      </c>
      <c r="AI688" s="6" t="s">
        <v>11350</v>
      </c>
    </row>
    <row r="689" spans="1:35">
      <c r="A689" t="s">
        <v>5274</v>
      </c>
      <c r="B689" t="s">
        <v>5275</v>
      </c>
      <c r="C689" t="s">
        <v>7345</v>
      </c>
      <c r="D689" t="s">
        <v>7346</v>
      </c>
      <c r="E689" t="s">
        <v>60</v>
      </c>
      <c r="F689" t="s">
        <v>7347</v>
      </c>
      <c r="G689">
        <v>10859</v>
      </c>
      <c r="H689">
        <v>0</v>
      </c>
      <c r="I689">
        <v>0.1</v>
      </c>
      <c r="J689">
        <v>0</v>
      </c>
      <c r="K689">
        <v>1</v>
      </c>
      <c r="L689" t="s">
        <v>19</v>
      </c>
      <c r="M689" t="s">
        <v>5279</v>
      </c>
      <c r="N689" t="s">
        <v>3068</v>
      </c>
      <c r="O689" t="s">
        <v>24</v>
      </c>
      <c r="P689" t="s">
        <v>5280</v>
      </c>
      <c r="Q689" t="s">
        <v>65</v>
      </c>
      <c r="R689" t="s">
        <v>66</v>
      </c>
      <c r="S689" t="s">
        <v>105</v>
      </c>
      <c r="T689" t="s">
        <v>67</v>
      </c>
      <c r="U689" t="s">
        <v>35</v>
      </c>
      <c r="V689">
        <v>603</v>
      </c>
      <c r="W689" t="s">
        <v>36</v>
      </c>
      <c r="X689" t="s">
        <v>37</v>
      </c>
      <c r="Y689">
        <v>2</v>
      </c>
      <c r="AB689" t="str">
        <f>IF(Table111[[#This Row],[In Adafruit Kit]]+Table111[[#This Row],[Common part]]&gt;0,1,"")</f>
        <v/>
      </c>
      <c r="AD689">
        <v>1</v>
      </c>
      <c r="AE689" t="e">
        <f>VLOOKUP(Table111[[#This Row],[Resistance (Ohms)]],Values!$A$12:'Values'!D$88,3,0)</f>
        <v>#N/A</v>
      </c>
      <c r="AG689" t="str">
        <f>CONCATENATE(Table111[[#This Row],[Resistance (Ohms)]],Table111[[#This Row],[Tolerance]],Table111[[#This Row],[Stock]])</f>
        <v>1.2MÂ±1%</v>
      </c>
      <c r="AH689" t="s">
        <v>11345</v>
      </c>
      <c r="AI689" s="6" t="s">
        <v>11350</v>
      </c>
    </row>
    <row r="690" spans="1:35">
      <c r="A690" t="s">
        <v>7192</v>
      </c>
      <c r="B690" t="s">
        <v>5275</v>
      </c>
      <c r="C690" t="s">
        <v>7737</v>
      </c>
      <c r="D690" t="s">
        <v>7738</v>
      </c>
      <c r="E690" t="s">
        <v>60</v>
      </c>
      <c r="F690" t="s">
        <v>7347</v>
      </c>
      <c r="G690">
        <v>0</v>
      </c>
      <c r="H690">
        <v>0</v>
      </c>
      <c r="I690" t="s">
        <v>25</v>
      </c>
      <c r="J690">
        <v>0</v>
      </c>
      <c r="K690">
        <v>10</v>
      </c>
      <c r="L690" t="s">
        <v>19</v>
      </c>
      <c r="M690" t="s">
        <v>5279</v>
      </c>
      <c r="N690" t="s">
        <v>3068</v>
      </c>
      <c r="O690" t="s">
        <v>24</v>
      </c>
      <c r="P690" t="s">
        <v>5280</v>
      </c>
      <c r="Q690" t="s">
        <v>65</v>
      </c>
      <c r="R690" t="s">
        <v>20</v>
      </c>
      <c r="S690" t="s">
        <v>105</v>
      </c>
      <c r="T690" t="s">
        <v>67</v>
      </c>
      <c r="U690" t="s">
        <v>35</v>
      </c>
      <c r="V690">
        <v>603</v>
      </c>
      <c r="W690" t="s">
        <v>36</v>
      </c>
      <c r="X690" t="s">
        <v>37</v>
      </c>
      <c r="Y690">
        <v>2</v>
      </c>
      <c r="AB690" t="str">
        <f>IF(Table111[[#This Row],[In Adafruit Kit]]+Table111[[#This Row],[Common part]]&gt;0,1,"")</f>
        <v/>
      </c>
      <c r="AD690">
        <v>1</v>
      </c>
      <c r="AE690" t="e">
        <f>VLOOKUP(Table111[[#This Row],[Resistance (Ohms)]],Values!$A$12:'Values'!D$88,3,0)</f>
        <v>#N/A</v>
      </c>
      <c r="AG690" t="str">
        <f>CONCATENATE(Table111[[#This Row],[Resistance (Ohms)]],Table111[[#This Row],[Tolerance]],Table111[[#This Row],[Stock]])</f>
        <v>1.2MÂ±1%</v>
      </c>
      <c r="AH690" t="s">
        <v>11345</v>
      </c>
      <c r="AI690" s="6" t="s">
        <v>11350</v>
      </c>
    </row>
    <row r="691" spans="1:35">
      <c r="A691" t="s">
        <v>7192</v>
      </c>
      <c r="B691" t="s">
        <v>5275</v>
      </c>
      <c r="C691" t="s">
        <v>8890</v>
      </c>
      <c r="D691" t="s">
        <v>8891</v>
      </c>
      <c r="E691" t="s">
        <v>60</v>
      </c>
      <c r="F691" t="s">
        <v>5517</v>
      </c>
      <c r="G691">
        <v>0</v>
      </c>
      <c r="H691">
        <v>0</v>
      </c>
      <c r="I691" t="s">
        <v>25</v>
      </c>
      <c r="J691">
        <v>0</v>
      </c>
      <c r="K691">
        <v>10</v>
      </c>
      <c r="L691" t="s">
        <v>19</v>
      </c>
      <c r="M691" t="s">
        <v>5279</v>
      </c>
      <c r="N691" t="s">
        <v>3068</v>
      </c>
      <c r="O691" t="s">
        <v>23</v>
      </c>
      <c r="P691" t="s">
        <v>5280</v>
      </c>
      <c r="Q691" t="s">
        <v>65</v>
      </c>
      <c r="R691" t="s">
        <v>20</v>
      </c>
      <c r="S691" t="s">
        <v>71</v>
      </c>
      <c r="T691" t="s">
        <v>67</v>
      </c>
      <c r="U691" t="s">
        <v>35</v>
      </c>
      <c r="V691">
        <v>603</v>
      </c>
      <c r="W691" t="s">
        <v>36</v>
      </c>
      <c r="X691" t="s">
        <v>37</v>
      </c>
      <c r="Y691">
        <v>2</v>
      </c>
      <c r="AB691" t="str">
        <f>IF(Table111[[#This Row],[In Adafruit Kit]]+Table111[[#This Row],[Common part]]&gt;0,1,"")</f>
        <v/>
      </c>
      <c r="AE691" t="e">
        <f>VLOOKUP(Table111[[#This Row],[Resistance (Ohms)]],Values!$A$12:'Values'!D$88,3,0)</f>
        <v>#N/A</v>
      </c>
      <c r="AG691" t="str">
        <f>CONCATENATE(Table111[[#This Row],[Resistance (Ohms)]],Table111[[#This Row],[Tolerance]],Table111[[#This Row],[Stock]])</f>
        <v>1.2MÂ±5%</v>
      </c>
      <c r="AH691" t="s">
        <v>11345</v>
      </c>
      <c r="AI691" s="6" t="s">
        <v>11350</v>
      </c>
    </row>
    <row r="692" spans="1:35">
      <c r="A692" t="s">
        <v>5274</v>
      </c>
      <c r="B692" t="s">
        <v>5275</v>
      </c>
      <c r="C692" t="s">
        <v>6754</v>
      </c>
      <c r="D692" t="s">
        <v>6755</v>
      </c>
      <c r="E692" t="s">
        <v>60</v>
      </c>
      <c r="F692" t="s">
        <v>6756</v>
      </c>
      <c r="G692">
        <v>35386</v>
      </c>
      <c r="H692">
        <v>0</v>
      </c>
      <c r="I692">
        <v>0.1</v>
      </c>
      <c r="J692">
        <v>0</v>
      </c>
      <c r="K692">
        <v>1</v>
      </c>
      <c r="L692" t="s">
        <v>19</v>
      </c>
      <c r="M692" t="s">
        <v>5279</v>
      </c>
      <c r="N692" t="s">
        <v>3089</v>
      </c>
      <c r="O692" t="s">
        <v>24</v>
      </c>
      <c r="P692" t="s">
        <v>5280</v>
      </c>
      <c r="Q692" t="s">
        <v>65</v>
      </c>
      <c r="R692" t="s">
        <v>66</v>
      </c>
      <c r="S692" t="s">
        <v>105</v>
      </c>
      <c r="T692" t="s">
        <v>67</v>
      </c>
      <c r="U692" t="s">
        <v>35</v>
      </c>
      <c r="V692">
        <v>603</v>
      </c>
      <c r="W692" t="s">
        <v>36</v>
      </c>
      <c r="X692" t="s">
        <v>37</v>
      </c>
      <c r="Y692">
        <v>2</v>
      </c>
      <c r="AB692" t="str">
        <f>IF(Table111[[#This Row],[In Adafruit Kit]]+Table111[[#This Row],[Common part]]&gt;0,1,"")</f>
        <v/>
      </c>
      <c r="AD692">
        <v>1</v>
      </c>
      <c r="AE692" t="e">
        <f>VLOOKUP(Table111[[#This Row],[Resistance (Ohms)]],Values!$A$12:'Values'!D$88,3,0)</f>
        <v>#N/A</v>
      </c>
      <c r="AG692" t="str">
        <f>CONCATENATE(Table111[[#This Row],[Resistance (Ohms)]],Table111[[#This Row],[Tolerance]],Table111[[#This Row],[Stock]])</f>
        <v>1.33kÂ±1%</v>
      </c>
      <c r="AH692" t="s">
        <v>11345</v>
      </c>
      <c r="AI692" s="6" t="s">
        <v>11350</v>
      </c>
    </row>
    <row r="693" spans="1:35">
      <c r="A693" t="s">
        <v>7192</v>
      </c>
      <c r="B693" t="s">
        <v>5275</v>
      </c>
      <c r="C693" t="s">
        <v>7783</v>
      </c>
      <c r="D693" t="s">
        <v>7784</v>
      </c>
      <c r="E693" t="s">
        <v>60</v>
      </c>
      <c r="F693" t="s">
        <v>6756</v>
      </c>
      <c r="G693">
        <v>0</v>
      </c>
      <c r="H693">
        <v>0</v>
      </c>
      <c r="I693" t="s">
        <v>25</v>
      </c>
      <c r="J693">
        <v>0</v>
      </c>
      <c r="K693">
        <v>10</v>
      </c>
      <c r="L693" t="s">
        <v>19</v>
      </c>
      <c r="M693" t="s">
        <v>5279</v>
      </c>
      <c r="N693" t="s">
        <v>3089</v>
      </c>
      <c r="O693" t="s">
        <v>24</v>
      </c>
      <c r="P693" t="s">
        <v>5280</v>
      </c>
      <c r="Q693" t="s">
        <v>65</v>
      </c>
      <c r="R693" t="s">
        <v>20</v>
      </c>
      <c r="S693" t="s">
        <v>105</v>
      </c>
      <c r="T693" t="s">
        <v>67</v>
      </c>
      <c r="U693" t="s">
        <v>35</v>
      </c>
      <c r="V693">
        <v>603</v>
      </c>
      <c r="W693" t="s">
        <v>36</v>
      </c>
      <c r="X693" t="s">
        <v>37</v>
      </c>
      <c r="Y693">
        <v>2</v>
      </c>
      <c r="AB693" t="str">
        <f>IF(Table111[[#This Row],[In Adafruit Kit]]+Table111[[#This Row],[Common part]]&gt;0,1,"")</f>
        <v/>
      </c>
      <c r="AD693">
        <v>1</v>
      </c>
      <c r="AE693" t="e">
        <f>VLOOKUP(Table111[[#This Row],[Resistance (Ohms)]],Values!$A$12:'Values'!D$88,3,0)</f>
        <v>#N/A</v>
      </c>
      <c r="AG693" t="str">
        <f>CONCATENATE(Table111[[#This Row],[Resistance (Ohms)]],Table111[[#This Row],[Tolerance]],Table111[[#This Row],[Stock]])</f>
        <v>1.33kÂ±1%</v>
      </c>
      <c r="AH693" t="s">
        <v>11345</v>
      </c>
      <c r="AI693" s="6" t="s">
        <v>11350</v>
      </c>
    </row>
    <row r="694" spans="1:35">
      <c r="A694" t="s">
        <v>5274</v>
      </c>
      <c r="B694" t="s">
        <v>5275</v>
      </c>
      <c r="C694" t="s">
        <v>7582</v>
      </c>
      <c r="D694" t="s">
        <v>7583</v>
      </c>
      <c r="E694" t="s">
        <v>60</v>
      </c>
      <c r="F694" t="s">
        <v>7584</v>
      </c>
      <c r="G694">
        <v>7</v>
      </c>
      <c r="H694">
        <v>0</v>
      </c>
      <c r="I694">
        <v>0.1</v>
      </c>
      <c r="J694">
        <v>0</v>
      </c>
      <c r="K694">
        <v>1</v>
      </c>
      <c r="L694" t="s">
        <v>19</v>
      </c>
      <c r="M694" t="s">
        <v>5279</v>
      </c>
      <c r="N694" t="s">
        <v>2668</v>
      </c>
      <c r="O694" t="s">
        <v>24</v>
      </c>
      <c r="P694" t="s">
        <v>5280</v>
      </c>
      <c r="Q694" t="s">
        <v>65</v>
      </c>
      <c r="R694" t="s">
        <v>66</v>
      </c>
      <c r="S694" t="s">
        <v>105</v>
      </c>
      <c r="T694" t="s">
        <v>67</v>
      </c>
      <c r="U694" t="s">
        <v>35</v>
      </c>
      <c r="V694">
        <v>603</v>
      </c>
      <c r="W694" t="s">
        <v>36</v>
      </c>
      <c r="X694" t="s">
        <v>37</v>
      </c>
      <c r="Y694">
        <v>2</v>
      </c>
      <c r="AB694" t="str">
        <f>IF(Table111[[#This Row],[In Adafruit Kit]]+Table111[[#This Row],[Common part]]&gt;0,1,"")</f>
        <v/>
      </c>
      <c r="AD694">
        <v>1</v>
      </c>
      <c r="AE694" t="e">
        <f>VLOOKUP(Table111[[#This Row],[Resistance (Ohms)]],Values!$A$12:'Values'!D$88,3,0)</f>
        <v>#N/A</v>
      </c>
      <c r="AG694" t="str">
        <f>CONCATENATE(Table111[[#This Row],[Resistance (Ohms)]],Table111[[#This Row],[Tolerance]],Table111[[#This Row],[Stock]])</f>
        <v>1.37kÂ±1%</v>
      </c>
      <c r="AH694" t="s">
        <v>11345</v>
      </c>
      <c r="AI694" s="6" t="s">
        <v>11350</v>
      </c>
    </row>
    <row r="695" spans="1:35">
      <c r="A695" t="s">
        <v>7192</v>
      </c>
      <c r="B695" t="s">
        <v>5275</v>
      </c>
      <c r="C695" t="s">
        <v>7791</v>
      </c>
      <c r="D695" t="s">
        <v>7792</v>
      </c>
      <c r="E695" t="s">
        <v>60</v>
      </c>
      <c r="F695" t="s">
        <v>7584</v>
      </c>
      <c r="G695">
        <v>0</v>
      </c>
      <c r="H695">
        <v>0</v>
      </c>
      <c r="I695" t="s">
        <v>25</v>
      </c>
      <c r="J695">
        <v>0</v>
      </c>
      <c r="K695">
        <v>10</v>
      </c>
      <c r="L695" t="s">
        <v>19</v>
      </c>
      <c r="M695" t="s">
        <v>5279</v>
      </c>
      <c r="N695" t="s">
        <v>2668</v>
      </c>
      <c r="O695" t="s">
        <v>24</v>
      </c>
      <c r="P695" t="s">
        <v>5280</v>
      </c>
      <c r="Q695" t="s">
        <v>65</v>
      </c>
      <c r="R695" t="s">
        <v>20</v>
      </c>
      <c r="S695" t="s">
        <v>105</v>
      </c>
      <c r="T695" t="s">
        <v>67</v>
      </c>
      <c r="U695" t="s">
        <v>35</v>
      </c>
      <c r="V695">
        <v>603</v>
      </c>
      <c r="W695" t="s">
        <v>36</v>
      </c>
      <c r="X695" t="s">
        <v>37</v>
      </c>
      <c r="Y695">
        <v>2</v>
      </c>
      <c r="AB695" t="str">
        <f>IF(Table111[[#This Row],[In Adafruit Kit]]+Table111[[#This Row],[Common part]]&gt;0,1,"")</f>
        <v/>
      </c>
      <c r="AC695">
        <v>1</v>
      </c>
      <c r="AE695" t="e">
        <f>VLOOKUP(Table111[[#This Row],[Resistance (Ohms)]],Values!$A$12:'Values'!D$88,3,0)</f>
        <v>#N/A</v>
      </c>
      <c r="AG695" t="str">
        <f>CONCATENATE(Table111[[#This Row],[Resistance (Ohms)]],Table111[[#This Row],[Tolerance]],Table111[[#This Row],[Stock]])</f>
        <v>1.37kÂ±1%</v>
      </c>
      <c r="AH695" t="s">
        <v>11345</v>
      </c>
      <c r="AI695" s="6" t="s">
        <v>11350</v>
      </c>
    </row>
    <row r="696" spans="1:35">
      <c r="A696" t="s">
        <v>5274</v>
      </c>
      <c r="B696" t="s">
        <v>5275</v>
      </c>
      <c r="C696" t="s">
        <v>5578</v>
      </c>
      <c r="D696" t="s">
        <v>5579</v>
      </c>
      <c r="E696" t="s">
        <v>60</v>
      </c>
      <c r="F696" t="s">
        <v>5580</v>
      </c>
      <c r="G696">
        <v>59280</v>
      </c>
      <c r="H696">
        <v>0</v>
      </c>
      <c r="I696">
        <v>0.1</v>
      </c>
      <c r="J696">
        <v>0</v>
      </c>
      <c r="K696">
        <v>1</v>
      </c>
      <c r="L696" t="s">
        <v>19</v>
      </c>
      <c r="M696" t="s">
        <v>5279</v>
      </c>
      <c r="N696" t="s">
        <v>475</v>
      </c>
      <c r="O696" t="s">
        <v>23</v>
      </c>
      <c r="P696" t="s">
        <v>5280</v>
      </c>
      <c r="Q696" t="s">
        <v>65</v>
      </c>
      <c r="R696" t="s">
        <v>66</v>
      </c>
      <c r="S696" t="s">
        <v>105</v>
      </c>
      <c r="T696" t="s">
        <v>67</v>
      </c>
      <c r="U696" t="s">
        <v>35</v>
      </c>
      <c r="V696">
        <v>603</v>
      </c>
      <c r="W696" t="s">
        <v>36</v>
      </c>
      <c r="X696" t="s">
        <v>37</v>
      </c>
      <c r="Y696">
        <v>2</v>
      </c>
      <c r="AB696" t="str">
        <f>IF(Table111[[#This Row],[In Adafruit Kit]]+Table111[[#This Row],[Common part]]&gt;0,1,"")</f>
        <v/>
      </c>
      <c r="AC696">
        <v>1</v>
      </c>
      <c r="AE696" t="e">
        <f>VLOOKUP(Table111[[#This Row],[Resistance (Ohms)]],Values!$A$12:'Values'!D$88,3,0)</f>
        <v>#N/A</v>
      </c>
      <c r="AG696" t="str">
        <f>CONCATENATE(Table111[[#This Row],[Resistance (Ohms)]],Table111[[#This Row],[Tolerance]],Table111[[#This Row],[Stock]])</f>
        <v>1.3kÂ±5%</v>
      </c>
      <c r="AH696" t="s">
        <v>11345</v>
      </c>
      <c r="AI696" s="6" t="s">
        <v>11350</v>
      </c>
    </row>
    <row r="697" spans="1:35">
      <c r="A697" t="s">
        <v>5274</v>
      </c>
      <c r="B697" t="s">
        <v>5275</v>
      </c>
      <c r="C697" t="s">
        <v>7579</v>
      </c>
      <c r="D697" t="s">
        <v>7580</v>
      </c>
      <c r="E697" t="s">
        <v>60</v>
      </c>
      <c r="F697" t="s">
        <v>7581</v>
      </c>
      <c r="G697">
        <v>0</v>
      </c>
      <c r="H697">
        <v>0</v>
      </c>
      <c r="I697">
        <v>0.1</v>
      </c>
      <c r="J697">
        <v>0</v>
      </c>
      <c r="K697">
        <v>1</v>
      </c>
      <c r="L697" t="s">
        <v>19</v>
      </c>
      <c r="M697" t="s">
        <v>5279</v>
      </c>
      <c r="N697" t="s">
        <v>475</v>
      </c>
      <c r="O697" t="s">
        <v>24</v>
      </c>
      <c r="P697" t="s">
        <v>5280</v>
      </c>
      <c r="Q697" t="s">
        <v>65</v>
      </c>
      <c r="R697" t="s">
        <v>66</v>
      </c>
      <c r="S697" t="s">
        <v>105</v>
      </c>
      <c r="T697" t="s">
        <v>67</v>
      </c>
      <c r="U697" t="s">
        <v>35</v>
      </c>
      <c r="V697">
        <v>603</v>
      </c>
      <c r="W697" t="s">
        <v>36</v>
      </c>
      <c r="X697" t="s">
        <v>37</v>
      </c>
      <c r="Y697">
        <v>2</v>
      </c>
      <c r="AB697" t="str">
        <f>IF(Table111[[#This Row],[In Adafruit Kit]]+Table111[[#This Row],[Common part]]&gt;0,1,"")</f>
        <v/>
      </c>
      <c r="AD697">
        <v>1</v>
      </c>
      <c r="AE697" t="e">
        <f>VLOOKUP(Table111[[#This Row],[Resistance (Ohms)]],Values!$A$12:'Values'!D$88,3,0)</f>
        <v>#N/A</v>
      </c>
      <c r="AG697" t="str">
        <f>CONCATENATE(Table111[[#This Row],[Resistance (Ohms)]],Table111[[#This Row],[Tolerance]],Table111[[#This Row],[Stock]])</f>
        <v>1.3kÂ±1%</v>
      </c>
      <c r="AH697" t="s">
        <v>11345</v>
      </c>
      <c r="AI697" s="6" t="s">
        <v>11350</v>
      </c>
    </row>
    <row r="698" spans="1:35">
      <c r="A698" t="s">
        <v>7192</v>
      </c>
      <c r="B698" t="s">
        <v>5275</v>
      </c>
      <c r="C698" t="s">
        <v>7775</v>
      </c>
      <c r="D698" t="s">
        <v>7776</v>
      </c>
      <c r="E698" t="s">
        <v>60</v>
      </c>
      <c r="F698" t="s">
        <v>7581</v>
      </c>
      <c r="G698">
        <v>0</v>
      </c>
      <c r="H698">
        <v>0</v>
      </c>
      <c r="I698" t="s">
        <v>25</v>
      </c>
      <c r="J698">
        <v>0</v>
      </c>
      <c r="K698">
        <v>10</v>
      </c>
      <c r="L698" t="s">
        <v>19</v>
      </c>
      <c r="M698" t="s">
        <v>5279</v>
      </c>
      <c r="N698" t="s">
        <v>475</v>
      </c>
      <c r="O698" t="s">
        <v>24</v>
      </c>
      <c r="P698" t="s">
        <v>5280</v>
      </c>
      <c r="Q698" t="s">
        <v>65</v>
      </c>
      <c r="R698" t="s">
        <v>20</v>
      </c>
      <c r="S698" t="s">
        <v>105</v>
      </c>
      <c r="T698" t="s">
        <v>67</v>
      </c>
      <c r="U698" t="s">
        <v>35</v>
      </c>
      <c r="V698">
        <v>603</v>
      </c>
      <c r="W698" t="s">
        <v>36</v>
      </c>
      <c r="X698" t="s">
        <v>37</v>
      </c>
      <c r="Y698">
        <v>2</v>
      </c>
      <c r="AB698" t="str">
        <f>IF(Table111[[#This Row],[In Adafruit Kit]]+Table111[[#This Row],[Common part]]&gt;0,1,"")</f>
        <v/>
      </c>
      <c r="AD698">
        <v>1</v>
      </c>
      <c r="AE698" t="e">
        <f>VLOOKUP(Table111[[#This Row],[Resistance (Ohms)]],Values!$A$12:'Values'!D$88,3,0)</f>
        <v>#N/A</v>
      </c>
      <c r="AG698" t="str">
        <f>CONCATENATE(Table111[[#This Row],[Resistance (Ohms)]],Table111[[#This Row],[Tolerance]],Table111[[#This Row],[Stock]])</f>
        <v>1.3kÂ±1%</v>
      </c>
      <c r="AH698" t="s">
        <v>11345</v>
      </c>
      <c r="AI698" s="6" t="s">
        <v>11350</v>
      </c>
    </row>
    <row r="699" spans="1:35">
      <c r="A699" t="s">
        <v>7192</v>
      </c>
      <c r="B699" t="s">
        <v>5275</v>
      </c>
      <c r="C699" t="s">
        <v>8896</v>
      </c>
      <c r="D699" t="s">
        <v>8897</v>
      </c>
      <c r="E699" t="s">
        <v>60</v>
      </c>
      <c r="F699" t="s">
        <v>5580</v>
      </c>
      <c r="G699">
        <v>0</v>
      </c>
      <c r="H699">
        <v>0</v>
      </c>
      <c r="I699" t="s">
        <v>25</v>
      </c>
      <c r="J699">
        <v>0</v>
      </c>
      <c r="K699">
        <v>10</v>
      </c>
      <c r="L699" t="s">
        <v>19</v>
      </c>
      <c r="M699" t="s">
        <v>5279</v>
      </c>
      <c r="N699" t="s">
        <v>475</v>
      </c>
      <c r="O699" t="s">
        <v>23</v>
      </c>
      <c r="P699" t="s">
        <v>5280</v>
      </c>
      <c r="Q699" t="s">
        <v>65</v>
      </c>
      <c r="R699" t="s">
        <v>20</v>
      </c>
      <c r="S699" t="s">
        <v>71</v>
      </c>
      <c r="T699" t="s">
        <v>67</v>
      </c>
      <c r="U699" t="s">
        <v>35</v>
      </c>
      <c r="V699">
        <v>603</v>
      </c>
      <c r="W699" t="s">
        <v>36</v>
      </c>
      <c r="X699" t="s">
        <v>37</v>
      </c>
      <c r="Y699">
        <v>2</v>
      </c>
      <c r="AB699" t="str">
        <f>IF(Table111[[#This Row],[In Adafruit Kit]]+Table111[[#This Row],[Common part]]&gt;0,1,"")</f>
        <v/>
      </c>
      <c r="AE699" t="e">
        <f>VLOOKUP(Table111[[#This Row],[Resistance (Ohms)]],Values!$A$12:'Values'!D$88,3,0)</f>
        <v>#N/A</v>
      </c>
      <c r="AG699" t="str">
        <f>CONCATENATE(Table111[[#This Row],[Resistance (Ohms)]],Table111[[#This Row],[Tolerance]],Table111[[#This Row],[Stock]])</f>
        <v>1.3kÂ±5%</v>
      </c>
      <c r="AH699" t="s">
        <v>11345</v>
      </c>
      <c r="AI699" s="6" t="s">
        <v>11350</v>
      </c>
    </row>
    <row r="700" spans="1:35">
      <c r="A700" t="s">
        <v>5274</v>
      </c>
      <c r="B700" t="s">
        <v>5275</v>
      </c>
      <c r="C700" t="s">
        <v>7351</v>
      </c>
      <c r="D700" t="s">
        <v>7352</v>
      </c>
      <c r="E700" t="s">
        <v>60</v>
      </c>
      <c r="F700" t="s">
        <v>7353</v>
      </c>
      <c r="G700">
        <v>10770</v>
      </c>
      <c r="H700">
        <v>0</v>
      </c>
      <c r="I700">
        <v>0.1</v>
      </c>
      <c r="J700">
        <v>0</v>
      </c>
      <c r="K700">
        <v>1</v>
      </c>
      <c r="L700" t="s">
        <v>19</v>
      </c>
      <c r="M700" t="s">
        <v>5279</v>
      </c>
      <c r="N700" t="s">
        <v>2023</v>
      </c>
      <c r="O700" t="s">
        <v>23</v>
      </c>
      <c r="P700" t="s">
        <v>5280</v>
      </c>
      <c r="Q700" t="s">
        <v>65</v>
      </c>
      <c r="R700" t="s">
        <v>66</v>
      </c>
      <c r="S700" t="s">
        <v>105</v>
      </c>
      <c r="T700" t="s">
        <v>67</v>
      </c>
      <c r="U700" t="s">
        <v>35</v>
      </c>
      <c r="V700">
        <v>603</v>
      </c>
      <c r="W700" t="s">
        <v>36</v>
      </c>
      <c r="X700" t="s">
        <v>37</v>
      </c>
      <c r="Y700">
        <v>2</v>
      </c>
      <c r="AB700" t="str">
        <f>IF(Table111[[#This Row],[In Adafruit Kit]]+Table111[[#This Row],[Common part]]&gt;0,1,"")</f>
        <v/>
      </c>
      <c r="AD700">
        <v>1</v>
      </c>
      <c r="AE700" t="e">
        <f>VLOOKUP(Table111[[#This Row],[Resistance (Ohms)]],Values!$A$12:'Values'!D$88,3,0)</f>
        <v>#N/A</v>
      </c>
      <c r="AG700" t="str">
        <f>CONCATENATE(Table111[[#This Row],[Resistance (Ohms)]],Table111[[#This Row],[Tolerance]],Table111[[#This Row],[Stock]])</f>
        <v>1.3MÂ±5%</v>
      </c>
      <c r="AH700" t="s">
        <v>11345</v>
      </c>
      <c r="AI700" s="6" t="s">
        <v>11350</v>
      </c>
    </row>
    <row r="701" spans="1:35">
      <c r="A701" t="s">
        <v>7192</v>
      </c>
      <c r="B701" t="s">
        <v>5275</v>
      </c>
      <c r="C701" t="s">
        <v>8902</v>
      </c>
      <c r="D701" t="s">
        <v>8903</v>
      </c>
      <c r="E701" t="s">
        <v>60</v>
      </c>
      <c r="F701" t="s">
        <v>7353</v>
      </c>
      <c r="G701">
        <v>0</v>
      </c>
      <c r="H701">
        <v>0</v>
      </c>
      <c r="I701" t="s">
        <v>25</v>
      </c>
      <c r="J701">
        <v>0</v>
      </c>
      <c r="K701">
        <v>10</v>
      </c>
      <c r="L701" t="s">
        <v>19</v>
      </c>
      <c r="M701" t="s">
        <v>5279</v>
      </c>
      <c r="N701" t="s">
        <v>2023</v>
      </c>
      <c r="O701" t="s">
        <v>23</v>
      </c>
      <c r="P701" t="s">
        <v>5280</v>
      </c>
      <c r="Q701" t="s">
        <v>65</v>
      </c>
      <c r="R701" t="s">
        <v>20</v>
      </c>
      <c r="S701" t="s">
        <v>71</v>
      </c>
      <c r="T701" t="s">
        <v>67</v>
      </c>
      <c r="U701" t="s">
        <v>35</v>
      </c>
      <c r="V701">
        <v>603</v>
      </c>
      <c r="W701" t="s">
        <v>36</v>
      </c>
      <c r="X701" t="s">
        <v>37</v>
      </c>
      <c r="Y701">
        <v>2</v>
      </c>
      <c r="AB701" t="str">
        <f>IF(Table111[[#This Row],[In Adafruit Kit]]+Table111[[#This Row],[Common part]]&gt;0,1,"")</f>
        <v/>
      </c>
      <c r="AE701" t="e">
        <f>VLOOKUP(Table111[[#This Row],[Resistance (Ohms)]],Values!$A$12:'Values'!D$88,3,0)</f>
        <v>#N/A</v>
      </c>
      <c r="AG701" t="str">
        <f>CONCATENATE(Table111[[#This Row],[Resistance (Ohms)]],Table111[[#This Row],[Tolerance]],Table111[[#This Row],[Stock]])</f>
        <v>1.3MÂ±5%</v>
      </c>
      <c r="AH701" t="s">
        <v>11345</v>
      </c>
      <c r="AI701" s="6" t="s">
        <v>11350</v>
      </c>
    </row>
    <row r="702" spans="1:35">
      <c r="A702" t="s">
        <v>5274</v>
      </c>
      <c r="B702" t="s">
        <v>5275</v>
      </c>
      <c r="C702" t="s">
        <v>5863</v>
      </c>
      <c r="D702" t="s">
        <v>5864</v>
      </c>
      <c r="E702" t="s">
        <v>60</v>
      </c>
      <c r="F702" t="s">
        <v>5865</v>
      </c>
      <c r="G702">
        <v>171923</v>
      </c>
      <c r="H702">
        <v>0</v>
      </c>
      <c r="I702">
        <v>0.1</v>
      </c>
      <c r="J702">
        <v>0</v>
      </c>
      <c r="K702">
        <v>1</v>
      </c>
      <c r="L702" t="s">
        <v>19</v>
      </c>
      <c r="M702" t="s">
        <v>5279</v>
      </c>
      <c r="N702" t="s">
        <v>812</v>
      </c>
      <c r="O702" t="s">
        <v>24</v>
      </c>
      <c r="P702" t="s">
        <v>5280</v>
      </c>
      <c r="Q702" t="s">
        <v>65</v>
      </c>
      <c r="R702" t="s">
        <v>66</v>
      </c>
      <c r="S702" t="s">
        <v>105</v>
      </c>
      <c r="T702" t="s">
        <v>67</v>
      </c>
      <c r="U702" t="s">
        <v>35</v>
      </c>
      <c r="V702">
        <v>603</v>
      </c>
      <c r="W702" t="s">
        <v>36</v>
      </c>
      <c r="X702" t="s">
        <v>37</v>
      </c>
      <c r="Y702">
        <v>2</v>
      </c>
      <c r="AB702" t="str">
        <f>IF(Table111[[#This Row],[In Adafruit Kit]]+Table111[[#This Row],[Common part]]&gt;0,1,"")</f>
        <v/>
      </c>
      <c r="AD702">
        <v>1</v>
      </c>
      <c r="AE702" t="e">
        <f>VLOOKUP(Table111[[#This Row],[Resistance (Ohms)]],Values!$A$12:'Values'!D$88,3,0)</f>
        <v>#N/A</v>
      </c>
      <c r="AG702" t="str">
        <f>CONCATENATE(Table111[[#This Row],[Resistance (Ohms)]],Table111[[#This Row],[Tolerance]],Table111[[#This Row],[Stock]])</f>
        <v>1.43kÂ±1%</v>
      </c>
      <c r="AH702" t="s">
        <v>11345</v>
      </c>
      <c r="AI702" s="6" t="s">
        <v>11350</v>
      </c>
    </row>
    <row r="703" spans="1:35">
      <c r="A703" t="s">
        <v>7192</v>
      </c>
      <c r="B703" t="s">
        <v>5275</v>
      </c>
      <c r="C703" t="s">
        <v>7813</v>
      </c>
      <c r="D703" t="s">
        <v>7814</v>
      </c>
      <c r="E703" t="s">
        <v>60</v>
      </c>
      <c r="F703" t="s">
        <v>5865</v>
      </c>
      <c r="G703">
        <v>0</v>
      </c>
      <c r="H703">
        <v>0</v>
      </c>
      <c r="I703" t="s">
        <v>25</v>
      </c>
      <c r="J703">
        <v>0</v>
      </c>
      <c r="K703">
        <v>10</v>
      </c>
      <c r="L703" t="s">
        <v>19</v>
      </c>
      <c r="M703" t="s">
        <v>5279</v>
      </c>
      <c r="N703" t="s">
        <v>812</v>
      </c>
      <c r="O703" t="s">
        <v>24</v>
      </c>
      <c r="P703" t="s">
        <v>5280</v>
      </c>
      <c r="Q703" t="s">
        <v>65</v>
      </c>
      <c r="R703" t="s">
        <v>20</v>
      </c>
      <c r="S703" t="s">
        <v>105</v>
      </c>
      <c r="T703" t="s">
        <v>67</v>
      </c>
      <c r="U703" t="s">
        <v>35</v>
      </c>
      <c r="V703">
        <v>603</v>
      </c>
      <c r="W703" t="s">
        <v>36</v>
      </c>
      <c r="X703" t="s">
        <v>37</v>
      </c>
      <c r="Y703">
        <v>2</v>
      </c>
      <c r="AB703" t="str">
        <f>IF(Table111[[#This Row],[In Adafruit Kit]]+Table111[[#This Row],[Common part]]&gt;0,1,"")</f>
        <v/>
      </c>
      <c r="AD703">
        <v>1</v>
      </c>
      <c r="AE703" t="e">
        <f>VLOOKUP(Table111[[#This Row],[Resistance (Ohms)]],Values!$A$12:'Values'!D$88,3,0)</f>
        <v>#N/A</v>
      </c>
      <c r="AG703" t="str">
        <f>CONCATENATE(Table111[[#This Row],[Resistance (Ohms)]],Table111[[#This Row],[Tolerance]],Table111[[#This Row],[Stock]])</f>
        <v>1.43kÂ±1%</v>
      </c>
      <c r="AH703" t="s">
        <v>11345</v>
      </c>
      <c r="AI703" s="6" t="s">
        <v>11350</v>
      </c>
    </row>
    <row r="704" spans="1:35">
      <c r="A704" t="s">
        <v>5274</v>
      </c>
      <c r="B704" t="s">
        <v>5275</v>
      </c>
      <c r="C704" t="s">
        <v>7324</v>
      </c>
      <c r="D704" t="s">
        <v>7325</v>
      </c>
      <c r="E704" t="s">
        <v>60</v>
      </c>
      <c r="F704" t="s">
        <v>7326</v>
      </c>
      <c r="G704">
        <v>1743</v>
      </c>
      <c r="H704">
        <v>0</v>
      </c>
      <c r="I704">
        <v>0.1</v>
      </c>
      <c r="J704">
        <v>0</v>
      </c>
      <c r="K704">
        <v>1</v>
      </c>
      <c r="L704" t="s">
        <v>19</v>
      </c>
      <c r="M704" t="s">
        <v>5279</v>
      </c>
      <c r="N704" t="s">
        <v>3093</v>
      </c>
      <c r="O704" t="s">
        <v>24</v>
      </c>
      <c r="P704" t="s">
        <v>5280</v>
      </c>
      <c r="Q704" t="s">
        <v>65</v>
      </c>
      <c r="R704" t="s">
        <v>66</v>
      </c>
      <c r="S704" t="s">
        <v>105</v>
      </c>
      <c r="T704" t="s">
        <v>67</v>
      </c>
      <c r="U704" t="s">
        <v>35</v>
      </c>
      <c r="V704">
        <v>603</v>
      </c>
      <c r="W704" t="s">
        <v>36</v>
      </c>
      <c r="X704" t="s">
        <v>37</v>
      </c>
      <c r="Y704">
        <v>2</v>
      </c>
      <c r="AB704" t="str">
        <f>IF(Table111[[#This Row],[In Adafruit Kit]]+Table111[[#This Row],[Common part]]&gt;0,1,"")</f>
        <v/>
      </c>
      <c r="AD704">
        <v>1</v>
      </c>
      <c r="AE704" t="e">
        <f>VLOOKUP(Table111[[#This Row],[Resistance (Ohms)]],Values!$A$12:'Values'!D$88,3,0)</f>
        <v>#N/A</v>
      </c>
      <c r="AG704" t="str">
        <f>CONCATENATE(Table111[[#This Row],[Resistance (Ohms)]],Table111[[#This Row],[Tolerance]],Table111[[#This Row],[Stock]])</f>
        <v>1.47kÂ±1%</v>
      </c>
      <c r="AH704" t="s">
        <v>11345</v>
      </c>
      <c r="AI704" s="6" t="s">
        <v>11350</v>
      </c>
    </row>
    <row r="705" spans="1:35">
      <c r="A705" t="s">
        <v>7192</v>
      </c>
      <c r="B705" t="s">
        <v>5275</v>
      </c>
      <c r="C705" t="s">
        <v>7821</v>
      </c>
      <c r="D705" t="s">
        <v>7822</v>
      </c>
      <c r="E705" t="s">
        <v>60</v>
      </c>
      <c r="F705" t="s">
        <v>7326</v>
      </c>
      <c r="G705">
        <v>0</v>
      </c>
      <c r="H705">
        <v>0</v>
      </c>
      <c r="I705" t="s">
        <v>25</v>
      </c>
      <c r="J705">
        <v>0</v>
      </c>
      <c r="K705">
        <v>10</v>
      </c>
      <c r="L705" t="s">
        <v>19</v>
      </c>
      <c r="M705" t="s">
        <v>5279</v>
      </c>
      <c r="N705" t="s">
        <v>3093</v>
      </c>
      <c r="O705" t="s">
        <v>24</v>
      </c>
      <c r="P705" t="s">
        <v>5280</v>
      </c>
      <c r="Q705" t="s">
        <v>65</v>
      </c>
      <c r="R705" t="s">
        <v>20</v>
      </c>
      <c r="S705" t="s">
        <v>105</v>
      </c>
      <c r="T705" t="s">
        <v>67</v>
      </c>
      <c r="U705" t="s">
        <v>35</v>
      </c>
      <c r="V705">
        <v>603</v>
      </c>
      <c r="W705" t="s">
        <v>36</v>
      </c>
      <c r="X705" t="s">
        <v>37</v>
      </c>
      <c r="Y705">
        <v>2</v>
      </c>
      <c r="AB705" t="str">
        <f>IF(Table111[[#This Row],[In Adafruit Kit]]+Table111[[#This Row],[Common part]]&gt;0,1,"")</f>
        <v/>
      </c>
      <c r="AD705">
        <v>1</v>
      </c>
      <c r="AE705" t="e">
        <f>VLOOKUP(Table111[[#This Row],[Resistance (Ohms)]],Values!$A$12:'Values'!D$88,3,0)</f>
        <v>#N/A</v>
      </c>
      <c r="AG705" t="str">
        <f>CONCATENATE(Table111[[#This Row],[Resistance (Ohms)]],Table111[[#This Row],[Tolerance]],Table111[[#This Row],[Stock]])</f>
        <v>1.47kÂ±1%</v>
      </c>
      <c r="AH705" t="s">
        <v>11345</v>
      </c>
      <c r="AI705" s="6" t="s">
        <v>11350</v>
      </c>
    </row>
    <row r="706" spans="1:35">
      <c r="A706" t="s">
        <v>5274</v>
      </c>
      <c r="B706" t="s">
        <v>5275</v>
      </c>
      <c r="C706" t="s">
        <v>5911</v>
      </c>
      <c r="D706" t="s">
        <v>5912</v>
      </c>
      <c r="E706" t="s">
        <v>60</v>
      </c>
      <c r="F706" t="s">
        <v>5913</v>
      </c>
      <c r="G706">
        <v>147813</v>
      </c>
      <c r="H706">
        <v>0</v>
      </c>
      <c r="I706">
        <v>0.1</v>
      </c>
      <c r="J706">
        <v>0</v>
      </c>
      <c r="K706">
        <v>1</v>
      </c>
      <c r="L706" t="s">
        <v>19</v>
      </c>
      <c r="M706" t="s">
        <v>5279</v>
      </c>
      <c r="N706" t="s">
        <v>939</v>
      </c>
      <c r="O706" t="s">
        <v>24</v>
      </c>
      <c r="P706" t="s">
        <v>5280</v>
      </c>
      <c r="Q706" t="s">
        <v>65</v>
      </c>
      <c r="R706" t="s">
        <v>66</v>
      </c>
      <c r="S706" t="s">
        <v>105</v>
      </c>
      <c r="T706" t="s">
        <v>67</v>
      </c>
      <c r="U706" t="s">
        <v>35</v>
      </c>
      <c r="V706">
        <v>603</v>
      </c>
      <c r="W706" t="s">
        <v>36</v>
      </c>
      <c r="X706" t="s">
        <v>37</v>
      </c>
      <c r="Y706">
        <v>2</v>
      </c>
      <c r="AB706" t="str">
        <f>IF(Table111[[#This Row],[In Adafruit Kit]]+Table111[[#This Row],[Common part]]&gt;0,1,"")</f>
        <v/>
      </c>
      <c r="AD706">
        <v>1</v>
      </c>
      <c r="AE706" t="e">
        <f>VLOOKUP(Table111[[#This Row],[Resistance (Ohms)]],Values!$A$12:'Values'!D$88,3,0)</f>
        <v>#N/A</v>
      </c>
      <c r="AG706" t="str">
        <f>CONCATENATE(Table111[[#This Row],[Resistance (Ohms)]],Table111[[#This Row],[Tolerance]],Table111[[#This Row],[Stock]])</f>
        <v>1.4kÂ±1%</v>
      </c>
      <c r="AH706" t="s">
        <v>11345</v>
      </c>
      <c r="AI706" s="6" t="s">
        <v>11350</v>
      </c>
    </row>
    <row r="707" spans="1:35">
      <c r="A707" t="s">
        <v>7192</v>
      </c>
      <c r="B707" t="s">
        <v>5275</v>
      </c>
      <c r="C707" t="s">
        <v>7805</v>
      </c>
      <c r="D707" t="s">
        <v>7806</v>
      </c>
      <c r="E707" t="s">
        <v>60</v>
      </c>
      <c r="F707" t="s">
        <v>5913</v>
      </c>
      <c r="G707">
        <v>0</v>
      </c>
      <c r="H707">
        <v>0</v>
      </c>
      <c r="I707" t="s">
        <v>25</v>
      </c>
      <c r="J707">
        <v>0</v>
      </c>
      <c r="K707">
        <v>10</v>
      </c>
      <c r="L707" t="s">
        <v>19</v>
      </c>
      <c r="M707" t="s">
        <v>5279</v>
      </c>
      <c r="N707" t="s">
        <v>939</v>
      </c>
      <c r="O707" t="s">
        <v>24</v>
      </c>
      <c r="P707" t="s">
        <v>5280</v>
      </c>
      <c r="Q707" t="s">
        <v>65</v>
      </c>
      <c r="R707" t="s">
        <v>20</v>
      </c>
      <c r="S707" t="s">
        <v>105</v>
      </c>
      <c r="T707" t="s">
        <v>67</v>
      </c>
      <c r="U707" t="s">
        <v>35</v>
      </c>
      <c r="V707">
        <v>603</v>
      </c>
      <c r="W707" t="s">
        <v>36</v>
      </c>
      <c r="X707" t="s">
        <v>37</v>
      </c>
      <c r="Y707">
        <v>2</v>
      </c>
      <c r="AB707" t="str">
        <f>IF(Table111[[#This Row],[In Adafruit Kit]]+Table111[[#This Row],[Common part]]&gt;0,1,"")</f>
        <v/>
      </c>
      <c r="AD707">
        <v>1</v>
      </c>
      <c r="AE707" t="e">
        <f>VLOOKUP(Table111[[#This Row],[Resistance (Ohms)]],Values!$A$12:'Values'!D$88,3,0)</f>
        <v>#N/A</v>
      </c>
      <c r="AG707" t="str">
        <f>CONCATENATE(Table111[[#This Row],[Resistance (Ohms)]],Table111[[#This Row],[Tolerance]],Table111[[#This Row],[Stock]])</f>
        <v>1.4kÂ±1%</v>
      </c>
      <c r="AH707" t="s">
        <v>11345</v>
      </c>
      <c r="AI707" s="6" t="s">
        <v>11350</v>
      </c>
    </row>
    <row r="708" spans="1:35">
      <c r="A708" t="s">
        <v>5274</v>
      </c>
      <c r="B708" t="s">
        <v>5275</v>
      </c>
      <c r="C708" t="s">
        <v>7420</v>
      </c>
      <c r="D708" t="s">
        <v>7421</v>
      </c>
      <c r="E708" t="s">
        <v>60</v>
      </c>
      <c r="F708" t="s">
        <v>7422</v>
      </c>
      <c r="G708">
        <v>4339</v>
      </c>
      <c r="H708">
        <v>0</v>
      </c>
      <c r="I708">
        <v>0.1</v>
      </c>
      <c r="J708">
        <v>0</v>
      </c>
      <c r="K708">
        <v>1</v>
      </c>
      <c r="L708" t="s">
        <v>19</v>
      </c>
      <c r="M708" t="s">
        <v>5279</v>
      </c>
      <c r="N708" t="s">
        <v>2672</v>
      </c>
      <c r="O708" t="s">
        <v>24</v>
      </c>
      <c r="P708" t="s">
        <v>5280</v>
      </c>
      <c r="Q708" t="s">
        <v>65</v>
      </c>
      <c r="R708" t="s">
        <v>66</v>
      </c>
      <c r="S708" t="s">
        <v>105</v>
      </c>
      <c r="T708" t="s">
        <v>67</v>
      </c>
      <c r="U708" t="s">
        <v>35</v>
      </c>
      <c r="V708">
        <v>603</v>
      </c>
      <c r="W708" t="s">
        <v>36</v>
      </c>
      <c r="X708" t="s">
        <v>37</v>
      </c>
      <c r="Y708">
        <v>2</v>
      </c>
      <c r="AB708" t="str">
        <f>IF(Table111[[#This Row],[In Adafruit Kit]]+Table111[[#This Row],[Common part]]&gt;0,1,"")</f>
        <v/>
      </c>
      <c r="AD708">
        <v>1</v>
      </c>
      <c r="AE708" t="e">
        <f>VLOOKUP(Table111[[#This Row],[Resistance (Ohms)]],Values!$A$12:'Values'!D$88,3,0)</f>
        <v>#N/A</v>
      </c>
      <c r="AG708" t="str">
        <f>CONCATENATE(Table111[[#This Row],[Resistance (Ohms)]],Table111[[#This Row],[Tolerance]],Table111[[#This Row],[Stock]])</f>
        <v>1.54kÂ±1%</v>
      </c>
      <c r="AH708" t="s">
        <v>11345</v>
      </c>
      <c r="AI708" s="6" t="s">
        <v>11350</v>
      </c>
    </row>
    <row r="709" spans="1:35">
      <c r="A709" t="s">
        <v>7192</v>
      </c>
      <c r="B709" t="s">
        <v>5275</v>
      </c>
      <c r="C709" t="s">
        <v>7845</v>
      </c>
      <c r="D709" t="s">
        <v>7846</v>
      </c>
      <c r="E709" t="s">
        <v>60</v>
      </c>
      <c r="F709" t="s">
        <v>7422</v>
      </c>
      <c r="G709">
        <v>0</v>
      </c>
      <c r="H709">
        <v>0</v>
      </c>
      <c r="I709" t="s">
        <v>25</v>
      </c>
      <c r="J709">
        <v>0</v>
      </c>
      <c r="K709">
        <v>10</v>
      </c>
      <c r="L709" t="s">
        <v>19</v>
      </c>
      <c r="M709" t="s">
        <v>5279</v>
      </c>
      <c r="N709" t="s">
        <v>2672</v>
      </c>
      <c r="O709" t="s">
        <v>24</v>
      </c>
      <c r="P709" t="s">
        <v>5280</v>
      </c>
      <c r="Q709" t="s">
        <v>65</v>
      </c>
      <c r="R709" t="s">
        <v>20</v>
      </c>
      <c r="S709" t="s">
        <v>105</v>
      </c>
      <c r="T709" t="s">
        <v>67</v>
      </c>
      <c r="U709" t="s">
        <v>35</v>
      </c>
      <c r="V709">
        <v>603</v>
      </c>
      <c r="W709" t="s">
        <v>36</v>
      </c>
      <c r="X709" t="s">
        <v>37</v>
      </c>
      <c r="Y709">
        <v>2</v>
      </c>
      <c r="AB709" t="str">
        <f>IF(Table111[[#This Row],[In Adafruit Kit]]+Table111[[#This Row],[Common part]]&gt;0,1,"")</f>
        <v/>
      </c>
      <c r="AE709" t="e">
        <f>VLOOKUP(Table111[[#This Row],[Resistance (Ohms)]],Values!$A$12:'Values'!D$88,3,0)</f>
        <v>#N/A</v>
      </c>
      <c r="AG709" t="str">
        <f>CONCATENATE(Table111[[#This Row],[Resistance (Ohms)]],Table111[[#This Row],[Tolerance]],Table111[[#This Row],[Stock]])</f>
        <v>1.54kÂ±1%</v>
      </c>
      <c r="AH709" t="s">
        <v>11345</v>
      </c>
      <c r="AI709" s="6" t="s">
        <v>11350</v>
      </c>
    </row>
    <row r="710" spans="1:35">
      <c r="A710" t="s">
        <v>5274</v>
      </c>
      <c r="B710" t="s">
        <v>5275</v>
      </c>
      <c r="C710" t="s">
        <v>6550</v>
      </c>
      <c r="D710" t="s">
        <v>6551</v>
      </c>
      <c r="E710" t="s">
        <v>60</v>
      </c>
      <c r="F710" t="s">
        <v>6552</v>
      </c>
      <c r="G710">
        <v>52509</v>
      </c>
      <c r="H710">
        <v>0</v>
      </c>
      <c r="I710">
        <v>0.1</v>
      </c>
      <c r="J710">
        <v>0</v>
      </c>
      <c r="K710">
        <v>1</v>
      </c>
      <c r="L710" t="s">
        <v>19</v>
      </c>
      <c r="M710" t="s">
        <v>5279</v>
      </c>
      <c r="N710" t="s">
        <v>2980</v>
      </c>
      <c r="O710" t="s">
        <v>24</v>
      </c>
      <c r="P710" t="s">
        <v>5280</v>
      </c>
      <c r="Q710" t="s">
        <v>65</v>
      </c>
      <c r="R710" t="s">
        <v>66</v>
      </c>
      <c r="S710" t="s">
        <v>105</v>
      </c>
      <c r="T710" t="s">
        <v>67</v>
      </c>
      <c r="U710" t="s">
        <v>35</v>
      </c>
      <c r="V710">
        <v>603</v>
      </c>
      <c r="W710" t="s">
        <v>36</v>
      </c>
      <c r="X710" t="s">
        <v>37</v>
      </c>
      <c r="Y710">
        <v>2</v>
      </c>
      <c r="AB710" t="str">
        <f>IF(Table111[[#This Row],[In Adafruit Kit]]+Table111[[#This Row],[Common part]]&gt;0,1,"")</f>
        <v/>
      </c>
      <c r="AD710">
        <v>1</v>
      </c>
      <c r="AE710" t="e">
        <f>VLOOKUP(Table111[[#This Row],[Resistance (Ohms)]],Values!$A$12:'Values'!D$88,3,0)</f>
        <v>#N/A</v>
      </c>
      <c r="AG710" t="str">
        <f>CONCATENATE(Table111[[#This Row],[Resistance (Ohms)]],Table111[[#This Row],[Tolerance]],Table111[[#This Row],[Stock]])</f>
        <v>1.58kÂ±1%</v>
      </c>
      <c r="AH710" t="s">
        <v>11345</v>
      </c>
      <c r="AI710" s="6" t="s">
        <v>11350</v>
      </c>
    </row>
    <row r="711" spans="1:35">
      <c r="A711" t="s">
        <v>7192</v>
      </c>
      <c r="B711" t="s">
        <v>5275</v>
      </c>
      <c r="C711" t="s">
        <v>7853</v>
      </c>
      <c r="D711" t="s">
        <v>7854</v>
      </c>
      <c r="E711" t="s">
        <v>60</v>
      </c>
      <c r="F711" t="s">
        <v>6552</v>
      </c>
      <c r="G711">
        <v>0</v>
      </c>
      <c r="H711">
        <v>0</v>
      </c>
      <c r="I711" t="s">
        <v>25</v>
      </c>
      <c r="J711">
        <v>0</v>
      </c>
      <c r="K711">
        <v>10</v>
      </c>
      <c r="L711" t="s">
        <v>19</v>
      </c>
      <c r="M711" t="s">
        <v>5279</v>
      </c>
      <c r="N711" t="s">
        <v>2980</v>
      </c>
      <c r="O711" t="s">
        <v>24</v>
      </c>
      <c r="P711" t="s">
        <v>5280</v>
      </c>
      <c r="Q711" t="s">
        <v>65</v>
      </c>
      <c r="R711" t="s">
        <v>20</v>
      </c>
      <c r="S711" t="s">
        <v>105</v>
      </c>
      <c r="T711" t="s">
        <v>67</v>
      </c>
      <c r="U711" t="s">
        <v>35</v>
      </c>
      <c r="V711">
        <v>603</v>
      </c>
      <c r="W711" t="s">
        <v>36</v>
      </c>
      <c r="X711" t="s">
        <v>37</v>
      </c>
      <c r="Y711">
        <v>2</v>
      </c>
      <c r="AB711" t="str">
        <f>IF(Table111[[#This Row],[In Adafruit Kit]]+Table111[[#This Row],[Common part]]&gt;0,1,"")</f>
        <v/>
      </c>
      <c r="AE711" t="e">
        <f>VLOOKUP(Table111[[#This Row],[Resistance (Ohms)]],Values!$A$12:'Values'!D$88,3,0)</f>
        <v>#N/A</v>
      </c>
      <c r="AG711" t="str">
        <f>CONCATENATE(Table111[[#This Row],[Resistance (Ohms)]],Table111[[#This Row],[Tolerance]],Table111[[#This Row],[Stock]])</f>
        <v>1.58kÂ±1%</v>
      </c>
      <c r="AH711" t="s">
        <v>11345</v>
      </c>
      <c r="AI711" s="6" t="s">
        <v>11350</v>
      </c>
    </row>
    <row r="712" spans="1:35">
      <c r="A712" t="s">
        <v>5274</v>
      </c>
      <c r="B712" t="s">
        <v>5275</v>
      </c>
      <c r="C712" t="s">
        <v>5362</v>
      </c>
      <c r="D712" t="s">
        <v>5363</v>
      </c>
      <c r="E712" t="s">
        <v>60</v>
      </c>
      <c r="F712" t="s">
        <v>5364</v>
      </c>
      <c r="G712">
        <v>295712</v>
      </c>
      <c r="H712">
        <v>0</v>
      </c>
      <c r="I712">
        <v>0.1</v>
      </c>
      <c r="J712">
        <v>0</v>
      </c>
      <c r="K712">
        <v>1</v>
      </c>
      <c r="L712" t="s">
        <v>19</v>
      </c>
      <c r="M712" t="s">
        <v>5279</v>
      </c>
      <c r="N712" t="s">
        <v>188</v>
      </c>
      <c r="O712" t="s">
        <v>23</v>
      </c>
      <c r="P712" t="s">
        <v>5280</v>
      </c>
      <c r="Q712" t="s">
        <v>65</v>
      </c>
      <c r="R712" t="s">
        <v>66</v>
      </c>
      <c r="S712" t="s">
        <v>105</v>
      </c>
      <c r="T712" t="s">
        <v>67</v>
      </c>
      <c r="U712" t="s">
        <v>35</v>
      </c>
      <c r="V712">
        <v>603</v>
      </c>
      <c r="W712" t="s">
        <v>36</v>
      </c>
      <c r="X712" t="s">
        <v>37</v>
      </c>
      <c r="Y712">
        <v>2</v>
      </c>
      <c r="AB712" t="str">
        <f>IF(Table111[[#This Row],[In Adafruit Kit]]+Table111[[#This Row],[Common part]]&gt;0,1,"")</f>
        <v/>
      </c>
      <c r="AC712">
        <v>1</v>
      </c>
      <c r="AE712" t="str">
        <f>VLOOKUP(Table111[[#This Row],[Resistance (Ohms)]],Values!$A$12:'Values'!D$88,3,0)</f>
        <v>STOCK</v>
      </c>
      <c r="AF712" t="s">
        <v>29</v>
      </c>
      <c r="AG712" t="str">
        <f>CONCATENATE(Table111[[#This Row],[Resistance (Ohms)]],Table111[[#This Row],[Tolerance]],Table111[[#This Row],[Stock]])</f>
        <v>1.5kÂ±5%Stock</v>
      </c>
      <c r="AH712" t="s">
        <v>11345</v>
      </c>
      <c r="AI712" s="6" t="s">
        <v>11350</v>
      </c>
    </row>
    <row r="713" spans="1:35">
      <c r="A713" t="s">
        <v>5274</v>
      </c>
      <c r="B713" t="s">
        <v>5275</v>
      </c>
      <c r="C713" t="s">
        <v>5716</v>
      </c>
      <c r="D713" t="s">
        <v>5717</v>
      </c>
      <c r="E713" t="s">
        <v>60</v>
      </c>
      <c r="F713" t="s">
        <v>5718</v>
      </c>
      <c r="G713">
        <v>541058</v>
      </c>
      <c r="H713">
        <v>0</v>
      </c>
      <c r="I713">
        <v>0.1</v>
      </c>
      <c r="J713">
        <v>0</v>
      </c>
      <c r="K713">
        <v>1</v>
      </c>
      <c r="L713" t="s">
        <v>19</v>
      </c>
      <c r="M713" t="s">
        <v>5279</v>
      </c>
      <c r="N713" t="s">
        <v>188</v>
      </c>
      <c r="O713" t="s">
        <v>24</v>
      </c>
      <c r="P713" t="s">
        <v>5280</v>
      </c>
      <c r="Q713" t="s">
        <v>65</v>
      </c>
      <c r="R713" t="s">
        <v>66</v>
      </c>
      <c r="S713" t="s">
        <v>105</v>
      </c>
      <c r="T713" t="s">
        <v>67</v>
      </c>
      <c r="U713" t="s">
        <v>35</v>
      </c>
      <c r="V713">
        <v>603</v>
      </c>
      <c r="W713" t="s">
        <v>36</v>
      </c>
      <c r="X713" t="s">
        <v>37</v>
      </c>
      <c r="Y713">
        <v>2</v>
      </c>
      <c r="AB713" t="str">
        <f>IF(Table111[[#This Row],[In Adafruit Kit]]+Table111[[#This Row],[Common part]]&gt;0,1,"")</f>
        <v/>
      </c>
      <c r="AD713">
        <v>1</v>
      </c>
      <c r="AE713" t="str">
        <f>VLOOKUP(Table111[[#This Row],[Resistance (Ohms)]],Values!$A$12:'Values'!D$88,3,0)</f>
        <v>STOCK</v>
      </c>
      <c r="AF713" t="s">
        <v>29</v>
      </c>
      <c r="AG713" t="str">
        <f>CONCATENATE(Table111[[#This Row],[Resistance (Ohms)]],Table111[[#This Row],[Tolerance]],Table111[[#This Row],[Stock]])</f>
        <v>1.5kÂ±1%Stock</v>
      </c>
      <c r="AH713" t="s">
        <v>11345</v>
      </c>
      <c r="AI713" s="6" t="s">
        <v>11350</v>
      </c>
    </row>
    <row r="714" spans="1:35">
      <c r="A714" t="s">
        <v>7192</v>
      </c>
      <c r="B714" t="s">
        <v>5275</v>
      </c>
      <c r="C714" t="s">
        <v>7239</v>
      </c>
      <c r="D714" t="s">
        <v>7240</v>
      </c>
      <c r="E714" t="s">
        <v>60</v>
      </c>
      <c r="F714" t="s">
        <v>5718</v>
      </c>
      <c r="G714">
        <v>99750</v>
      </c>
      <c r="H714">
        <v>0</v>
      </c>
      <c r="I714">
        <v>0.1</v>
      </c>
      <c r="J714">
        <v>0</v>
      </c>
      <c r="K714">
        <v>1</v>
      </c>
      <c r="L714" t="s">
        <v>19</v>
      </c>
      <c r="M714" t="s">
        <v>5279</v>
      </c>
      <c r="N714" t="s">
        <v>188</v>
      </c>
      <c r="O714" t="s">
        <v>24</v>
      </c>
      <c r="P714" t="s">
        <v>5280</v>
      </c>
      <c r="Q714" t="s">
        <v>65</v>
      </c>
      <c r="R714" t="s">
        <v>66</v>
      </c>
      <c r="S714" t="s">
        <v>105</v>
      </c>
      <c r="T714" t="s">
        <v>67</v>
      </c>
      <c r="U714" t="s">
        <v>35</v>
      </c>
      <c r="V714" t="s">
        <v>35</v>
      </c>
      <c r="W714" t="s">
        <v>36</v>
      </c>
      <c r="X714" t="s">
        <v>37</v>
      </c>
      <c r="Y714">
        <v>2</v>
      </c>
      <c r="AB714" t="str">
        <f>IF(Table111[[#This Row],[In Adafruit Kit]]+Table111[[#This Row],[Common part]]&gt;0,1,"")</f>
        <v/>
      </c>
      <c r="AC714">
        <v>1</v>
      </c>
      <c r="AE714" t="str">
        <f>VLOOKUP(Table111[[#This Row],[Resistance (Ohms)]],Values!$A$12:'Values'!D$88,3,0)</f>
        <v>STOCK</v>
      </c>
      <c r="AF714" t="s">
        <v>29</v>
      </c>
      <c r="AG714" t="str">
        <f>CONCATENATE(Table111[[#This Row],[Resistance (Ohms)]],Table111[[#This Row],[Tolerance]],Table111[[#This Row],[Stock]])</f>
        <v>1.5kÂ±1%Stock</v>
      </c>
      <c r="AH714" t="s">
        <v>11345</v>
      </c>
      <c r="AI714" s="6" t="s">
        <v>11350</v>
      </c>
    </row>
    <row r="715" spans="1:35">
      <c r="A715" t="s">
        <v>7192</v>
      </c>
      <c r="B715" t="s">
        <v>5275</v>
      </c>
      <c r="C715" t="s">
        <v>7835</v>
      </c>
      <c r="D715" t="s">
        <v>7836</v>
      </c>
      <c r="E715" t="s">
        <v>60</v>
      </c>
      <c r="F715" t="s">
        <v>5718</v>
      </c>
      <c r="G715">
        <v>0</v>
      </c>
      <c r="H715">
        <v>0</v>
      </c>
      <c r="I715" t="s">
        <v>25</v>
      </c>
      <c r="J715">
        <v>0</v>
      </c>
      <c r="K715">
        <v>10</v>
      </c>
      <c r="L715" t="s">
        <v>19</v>
      </c>
      <c r="M715" t="s">
        <v>5279</v>
      </c>
      <c r="N715" t="s">
        <v>188</v>
      </c>
      <c r="O715" t="s">
        <v>24</v>
      </c>
      <c r="P715" t="s">
        <v>5280</v>
      </c>
      <c r="Q715" t="s">
        <v>65</v>
      </c>
      <c r="R715" t="s">
        <v>20</v>
      </c>
      <c r="S715" t="s">
        <v>105</v>
      </c>
      <c r="T715" t="s">
        <v>67</v>
      </c>
      <c r="U715" t="s">
        <v>35</v>
      </c>
      <c r="V715">
        <v>603</v>
      </c>
      <c r="W715" t="s">
        <v>36</v>
      </c>
      <c r="X715" t="s">
        <v>37</v>
      </c>
      <c r="Y715">
        <v>2</v>
      </c>
      <c r="AB715" t="str">
        <f>IF(Table111[[#This Row],[In Adafruit Kit]]+Table111[[#This Row],[Common part]]&gt;0,1,"")</f>
        <v/>
      </c>
      <c r="AE715" t="str">
        <f>VLOOKUP(Table111[[#This Row],[Resistance (Ohms)]],Values!$A$12:'Values'!D$88,3,0)</f>
        <v>STOCK</v>
      </c>
      <c r="AG715" t="str">
        <f>CONCATENATE(Table111[[#This Row],[Resistance (Ohms)]],Table111[[#This Row],[Tolerance]],Table111[[#This Row],[Stock]])</f>
        <v>1.5kÂ±1%</v>
      </c>
      <c r="AH715" t="s">
        <v>11345</v>
      </c>
      <c r="AI715" s="6" t="s">
        <v>11350</v>
      </c>
    </row>
    <row r="716" spans="1:35">
      <c r="A716" t="s">
        <v>7192</v>
      </c>
      <c r="B716" t="s">
        <v>5275</v>
      </c>
      <c r="C716" t="s">
        <v>8908</v>
      </c>
      <c r="D716" t="s">
        <v>8909</v>
      </c>
      <c r="E716" t="s">
        <v>60</v>
      </c>
      <c r="F716" t="s">
        <v>5364</v>
      </c>
      <c r="G716">
        <v>0</v>
      </c>
      <c r="H716">
        <v>0</v>
      </c>
      <c r="I716" t="s">
        <v>25</v>
      </c>
      <c r="J716">
        <v>0</v>
      </c>
      <c r="K716">
        <v>10</v>
      </c>
      <c r="L716" t="s">
        <v>19</v>
      </c>
      <c r="M716" t="s">
        <v>5279</v>
      </c>
      <c r="N716" t="s">
        <v>188</v>
      </c>
      <c r="O716" t="s">
        <v>23</v>
      </c>
      <c r="P716" t="s">
        <v>5280</v>
      </c>
      <c r="Q716" t="s">
        <v>65</v>
      </c>
      <c r="R716" t="s">
        <v>20</v>
      </c>
      <c r="S716" t="s">
        <v>71</v>
      </c>
      <c r="T716" t="s">
        <v>67</v>
      </c>
      <c r="U716" t="s">
        <v>35</v>
      </c>
      <c r="V716">
        <v>603</v>
      </c>
      <c r="W716" t="s">
        <v>36</v>
      </c>
      <c r="X716" t="s">
        <v>37</v>
      </c>
      <c r="Y716">
        <v>2</v>
      </c>
      <c r="AB716" t="str">
        <f>IF(Table111[[#This Row],[In Adafruit Kit]]+Table111[[#This Row],[Common part]]&gt;0,1,"")</f>
        <v/>
      </c>
      <c r="AE716" t="str">
        <f>VLOOKUP(Table111[[#This Row],[Resistance (Ohms)]],Values!$A$12:'Values'!D$88,3,0)</f>
        <v>STOCK</v>
      </c>
      <c r="AG716" t="str">
        <f>CONCATENATE(Table111[[#This Row],[Resistance (Ohms)]],Table111[[#This Row],[Tolerance]],Table111[[#This Row],[Stock]])</f>
        <v>1.5kÂ±5%</v>
      </c>
      <c r="AH716" t="s">
        <v>11345</v>
      </c>
      <c r="AI716" s="6" t="s">
        <v>11350</v>
      </c>
    </row>
    <row r="717" spans="1:35">
      <c r="A717" t="s">
        <v>5274</v>
      </c>
      <c r="B717" t="s">
        <v>5275</v>
      </c>
      <c r="C717" t="s">
        <v>5470</v>
      </c>
      <c r="D717" t="s">
        <v>5471</v>
      </c>
      <c r="E717" t="s">
        <v>60</v>
      </c>
      <c r="F717" t="s">
        <v>5472</v>
      </c>
      <c r="G717">
        <v>105860</v>
      </c>
      <c r="H717">
        <v>0</v>
      </c>
      <c r="I717">
        <v>0.1</v>
      </c>
      <c r="J717">
        <v>0</v>
      </c>
      <c r="K717">
        <v>1</v>
      </c>
      <c r="L717" t="s">
        <v>19</v>
      </c>
      <c r="M717" t="s">
        <v>5279</v>
      </c>
      <c r="N717" t="s">
        <v>479</v>
      </c>
      <c r="O717" t="s">
        <v>23</v>
      </c>
      <c r="P717" t="s">
        <v>5280</v>
      </c>
      <c r="Q717" t="s">
        <v>65</v>
      </c>
      <c r="R717" t="s">
        <v>66</v>
      </c>
      <c r="S717" t="s">
        <v>105</v>
      </c>
      <c r="T717" t="s">
        <v>67</v>
      </c>
      <c r="U717" t="s">
        <v>35</v>
      </c>
      <c r="V717">
        <v>603</v>
      </c>
      <c r="W717" t="s">
        <v>36</v>
      </c>
      <c r="X717" t="s">
        <v>37</v>
      </c>
      <c r="Y717">
        <v>2</v>
      </c>
      <c r="AA717">
        <v>1</v>
      </c>
      <c r="AB717">
        <f>IF(Table111[[#This Row],[In Adafruit Kit]]+Table111[[#This Row],[Common part]]&gt;0,1,"")</f>
        <v>1</v>
      </c>
      <c r="AC717">
        <v>1</v>
      </c>
      <c r="AE717" t="e">
        <f>VLOOKUP(Table111[[#This Row],[Resistance (Ohms)]],Values!$A$12:'Values'!D$88,3,0)</f>
        <v>#N/A</v>
      </c>
      <c r="AG717" t="str">
        <f>CONCATENATE(Table111[[#This Row],[Resistance (Ohms)]],Table111[[#This Row],[Tolerance]],Table111[[#This Row],[Stock]])</f>
        <v>1.5MÂ±5%</v>
      </c>
      <c r="AH717" t="s">
        <v>11345</v>
      </c>
      <c r="AI717" s="6" t="s">
        <v>11350</v>
      </c>
    </row>
    <row r="718" spans="1:35">
      <c r="A718" t="s">
        <v>5274</v>
      </c>
      <c r="B718" t="s">
        <v>5275</v>
      </c>
      <c r="C718" t="s">
        <v>6337</v>
      </c>
      <c r="D718" t="s">
        <v>6338</v>
      </c>
      <c r="E718" t="s">
        <v>60</v>
      </c>
      <c r="F718" t="s">
        <v>6339</v>
      </c>
      <c r="G718">
        <v>70481</v>
      </c>
      <c r="H718">
        <v>0</v>
      </c>
      <c r="I718">
        <v>0.1</v>
      </c>
      <c r="J718">
        <v>0</v>
      </c>
      <c r="K718">
        <v>1</v>
      </c>
      <c r="L718" t="s">
        <v>19</v>
      </c>
      <c r="M718" t="s">
        <v>5279</v>
      </c>
      <c r="N718" t="s">
        <v>479</v>
      </c>
      <c r="O718" t="s">
        <v>24</v>
      </c>
      <c r="P718" t="s">
        <v>5280</v>
      </c>
      <c r="Q718" t="s">
        <v>65</v>
      </c>
      <c r="R718" t="s">
        <v>66</v>
      </c>
      <c r="S718" t="s">
        <v>105</v>
      </c>
      <c r="T718" t="s">
        <v>67</v>
      </c>
      <c r="U718" t="s">
        <v>35</v>
      </c>
      <c r="V718">
        <v>603</v>
      </c>
      <c r="W718" t="s">
        <v>36</v>
      </c>
      <c r="X718" t="s">
        <v>37</v>
      </c>
      <c r="Y718">
        <v>2</v>
      </c>
      <c r="AB718" t="str">
        <f>IF(Table111[[#This Row],[In Adafruit Kit]]+Table111[[#This Row],[Common part]]&gt;0,1,"")</f>
        <v/>
      </c>
      <c r="AD718">
        <v>1</v>
      </c>
      <c r="AE718" t="e">
        <f>VLOOKUP(Table111[[#This Row],[Resistance (Ohms)]],Values!$A$12:'Values'!D$88,3,0)</f>
        <v>#N/A</v>
      </c>
      <c r="AG718" t="str">
        <f>CONCATENATE(Table111[[#This Row],[Resistance (Ohms)]],Table111[[#This Row],[Tolerance]],Table111[[#This Row],[Stock]])</f>
        <v>1.5MÂ±1%</v>
      </c>
      <c r="AH718" t="s">
        <v>11345</v>
      </c>
      <c r="AI718" s="6" t="s">
        <v>11350</v>
      </c>
    </row>
    <row r="719" spans="1:35">
      <c r="A719" t="s">
        <v>7192</v>
      </c>
      <c r="B719" t="s">
        <v>5275</v>
      </c>
      <c r="C719" t="s">
        <v>7841</v>
      </c>
      <c r="D719" t="s">
        <v>7842</v>
      </c>
      <c r="E719" t="s">
        <v>60</v>
      </c>
      <c r="F719" t="s">
        <v>6339</v>
      </c>
      <c r="G719">
        <v>0</v>
      </c>
      <c r="H719">
        <v>0</v>
      </c>
      <c r="I719" t="s">
        <v>25</v>
      </c>
      <c r="J719">
        <v>0</v>
      </c>
      <c r="K719">
        <v>10</v>
      </c>
      <c r="L719" t="s">
        <v>19</v>
      </c>
      <c r="M719" t="s">
        <v>5279</v>
      </c>
      <c r="N719" t="s">
        <v>479</v>
      </c>
      <c r="O719" t="s">
        <v>24</v>
      </c>
      <c r="P719" t="s">
        <v>5280</v>
      </c>
      <c r="Q719" t="s">
        <v>65</v>
      </c>
      <c r="R719" t="s">
        <v>20</v>
      </c>
      <c r="S719" t="s">
        <v>105</v>
      </c>
      <c r="T719" t="s">
        <v>67</v>
      </c>
      <c r="U719" t="s">
        <v>35</v>
      </c>
      <c r="V719">
        <v>603</v>
      </c>
      <c r="W719" t="s">
        <v>36</v>
      </c>
      <c r="X719" t="s">
        <v>37</v>
      </c>
      <c r="Y719">
        <v>2</v>
      </c>
      <c r="AB719" t="str">
        <f>IF(Table111[[#This Row],[In Adafruit Kit]]+Table111[[#This Row],[Common part]]&gt;0,1,"")</f>
        <v/>
      </c>
      <c r="AE719" t="e">
        <f>VLOOKUP(Table111[[#This Row],[Resistance (Ohms)]],Values!$A$12:'Values'!D$88,3,0)</f>
        <v>#N/A</v>
      </c>
      <c r="AG719" t="str">
        <f>CONCATENATE(Table111[[#This Row],[Resistance (Ohms)]],Table111[[#This Row],[Tolerance]],Table111[[#This Row],[Stock]])</f>
        <v>1.5MÂ±1%</v>
      </c>
      <c r="AH719" t="s">
        <v>11345</v>
      </c>
      <c r="AI719" s="6" t="s">
        <v>11350</v>
      </c>
    </row>
    <row r="720" spans="1:35">
      <c r="A720" t="s">
        <v>7192</v>
      </c>
      <c r="B720" t="s">
        <v>5275</v>
      </c>
      <c r="C720" t="s">
        <v>8914</v>
      </c>
      <c r="D720" t="s">
        <v>8915</v>
      </c>
      <c r="E720" t="s">
        <v>60</v>
      </c>
      <c r="F720" t="s">
        <v>5472</v>
      </c>
      <c r="G720">
        <v>0</v>
      </c>
      <c r="H720">
        <v>0</v>
      </c>
      <c r="I720" t="s">
        <v>25</v>
      </c>
      <c r="J720">
        <v>0</v>
      </c>
      <c r="K720">
        <v>10</v>
      </c>
      <c r="L720" t="s">
        <v>19</v>
      </c>
      <c r="M720" t="s">
        <v>5279</v>
      </c>
      <c r="N720" t="s">
        <v>479</v>
      </c>
      <c r="O720" t="s">
        <v>23</v>
      </c>
      <c r="P720" t="s">
        <v>5280</v>
      </c>
      <c r="Q720" t="s">
        <v>65</v>
      </c>
      <c r="R720" t="s">
        <v>20</v>
      </c>
      <c r="S720" t="s">
        <v>71</v>
      </c>
      <c r="T720" t="s">
        <v>67</v>
      </c>
      <c r="U720" t="s">
        <v>35</v>
      </c>
      <c r="V720">
        <v>603</v>
      </c>
      <c r="W720" t="s">
        <v>36</v>
      </c>
      <c r="X720" t="s">
        <v>37</v>
      </c>
      <c r="Y720">
        <v>2</v>
      </c>
      <c r="AB720" t="str">
        <f>IF(Table111[[#This Row],[In Adafruit Kit]]+Table111[[#This Row],[Common part]]&gt;0,1,"")</f>
        <v/>
      </c>
      <c r="AE720" t="e">
        <f>VLOOKUP(Table111[[#This Row],[Resistance (Ohms)]],Values!$A$12:'Values'!D$88,3,0)</f>
        <v>#N/A</v>
      </c>
      <c r="AG720" t="str">
        <f>CONCATENATE(Table111[[#This Row],[Resistance (Ohms)]],Table111[[#This Row],[Tolerance]],Table111[[#This Row],[Stock]])</f>
        <v>1.5MÂ±5%</v>
      </c>
      <c r="AH720" t="s">
        <v>11345</v>
      </c>
      <c r="AI720" s="6" t="s">
        <v>11350</v>
      </c>
    </row>
    <row r="721" spans="1:35">
      <c r="A721" t="s">
        <v>5274</v>
      </c>
      <c r="B721" t="s">
        <v>5275</v>
      </c>
      <c r="C721" t="s">
        <v>6184</v>
      </c>
      <c r="D721" t="s">
        <v>6185</v>
      </c>
      <c r="E721" t="s">
        <v>60</v>
      </c>
      <c r="F721" t="s">
        <v>6186</v>
      </c>
      <c r="G721">
        <v>93713</v>
      </c>
      <c r="H721">
        <v>0</v>
      </c>
      <c r="I721">
        <v>0.1</v>
      </c>
      <c r="J721">
        <v>0</v>
      </c>
      <c r="K721">
        <v>1</v>
      </c>
      <c r="L721" t="s">
        <v>19</v>
      </c>
      <c r="M721" t="s">
        <v>5279</v>
      </c>
      <c r="N721" t="s">
        <v>2916</v>
      </c>
      <c r="O721" t="s">
        <v>24</v>
      </c>
      <c r="P721" t="s">
        <v>5280</v>
      </c>
      <c r="Q721" t="s">
        <v>65</v>
      </c>
      <c r="R721" t="s">
        <v>66</v>
      </c>
      <c r="S721" t="s">
        <v>105</v>
      </c>
      <c r="T721" t="s">
        <v>67</v>
      </c>
      <c r="U721" t="s">
        <v>35</v>
      </c>
      <c r="V721">
        <v>603</v>
      </c>
      <c r="W721" t="s">
        <v>36</v>
      </c>
      <c r="X721" t="s">
        <v>37</v>
      </c>
      <c r="Y721">
        <v>2</v>
      </c>
      <c r="AB721" t="str">
        <f>IF(Table111[[#This Row],[In Adafruit Kit]]+Table111[[#This Row],[Common part]]&gt;0,1,"")</f>
        <v/>
      </c>
      <c r="AD721">
        <v>1</v>
      </c>
      <c r="AE721" t="e">
        <f>VLOOKUP(Table111[[#This Row],[Resistance (Ohms)]],Values!$A$12:'Values'!D$88,3,0)</f>
        <v>#N/A</v>
      </c>
      <c r="AG721" t="str">
        <f>CONCATENATE(Table111[[#This Row],[Resistance (Ohms)]],Table111[[#This Row],[Tolerance]],Table111[[#This Row],[Stock]])</f>
        <v>1.62kÂ±1%</v>
      </c>
      <c r="AH721" t="s">
        <v>11345</v>
      </c>
      <c r="AI721" s="6" t="s">
        <v>11350</v>
      </c>
    </row>
    <row r="722" spans="1:35">
      <c r="A722" t="s">
        <v>7192</v>
      </c>
      <c r="B722" t="s">
        <v>5275</v>
      </c>
      <c r="C722" t="s">
        <v>7875</v>
      </c>
      <c r="D722" t="s">
        <v>7876</v>
      </c>
      <c r="E722" t="s">
        <v>60</v>
      </c>
      <c r="F722" t="s">
        <v>6186</v>
      </c>
      <c r="G722">
        <v>0</v>
      </c>
      <c r="H722">
        <v>0</v>
      </c>
      <c r="I722" t="s">
        <v>25</v>
      </c>
      <c r="J722">
        <v>0</v>
      </c>
      <c r="K722">
        <v>10</v>
      </c>
      <c r="L722" t="s">
        <v>19</v>
      </c>
      <c r="M722" t="s">
        <v>5279</v>
      </c>
      <c r="N722" t="s">
        <v>2916</v>
      </c>
      <c r="O722" t="s">
        <v>24</v>
      </c>
      <c r="P722" t="s">
        <v>5280</v>
      </c>
      <c r="Q722" t="s">
        <v>65</v>
      </c>
      <c r="R722" t="s">
        <v>20</v>
      </c>
      <c r="S722" t="s">
        <v>105</v>
      </c>
      <c r="T722" t="s">
        <v>67</v>
      </c>
      <c r="U722" t="s">
        <v>35</v>
      </c>
      <c r="V722">
        <v>603</v>
      </c>
      <c r="W722" t="s">
        <v>36</v>
      </c>
      <c r="X722" t="s">
        <v>37</v>
      </c>
      <c r="Y722">
        <v>2</v>
      </c>
      <c r="AB722" t="str">
        <f>IF(Table111[[#This Row],[In Adafruit Kit]]+Table111[[#This Row],[Common part]]&gt;0,1,"")</f>
        <v/>
      </c>
      <c r="AE722" t="e">
        <f>VLOOKUP(Table111[[#This Row],[Resistance (Ohms)]],Values!$A$12:'Values'!D$88,3,0)</f>
        <v>#N/A</v>
      </c>
      <c r="AG722" t="str">
        <f>CONCATENATE(Table111[[#This Row],[Resistance (Ohms)]],Table111[[#This Row],[Tolerance]],Table111[[#This Row],[Stock]])</f>
        <v>1.62kÂ±1%</v>
      </c>
      <c r="AH722" t="s">
        <v>11345</v>
      </c>
      <c r="AI722" s="6" t="s">
        <v>11350</v>
      </c>
    </row>
    <row r="723" spans="1:35">
      <c r="A723" t="s">
        <v>5274</v>
      </c>
      <c r="B723" t="s">
        <v>5275</v>
      </c>
      <c r="C723" t="s">
        <v>5848</v>
      </c>
      <c r="D723" t="s">
        <v>5849</v>
      </c>
      <c r="E723" t="s">
        <v>60</v>
      </c>
      <c r="F723" t="s">
        <v>5850</v>
      </c>
      <c r="G723">
        <v>181265</v>
      </c>
      <c r="H723">
        <v>0</v>
      </c>
      <c r="I723">
        <v>0.1</v>
      </c>
      <c r="J723">
        <v>0</v>
      </c>
      <c r="K723">
        <v>1</v>
      </c>
      <c r="L723" t="s">
        <v>19</v>
      </c>
      <c r="M723" t="s">
        <v>5279</v>
      </c>
      <c r="N723" t="s">
        <v>1654</v>
      </c>
      <c r="O723" t="s">
        <v>24</v>
      </c>
      <c r="P723" t="s">
        <v>5280</v>
      </c>
      <c r="Q723" t="s">
        <v>65</v>
      </c>
      <c r="R723" t="s">
        <v>66</v>
      </c>
      <c r="S723" t="s">
        <v>105</v>
      </c>
      <c r="T723" t="s">
        <v>67</v>
      </c>
      <c r="U723" t="s">
        <v>35</v>
      </c>
      <c r="V723">
        <v>603</v>
      </c>
      <c r="W723" t="s">
        <v>36</v>
      </c>
      <c r="X723" t="s">
        <v>37</v>
      </c>
      <c r="Y723">
        <v>2</v>
      </c>
      <c r="AB723" t="str">
        <f>IF(Table111[[#This Row],[In Adafruit Kit]]+Table111[[#This Row],[Common part]]&gt;0,1,"")</f>
        <v/>
      </c>
      <c r="AD723">
        <v>1</v>
      </c>
      <c r="AE723" t="e">
        <f>VLOOKUP(Table111[[#This Row],[Resistance (Ohms)]],Values!$A$12:'Values'!D$88,3,0)</f>
        <v>#N/A</v>
      </c>
      <c r="AG723" t="str">
        <f>CONCATENATE(Table111[[#This Row],[Resistance (Ohms)]],Table111[[#This Row],[Tolerance]],Table111[[#This Row],[Stock]])</f>
        <v>1.65kÂ±1%</v>
      </c>
      <c r="AH723" t="s">
        <v>11345</v>
      </c>
      <c r="AI723" s="6" t="s">
        <v>11350</v>
      </c>
    </row>
    <row r="724" spans="1:35">
      <c r="A724" t="s">
        <v>7192</v>
      </c>
      <c r="B724" t="s">
        <v>5275</v>
      </c>
      <c r="C724" t="s">
        <v>7883</v>
      </c>
      <c r="D724" t="s">
        <v>7884</v>
      </c>
      <c r="E724" t="s">
        <v>60</v>
      </c>
      <c r="F724" t="s">
        <v>5850</v>
      </c>
      <c r="G724">
        <v>0</v>
      </c>
      <c r="H724">
        <v>0</v>
      </c>
      <c r="I724" t="s">
        <v>25</v>
      </c>
      <c r="J724">
        <v>0</v>
      </c>
      <c r="K724">
        <v>10</v>
      </c>
      <c r="L724" t="s">
        <v>19</v>
      </c>
      <c r="M724" t="s">
        <v>5279</v>
      </c>
      <c r="N724" t="s">
        <v>1654</v>
      </c>
      <c r="O724" t="s">
        <v>24</v>
      </c>
      <c r="P724" t="s">
        <v>5280</v>
      </c>
      <c r="Q724" t="s">
        <v>65</v>
      </c>
      <c r="R724" t="s">
        <v>20</v>
      </c>
      <c r="S724" t="s">
        <v>105</v>
      </c>
      <c r="T724" t="s">
        <v>67</v>
      </c>
      <c r="U724" t="s">
        <v>35</v>
      </c>
      <c r="V724">
        <v>603</v>
      </c>
      <c r="W724" t="s">
        <v>36</v>
      </c>
      <c r="X724" t="s">
        <v>37</v>
      </c>
      <c r="Y724">
        <v>2</v>
      </c>
      <c r="AB724" t="str">
        <f>IF(Table111[[#This Row],[In Adafruit Kit]]+Table111[[#This Row],[Common part]]&gt;0,1,"")</f>
        <v/>
      </c>
      <c r="AE724" t="e">
        <f>VLOOKUP(Table111[[#This Row],[Resistance (Ohms)]],Values!$A$12:'Values'!D$88,3,0)</f>
        <v>#N/A</v>
      </c>
      <c r="AG724" t="str">
        <f>CONCATENATE(Table111[[#This Row],[Resistance (Ohms)]],Table111[[#This Row],[Tolerance]],Table111[[#This Row],[Stock]])</f>
        <v>1.65kÂ±1%</v>
      </c>
      <c r="AH724" t="s">
        <v>11345</v>
      </c>
      <c r="AI724" s="6" t="s">
        <v>11350</v>
      </c>
    </row>
    <row r="725" spans="1:35">
      <c r="A725" t="s">
        <v>5274</v>
      </c>
      <c r="B725" t="s">
        <v>5275</v>
      </c>
      <c r="C725" t="s">
        <v>6187</v>
      </c>
      <c r="D725" t="s">
        <v>6188</v>
      </c>
      <c r="E725" t="s">
        <v>60</v>
      </c>
      <c r="F725" t="s">
        <v>6189</v>
      </c>
      <c r="G725">
        <v>92530</v>
      </c>
      <c r="H725">
        <v>0</v>
      </c>
      <c r="I725">
        <v>0.1</v>
      </c>
      <c r="J725">
        <v>0</v>
      </c>
      <c r="K725">
        <v>1</v>
      </c>
      <c r="L725" t="s">
        <v>19</v>
      </c>
      <c r="M725" t="s">
        <v>5279</v>
      </c>
      <c r="N725" t="s">
        <v>910</v>
      </c>
      <c r="O725" t="s">
        <v>24</v>
      </c>
      <c r="P725" t="s">
        <v>5280</v>
      </c>
      <c r="Q725" t="s">
        <v>65</v>
      </c>
      <c r="R725" t="s">
        <v>66</v>
      </c>
      <c r="S725" t="s">
        <v>105</v>
      </c>
      <c r="T725" t="s">
        <v>67</v>
      </c>
      <c r="U725" t="s">
        <v>35</v>
      </c>
      <c r="V725">
        <v>603</v>
      </c>
      <c r="W725" t="s">
        <v>36</v>
      </c>
      <c r="X725" t="s">
        <v>37</v>
      </c>
      <c r="Y725">
        <v>2</v>
      </c>
      <c r="AB725" t="str">
        <f>IF(Table111[[#This Row],[In Adafruit Kit]]+Table111[[#This Row],[Common part]]&gt;0,1,"")</f>
        <v/>
      </c>
      <c r="AD725">
        <v>1</v>
      </c>
      <c r="AE725" t="e">
        <f>VLOOKUP(Table111[[#This Row],[Resistance (Ohms)]],Values!$A$12:'Values'!D$88,3,0)</f>
        <v>#N/A</v>
      </c>
      <c r="AG725" t="str">
        <f>CONCATENATE(Table111[[#This Row],[Resistance (Ohms)]],Table111[[#This Row],[Tolerance]],Table111[[#This Row],[Stock]])</f>
        <v>1.69kÂ±1%</v>
      </c>
      <c r="AH725" t="s">
        <v>11345</v>
      </c>
      <c r="AI725" s="6" t="s">
        <v>11350</v>
      </c>
    </row>
    <row r="726" spans="1:35">
      <c r="A726" t="s">
        <v>7192</v>
      </c>
      <c r="B726" t="s">
        <v>5275</v>
      </c>
      <c r="C726" t="s">
        <v>7891</v>
      </c>
      <c r="D726" t="s">
        <v>7892</v>
      </c>
      <c r="E726" t="s">
        <v>60</v>
      </c>
      <c r="F726" t="s">
        <v>6189</v>
      </c>
      <c r="G726">
        <v>0</v>
      </c>
      <c r="H726">
        <v>0</v>
      </c>
      <c r="I726" t="s">
        <v>25</v>
      </c>
      <c r="J726">
        <v>0</v>
      </c>
      <c r="K726">
        <v>10</v>
      </c>
      <c r="L726" t="s">
        <v>19</v>
      </c>
      <c r="M726" t="s">
        <v>5279</v>
      </c>
      <c r="N726" t="s">
        <v>910</v>
      </c>
      <c r="O726" t="s">
        <v>24</v>
      </c>
      <c r="P726" t="s">
        <v>5280</v>
      </c>
      <c r="Q726" t="s">
        <v>65</v>
      </c>
      <c r="R726" t="s">
        <v>20</v>
      </c>
      <c r="S726" t="s">
        <v>105</v>
      </c>
      <c r="T726" t="s">
        <v>67</v>
      </c>
      <c r="U726" t="s">
        <v>35</v>
      </c>
      <c r="V726">
        <v>603</v>
      </c>
      <c r="W726" t="s">
        <v>36</v>
      </c>
      <c r="X726" t="s">
        <v>37</v>
      </c>
      <c r="Y726">
        <v>2</v>
      </c>
      <c r="AB726" t="str">
        <f>IF(Table111[[#This Row],[In Adafruit Kit]]+Table111[[#This Row],[Common part]]&gt;0,1,"")</f>
        <v/>
      </c>
      <c r="AE726" t="e">
        <f>VLOOKUP(Table111[[#This Row],[Resistance (Ohms)]],Values!$A$12:'Values'!D$88,3,0)</f>
        <v>#N/A</v>
      </c>
      <c r="AG726" t="str">
        <f>CONCATENATE(Table111[[#This Row],[Resistance (Ohms)]],Table111[[#This Row],[Tolerance]],Table111[[#This Row],[Stock]])</f>
        <v>1.69kÂ±1%</v>
      </c>
      <c r="AH726" t="s">
        <v>11345</v>
      </c>
      <c r="AI726" s="6" t="s">
        <v>11350</v>
      </c>
    </row>
    <row r="727" spans="1:35">
      <c r="A727" t="s">
        <v>5274</v>
      </c>
      <c r="B727" t="s">
        <v>5275</v>
      </c>
      <c r="C727" t="s">
        <v>5548</v>
      </c>
      <c r="D727" t="s">
        <v>5549</v>
      </c>
      <c r="E727" t="s">
        <v>60</v>
      </c>
      <c r="F727" t="s">
        <v>5550</v>
      </c>
      <c r="G727">
        <v>57034</v>
      </c>
      <c r="H727">
        <v>0</v>
      </c>
      <c r="I727">
        <v>0.1</v>
      </c>
      <c r="J727">
        <v>0</v>
      </c>
      <c r="K727">
        <v>1</v>
      </c>
      <c r="L727" t="s">
        <v>19</v>
      </c>
      <c r="M727" t="s">
        <v>5279</v>
      </c>
      <c r="N727" t="s">
        <v>483</v>
      </c>
      <c r="O727" t="s">
        <v>23</v>
      </c>
      <c r="P727" t="s">
        <v>5280</v>
      </c>
      <c r="Q727" t="s">
        <v>65</v>
      </c>
      <c r="R727" t="s">
        <v>66</v>
      </c>
      <c r="S727" t="s">
        <v>105</v>
      </c>
      <c r="T727" t="s">
        <v>67</v>
      </c>
      <c r="U727" t="s">
        <v>35</v>
      </c>
      <c r="V727">
        <v>603</v>
      </c>
      <c r="W727" t="s">
        <v>36</v>
      </c>
      <c r="X727" t="s">
        <v>37</v>
      </c>
      <c r="Y727">
        <v>2</v>
      </c>
      <c r="AB727" t="str">
        <f>IF(Table111[[#This Row],[In Adafruit Kit]]+Table111[[#This Row],[Common part]]&gt;0,1,"")</f>
        <v/>
      </c>
      <c r="AC727">
        <v>1</v>
      </c>
      <c r="AE727" t="e">
        <f>VLOOKUP(Table111[[#This Row],[Resistance (Ohms)]],Values!$A$12:'Values'!D$88,3,0)</f>
        <v>#N/A</v>
      </c>
      <c r="AG727" t="str">
        <f>CONCATENATE(Table111[[#This Row],[Resistance (Ohms)]],Table111[[#This Row],[Tolerance]],Table111[[#This Row],[Stock]])</f>
        <v>1.6kÂ±5%</v>
      </c>
      <c r="AH727" t="s">
        <v>11345</v>
      </c>
      <c r="AI727" s="6" t="s">
        <v>11350</v>
      </c>
    </row>
    <row r="728" spans="1:35">
      <c r="A728" t="s">
        <v>5274</v>
      </c>
      <c r="B728" t="s">
        <v>5275</v>
      </c>
      <c r="C728" t="s">
        <v>6466</v>
      </c>
      <c r="D728" t="s">
        <v>6467</v>
      </c>
      <c r="E728" t="s">
        <v>60</v>
      </c>
      <c r="F728" t="s">
        <v>6468</v>
      </c>
      <c r="G728">
        <v>57541</v>
      </c>
      <c r="H728">
        <v>0</v>
      </c>
      <c r="I728">
        <v>0.1</v>
      </c>
      <c r="J728">
        <v>0</v>
      </c>
      <c r="K728">
        <v>1</v>
      </c>
      <c r="L728" t="s">
        <v>19</v>
      </c>
      <c r="M728" t="s">
        <v>5279</v>
      </c>
      <c r="N728" t="s">
        <v>483</v>
      </c>
      <c r="O728" t="s">
        <v>24</v>
      </c>
      <c r="P728" t="s">
        <v>5280</v>
      </c>
      <c r="Q728" t="s">
        <v>65</v>
      </c>
      <c r="R728" t="s">
        <v>66</v>
      </c>
      <c r="S728" t="s">
        <v>105</v>
      </c>
      <c r="T728" t="s">
        <v>67</v>
      </c>
      <c r="U728" t="s">
        <v>35</v>
      </c>
      <c r="V728">
        <v>603</v>
      </c>
      <c r="W728" t="s">
        <v>36</v>
      </c>
      <c r="X728" t="s">
        <v>37</v>
      </c>
      <c r="Y728">
        <v>2</v>
      </c>
      <c r="AB728" t="str">
        <f>IF(Table111[[#This Row],[In Adafruit Kit]]+Table111[[#This Row],[Common part]]&gt;0,1,"")</f>
        <v/>
      </c>
      <c r="AD728">
        <v>1</v>
      </c>
      <c r="AE728" t="e">
        <f>VLOOKUP(Table111[[#This Row],[Resistance (Ohms)]],Values!$A$12:'Values'!D$88,3,0)</f>
        <v>#N/A</v>
      </c>
      <c r="AG728" t="str">
        <f>CONCATENATE(Table111[[#This Row],[Resistance (Ohms)]],Table111[[#This Row],[Tolerance]],Table111[[#This Row],[Stock]])</f>
        <v>1.6kÂ±1%</v>
      </c>
      <c r="AH728" t="s">
        <v>11345</v>
      </c>
      <c r="AI728" s="6" t="s">
        <v>11350</v>
      </c>
    </row>
    <row r="729" spans="1:35">
      <c r="A729" t="s">
        <v>7192</v>
      </c>
      <c r="B729" t="s">
        <v>5275</v>
      </c>
      <c r="C729" t="s">
        <v>7867</v>
      </c>
      <c r="D729" t="s">
        <v>7868</v>
      </c>
      <c r="E729" t="s">
        <v>60</v>
      </c>
      <c r="F729" t="s">
        <v>6468</v>
      </c>
      <c r="G729">
        <v>0</v>
      </c>
      <c r="H729">
        <v>0</v>
      </c>
      <c r="I729" t="s">
        <v>25</v>
      </c>
      <c r="J729">
        <v>0</v>
      </c>
      <c r="K729">
        <v>10</v>
      </c>
      <c r="L729" t="s">
        <v>19</v>
      </c>
      <c r="M729" t="s">
        <v>5279</v>
      </c>
      <c r="N729" t="s">
        <v>483</v>
      </c>
      <c r="O729" t="s">
        <v>24</v>
      </c>
      <c r="P729" t="s">
        <v>5280</v>
      </c>
      <c r="Q729" t="s">
        <v>65</v>
      </c>
      <c r="R729" t="s">
        <v>20</v>
      </c>
      <c r="S729" t="s">
        <v>105</v>
      </c>
      <c r="T729" t="s">
        <v>67</v>
      </c>
      <c r="U729" t="s">
        <v>35</v>
      </c>
      <c r="V729">
        <v>603</v>
      </c>
      <c r="W729" t="s">
        <v>36</v>
      </c>
      <c r="X729" t="s">
        <v>37</v>
      </c>
      <c r="Y729">
        <v>2</v>
      </c>
      <c r="AB729" t="str">
        <f>IF(Table111[[#This Row],[In Adafruit Kit]]+Table111[[#This Row],[Common part]]&gt;0,1,"")</f>
        <v/>
      </c>
      <c r="AE729" t="e">
        <f>VLOOKUP(Table111[[#This Row],[Resistance (Ohms)]],Values!$A$12:'Values'!D$88,3,0)</f>
        <v>#N/A</v>
      </c>
      <c r="AG729" t="str">
        <f>CONCATENATE(Table111[[#This Row],[Resistance (Ohms)]],Table111[[#This Row],[Tolerance]],Table111[[#This Row],[Stock]])</f>
        <v>1.6kÂ±1%</v>
      </c>
      <c r="AH729" t="s">
        <v>11345</v>
      </c>
      <c r="AI729" s="6" t="s">
        <v>11350</v>
      </c>
    </row>
    <row r="730" spans="1:35">
      <c r="A730" t="s">
        <v>7192</v>
      </c>
      <c r="B730" t="s">
        <v>5275</v>
      </c>
      <c r="C730" t="s">
        <v>8920</v>
      </c>
      <c r="D730" t="s">
        <v>8921</v>
      </c>
      <c r="E730" t="s">
        <v>60</v>
      </c>
      <c r="F730" t="s">
        <v>5550</v>
      </c>
      <c r="G730">
        <v>0</v>
      </c>
      <c r="H730">
        <v>0</v>
      </c>
      <c r="I730" t="s">
        <v>25</v>
      </c>
      <c r="J730">
        <v>0</v>
      </c>
      <c r="K730">
        <v>10</v>
      </c>
      <c r="L730" t="s">
        <v>19</v>
      </c>
      <c r="M730" t="s">
        <v>5279</v>
      </c>
      <c r="N730" t="s">
        <v>483</v>
      </c>
      <c r="O730" t="s">
        <v>23</v>
      </c>
      <c r="P730" t="s">
        <v>5280</v>
      </c>
      <c r="Q730" t="s">
        <v>65</v>
      </c>
      <c r="R730" t="s">
        <v>20</v>
      </c>
      <c r="S730" t="s">
        <v>71</v>
      </c>
      <c r="T730" t="s">
        <v>67</v>
      </c>
      <c r="U730" t="s">
        <v>35</v>
      </c>
      <c r="V730">
        <v>603</v>
      </c>
      <c r="W730" t="s">
        <v>36</v>
      </c>
      <c r="X730" t="s">
        <v>37</v>
      </c>
      <c r="Y730">
        <v>2</v>
      </c>
      <c r="AB730" t="str">
        <f>IF(Table111[[#This Row],[In Adafruit Kit]]+Table111[[#This Row],[Common part]]&gt;0,1,"")</f>
        <v/>
      </c>
      <c r="AE730" t="e">
        <f>VLOOKUP(Table111[[#This Row],[Resistance (Ohms)]],Values!$A$12:'Values'!D$88,3,0)</f>
        <v>#N/A</v>
      </c>
      <c r="AG730" t="str">
        <f>CONCATENATE(Table111[[#This Row],[Resistance (Ohms)]],Table111[[#This Row],[Tolerance]],Table111[[#This Row],[Stock]])</f>
        <v>1.6kÂ±5%</v>
      </c>
      <c r="AH730" t="s">
        <v>11345</v>
      </c>
      <c r="AI730" s="6" t="s">
        <v>11350</v>
      </c>
    </row>
    <row r="731" spans="1:35">
      <c r="A731" t="s">
        <v>5274</v>
      </c>
      <c r="B731" t="s">
        <v>5275</v>
      </c>
      <c r="C731" t="s">
        <v>7390</v>
      </c>
      <c r="D731" t="s">
        <v>7391</v>
      </c>
      <c r="E731" t="s">
        <v>60</v>
      </c>
      <c r="F731" t="s">
        <v>7392</v>
      </c>
      <c r="G731">
        <v>6178</v>
      </c>
      <c r="H731">
        <v>0</v>
      </c>
      <c r="I731">
        <v>0.1</v>
      </c>
      <c r="J731">
        <v>0</v>
      </c>
      <c r="K731">
        <v>1</v>
      </c>
      <c r="L731" t="s">
        <v>19</v>
      </c>
      <c r="M731" t="s">
        <v>5279</v>
      </c>
      <c r="N731" t="s">
        <v>487</v>
      </c>
      <c r="O731" t="s">
        <v>23</v>
      </c>
      <c r="P731" t="s">
        <v>5280</v>
      </c>
      <c r="Q731" t="s">
        <v>65</v>
      </c>
      <c r="R731" t="s">
        <v>66</v>
      </c>
      <c r="S731" t="s">
        <v>105</v>
      </c>
      <c r="T731" t="s">
        <v>67</v>
      </c>
      <c r="U731" t="s">
        <v>35</v>
      </c>
      <c r="V731">
        <v>603</v>
      </c>
      <c r="W731" t="s">
        <v>36</v>
      </c>
      <c r="X731" t="s">
        <v>37</v>
      </c>
      <c r="Y731">
        <v>2</v>
      </c>
      <c r="AB731" t="str">
        <f>IF(Table111[[#This Row],[In Adafruit Kit]]+Table111[[#This Row],[Common part]]&gt;0,1,"")</f>
        <v/>
      </c>
      <c r="AD731">
        <v>1</v>
      </c>
      <c r="AE731" t="e">
        <f>VLOOKUP(Table111[[#This Row],[Resistance (Ohms)]],Values!$A$12:'Values'!D$88,3,0)</f>
        <v>#N/A</v>
      </c>
      <c r="AG731" t="str">
        <f>CONCATENATE(Table111[[#This Row],[Resistance (Ohms)]],Table111[[#This Row],[Tolerance]],Table111[[#This Row],[Stock]])</f>
        <v>1.6MÂ±5%</v>
      </c>
      <c r="AH731" t="s">
        <v>11345</v>
      </c>
      <c r="AI731" s="6" t="s">
        <v>11350</v>
      </c>
    </row>
    <row r="732" spans="1:35">
      <c r="A732" t="s">
        <v>7192</v>
      </c>
      <c r="B732" t="s">
        <v>5275</v>
      </c>
      <c r="C732" t="s">
        <v>8926</v>
      </c>
      <c r="D732" t="s">
        <v>8927</v>
      </c>
      <c r="E732" t="s">
        <v>60</v>
      </c>
      <c r="F732" t="s">
        <v>7392</v>
      </c>
      <c r="G732">
        <v>0</v>
      </c>
      <c r="H732">
        <v>0</v>
      </c>
      <c r="I732" t="s">
        <v>25</v>
      </c>
      <c r="J732">
        <v>0</v>
      </c>
      <c r="K732">
        <v>10</v>
      </c>
      <c r="L732" t="s">
        <v>19</v>
      </c>
      <c r="M732" t="s">
        <v>5279</v>
      </c>
      <c r="N732" t="s">
        <v>487</v>
      </c>
      <c r="O732" t="s">
        <v>23</v>
      </c>
      <c r="P732" t="s">
        <v>5280</v>
      </c>
      <c r="Q732" t="s">
        <v>65</v>
      </c>
      <c r="R732" t="s">
        <v>20</v>
      </c>
      <c r="S732" t="s">
        <v>71</v>
      </c>
      <c r="T732" t="s">
        <v>67</v>
      </c>
      <c r="U732" t="s">
        <v>35</v>
      </c>
      <c r="V732">
        <v>603</v>
      </c>
      <c r="W732" t="s">
        <v>36</v>
      </c>
      <c r="X732" t="s">
        <v>37</v>
      </c>
      <c r="Y732">
        <v>2</v>
      </c>
      <c r="AB732" t="str">
        <f>IF(Table111[[#This Row],[In Adafruit Kit]]+Table111[[#This Row],[Common part]]&gt;0,1,"")</f>
        <v/>
      </c>
      <c r="AE732" t="e">
        <f>VLOOKUP(Table111[[#This Row],[Resistance (Ohms)]],Values!$A$12:'Values'!D$88,3,0)</f>
        <v>#N/A</v>
      </c>
      <c r="AG732" t="str">
        <f>CONCATENATE(Table111[[#This Row],[Resistance (Ohms)]],Table111[[#This Row],[Tolerance]],Table111[[#This Row],[Stock]])</f>
        <v>1.6MÂ±5%</v>
      </c>
      <c r="AH732" t="s">
        <v>11345</v>
      </c>
      <c r="AI732" s="6" t="s">
        <v>11350</v>
      </c>
    </row>
    <row r="733" spans="1:35">
      <c r="A733" t="s">
        <v>5274</v>
      </c>
      <c r="B733" t="s">
        <v>5275</v>
      </c>
      <c r="C733" t="s">
        <v>6025</v>
      </c>
      <c r="D733" t="s">
        <v>6026</v>
      </c>
      <c r="E733" t="s">
        <v>60</v>
      </c>
      <c r="F733" t="s">
        <v>6027</v>
      </c>
      <c r="G733">
        <v>115367</v>
      </c>
      <c r="H733">
        <v>0</v>
      </c>
      <c r="I733">
        <v>0.1</v>
      </c>
      <c r="J733">
        <v>0</v>
      </c>
      <c r="K733">
        <v>1</v>
      </c>
      <c r="L733" t="s">
        <v>19</v>
      </c>
      <c r="M733" t="s">
        <v>5279</v>
      </c>
      <c r="N733" t="s">
        <v>714</v>
      </c>
      <c r="O733" t="s">
        <v>24</v>
      </c>
      <c r="P733" t="s">
        <v>5280</v>
      </c>
      <c r="Q733" t="s">
        <v>65</v>
      </c>
      <c r="R733" t="s">
        <v>66</v>
      </c>
      <c r="S733" t="s">
        <v>105</v>
      </c>
      <c r="T733" t="s">
        <v>67</v>
      </c>
      <c r="U733" t="s">
        <v>35</v>
      </c>
      <c r="V733">
        <v>603</v>
      </c>
      <c r="W733" t="s">
        <v>36</v>
      </c>
      <c r="X733" t="s">
        <v>37</v>
      </c>
      <c r="Y733">
        <v>2</v>
      </c>
      <c r="AB733" t="str">
        <f>IF(Table111[[#This Row],[In Adafruit Kit]]+Table111[[#This Row],[Common part]]&gt;0,1,"")</f>
        <v/>
      </c>
      <c r="AD733">
        <v>1</v>
      </c>
      <c r="AE733" t="e">
        <f>VLOOKUP(Table111[[#This Row],[Resistance (Ohms)]],Values!$A$12:'Values'!D$88,3,0)</f>
        <v>#N/A</v>
      </c>
      <c r="AG733" t="str">
        <f>CONCATENATE(Table111[[#This Row],[Resistance (Ohms)]],Table111[[#This Row],[Tolerance]],Table111[[#This Row],[Stock]])</f>
        <v>1.74kÂ±1%</v>
      </c>
      <c r="AH733" t="s">
        <v>11345</v>
      </c>
      <c r="AI733" s="6" t="s">
        <v>11350</v>
      </c>
    </row>
    <row r="734" spans="1:35">
      <c r="A734" t="s">
        <v>7192</v>
      </c>
      <c r="B734" t="s">
        <v>5275</v>
      </c>
      <c r="C734" t="s">
        <v>7907</v>
      </c>
      <c r="D734" t="s">
        <v>7908</v>
      </c>
      <c r="E734" t="s">
        <v>60</v>
      </c>
      <c r="F734" t="s">
        <v>6027</v>
      </c>
      <c r="G734">
        <v>0</v>
      </c>
      <c r="H734">
        <v>0</v>
      </c>
      <c r="I734" t="s">
        <v>25</v>
      </c>
      <c r="J734">
        <v>0</v>
      </c>
      <c r="K734">
        <v>10</v>
      </c>
      <c r="L734" t="s">
        <v>19</v>
      </c>
      <c r="M734" t="s">
        <v>5279</v>
      </c>
      <c r="N734" t="s">
        <v>714</v>
      </c>
      <c r="O734" t="s">
        <v>24</v>
      </c>
      <c r="P734" t="s">
        <v>5280</v>
      </c>
      <c r="Q734" t="s">
        <v>65</v>
      </c>
      <c r="R734" t="s">
        <v>20</v>
      </c>
      <c r="S734" t="s">
        <v>105</v>
      </c>
      <c r="T734" t="s">
        <v>67</v>
      </c>
      <c r="U734" t="s">
        <v>35</v>
      </c>
      <c r="V734">
        <v>603</v>
      </c>
      <c r="W734" t="s">
        <v>36</v>
      </c>
      <c r="X734" t="s">
        <v>37</v>
      </c>
      <c r="Y734">
        <v>2</v>
      </c>
      <c r="AB734" t="str">
        <f>IF(Table111[[#This Row],[In Adafruit Kit]]+Table111[[#This Row],[Common part]]&gt;0,1,"")</f>
        <v/>
      </c>
      <c r="AE734" t="e">
        <f>VLOOKUP(Table111[[#This Row],[Resistance (Ohms)]],Values!$A$12:'Values'!D$88,3,0)</f>
        <v>#N/A</v>
      </c>
      <c r="AG734" t="str">
        <f>CONCATENATE(Table111[[#This Row],[Resistance (Ohms)]],Table111[[#This Row],[Tolerance]],Table111[[#This Row],[Stock]])</f>
        <v>1.74kÂ±1%</v>
      </c>
      <c r="AH734" t="s">
        <v>11345</v>
      </c>
      <c r="AI734" s="6" t="s">
        <v>11350</v>
      </c>
    </row>
    <row r="735" spans="1:35">
      <c r="A735" t="s">
        <v>5274</v>
      </c>
      <c r="B735" t="s">
        <v>5275</v>
      </c>
      <c r="C735" t="s">
        <v>6469</v>
      </c>
      <c r="D735" t="s">
        <v>6470</v>
      </c>
      <c r="E735" t="s">
        <v>60</v>
      </c>
      <c r="F735" t="s">
        <v>6471</v>
      </c>
      <c r="G735">
        <v>56169</v>
      </c>
      <c r="H735">
        <v>0</v>
      </c>
      <c r="I735">
        <v>0.1</v>
      </c>
      <c r="J735">
        <v>0</v>
      </c>
      <c r="K735">
        <v>1</v>
      </c>
      <c r="L735" t="s">
        <v>19</v>
      </c>
      <c r="M735" t="s">
        <v>5279</v>
      </c>
      <c r="N735" t="s">
        <v>748</v>
      </c>
      <c r="O735" t="s">
        <v>24</v>
      </c>
      <c r="P735" t="s">
        <v>5280</v>
      </c>
      <c r="Q735" t="s">
        <v>65</v>
      </c>
      <c r="R735" t="s">
        <v>66</v>
      </c>
      <c r="S735" t="s">
        <v>105</v>
      </c>
      <c r="T735" t="s">
        <v>67</v>
      </c>
      <c r="U735" t="s">
        <v>35</v>
      </c>
      <c r="V735">
        <v>603</v>
      </c>
      <c r="W735" t="s">
        <v>36</v>
      </c>
      <c r="X735" t="s">
        <v>37</v>
      </c>
      <c r="Y735">
        <v>2</v>
      </c>
      <c r="AB735" t="str">
        <f>IF(Table111[[#This Row],[In Adafruit Kit]]+Table111[[#This Row],[Common part]]&gt;0,1,"")</f>
        <v/>
      </c>
      <c r="AD735">
        <v>1</v>
      </c>
      <c r="AE735" t="e">
        <f>VLOOKUP(Table111[[#This Row],[Resistance (Ohms)]],Values!$A$12:'Values'!D$88,3,0)</f>
        <v>#N/A</v>
      </c>
      <c r="AG735" t="str">
        <f>CONCATENATE(Table111[[#This Row],[Resistance (Ohms)]],Table111[[#This Row],[Tolerance]],Table111[[#This Row],[Stock]])</f>
        <v>1.78kÂ±1%</v>
      </c>
      <c r="AH735" t="s">
        <v>11345</v>
      </c>
      <c r="AI735" s="6" t="s">
        <v>11350</v>
      </c>
    </row>
    <row r="736" spans="1:35">
      <c r="A736" t="s">
        <v>7192</v>
      </c>
      <c r="B736" t="s">
        <v>5275</v>
      </c>
      <c r="C736" t="s">
        <v>7915</v>
      </c>
      <c r="D736" t="s">
        <v>7916</v>
      </c>
      <c r="E736" t="s">
        <v>60</v>
      </c>
      <c r="F736" t="s">
        <v>6471</v>
      </c>
      <c r="G736">
        <v>0</v>
      </c>
      <c r="H736">
        <v>0</v>
      </c>
      <c r="I736" t="s">
        <v>25</v>
      </c>
      <c r="J736">
        <v>0</v>
      </c>
      <c r="K736">
        <v>10</v>
      </c>
      <c r="L736" t="s">
        <v>19</v>
      </c>
      <c r="M736" t="s">
        <v>5279</v>
      </c>
      <c r="N736" t="s">
        <v>748</v>
      </c>
      <c r="O736" t="s">
        <v>24</v>
      </c>
      <c r="P736" t="s">
        <v>5280</v>
      </c>
      <c r="Q736" t="s">
        <v>65</v>
      </c>
      <c r="R736" t="s">
        <v>20</v>
      </c>
      <c r="S736" t="s">
        <v>105</v>
      </c>
      <c r="T736" t="s">
        <v>67</v>
      </c>
      <c r="U736" t="s">
        <v>35</v>
      </c>
      <c r="V736">
        <v>603</v>
      </c>
      <c r="W736" t="s">
        <v>36</v>
      </c>
      <c r="X736" t="s">
        <v>37</v>
      </c>
      <c r="Y736">
        <v>2</v>
      </c>
      <c r="AB736" t="str">
        <f>IF(Table111[[#This Row],[In Adafruit Kit]]+Table111[[#This Row],[Common part]]&gt;0,1,"")</f>
        <v/>
      </c>
      <c r="AE736" t="e">
        <f>VLOOKUP(Table111[[#This Row],[Resistance (Ohms)]],Values!$A$12:'Values'!D$88,3,0)</f>
        <v>#N/A</v>
      </c>
      <c r="AG736" t="str">
        <f>CONCATENATE(Table111[[#This Row],[Resistance (Ohms)]],Table111[[#This Row],[Tolerance]],Table111[[#This Row],[Stock]])</f>
        <v>1.78kÂ±1%</v>
      </c>
      <c r="AH736" t="s">
        <v>11345</v>
      </c>
      <c r="AI736" s="6" t="s">
        <v>11350</v>
      </c>
    </row>
    <row r="737" spans="1:35">
      <c r="A737" t="s">
        <v>5274</v>
      </c>
      <c r="B737" t="s">
        <v>5275</v>
      </c>
      <c r="C737" t="s">
        <v>6028</v>
      </c>
      <c r="D737" t="s">
        <v>6029</v>
      </c>
      <c r="E737" t="s">
        <v>60</v>
      </c>
      <c r="F737" t="s">
        <v>6030</v>
      </c>
      <c r="G737">
        <v>113856</v>
      </c>
      <c r="H737">
        <v>0</v>
      </c>
      <c r="I737">
        <v>0.1</v>
      </c>
      <c r="J737">
        <v>0</v>
      </c>
      <c r="K737">
        <v>1</v>
      </c>
      <c r="L737" t="s">
        <v>19</v>
      </c>
      <c r="M737" t="s">
        <v>5279</v>
      </c>
      <c r="N737" t="s">
        <v>2555</v>
      </c>
      <c r="O737" t="s">
        <v>24</v>
      </c>
      <c r="P737" t="s">
        <v>5280</v>
      </c>
      <c r="Q737" t="s">
        <v>65</v>
      </c>
      <c r="R737" t="s">
        <v>66</v>
      </c>
      <c r="S737" t="s">
        <v>105</v>
      </c>
      <c r="T737" t="s">
        <v>67</v>
      </c>
      <c r="U737" t="s">
        <v>35</v>
      </c>
      <c r="V737">
        <v>603</v>
      </c>
      <c r="W737" t="s">
        <v>36</v>
      </c>
      <c r="X737" t="s">
        <v>37</v>
      </c>
      <c r="Y737">
        <v>2</v>
      </c>
      <c r="AB737" t="str">
        <f>IF(Table111[[#This Row],[In Adafruit Kit]]+Table111[[#This Row],[Common part]]&gt;0,1,"")</f>
        <v/>
      </c>
      <c r="AD737">
        <v>1</v>
      </c>
      <c r="AE737" t="e">
        <f>VLOOKUP(Table111[[#This Row],[Resistance (Ohms)]],Values!$A$12:'Values'!D$88,3,0)</f>
        <v>#N/A</v>
      </c>
      <c r="AG737" t="str">
        <f>CONCATENATE(Table111[[#This Row],[Resistance (Ohms)]],Table111[[#This Row],[Tolerance]],Table111[[#This Row],[Stock]])</f>
        <v>1.82kÂ±1%</v>
      </c>
      <c r="AH737" t="s">
        <v>11345</v>
      </c>
      <c r="AI737" s="6" t="s">
        <v>11350</v>
      </c>
    </row>
    <row r="738" spans="1:35">
      <c r="A738" t="s">
        <v>7192</v>
      </c>
      <c r="B738" t="s">
        <v>5275</v>
      </c>
      <c r="C738" t="s">
        <v>7935</v>
      </c>
      <c r="D738" t="s">
        <v>7936</v>
      </c>
      <c r="E738" t="s">
        <v>60</v>
      </c>
      <c r="F738" t="s">
        <v>6030</v>
      </c>
      <c r="G738">
        <v>0</v>
      </c>
      <c r="H738">
        <v>0</v>
      </c>
      <c r="I738" t="s">
        <v>25</v>
      </c>
      <c r="J738">
        <v>0</v>
      </c>
      <c r="K738">
        <v>10</v>
      </c>
      <c r="L738" t="s">
        <v>19</v>
      </c>
      <c r="M738" t="s">
        <v>5279</v>
      </c>
      <c r="N738" t="s">
        <v>2555</v>
      </c>
      <c r="O738" t="s">
        <v>24</v>
      </c>
      <c r="P738" t="s">
        <v>5280</v>
      </c>
      <c r="Q738" t="s">
        <v>65</v>
      </c>
      <c r="R738" t="s">
        <v>20</v>
      </c>
      <c r="S738" t="s">
        <v>105</v>
      </c>
      <c r="T738" t="s">
        <v>67</v>
      </c>
      <c r="U738" t="s">
        <v>35</v>
      </c>
      <c r="V738">
        <v>603</v>
      </c>
      <c r="W738" t="s">
        <v>36</v>
      </c>
      <c r="X738" t="s">
        <v>37</v>
      </c>
      <c r="Y738">
        <v>2</v>
      </c>
      <c r="AB738" t="str">
        <f>IF(Table111[[#This Row],[In Adafruit Kit]]+Table111[[#This Row],[Common part]]&gt;0,1,"")</f>
        <v/>
      </c>
      <c r="AE738" t="e">
        <f>VLOOKUP(Table111[[#This Row],[Resistance (Ohms)]],Values!$A$12:'Values'!D$88,3,0)</f>
        <v>#N/A</v>
      </c>
      <c r="AG738" t="str">
        <f>CONCATENATE(Table111[[#This Row],[Resistance (Ohms)]],Table111[[#This Row],[Tolerance]],Table111[[#This Row],[Stock]])</f>
        <v>1.82kÂ±1%</v>
      </c>
      <c r="AH738" t="s">
        <v>11345</v>
      </c>
      <c r="AI738" s="6" t="s">
        <v>11350</v>
      </c>
    </row>
    <row r="739" spans="1:35">
      <c r="A739" t="s">
        <v>5274</v>
      </c>
      <c r="B739" t="s">
        <v>5275</v>
      </c>
      <c r="C739" t="s">
        <v>6913</v>
      </c>
      <c r="D739" t="s">
        <v>6914</v>
      </c>
      <c r="E739" t="s">
        <v>60</v>
      </c>
      <c r="F739" t="s">
        <v>6915</v>
      </c>
      <c r="G739">
        <v>27028</v>
      </c>
      <c r="H739">
        <v>0</v>
      </c>
      <c r="I739">
        <v>0.1</v>
      </c>
      <c r="J739">
        <v>0</v>
      </c>
      <c r="K739">
        <v>1</v>
      </c>
      <c r="L739" t="s">
        <v>19</v>
      </c>
      <c r="M739" t="s">
        <v>5279</v>
      </c>
      <c r="N739" t="s">
        <v>1365</v>
      </c>
      <c r="O739" t="s">
        <v>24</v>
      </c>
      <c r="P739" t="s">
        <v>5280</v>
      </c>
      <c r="Q739" t="s">
        <v>65</v>
      </c>
      <c r="R739" t="s">
        <v>66</v>
      </c>
      <c r="S739" t="s">
        <v>105</v>
      </c>
      <c r="T739" t="s">
        <v>67</v>
      </c>
      <c r="U739" t="s">
        <v>35</v>
      </c>
      <c r="V739">
        <v>603</v>
      </c>
      <c r="W739" t="s">
        <v>36</v>
      </c>
      <c r="X739" t="s">
        <v>37</v>
      </c>
      <c r="Y739">
        <v>2</v>
      </c>
      <c r="AB739" t="str">
        <f>IF(Table111[[#This Row],[In Adafruit Kit]]+Table111[[#This Row],[Common part]]&gt;0,1,"")</f>
        <v/>
      </c>
      <c r="AD739">
        <v>1</v>
      </c>
      <c r="AE739" t="e">
        <f>VLOOKUP(Table111[[#This Row],[Resistance (Ohms)]],Values!$A$12:'Values'!D$88,3,0)</f>
        <v>#N/A</v>
      </c>
      <c r="AG739" t="str">
        <f>CONCATENATE(Table111[[#This Row],[Resistance (Ohms)]],Table111[[#This Row],[Tolerance]],Table111[[#This Row],[Stock]])</f>
        <v>1.87kÂ±1%</v>
      </c>
      <c r="AH739" t="s">
        <v>11345</v>
      </c>
      <c r="AI739" s="6" t="s">
        <v>11350</v>
      </c>
    </row>
    <row r="740" spans="1:35">
      <c r="A740" t="s">
        <v>7192</v>
      </c>
      <c r="B740" t="s">
        <v>5275</v>
      </c>
      <c r="C740" t="s">
        <v>7943</v>
      </c>
      <c r="D740" t="s">
        <v>7944</v>
      </c>
      <c r="E740" t="s">
        <v>60</v>
      </c>
      <c r="F740" t="s">
        <v>6915</v>
      </c>
      <c r="G740">
        <v>0</v>
      </c>
      <c r="H740">
        <v>0</v>
      </c>
      <c r="I740" t="s">
        <v>25</v>
      </c>
      <c r="J740">
        <v>0</v>
      </c>
      <c r="K740">
        <v>10</v>
      </c>
      <c r="L740" t="s">
        <v>19</v>
      </c>
      <c r="M740" t="s">
        <v>5279</v>
      </c>
      <c r="N740" t="s">
        <v>1365</v>
      </c>
      <c r="O740" t="s">
        <v>24</v>
      </c>
      <c r="P740" t="s">
        <v>5280</v>
      </c>
      <c r="Q740" t="s">
        <v>65</v>
      </c>
      <c r="R740" t="s">
        <v>20</v>
      </c>
      <c r="S740" t="s">
        <v>105</v>
      </c>
      <c r="T740" t="s">
        <v>67</v>
      </c>
      <c r="U740" t="s">
        <v>35</v>
      </c>
      <c r="V740">
        <v>603</v>
      </c>
      <c r="W740" t="s">
        <v>36</v>
      </c>
      <c r="X740" t="s">
        <v>37</v>
      </c>
      <c r="Y740">
        <v>2</v>
      </c>
      <c r="AB740" t="str">
        <f>IF(Table111[[#This Row],[In Adafruit Kit]]+Table111[[#This Row],[Common part]]&gt;0,1,"")</f>
        <v/>
      </c>
      <c r="AE740" t="e">
        <f>VLOOKUP(Table111[[#This Row],[Resistance (Ohms)]],Values!$A$12:'Values'!D$88,3,0)</f>
        <v>#N/A</v>
      </c>
      <c r="AG740" t="str">
        <f>CONCATENATE(Table111[[#This Row],[Resistance (Ohms)]],Table111[[#This Row],[Tolerance]],Table111[[#This Row],[Stock]])</f>
        <v>1.87kÂ±1%</v>
      </c>
      <c r="AH740" t="s">
        <v>11345</v>
      </c>
      <c r="AI740" s="6" t="s">
        <v>11350</v>
      </c>
    </row>
    <row r="741" spans="1:35">
      <c r="A741" t="s">
        <v>5274</v>
      </c>
      <c r="B741" t="s">
        <v>5275</v>
      </c>
      <c r="C741" t="s">
        <v>5431</v>
      </c>
      <c r="D741" t="s">
        <v>5432</v>
      </c>
      <c r="E741" t="s">
        <v>60</v>
      </c>
      <c r="F741" t="s">
        <v>5433</v>
      </c>
      <c r="G741">
        <v>126605</v>
      </c>
      <c r="H741">
        <v>0</v>
      </c>
      <c r="I741">
        <v>0.1</v>
      </c>
      <c r="J741">
        <v>0</v>
      </c>
      <c r="K741">
        <v>1</v>
      </c>
      <c r="L741" t="s">
        <v>19</v>
      </c>
      <c r="M741" t="s">
        <v>5279</v>
      </c>
      <c r="N741" t="s">
        <v>491</v>
      </c>
      <c r="O741" t="s">
        <v>23</v>
      </c>
      <c r="P741" t="s">
        <v>5280</v>
      </c>
      <c r="Q741" t="s">
        <v>65</v>
      </c>
      <c r="R741" t="s">
        <v>66</v>
      </c>
      <c r="S741" t="s">
        <v>105</v>
      </c>
      <c r="T741" t="s">
        <v>67</v>
      </c>
      <c r="U741" t="s">
        <v>35</v>
      </c>
      <c r="V741">
        <v>603</v>
      </c>
      <c r="W741" t="s">
        <v>36</v>
      </c>
      <c r="X741" t="s">
        <v>37</v>
      </c>
      <c r="Y741">
        <v>2</v>
      </c>
      <c r="Z741">
        <v>1</v>
      </c>
      <c r="AA741">
        <v>1</v>
      </c>
      <c r="AB741">
        <f>IF(Table111[[#This Row],[In Adafruit Kit]]+Table111[[#This Row],[Common part]]&gt;0,1,"")</f>
        <v>1</v>
      </c>
      <c r="AC741">
        <v>1</v>
      </c>
      <c r="AE741" t="e">
        <f>VLOOKUP(Table111[[#This Row],[Resistance (Ohms)]],Values!$A$12:'Values'!D$88,3,0)</f>
        <v>#N/A</v>
      </c>
      <c r="AG741" t="str">
        <f>CONCATENATE(Table111[[#This Row],[Resistance (Ohms)]],Table111[[#This Row],[Tolerance]],Table111[[#This Row],[Stock]])</f>
        <v>1.8kÂ±5%</v>
      </c>
      <c r="AH741" t="s">
        <v>11345</v>
      </c>
      <c r="AI741" s="6" t="s">
        <v>11350</v>
      </c>
    </row>
    <row r="742" spans="1:35">
      <c r="A742" t="s">
        <v>5274</v>
      </c>
      <c r="B742" t="s">
        <v>5275</v>
      </c>
      <c r="C742" t="s">
        <v>7447</v>
      </c>
      <c r="D742" t="s">
        <v>7448</v>
      </c>
      <c r="E742" t="s">
        <v>60</v>
      </c>
      <c r="F742" t="s">
        <v>7449</v>
      </c>
      <c r="G742">
        <v>2940</v>
      </c>
      <c r="H742">
        <v>0</v>
      </c>
      <c r="I742">
        <v>0.1</v>
      </c>
      <c r="J742">
        <v>0</v>
      </c>
      <c r="K742">
        <v>1</v>
      </c>
      <c r="L742" t="s">
        <v>19</v>
      </c>
      <c r="M742" t="s">
        <v>5279</v>
      </c>
      <c r="N742" t="s">
        <v>491</v>
      </c>
      <c r="O742" t="s">
        <v>24</v>
      </c>
      <c r="P742" t="s">
        <v>5280</v>
      </c>
      <c r="Q742" t="s">
        <v>65</v>
      </c>
      <c r="R742" t="s">
        <v>66</v>
      </c>
      <c r="S742" t="s">
        <v>105</v>
      </c>
      <c r="T742" t="s">
        <v>67</v>
      </c>
      <c r="U742" t="s">
        <v>35</v>
      </c>
      <c r="V742">
        <v>603</v>
      </c>
      <c r="W742" t="s">
        <v>36</v>
      </c>
      <c r="X742" t="s">
        <v>37</v>
      </c>
      <c r="Y742">
        <v>2</v>
      </c>
      <c r="AB742" t="str">
        <f>IF(Table111[[#This Row],[In Adafruit Kit]]+Table111[[#This Row],[Common part]]&gt;0,1,"")</f>
        <v/>
      </c>
      <c r="AD742">
        <v>1</v>
      </c>
      <c r="AE742" t="e">
        <f>VLOOKUP(Table111[[#This Row],[Resistance (Ohms)]],Values!$A$12:'Values'!D$88,3,0)</f>
        <v>#N/A</v>
      </c>
      <c r="AG742" t="str">
        <f>CONCATENATE(Table111[[#This Row],[Resistance (Ohms)]],Table111[[#This Row],[Tolerance]],Table111[[#This Row],[Stock]])</f>
        <v>1.8kÂ±1%</v>
      </c>
      <c r="AH742" t="s">
        <v>11345</v>
      </c>
      <c r="AI742" s="6" t="s">
        <v>11350</v>
      </c>
    </row>
    <row r="743" spans="1:35">
      <c r="A743" t="s">
        <v>7192</v>
      </c>
      <c r="B743" t="s">
        <v>5275</v>
      </c>
      <c r="C743" t="s">
        <v>7927</v>
      </c>
      <c r="D743" t="s">
        <v>7928</v>
      </c>
      <c r="E743" t="s">
        <v>60</v>
      </c>
      <c r="F743" t="s">
        <v>7449</v>
      </c>
      <c r="G743">
        <v>0</v>
      </c>
      <c r="H743">
        <v>0</v>
      </c>
      <c r="I743" t="s">
        <v>25</v>
      </c>
      <c r="J743">
        <v>0</v>
      </c>
      <c r="K743">
        <v>10</v>
      </c>
      <c r="L743" t="s">
        <v>19</v>
      </c>
      <c r="M743" t="s">
        <v>5279</v>
      </c>
      <c r="N743" t="s">
        <v>491</v>
      </c>
      <c r="O743" t="s">
        <v>24</v>
      </c>
      <c r="P743" t="s">
        <v>5280</v>
      </c>
      <c r="Q743" t="s">
        <v>65</v>
      </c>
      <c r="R743" t="s">
        <v>20</v>
      </c>
      <c r="S743" t="s">
        <v>105</v>
      </c>
      <c r="T743" t="s">
        <v>67</v>
      </c>
      <c r="U743" t="s">
        <v>35</v>
      </c>
      <c r="V743">
        <v>603</v>
      </c>
      <c r="W743" t="s">
        <v>36</v>
      </c>
      <c r="X743" t="s">
        <v>37</v>
      </c>
      <c r="Y743">
        <v>2</v>
      </c>
      <c r="AB743" t="str">
        <f>IF(Table111[[#This Row],[In Adafruit Kit]]+Table111[[#This Row],[Common part]]&gt;0,1,"")</f>
        <v/>
      </c>
      <c r="AE743" t="e">
        <f>VLOOKUP(Table111[[#This Row],[Resistance (Ohms)]],Values!$A$12:'Values'!D$88,3,0)</f>
        <v>#N/A</v>
      </c>
      <c r="AG743" t="str">
        <f>CONCATENATE(Table111[[#This Row],[Resistance (Ohms)]],Table111[[#This Row],[Tolerance]],Table111[[#This Row],[Stock]])</f>
        <v>1.8kÂ±1%</v>
      </c>
      <c r="AH743" t="s">
        <v>11345</v>
      </c>
      <c r="AI743" s="6" t="s">
        <v>11350</v>
      </c>
    </row>
    <row r="744" spans="1:35">
      <c r="A744" t="s">
        <v>7192</v>
      </c>
      <c r="B744" t="s">
        <v>5275</v>
      </c>
      <c r="C744" t="s">
        <v>8932</v>
      </c>
      <c r="D744" t="s">
        <v>8933</v>
      </c>
      <c r="E744" t="s">
        <v>60</v>
      </c>
      <c r="F744" t="s">
        <v>5433</v>
      </c>
      <c r="G744">
        <v>0</v>
      </c>
      <c r="H744">
        <v>0</v>
      </c>
      <c r="I744" t="s">
        <v>25</v>
      </c>
      <c r="J744">
        <v>0</v>
      </c>
      <c r="K744">
        <v>10</v>
      </c>
      <c r="L744" t="s">
        <v>19</v>
      </c>
      <c r="M744" t="s">
        <v>5279</v>
      </c>
      <c r="N744" t="s">
        <v>491</v>
      </c>
      <c r="O744" t="s">
        <v>23</v>
      </c>
      <c r="P744" t="s">
        <v>5280</v>
      </c>
      <c r="Q744" t="s">
        <v>65</v>
      </c>
      <c r="R744" t="s">
        <v>20</v>
      </c>
      <c r="S744" t="s">
        <v>71</v>
      </c>
      <c r="T744" t="s">
        <v>67</v>
      </c>
      <c r="U744" t="s">
        <v>35</v>
      </c>
      <c r="V744">
        <v>603</v>
      </c>
      <c r="W744" t="s">
        <v>36</v>
      </c>
      <c r="X744" t="s">
        <v>37</v>
      </c>
      <c r="Y744">
        <v>2</v>
      </c>
      <c r="AB744" t="str">
        <f>IF(Table111[[#This Row],[In Adafruit Kit]]+Table111[[#This Row],[Common part]]&gt;0,1,"")</f>
        <v/>
      </c>
      <c r="AE744" t="e">
        <f>VLOOKUP(Table111[[#This Row],[Resistance (Ohms)]],Values!$A$12:'Values'!D$88,3,0)</f>
        <v>#N/A</v>
      </c>
      <c r="AG744" t="str">
        <f>CONCATENATE(Table111[[#This Row],[Resistance (Ohms)]],Table111[[#This Row],[Tolerance]],Table111[[#This Row],[Stock]])</f>
        <v>1.8kÂ±5%</v>
      </c>
      <c r="AH744" t="s">
        <v>11345</v>
      </c>
      <c r="AI744" s="6" t="s">
        <v>11350</v>
      </c>
    </row>
    <row r="745" spans="1:35">
      <c r="A745" t="s">
        <v>5274</v>
      </c>
      <c r="B745" t="s">
        <v>5275</v>
      </c>
      <c r="C745" t="s">
        <v>5605</v>
      </c>
      <c r="D745" t="s">
        <v>5606</v>
      </c>
      <c r="E745" t="s">
        <v>60</v>
      </c>
      <c r="F745" t="s">
        <v>5607</v>
      </c>
      <c r="G745">
        <v>43318</v>
      </c>
      <c r="H745">
        <v>0</v>
      </c>
      <c r="I745">
        <v>0.1</v>
      </c>
      <c r="J745">
        <v>0</v>
      </c>
      <c r="K745">
        <v>1</v>
      </c>
      <c r="L745" t="s">
        <v>19</v>
      </c>
      <c r="M745" t="s">
        <v>5279</v>
      </c>
      <c r="N745" t="s">
        <v>495</v>
      </c>
      <c r="O745" t="s">
        <v>23</v>
      </c>
      <c r="P745" t="s">
        <v>5280</v>
      </c>
      <c r="Q745" t="s">
        <v>65</v>
      </c>
      <c r="R745" t="s">
        <v>66</v>
      </c>
      <c r="S745" t="s">
        <v>105</v>
      </c>
      <c r="T745" t="s">
        <v>67</v>
      </c>
      <c r="U745" t="s">
        <v>35</v>
      </c>
      <c r="V745">
        <v>603</v>
      </c>
      <c r="W745" t="s">
        <v>36</v>
      </c>
      <c r="X745" t="s">
        <v>37</v>
      </c>
      <c r="Y745">
        <v>2</v>
      </c>
      <c r="Z745">
        <v>1</v>
      </c>
      <c r="AA745">
        <v>1</v>
      </c>
      <c r="AB745">
        <f>IF(Table111[[#This Row],[In Adafruit Kit]]+Table111[[#This Row],[Common part]]&gt;0,1,"")</f>
        <v>1</v>
      </c>
      <c r="AC745">
        <v>1</v>
      </c>
      <c r="AE745" t="e">
        <f>VLOOKUP(Table111[[#This Row],[Resistance (Ohms)]],Values!$A$12:'Values'!D$88,3,0)</f>
        <v>#N/A</v>
      </c>
      <c r="AG745" t="str">
        <f>CONCATENATE(Table111[[#This Row],[Resistance (Ohms)]],Table111[[#This Row],[Tolerance]],Table111[[#This Row],[Stock]])</f>
        <v>1.8MÂ±5%</v>
      </c>
      <c r="AH745" t="s">
        <v>11345</v>
      </c>
      <c r="AI745" s="6" t="s">
        <v>11350</v>
      </c>
    </row>
    <row r="746" spans="1:35">
      <c r="A746" t="s">
        <v>7192</v>
      </c>
      <c r="B746" t="s">
        <v>5275</v>
      </c>
      <c r="C746" t="s">
        <v>8938</v>
      </c>
      <c r="D746" t="s">
        <v>8939</v>
      </c>
      <c r="E746" t="s">
        <v>60</v>
      </c>
      <c r="F746" t="s">
        <v>5607</v>
      </c>
      <c r="G746">
        <v>0</v>
      </c>
      <c r="H746">
        <v>0</v>
      </c>
      <c r="I746" t="s">
        <v>25</v>
      </c>
      <c r="J746">
        <v>0</v>
      </c>
      <c r="K746">
        <v>10</v>
      </c>
      <c r="L746" t="s">
        <v>19</v>
      </c>
      <c r="M746" t="s">
        <v>5279</v>
      </c>
      <c r="N746" t="s">
        <v>495</v>
      </c>
      <c r="O746" t="s">
        <v>23</v>
      </c>
      <c r="P746" t="s">
        <v>5280</v>
      </c>
      <c r="Q746" t="s">
        <v>65</v>
      </c>
      <c r="R746" t="s">
        <v>20</v>
      </c>
      <c r="S746" t="s">
        <v>71</v>
      </c>
      <c r="T746" t="s">
        <v>67</v>
      </c>
      <c r="U746" t="s">
        <v>35</v>
      </c>
      <c r="V746">
        <v>603</v>
      </c>
      <c r="W746" t="s">
        <v>36</v>
      </c>
      <c r="X746" t="s">
        <v>37</v>
      </c>
      <c r="Y746">
        <v>2</v>
      </c>
      <c r="AB746" t="str">
        <f>IF(Table111[[#This Row],[In Adafruit Kit]]+Table111[[#This Row],[Common part]]&gt;0,1,"")</f>
        <v/>
      </c>
      <c r="AE746" t="e">
        <f>VLOOKUP(Table111[[#This Row],[Resistance (Ohms)]],Values!$A$12:'Values'!D$88,3,0)</f>
        <v>#N/A</v>
      </c>
      <c r="AG746" t="str">
        <f>CONCATENATE(Table111[[#This Row],[Resistance (Ohms)]],Table111[[#This Row],[Tolerance]],Table111[[#This Row],[Stock]])</f>
        <v>1.8MÂ±5%</v>
      </c>
      <c r="AH746" t="s">
        <v>11345</v>
      </c>
      <c r="AI746" s="6" t="s">
        <v>11350</v>
      </c>
    </row>
    <row r="747" spans="1:35">
      <c r="A747" t="s">
        <v>5274</v>
      </c>
      <c r="B747" t="s">
        <v>5275</v>
      </c>
      <c r="C747" t="s">
        <v>7441</v>
      </c>
      <c r="D747" t="s">
        <v>7442</v>
      </c>
      <c r="E747" t="s">
        <v>60</v>
      </c>
      <c r="F747" t="s">
        <v>7443</v>
      </c>
      <c r="G747">
        <v>3054</v>
      </c>
      <c r="H747">
        <v>0</v>
      </c>
      <c r="I747">
        <v>0.1</v>
      </c>
      <c r="J747">
        <v>0</v>
      </c>
      <c r="K747">
        <v>1</v>
      </c>
      <c r="L747" t="s">
        <v>19</v>
      </c>
      <c r="M747" t="s">
        <v>5279</v>
      </c>
      <c r="N747" t="s">
        <v>2587</v>
      </c>
      <c r="O747" t="s">
        <v>24</v>
      </c>
      <c r="P747" t="s">
        <v>5280</v>
      </c>
      <c r="Q747" t="s">
        <v>65</v>
      </c>
      <c r="R747" t="s">
        <v>66</v>
      </c>
      <c r="S747" t="s">
        <v>105</v>
      </c>
      <c r="T747" t="s">
        <v>67</v>
      </c>
      <c r="U747" t="s">
        <v>35</v>
      </c>
      <c r="V747">
        <v>603</v>
      </c>
      <c r="W747" t="s">
        <v>36</v>
      </c>
      <c r="X747" t="s">
        <v>37</v>
      </c>
      <c r="Y747">
        <v>2</v>
      </c>
      <c r="AB747" t="str">
        <f>IF(Table111[[#This Row],[In Adafruit Kit]]+Table111[[#This Row],[Common part]]&gt;0,1,"")</f>
        <v/>
      </c>
      <c r="AC747">
        <v>1</v>
      </c>
      <c r="AE747" t="e">
        <f>VLOOKUP(Table111[[#This Row],[Resistance (Ohms)]],Values!$A$12:'Values'!D$88,3,0)</f>
        <v>#N/A</v>
      </c>
      <c r="AG747" t="str">
        <f>CONCATENATE(Table111[[#This Row],[Resistance (Ohms)]],Table111[[#This Row],[Tolerance]],Table111[[#This Row],[Stock]])</f>
        <v>1.91kÂ±1%</v>
      </c>
      <c r="AH747" t="s">
        <v>11345</v>
      </c>
      <c r="AI747" s="6" t="s">
        <v>11350</v>
      </c>
    </row>
    <row r="748" spans="1:35">
      <c r="A748" t="s">
        <v>7192</v>
      </c>
      <c r="B748" t="s">
        <v>5275</v>
      </c>
      <c r="C748" t="s">
        <v>7957</v>
      </c>
      <c r="D748" t="s">
        <v>7958</v>
      </c>
      <c r="E748" t="s">
        <v>60</v>
      </c>
      <c r="F748" t="s">
        <v>7443</v>
      </c>
      <c r="G748">
        <v>0</v>
      </c>
      <c r="H748">
        <v>0</v>
      </c>
      <c r="I748" t="s">
        <v>25</v>
      </c>
      <c r="J748">
        <v>0</v>
      </c>
      <c r="K748">
        <v>10</v>
      </c>
      <c r="L748" t="s">
        <v>19</v>
      </c>
      <c r="M748" t="s">
        <v>5279</v>
      </c>
      <c r="N748" t="s">
        <v>2587</v>
      </c>
      <c r="O748" t="s">
        <v>24</v>
      </c>
      <c r="P748" t="s">
        <v>5280</v>
      </c>
      <c r="Q748" t="s">
        <v>65</v>
      </c>
      <c r="R748" t="s">
        <v>20</v>
      </c>
      <c r="S748" t="s">
        <v>105</v>
      </c>
      <c r="T748" t="s">
        <v>67</v>
      </c>
      <c r="U748" t="s">
        <v>35</v>
      </c>
      <c r="V748">
        <v>603</v>
      </c>
      <c r="W748" t="s">
        <v>36</v>
      </c>
      <c r="X748" t="s">
        <v>37</v>
      </c>
      <c r="Y748">
        <v>2</v>
      </c>
      <c r="AB748" t="str">
        <f>IF(Table111[[#This Row],[In Adafruit Kit]]+Table111[[#This Row],[Common part]]&gt;0,1,"")</f>
        <v/>
      </c>
      <c r="AE748" t="e">
        <f>VLOOKUP(Table111[[#This Row],[Resistance (Ohms)]],Values!$A$12:'Values'!D$88,3,0)</f>
        <v>#N/A</v>
      </c>
      <c r="AG748" t="str">
        <f>CONCATENATE(Table111[[#This Row],[Resistance (Ohms)]],Table111[[#This Row],[Tolerance]],Table111[[#This Row],[Stock]])</f>
        <v>1.91kÂ±1%</v>
      </c>
      <c r="AH748" t="s">
        <v>11345</v>
      </c>
      <c r="AI748" s="6" t="s">
        <v>11350</v>
      </c>
    </row>
    <row r="749" spans="1:35">
      <c r="A749" t="s">
        <v>5274</v>
      </c>
      <c r="B749" t="s">
        <v>5275</v>
      </c>
      <c r="C749" t="s">
        <v>6868</v>
      </c>
      <c r="D749" t="s">
        <v>6869</v>
      </c>
      <c r="E749" t="s">
        <v>60</v>
      </c>
      <c r="F749" t="s">
        <v>6870</v>
      </c>
      <c r="G749">
        <v>24933</v>
      </c>
      <c r="H749">
        <v>0</v>
      </c>
      <c r="I749">
        <v>0.1</v>
      </c>
      <c r="J749">
        <v>0</v>
      </c>
      <c r="K749">
        <v>1</v>
      </c>
      <c r="L749" t="s">
        <v>19</v>
      </c>
      <c r="M749" t="s">
        <v>5279</v>
      </c>
      <c r="N749" t="s">
        <v>2651</v>
      </c>
      <c r="O749" t="s">
        <v>24</v>
      </c>
      <c r="P749" t="s">
        <v>5280</v>
      </c>
      <c r="Q749" t="s">
        <v>65</v>
      </c>
      <c r="R749" t="s">
        <v>66</v>
      </c>
      <c r="S749" t="s">
        <v>105</v>
      </c>
      <c r="T749" t="s">
        <v>67</v>
      </c>
      <c r="U749" t="s">
        <v>35</v>
      </c>
      <c r="V749">
        <v>603</v>
      </c>
      <c r="W749" t="s">
        <v>36</v>
      </c>
      <c r="X749" t="s">
        <v>37</v>
      </c>
      <c r="Y749">
        <v>2</v>
      </c>
      <c r="AB749" t="str">
        <f>IF(Table111[[#This Row],[In Adafruit Kit]]+Table111[[#This Row],[Common part]]&gt;0,1,"")</f>
        <v/>
      </c>
      <c r="AD749">
        <v>1</v>
      </c>
      <c r="AE749" t="e">
        <f>VLOOKUP(Table111[[#This Row],[Resistance (Ohms)]],Values!$A$12:'Values'!D$88,3,0)</f>
        <v>#N/A</v>
      </c>
      <c r="AG749" t="str">
        <f>CONCATENATE(Table111[[#This Row],[Resistance (Ohms)]],Table111[[#This Row],[Tolerance]],Table111[[#This Row],[Stock]])</f>
        <v>1.96kÂ±1%</v>
      </c>
      <c r="AH749" t="s">
        <v>11345</v>
      </c>
      <c r="AI749" s="6" t="s">
        <v>11350</v>
      </c>
    </row>
    <row r="750" spans="1:35">
      <c r="A750" t="s">
        <v>7192</v>
      </c>
      <c r="B750" t="s">
        <v>5275</v>
      </c>
      <c r="C750" t="s">
        <v>7965</v>
      </c>
      <c r="D750" t="s">
        <v>7966</v>
      </c>
      <c r="E750" t="s">
        <v>60</v>
      </c>
      <c r="F750" t="s">
        <v>6870</v>
      </c>
      <c r="G750">
        <v>0</v>
      </c>
      <c r="H750">
        <v>0</v>
      </c>
      <c r="I750" t="s">
        <v>25</v>
      </c>
      <c r="J750">
        <v>0</v>
      </c>
      <c r="K750">
        <v>10</v>
      </c>
      <c r="L750" t="s">
        <v>19</v>
      </c>
      <c r="M750" t="s">
        <v>5279</v>
      </c>
      <c r="N750" t="s">
        <v>2651</v>
      </c>
      <c r="O750" t="s">
        <v>24</v>
      </c>
      <c r="P750" t="s">
        <v>5280</v>
      </c>
      <c r="Q750" t="s">
        <v>65</v>
      </c>
      <c r="R750" t="s">
        <v>20</v>
      </c>
      <c r="S750" t="s">
        <v>105</v>
      </c>
      <c r="T750" t="s">
        <v>67</v>
      </c>
      <c r="U750" t="s">
        <v>35</v>
      </c>
      <c r="V750">
        <v>603</v>
      </c>
      <c r="W750" t="s">
        <v>36</v>
      </c>
      <c r="X750" t="s">
        <v>37</v>
      </c>
      <c r="Y750">
        <v>2</v>
      </c>
      <c r="AB750" t="str">
        <f>IF(Table111[[#This Row],[In Adafruit Kit]]+Table111[[#This Row],[Common part]]&gt;0,1,"")</f>
        <v/>
      </c>
      <c r="AE750" t="e">
        <f>VLOOKUP(Table111[[#This Row],[Resistance (Ohms)]],Values!$A$12:'Values'!D$88,3,0)</f>
        <v>#N/A</v>
      </c>
      <c r="AG750" t="str">
        <f>CONCATENATE(Table111[[#This Row],[Resistance (Ohms)]],Table111[[#This Row],[Tolerance]],Table111[[#This Row],[Stock]])</f>
        <v>1.96kÂ±1%</v>
      </c>
      <c r="AH750" t="s">
        <v>11345</v>
      </c>
      <c r="AI750" s="6" t="s">
        <v>11350</v>
      </c>
    </row>
    <row r="751" spans="1:35">
      <c r="A751" t="s">
        <v>5274</v>
      </c>
      <c r="B751" t="s">
        <v>5275</v>
      </c>
      <c r="C751" t="s">
        <v>6130</v>
      </c>
      <c r="D751" t="s">
        <v>6131</v>
      </c>
      <c r="E751" t="s">
        <v>60</v>
      </c>
      <c r="F751" t="s">
        <v>6132</v>
      </c>
      <c r="G751">
        <v>97951</v>
      </c>
      <c r="H751">
        <v>0</v>
      </c>
      <c r="I751">
        <v>0.1</v>
      </c>
      <c r="J751">
        <v>0</v>
      </c>
      <c r="K751">
        <v>1</v>
      </c>
      <c r="L751" t="s">
        <v>19</v>
      </c>
      <c r="M751" t="s">
        <v>5279</v>
      </c>
      <c r="N751" t="s">
        <v>1258</v>
      </c>
      <c r="O751" t="s">
        <v>24</v>
      </c>
      <c r="P751" t="s">
        <v>5280</v>
      </c>
      <c r="Q751" t="s">
        <v>65</v>
      </c>
      <c r="R751" t="s">
        <v>66</v>
      </c>
      <c r="S751" t="s">
        <v>105</v>
      </c>
      <c r="T751" t="s">
        <v>67</v>
      </c>
      <c r="U751" t="s">
        <v>35</v>
      </c>
      <c r="V751">
        <v>603</v>
      </c>
      <c r="W751" t="s">
        <v>36</v>
      </c>
      <c r="X751" t="s">
        <v>37</v>
      </c>
      <c r="Y751">
        <v>2</v>
      </c>
      <c r="AB751" t="str">
        <f>IF(Table111[[#This Row],[In Adafruit Kit]]+Table111[[#This Row],[Common part]]&gt;0,1,"")</f>
        <v/>
      </c>
      <c r="AD751">
        <v>1</v>
      </c>
      <c r="AE751" t="e">
        <f>VLOOKUP(Table111[[#This Row],[Resistance (Ohms)]],Values!$A$12:'Values'!D$88,3,0)</f>
        <v>#N/A</v>
      </c>
      <c r="AG751" t="str">
        <f>CONCATENATE(Table111[[#This Row],[Resistance (Ohms)]],Table111[[#This Row],[Tolerance]],Table111[[#This Row],[Stock]])</f>
        <v>10.2kÂ±1%</v>
      </c>
      <c r="AH751" t="s">
        <v>11345</v>
      </c>
      <c r="AI751" s="6" t="s">
        <v>11350</v>
      </c>
    </row>
    <row r="752" spans="1:35">
      <c r="A752" t="s">
        <v>7192</v>
      </c>
      <c r="B752" t="s">
        <v>5275</v>
      </c>
      <c r="C752" t="s">
        <v>7661</v>
      </c>
      <c r="D752" t="s">
        <v>7662</v>
      </c>
      <c r="E752" t="s">
        <v>60</v>
      </c>
      <c r="F752" t="s">
        <v>6132</v>
      </c>
      <c r="G752">
        <v>0</v>
      </c>
      <c r="H752">
        <v>0</v>
      </c>
      <c r="I752" t="s">
        <v>25</v>
      </c>
      <c r="J752">
        <v>0</v>
      </c>
      <c r="K752">
        <v>10</v>
      </c>
      <c r="L752" t="s">
        <v>19</v>
      </c>
      <c r="M752" t="s">
        <v>5279</v>
      </c>
      <c r="N752" t="s">
        <v>1258</v>
      </c>
      <c r="O752" t="s">
        <v>24</v>
      </c>
      <c r="P752" t="s">
        <v>5280</v>
      </c>
      <c r="Q752" t="s">
        <v>65</v>
      </c>
      <c r="R752" t="s">
        <v>20</v>
      </c>
      <c r="S752" t="s">
        <v>105</v>
      </c>
      <c r="T752" t="s">
        <v>67</v>
      </c>
      <c r="U752" t="s">
        <v>35</v>
      </c>
      <c r="V752">
        <v>603</v>
      </c>
      <c r="W752" t="s">
        <v>36</v>
      </c>
      <c r="X752" t="s">
        <v>37</v>
      </c>
      <c r="Y752">
        <v>2</v>
      </c>
      <c r="AB752" t="str">
        <f>IF(Table111[[#This Row],[In Adafruit Kit]]+Table111[[#This Row],[Common part]]&gt;0,1,"")</f>
        <v/>
      </c>
      <c r="AD752">
        <v>1</v>
      </c>
      <c r="AE752" t="e">
        <f>VLOOKUP(Table111[[#This Row],[Resistance (Ohms)]],Values!$A$12:'Values'!D$88,3,0)</f>
        <v>#N/A</v>
      </c>
      <c r="AG752" t="str">
        <f>CONCATENATE(Table111[[#This Row],[Resistance (Ohms)]],Table111[[#This Row],[Tolerance]],Table111[[#This Row],[Stock]])</f>
        <v>10.2kÂ±1%</v>
      </c>
      <c r="AH752" t="s">
        <v>11345</v>
      </c>
      <c r="AI752" s="6" t="s">
        <v>11350</v>
      </c>
    </row>
    <row r="753" spans="1:35">
      <c r="A753" t="s">
        <v>5274</v>
      </c>
      <c r="B753" t="s">
        <v>5275</v>
      </c>
      <c r="C753" t="s">
        <v>6208</v>
      </c>
      <c r="D753" t="s">
        <v>6209</v>
      </c>
      <c r="E753" t="s">
        <v>60</v>
      </c>
      <c r="F753" t="s">
        <v>6210</v>
      </c>
      <c r="G753">
        <v>86284</v>
      </c>
      <c r="H753">
        <v>0</v>
      </c>
      <c r="I753">
        <v>0.1</v>
      </c>
      <c r="J753">
        <v>0</v>
      </c>
      <c r="K753">
        <v>1</v>
      </c>
      <c r="L753" t="s">
        <v>19</v>
      </c>
      <c r="M753" t="s">
        <v>5279</v>
      </c>
      <c r="N753" t="s">
        <v>3097</v>
      </c>
      <c r="O753" t="s">
        <v>24</v>
      </c>
      <c r="P753" t="s">
        <v>5280</v>
      </c>
      <c r="Q753" t="s">
        <v>65</v>
      </c>
      <c r="R753" t="s">
        <v>66</v>
      </c>
      <c r="S753" t="s">
        <v>105</v>
      </c>
      <c r="T753" t="s">
        <v>67</v>
      </c>
      <c r="U753" t="s">
        <v>35</v>
      </c>
      <c r="V753">
        <v>603</v>
      </c>
      <c r="W753" t="s">
        <v>36</v>
      </c>
      <c r="X753" t="s">
        <v>37</v>
      </c>
      <c r="Y753">
        <v>2</v>
      </c>
      <c r="AB753" t="str">
        <f>IF(Table111[[#This Row],[In Adafruit Kit]]+Table111[[#This Row],[Common part]]&gt;0,1,"")</f>
        <v/>
      </c>
      <c r="AD753">
        <v>1</v>
      </c>
      <c r="AE753" t="e">
        <f>VLOOKUP(Table111[[#This Row],[Resistance (Ohms)]],Values!$A$12:'Values'!D$88,3,0)</f>
        <v>#N/A</v>
      </c>
      <c r="AG753" t="str">
        <f>CONCATENATE(Table111[[#This Row],[Resistance (Ohms)]],Table111[[#This Row],[Tolerance]],Table111[[#This Row],[Stock]])</f>
        <v>10.5kÂ±1%</v>
      </c>
      <c r="AH753" t="s">
        <v>11345</v>
      </c>
      <c r="AI753" s="6" t="s">
        <v>11350</v>
      </c>
    </row>
    <row r="754" spans="1:35">
      <c r="A754" t="s">
        <v>7192</v>
      </c>
      <c r="B754" t="s">
        <v>5275</v>
      </c>
      <c r="C754" t="s">
        <v>7669</v>
      </c>
      <c r="D754" t="s">
        <v>7670</v>
      </c>
      <c r="E754" t="s">
        <v>60</v>
      </c>
      <c r="F754" t="s">
        <v>6210</v>
      </c>
      <c r="G754">
        <v>0</v>
      </c>
      <c r="H754">
        <v>0</v>
      </c>
      <c r="I754" t="s">
        <v>25</v>
      </c>
      <c r="J754">
        <v>0</v>
      </c>
      <c r="K754">
        <v>10</v>
      </c>
      <c r="L754" t="s">
        <v>19</v>
      </c>
      <c r="M754" t="s">
        <v>5279</v>
      </c>
      <c r="N754" t="s">
        <v>3097</v>
      </c>
      <c r="O754" t="s">
        <v>24</v>
      </c>
      <c r="P754" t="s">
        <v>5280</v>
      </c>
      <c r="Q754" t="s">
        <v>65</v>
      </c>
      <c r="R754" t="s">
        <v>20</v>
      </c>
      <c r="S754" t="s">
        <v>105</v>
      </c>
      <c r="T754" t="s">
        <v>67</v>
      </c>
      <c r="U754" t="s">
        <v>35</v>
      </c>
      <c r="V754">
        <v>603</v>
      </c>
      <c r="W754" t="s">
        <v>36</v>
      </c>
      <c r="X754" t="s">
        <v>37</v>
      </c>
      <c r="Y754">
        <v>2</v>
      </c>
      <c r="AB754" t="str">
        <f>IF(Table111[[#This Row],[In Adafruit Kit]]+Table111[[#This Row],[Common part]]&gt;0,1,"")</f>
        <v/>
      </c>
      <c r="AD754">
        <v>1</v>
      </c>
      <c r="AE754" t="e">
        <f>VLOOKUP(Table111[[#This Row],[Resistance (Ohms)]],Values!$A$12:'Values'!D$88,3,0)</f>
        <v>#N/A</v>
      </c>
      <c r="AG754" t="str">
        <f>CONCATENATE(Table111[[#This Row],[Resistance (Ohms)]],Table111[[#This Row],[Tolerance]],Table111[[#This Row],[Stock]])</f>
        <v>10.5kÂ±1%</v>
      </c>
      <c r="AH754" t="s">
        <v>11345</v>
      </c>
      <c r="AI754" s="6" t="s">
        <v>11350</v>
      </c>
    </row>
    <row r="755" spans="1:35">
      <c r="A755" t="s">
        <v>5274</v>
      </c>
      <c r="B755" t="s">
        <v>5275</v>
      </c>
      <c r="C755" t="s">
        <v>6088</v>
      </c>
      <c r="D755" t="s">
        <v>6089</v>
      </c>
      <c r="E755" t="s">
        <v>60</v>
      </c>
      <c r="F755" t="s">
        <v>6090</v>
      </c>
      <c r="G755">
        <v>102382</v>
      </c>
      <c r="H755">
        <v>0</v>
      </c>
      <c r="I755">
        <v>0.1</v>
      </c>
      <c r="J755">
        <v>0</v>
      </c>
      <c r="K755">
        <v>1</v>
      </c>
      <c r="L755" t="s">
        <v>19</v>
      </c>
      <c r="M755" t="s">
        <v>5279</v>
      </c>
      <c r="N755" t="s">
        <v>1541</v>
      </c>
      <c r="O755" t="s">
        <v>24</v>
      </c>
      <c r="P755" t="s">
        <v>5280</v>
      </c>
      <c r="Q755" t="s">
        <v>65</v>
      </c>
      <c r="R755" t="s">
        <v>66</v>
      </c>
      <c r="S755" t="s">
        <v>105</v>
      </c>
      <c r="T755" t="s">
        <v>67</v>
      </c>
      <c r="U755" t="s">
        <v>35</v>
      </c>
      <c r="V755">
        <v>603</v>
      </c>
      <c r="W755" t="s">
        <v>36</v>
      </c>
      <c r="X755" t="s">
        <v>37</v>
      </c>
      <c r="Y755">
        <v>2</v>
      </c>
      <c r="AB755" t="str">
        <f>IF(Table111[[#This Row],[In Adafruit Kit]]+Table111[[#This Row],[Common part]]&gt;0,1,"")</f>
        <v/>
      </c>
      <c r="AD755">
        <v>1</v>
      </c>
      <c r="AE755" t="e">
        <f>VLOOKUP(Table111[[#This Row],[Resistance (Ohms)]],Values!$A$12:'Values'!D$88,3,0)</f>
        <v>#N/A</v>
      </c>
      <c r="AG755" t="str">
        <f>CONCATENATE(Table111[[#This Row],[Resistance (Ohms)]],Table111[[#This Row],[Tolerance]],Table111[[#This Row],[Stock]])</f>
        <v>10.7kÂ±1%</v>
      </c>
      <c r="AH755" t="s">
        <v>11345</v>
      </c>
      <c r="AI755" s="6" t="s">
        <v>11350</v>
      </c>
    </row>
    <row r="756" spans="1:35">
      <c r="A756" t="s">
        <v>7192</v>
      </c>
      <c r="B756" t="s">
        <v>5275</v>
      </c>
      <c r="C756" t="s">
        <v>7677</v>
      </c>
      <c r="D756" t="s">
        <v>7678</v>
      </c>
      <c r="E756" t="s">
        <v>60</v>
      </c>
      <c r="F756" t="s">
        <v>6090</v>
      </c>
      <c r="G756">
        <v>0</v>
      </c>
      <c r="H756">
        <v>0</v>
      </c>
      <c r="I756" t="s">
        <v>25</v>
      </c>
      <c r="J756">
        <v>0</v>
      </c>
      <c r="K756">
        <v>10</v>
      </c>
      <c r="L756" t="s">
        <v>19</v>
      </c>
      <c r="M756" t="s">
        <v>5279</v>
      </c>
      <c r="N756" t="s">
        <v>1541</v>
      </c>
      <c r="O756" t="s">
        <v>24</v>
      </c>
      <c r="P756" t="s">
        <v>5280</v>
      </c>
      <c r="Q756" t="s">
        <v>65</v>
      </c>
      <c r="R756" t="s">
        <v>20</v>
      </c>
      <c r="S756" t="s">
        <v>105</v>
      </c>
      <c r="T756" t="s">
        <v>67</v>
      </c>
      <c r="U756" t="s">
        <v>35</v>
      </c>
      <c r="V756">
        <v>603</v>
      </c>
      <c r="W756" t="s">
        <v>36</v>
      </c>
      <c r="X756" t="s">
        <v>37</v>
      </c>
      <c r="Y756">
        <v>2</v>
      </c>
      <c r="AB756" t="str">
        <f>IF(Table111[[#This Row],[In Adafruit Kit]]+Table111[[#This Row],[Common part]]&gt;0,1,"")</f>
        <v/>
      </c>
      <c r="AD756">
        <v>1</v>
      </c>
      <c r="AE756" t="e">
        <f>VLOOKUP(Table111[[#This Row],[Resistance (Ohms)]],Values!$A$12:'Values'!D$88,3,0)</f>
        <v>#N/A</v>
      </c>
      <c r="AG756" t="str">
        <f>CONCATENATE(Table111[[#This Row],[Resistance (Ohms)]],Table111[[#This Row],[Tolerance]],Table111[[#This Row],[Stock]])</f>
        <v>10.7kÂ±1%</v>
      </c>
      <c r="AH756" t="s">
        <v>11345</v>
      </c>
      <c r="AI756" s="6" t="s">
        <v>11350</v>
      </c>
    </row>
    <row r="757" spans="1:35">
      <c r="A757" t="s">
        <v>5274</v>
      </c>
      <c r="B757" t="s">
        <v>5275</v>
      </c>
      <c r="C757" t="s">
        <v>5287</v>
      </c>
      <c r="D757" t="s">
        <v>5288</v>
      </c>
      <c r="E757" t="s">
        <v>60</v>
      </c>
      <c r="F757" t="s">
        <v>5289</v>
      </c>
      <c r="G757">
        <v>671154</v>
      </c>
      <c r="H757">
        <v>0</v>
      </c>
      <c r="I757">
        <v>0.1</v>
      </c>
      <c r="J757">
        <v>0</v>
      </c>
      <c r="K757">
        <v>1</v>
      </c>
      <c r="L757" t="s">
        <v>19</v>
      </c>
      <c r="M757" t="s">
        <v>5279</v>
      </c>
      <c r="N757" t="s">
        <v>192</v>
      </c>
      <c r="O757" t="s">
        <v>23</v>
      </c>
      <c r="P757" t="s">
        <v>5280</v>
      </c>
      <c r="Q757" t="s">
        <v>65</v>
      </c>
      <c r="R757" t="s">
        <v>66</v>
      </c>
      <c r="S757" t="s">
        <v>105</v>
      </c>
      <c r="T757" t="s">
        <v>67</v>
      </c>
      <c r="U757" t="s">
        <v>35</v>
      </c>
      <c r="V757">
        <v>603</v>
      </c>
      <c r="W757" t="s">
        <v>36</v>
      </c>
      <c r="X757" t="s">
        <v>37</v>
      </c>
      <c r="Y757">
        <v>2</v>
      </c>
      <c r="AB757" t="str">
        <f>IF(Table111[[#This Row],[In Adafruit Kit]]+Table111[[#This Row],[Common part]]&gt;0,1,"")</f>
        <v/>
      </c>
      <c r="AD757">
        <v>1</v>
      </c>
      <c r="AE757" t="str">
        <f>VLOOKUP(Table111[[#This Row],[Resistance (Ohms)]],Values!$A$12:'Values'!D$88,3,0)</f>
        <v>STOCK</v>
      </c>
      <c r="AF757" t="s">
        <v>29</v>
      </c>
      <c r="AG757" t="str">
        <f>CONCATENATE(Table111[[#This Row],[Resistance (Ohms)]],Table111[[#This Row],[Tolerance]],Table111[[#This Row],[Stock]])</f>
        <v>100kÂ±5%Stock</v>
      </c>
      <c r="AH757" t="s">
        <v>11345</v>
      </c>
      <c r="AI757" s="6" t="s">
        <v>11350</v>
      </c>
    </row>
    <row r="758" spans="1:35">
      <c r="A758" t="s">
        <v>5274</v>
      </c>
      <c r="B758" t="s">
        <v>5275</v>
      </c>
      <c r="C758" t="s">
        <v>5296</v>
      </c>
      <c r="D758" t="s">
        <v>5297</v>
      </c>
      <c r="E758" t="s">
        <v>60</v>
      </c>
      <c r="F758" t="s">
        <v>5298</v>
      </c>
      <c r="G758">
        <v>2760797</v>
      </c>
      <c r="H758">
        <v>0</v>
      </c>
      <c r="I758">
        <v>0.1</v>
      </c>
      <c r="J758">
        <v>0</v>
      </c>
      <c r="K758">
        <v>1</v>
      </c>
      <c r="L758" t="s">
        <v>19</v>
      </c>
      <c r="M758" t="s">
        <v>5279</v>
      </c>
      <c r="N758" t="s">
        <v>192</v>
      </c>
      <c r="O758" t="s">
        <v>24</v>
      </c>
      <c r="P758" t="s">
        <v>5280</v>
      </c>
      <c r="Q758" t="s">
        <v>65</v>
      </c>
      <c r="R758" t="s">
        <v>66</v>
      </c>
      <c r="S758" t="s">
        <v>105</v>
      </c>
      <c r="T758" t="s">
        <v>67</v>
      </c>
      <c r="U758" t="s">
        <v>35</v>
      </c>
      <c r="V758">
        <v>603</v>
      </c>
      <c r="W758" t="s">
        <v>36</v>
      </c>
      <c r="X758" t="s">
        <v>37</v>
      </c>
      <c r="Y758">
        <v>2</v>
      </c>
      <c r="AB758" t="str">
        <f>IF(Table111[[#This Row],[In Adafruit Kit]]+Table111[[#This Row],[Common part]]&gt;0,1,"")</f>
        <v/>
      </c>
      <c r="AD758">
        <v>1</v>
      </c>
      <c r="AE758" t="str">
        <f>VLOOKUP(Table111[[#This Row],[Resistance (Ohms)]],Values!$A$12:'Values'!D$88,3,0)</f>
        <v>STOCK</v>
      </c>
      <c r="AF758" t="s">
        <v>29</v>
      </c>
      <c r="AG758" t="str">
        <f>CONCATENATE(Table111[[#This Row],[Resistance (Ohms)]],Table111[[#This Row],[Tolerance]],Table111[[#This Row],[Stock]])</f>
        <v>100kÂ±1%Stock</v>
      </c>
      <c r="AH758" t="s">
        <v>11345</v>
      </c>
      <c r="AI758" s="6" t="s">
        <v>11350</v>
      </c>
    </row>
    <row r="759" spans="1:35">
      <c r="A759" t="s">
        <v>7192</v>
      </c>
      <c r="B759" t="s">
        <v>5275</v>
      </c>
      <c r="C759" t="s">
        <v>7651</v>
      </c>
      <c r="D759" t="s">
        <v>7652</v>
      </c>
      <c r="E759" t="s">
        <v>60</v>
      </c>
      <c r="F759" t="s">
        <v>5298</v>
      </c>
      <c r="G759">
        <v>0</v>
      </c>
      <c r="H759">
        <v>0</v>
      </c>
      <c r="I759" t="s">
        <v>25</v>
      </c>
      <c r="J759">
        <v>0</v>
      </c>
      <c r="K759">
        <v>10</v>
      </c>
      <c r="L759" t="s">
        <v>19</v>
      </c>
      <c r="M759" t="s">
        <v>5279</v>
      </c>
      <c r="N759" t="s">
        <v>192</v>
      </c>
      <c r="O759" t="s">
        <v>24</v>
      </c>
      <c r="P759" t="s">
        <v>5280</v>
      </c>
      <c r="Q759" t="s">
        <v>65</v>
      </c>
      <c r="R759" t="s">
        <v>20</v>
      </c>
      <c r="S759" t="s">
        <v>105</v>
      </c>
      <c r="T759" t="s">
        <v>67</v>
      </c>
      <c r="U759" t="s">
        <v>35</v>
      </c>
      <c r="V759">
        <v>603</v>
      </c>
      <c r="W759" t="s">
        <v>36</v>
      </c>
      <c r="X759" t="s">
        <v>37</v>
      </c>
      <c r="Y759">
        <v>2</v>
      </c>
      <c r="AB759" t="str">
        <f>IF(Table111[[#This Row],[In Adafruit Kit]]+Table111[[#This Row],[Common part]]&gt;0,1,"")</f>
        <v/>
      </c>
      <c r="AD759">
        <v>1</v>
      </c>
      <c r="AE759" t="str">
        <f>VLOOKUP(Table111[[#This Row],[Resistance (Ohms)]],Values!$A$12:'Values'!D$88,3,0)</f>
        <v>STOCK</v>
      </c>
      <c r="AG759" t="str">
        <f>CONCATENATE(Table111[[#This Row],[Resistance (Ohms)]],Table111[[#This Row],[Tolerance]],Table111[[#This Row],[Stock]])</f>
        <v>100kÂ±1%</v>
      </c>
      <c r="AH759" t="s">
        <v>11345</v>
      </c>
      <c r="AI759" s="6" t="s">
        <v>11350</v>
      </c>
    </row>
    <row r="760" spans="1:35">
      <c r="A760" t="s">
        <v>7192</v>
      </c>
      <c r="B760" t="s">
        <v>5275</v>
      </c>
      <c r="C760" t="s">
        <v>8862</v>
      </c>
      <c r="D760" t="s">
        <v>8863</v>
      </c>
      <c r="E760" t="s">
        <v>60</v>
      </c>
      <c r="F760" t="s">
        <v>5289</v>
      </c>
      <c r="G760">
        <v>0</v>
      </c>
      <c r="H760">
        <v>0</v>
      </c>
      <c r="I760" t="s">
        <v>25</v>
      </c>
      <c r="J760">
        <v>0</v>
      </c>
      <c r="K760">
        <v>10</v>
      </c>
      <c r="L760" t="s">
        <v>19</v>
      </c>
      <c r="M760" t="s">
        <v>5279</v>
      </c>
      <c r="N760" t="s">
        <v>192</v>
      </c>
      <c r="O760" t="s">
        <v>23</v>
      </c>
      <c r="P760" t="s">
        <v>5280</v>
      </c>
      <c r="Q760" t="s">
        <v>65</v>
      </c>
      <c r="R760" t="s">
        <v>20</v>
      </c>
      <c r="S760" t="s">
        <v>71</v>
      </c>
      <c r="T760" t="s">
        <v>67</v>
      </c>
      <c r="U760" t="s">
        <v>35</v>
      </c>
      <c r="V760">
        <v>603</v>
      </c>
      <c r="W760" t="s">
        <v>36</v>
      </c>
      <c r="X760" t="s">
        <v>37</v>
      </c>
      <c r="Y760">
        <v>2</v>
      </c>
      <c r="AB760" t="str">
        <f>IF(Table111[[#This Row],[In Adafruit Kit]]+Table111[[#This Row],[Common part]]&gt;0,1,"")</f>
        <v/>
      </c>
      <c r="AE760" t="str">
        <f>VLOOKUP(Table111[[#This Row],[Resistance (Ohms)]],Values!$A$12:'Values'!D$88,3,0)</f>
        <v>STOCK</v>
      </c>
      <c r="AG760" t="str">
        <f>CONCATENATE(Table111[[#This Row],[Resistance (Ohms)]],Table111[[#This Row],[Tolerance]],Table111[[#This Row],[Stock]])</f>
        <v>100kÂ±5%</v>
      </c>
      <c r="AH760" t="s">
        <v>11345</v>
      </c>
      <c r="AI760" s="6" t="s">
        <v>11350</v>
      </c>
    </row>
    <row r="761" spans="1:35">
      <c r="A761" t="s">
        <v>5274</v>
      </c>
      <c r="B761" t="s">
        <v>5275</v>
      </c>
      <c r="C761" t="s">
        <v>6190</v>
      </c>
      <c r="D761" t="s">
        <v>6191</v>
      </c>
      <c r="E761" t="s">
        <v>60</v>
      </c>
      <c r="F761" t="s">
        <v>6192</v>
      </c>
      <c r="G761">
        <v>94166</v>
      </c>
      <c r="H761">
        <v>0</v>
      </c>
      <c r="I761">
        <v>0.1</v>
      </c>
      <c r="J761">
        <v>0</v>
      </c>
      <c r="K761">
        <v>1</v>
      </c>
      <c r="L761" t="s">
        <v>19</v>
      </c>
      <c r="M761" t="s">
        <v>5279</v>
      </c>
      <c r="N761" t="s">
        <v>1038</v>
      </c>
      <c r="O761" t="s">
        <v>24</v>
      </c>
      <c r="P761" t="s">
        <v>5280</v>
      </c>
      <c r="Q761" t="s">
        <v>65</v>
      </c>
      <c r="R761" t="s">
        <v>66</v>
      </c>
      <c r="S761" t="s">
        <v>105</v>
      </c>
      <c r="T761" t="s">
        <v>67</v>
      </c>
      <c r="U761" t="s">
        <v>35</v>
      </c>
      <c r="V761">
        <v>603</v>
      </c>
      <c r="W761" t="s">
        <v>36</v>
      </c>
      <c r="X761" t="s">
        <v>37</v>
      </c>
      <c r="Y761">
        <v>2</v>
      </c>
      <c r="AB761" t="str">
        <f>IF(Table111[[#This Row],[In Adafruit Kit]]+Table111[[#This Row],[Common part]]&gt;0,1,"")</f>
        <v/>
      </c>
      <c r="AD761">
        <v>1</v>
      </c>
      <c r="AE761" t="e">
        <f>VLOOKUP(Table111[[#This Row],[Resistance (Ohms)]],Values!$A$12:'Values'!D$88,3,0)</f>
        <v>#N/A</v>
      </c>
      <c r="AG761" t="str">
        <f>CONCATENATE(Table111[[#This Row],[Resistance (Ohms)]],Table111[[#This Row],[Tolerance]],Table111[[#This Row],[Stock]])</f>
        <v>102kÂ±1%</v>
      </c>
      <c r="AH761" t="s">
        <v>11345</v>
      </c>
      <c r="AI761" s="6" t="s">
        <v>11350</v>
      </c>
    </row>
    <row r="762" spans="1:35">
      <c r="A762" t="s">
        <v>7192</v>
      </c>
      <c r="B762" t="s">
        <v>5275</v>
      </c>
      <c r="C762" t="s">
        <v>7663</v>
      </c>
      <c r="D762" t="s">
        <v>7664</v>
      </c>
      <c r="E762" t="s">
        <v>60</v>
      </c>
      <c r="F762" t="s">
        <v>6192</v>
      </c>
      <c r="G762">
        <v>0</v>
      </c>
      <c r="H762">
        <v>0</v>
      </c>
      <c r="I762" t="s">
        <v>25</v>
      </c>
      <c r="J762">
        <v>0</v>
      </c>
      <c r="K762">
        <v>10</v>
      </c>
      <c r="L762" t="s">
        <v>19</v>
      </c>
      <c r="M762" t="s">
        <v>5279</v>
      </c>
      <c r="N762" t="s">
        <v>1038</v>
      </c>
      <c r="O762" t="s">
        <v>24</v>
      </c>
      <c r="P762" t="s">
        <v>5280</v>
      </c>
      <c r="Q762" t="s">
        <v>65</v>
      </c>
      <c r="R762" t="s">
        <v>20</v>
      </c>
      <c r="S762" t="s">
        <v>105</v>
      </c>
      <c r="T762" t="s">
        <v>67</v>
      </c>
      <c r="U762" t="s">
        <v>35</v>
      </c>
      <c r="V762">
        <v>603</v>
      </c>
      <c r="W762" t="s">
        <v>36</v>
      </c>
      <c r="X762" t="s">
        <v>37</v>
      </c>
      <c r="Y762">
        <v>2</v>
      </c>
      <c r="AB762" t="str">
        <f>IF(Table111[[#This Row],[In Adafruit Kit]]+Table111[[#This Row],[Common part]]&gt;0,1,"")</f>
        <v/>
      </c>
      <c r="AC762">
        <v>1</v>
      </c>
      <c r="AE762" t="e">
        <f>VLOOKUP(Table111[[#This Row],[Resistance (Ohms)]],Values!$A$12:'Values'!D$88,3,0)</f>
        <v>#N/A</v>
      </c>
      <c r="AG762" t="str">
        <f>CONCATENATE(Table111[[#This Row],[Resistance (Ohms)]],Table111[[#This Row],[Tolerance]],Table111[[#This Row],[Stock]])</f>
        <v>102kÂ±1%</v>
      </c>
      <c r="AH762" t="s">
        <v>11345</v>
      </c>
      <c r="AI762" s="6" t="s">
        <v>11350</v>
      </c>
    </row>
    <row r="763" spans="1:35">
      <c r="A763" t="s">
        <v>5274</v>
      </c>
      <c r="B763" t="s">
        <v>5275</v>
      </c>
      <c r="C763" t="s">
        <v>6031</v>
      </c>
      <c r="D763" t="s">
        <v>6032</v>
      </c>
      <c r="E763" t="s">
        <v>60</v>
      </c>
      <c r="F763" t="s">
        <v>6033</v>
      </c>
      <c r="G763">
        <v>106255</v>
      </c>
      <c r="H763">
        <v>0</v>
      </c>
      <c r="I763">
        <v>0.1</v>
      </c>
      <c r="J763">
        <v>0</v>
      </c>
      <c r="K763">
        <v>1</v>
      </c>
      <c r="L763" t="s">
        <v>19</v>
      </c>
      <c r="M763" t="s">
        <v>5279</v>
      </c>
      <c r="N763" t="s">
        <v>1658</v>
      </c>
      <c r="O763" t="s">
        <v>24</v>
      </c>
      <c r="P763" t="s">
        <v>5280</v>
      </c>
      <c r="Q763" t="s">
        <v>65</v>
      </c>
      <c r="R763" t="s">
        <v>66</v>
      </c>
      <c r="S763" t="s">
        <v>105</v>
      </c>
      <c r="T763" t="s">
        <v>67</v>
      </c>
      <c r="U763" t="s">
        <v>35</v>
      </c>
      <c r="V763">
        <v>603</v>
      </c>
      <c r="W763" t="s">
        <v>36</v>
      </c>
      <c r="X763" t="s">
        <v>37</v>
      </c>
      <c r="Y763">
        <v>2</v>
      </c>
      <c r="AB763" t="str">
        <f>IF(Table111[[#This Row],[In Adafruit Kit]]+Table111[[#This Row],[Common part]]&gt;0,1,"")</f>
        <v/>
      </c>
      <c r="AD763">
        <v>1</v>
      </c>
      <c r="AE763" t="e">
        <f>VLOOKUP(Table111[[#This Row],[Resistance (Ohms)]],Values!$A$12:'Values'!D$88,3,0)</f>
        <v>#N/A</v>
      </c>
      <c r="AG763" t="str">
        <f>CONCATENATE(Table111[[#This Row],[Resistance (Ohms)]],Table111[[#This Row],[Tolerance]],Table111[[#This Row],[Stock]])</f>
        <v>105kÂ±1%</v>
      </c>
      <c r="AH763" t="s">
        <v>11345</v>
      </c>
      <c r="AI763" s="6" t="s">
        <v>11350</v>
      </c>
    </row>
    <row r="764" spans="1:35">
      <c r="A764" t="s">
        <v>7192</v>
      </c>
      <c r="B764" t="s">
        <v>5275</v>
      </c>
      <c r="C764" t="s">
        <v>7671</v>
      </c>
      <c r="D764" t="s">
        <v>7672</v>
      </c>
      <c r="E764" t="s">
        <v>60</v>
      </c>
      <c r="F764" t="s">
        <v>6033</v>
      </c>
      <c r="G764">
        <v>0</v>
      </c>
      <c r="H764">
        <v>0</v>
      </c>
      <c r="I764" t="s">
        <v>25</v>
      </c>
      <c r="J764">
        <v>0</v>
      </c>
      <c r="K764">
        <v>10</v>
      </c>
      <c r="L764" t="s">
        <v>19</v>
      </c>
      <c r="M764" t="s">
        <v>5279</v>
      </c>
      <c r="N764" t="s">
        <v>1658</v>
      </c>
      <c r="O764" t="s">
        <v>24</v>
      </c>
      <c r="P764" t="s">
        <v>5280</v>
      </c>
      <c r="Q764" t="s">
        <v>65</v>
      </c>
      <c r="R764" t="s">
        <v>20</v>
      </c>
      <c r="S764" t="s">
        <v>105</v>
      </c>
      <c r="T764" t="s">
        <v>67</v>
      </c>
      <c r="U764" t="s">
        <v>35</v>
      </c>
      <c r="V764">
        <v>603</v>
      </c>
      <c r="W764" t="s">
        <v>36</v>
      </c>
      <c r="X764" t="s">
        <v>37</v>
      </c>
      <c r="Y764">
        <v>2</v>
      </c>
      <c r="AB764" t="str">
        <f>IF(Table111[[#This Row],[In Adafruit Kit]]+Table111[[#This Row],[Common part]]&gt;0,1,"")</f>
        <v/>
      </c>
      <c r="AD764">
        <v>1</v>
      </c>
      <c r="AE764" t="e">
        <f>VLOOKUP(Table111[[#This Row],[Resistance (Ohms)]],Values!$A$12:'Values'!D$88,3,0)</f>
        <v>#N/A</v>
      </c>
      <c r="AG764" t="str">
        <f>CONCATENATE(Table111[[#This Row],[Resistance (Ohms)]],Table111[[#This Row],[Tolerance]],Table111[[#This Row],[Stock]])</f>
        <v>105kÂ±1%</v>
      </c>
      <c r="AH764" t="s">
        <v>11345</v>
      </c>
      <c r="AI764" s="6" t="s">
        <v>11350</v>
      </c>
    </row>
    <row r="765" spans="1:35">
      <c r="A765" t="s">
        <v>5274</v>
      </c>
      <c r="B765" t="s">
        <v>5275</v>
      </c>
      <c r="C765" t="s">
        <v>7253</v>
      </c>
      <c r="D765" t="s">
        <v>7254</v>
      </c>
      <c r="E765" t="s">
        <v>60</v>
      </c>
      <c r="F765" t="s">
        <v>7255</v>
      </c>
      <c r="G765">
        <v>7636</v>
      </c>
      <c r="H765">
        <v>0</v>
      </c>
      <c r="I765">
        <v>0.1</v>
      </c>
      <c r="J765">
        <v>0</v>
      </c>
      <c r="K765">
        <v>1</v>
      </c>
      <c r="L765" t="s">
        <v>19</v>
      </c>
      <c r="M765" t="s">
        <v>5279</v>
      </c>
      <c r="N765" t="s">
        <v>1369</v>
      </c>
      <c r="O765" t="s">
        <v>24</v>
      </c>
      <c r="P765" t="s">
        <v>5280</v>
      </c>
      <c r="Q765" t="s">
        <v>65</v>
      </c>
      <c r="R765" t="s">
        <v>66</v>
      </c>
      <c r="S765" t="s">
        <v>105</v>
      </c>
      <c r="T765" t="s">
        <v>67</v>
      </c>
      <c r="U765" t="s">
        <v>35</v>
      </c>
      <c r="V765">
        <v>603</v>
      </c>
      <c r="W765" t="s">
        <v>36</v>
      </c>
      <c r="X765" t="s">
        <v>37</v>
      </c>
      <c r="Y765">
        <v>2</v>
      </c>
      <c r="AB765" t="str">
        <f>IF(Table111[[#This Row],[In Adafruit Kit]]+Table111[[#This Row],[Common part]]&gt;0,1,"")</f>
        <v/>
      </c>
      <c r="AD765">
        <v>1</v>
      </c>
      <c r="AE765" t="e">
        <f>VLOOKUP(Table111[[#This Row],[Resistance (Ohms)]],Values!$A$12:'Values'!D$88,3,0)</f>
        <v>#N/A</v>
      </c>
      <c r="AG765" t="str">
        <f>CONCATENATE(Table111[[#This Row],[Resistance (Ohms)]],Table111[[#This Row],[Tolerance]],Table111[[#This Row],[Stock]])</f>
        <v>107kÂ±1%</v>
      </c>
      <c r="AH765" t="s">
        <v>11345</v>
      </c>
      <c r="AI765" s="6" t="s">
        <v>11350</v>
      </c>
    </row>
    <row r="766" spans="1:35">
      <c r="A766" t="s">
        <v>7192</v>
      </c>
      <c r="B766" t="s">
        <v>5275</v>
      </c>
      <c r="C766" t="s">
        <v>7679</v>
      </c>
      <c r="D766" t="s">
        <v>7680</v>
      </c>
      <c r="E766" t="s">
        <v>60</v>
      </c>
      <c r="F766" t="s">
        <v>7255</v>
      </c>
      <c r="G766">
        <v>0</v>
      </c>
      <c r="H766">
        <v>0</v>
      </c>
      <c r="I766" t="s">
        <v>25</v>
      </c>
      <c r="J766">
        <v>0</v>
      </c>
      <c r="K766">
        <v>10</v>
      </c>
      <c r="L766" t="s">
        <v>19</v>
      </c>
      <c r="M766" t="s">
        <v>5279</v>
      </c>
      <c r="N766" t="s">
        <v>1369</v>
      </c>
      <c r="O766" t="s">
        <v>24</v>
      </c>
      <c r="P766" t="s">
        <v>5280</v>
      </c>
      <c r="Q766" t="s">
        <v>65</v>
      </c>
      <c r="R766" t="s">
        <v>20</v>
      </c>
      <c r="S766" t="s">
        <v>105</v>
      </c>
      <c r="T766" t="s">
        <v>67</v>
      </c>
      <c r="U766" t="s">
        <v>35</v>
      </c>
      <c r="V766">
        <v>603</v>
      </c>
      <c r="W766" t="s">
        <v>36</v>
      </c>
      <c r="X766" t="s">
        <v>37</v>
      </c>
      <c r="Y766">
        <v>2</v>
      </c>
      <c r="AB766" t="str">
        <f>IF(Table111[[#This Row],[In Adafruit Kit]]+Table111[[#This Row],[Common part]]&gt;0,1,"")</f>
        <v/>
      </c>
      <c r="AD766">
        <v>1</v>
      </c>
      <c r="AE766" t="e">
        <f>VLOOKUP(Table111[[#This Row],[Resistance (Ohms)]],Values!$A$12:'Values'!D$88,3,0)</f>
        <v>#N/A</v>
      </c>
      <c r="AG766" t="str">
        <f>CONCATENATE(Table111[[#This Row],[Resistance (Ohms)]],Table111[[#This Row],[Tolerance]],Table111[[#This Row],[Stock]])</f>
        <v>107kÂ±1%</v>
      </c>
      <c r="AH766" t="s">
        <v>11345</v>
      </c>
      <c r="AI766" s="6" t="s">
        <v>11350</v>
      </c>
    </row>
    <row r="767" spans="1:35">
      <c r="A767" t="s">
        <v>5274</v>
      </c>
      <c r="B767" t="s">
        <v>5275</v>
      </c>
      <c r="C767" t="s">
        <v>5281</v>
      </c>
      <c r="D767" t="s">
        <v>5282</v>
      </c>
      <c r="E767" t="s">
        <v>60</v>
      </c>
      <c r="F767" t="s">
        <v>5283</v>
      </c>
      <c r="G767">
        <v>3431770</v>
      </c>
      <c r="H767">
        <v>0</v>
      </c>
      <c r="I767">
        <v>0.1</v>
      </c>
      <c r="J767">
        <v>0</v>
      </c>
      <c r="K767">
        <v>1</v>
      </c>
      <c r="L767" t="s">
        <v>19</v>
      </c>
      <c r="M767" t="s">
        <v>5279</v>
      </c>
      <c r="N767" t="s">
        <v>196</v>
      </c>
      <c r="O767" t="s">
        <v>23</v>
      </c>
      <c r="P767" t="s">
        <v>5280</v>
      </c>
      <c r="Q767" t="s">
        <v>65</v>
      </c>
      <c r="R767" t="s">
        <v>66</v>
      </c>
      <c r="S767" t="s">
        <v>105</v>
      </c>
      <c r="T767" t="s">
        <v>67</v>
      </c>
      <c r="U767" t="s">
        <v>35</v>
      </c>
      <c r="V767">
        <v>603</v>
      </c>
      <c r="W767" t="s">
        <v>36</v>
      </c>
      <c r="X767" t="s">
        <v>37</v>
      </c>
      <c r="Y767">
        <v>2</v>
      </c>
      <c r="AB767" t="str">
        <f>IF(Table111[[#This Row],[In Adafruit Kit]]+Table111[[#This Row],[Common part]]&gt;0,1,"")</f>
        <v/>
      </c>
      <c r="AE767" t="str">
        <f>VLOOKUP(Table111[[#This Row],[Resistance (Ohms)]],Values!$A$12:'Values'!D$88,3,0)</f>
        <v>STOCK</v>
      </c>
      <c r="AF767" t="s">
        <v>29</v>
      </c>
      <c r="AG767" t="str">
        <f>CONCATENATE(Table111[[#This Row],[Resistance (Ohms)]],Table111[[#This Row],[Tolerance]],Table111[[#This Row],[Stock]])</f>
        <v>10kÂ±5%Stock</v>
      </c>
      <c r="AH767" t="s">
        <v>11345</v>
      </c>
      <c r="AI767" s="6" t="s">
        <v>11350</v>
      </c>
    </row>
    <row r="768" spans="1:35">
      <c r="A768" t="s">
        <v>5274</v>
      </c>
      <c r="B768" t="s">
        <v>5275</v>
      </c>
      <c r="C768" t="s">
        <v>5290</v>
      </c>
      <c r="D768" t="s">
        <v>5291</v>
      </c>
      <c r="E768" t="s">
        <v>60</v>
      </c>
      <c r="F768" t="s">
        <v>5292</v>
      </c>
      <c r="G768">
        <v>5171909</v>
      </c>
      <c r="H768">
        <v>0</v>
      </c>
      <c r="I768">
        <v>0.1</v>
      </c>
      <c r="J768">
        <v>0</v>
      </c>
      <c r="K768">
        <v>1</v>
      </c>
      <c r="L768" t="s">
        <v>19</v>
      </c>
      <c r="M768" t="s">
        <v>5279</v>
      </c>
      <c r="N768" t="s">
        <v>196</v>
      </c>
      <c r="O768" t="s">
        <v>24</v>
      </c>
      <c r="P768" t="s">
        <v>5280</v>
      </c>
      <c r="Q768" t="s">
        <v>65</v>
      </c>
      <c r="R768" t="s">
        <v>66</v>
      </c>
      <c r="S768" t="s">
        <v>105</v>
      </c>
      <c r="T768" t="s">
        <v>67</v>
      </c>
      <c r="U768" t="s">
        <v>35</v>
      </c>
      <c r="V768">
        <v>603</v>
      </c>
      <c r="W768" t="s">
        <v>36</v>
      </c>
      <c r="X768" t="s">
        <v>37</v>
      </c>
      <c r="Y768">
        <v>2</v>
      </c>
      <c r="AB768" t="str">
        <f>IF(Table111[[#This Row],[In Adafruit Kit]]+Table111[[#This Row],[Common part]]&gt;0,1,"")</f>
        <v/>
      </c>
      <c r="AD768">
        <v>1</v>
      </c>
      <c r="AE768" t="str">
        <f>VLOOKUP(Table111[[#This Row],[Resistance (Ohms)]],Values!$A$12:'Values'!D$88,3,0)</f>
        <v>STOCK</v>
      </c>
      <c r="AF768" t="s">
        <v>29</v>
      </c>
      <c r="AG768" t="str">
        <f>CONCATENATE(Table111[[#This Row],[Resistance (Ohms)]],Table111[[#This Row],[Tolerance]],Table111[[#This Row],[Stock]])</f>
        <v>10kÂ±1%Stock</v>
      </c>
      <c r="AH768" t="s">
        <v>11345</v>
      </c>
      <c r="AI768" s="6" t="s">
        <v>11350</v>
      </c>
    </row>
    <row r="769" spans="1:35">
      <c r="A769" t="s">
        <v>7192</v>
      </c>
      <c r="B769" t="s">
        <v>5275</v>
      </c>
      <c r="C769" t="s">
        <v>7193</v>
      </c>
      <c r="D769" t="s">
        <v>7194</v>
      </c>
      <c r="E769" t="s">
        <v>60</v>
      </c>
      <c r="F769" t="s">
        <v>5283</v>
      </c>
      <c r="G769">
        <v>300000</v>
      </c>
      <c r="H769">
        <v>0</v>
      </c>
      <c r="I769">
        <v>0.1</v>
      </c>
      <c r="J769">
        <v>0</v>
      </c>
      <c r="K769">
        <v>1</v>
      </c>
      <c r="L769" t="s">
        <v>19</v>
      </c>
      <c r="M769" t="s">
        <v>5279</v>
      </c>
      <c r="N769" t="s">
        <v>196</v>
      </c>
      <c r="O769" t="s">
        <v>23</v>
      </c>
      <c r="P769" t="s">
        <v>5280</v>
      </c>
      <c r="Q769" t="s">
        <v>65</v>
      </c>
      <c r="R769" t="s">
        <v>66</v>
      </c>
      <c r="S769" t="s">
        <v>105</v>
      </c>
      <c r="T769" t="s">
        <v>67</v>
      </c>
      <c r="U769" t="s">
        <v>35</v>
      </c>
      <c r="V769" t="s">
        <v>35</v>
      </c>
      <c r="W769" t="s">
        <v>36</v>
      </c>
      <c r="X769" t="s">
        <v>37</v>
      </c>
      <c r="Y769">
        <v>2</v>
      </c>
      <c r="AB769" t="str">
        <f>IF(Table111[[#This Row],[In Adafruit Kit]]+Table111[[#This Row],[Common part]]&gt;0,1,"")</f>
        <v/>
      </c>
      <c r="AD769">
        <v>1</v>
      </c>
      <c r="AE769" t="str">
        <f>VLOOKUP(Table111[[#This Row],[Resistance (Ohms)]],Values!$A$12:'Values'!D$88,3,0)</f>
        <v>STOCK</v>
      </c>
      <c r="AF769" t="s">
        <v>29</v>
      </c>
      <c r="AG769" t="str">
        <f>CONCATENATE(Table111[[#This Row],[Resistance (Ohms)]],Table111[[#This Row],[Tolerance]],Table111[[#This Row],[Stock]])</f>
        <v>10kÂ±5%Stock</v>
      </c>
      <c r="AH769" t="s">
        <v>11345</v>
      </c>
      <c r="AI769" s="6" t="s">
        <v>11350</v>
      </c>
    </row>
    <row r="770" spans="1:35">
      <c r="A770" t="s">
        <v>7192</v>
      </c>
      <c r="B770" t="s">
        <v>5275</v>
      </c>
      <c r="C770" t="s">
        <v>7213</v>
      </c>
      <c r="D770" t="s">
        <v>7214</v>
      </c>
      <c r="E770" t="s">
        <v>60</v>
      </c>
      <c r="F770" t="s">
        <v>5292</v>
      </c>
      <c r="G770">
        <v>995330</v>
      </c>
      <c r="H770">
        <v>0</v>
      </c>
      <c r="I770">
        <v>0.1</v>
      </c>
      <c r="J770">
        <v>0</v>
      </c>
      <c r="K770">
        <v>1</v>
      </c>
      <c r="L770" t="s">
        <v>19</v>
      </c>
      <c r="M770" t="s">
        <v>5279</v>
      </c>
      <c r="N770" t="s">
        <v>196</v>
      </c>
      <c r="O770" t="s">
        <v>24</v>
      </c>
      <c r="P770" t="s">
        <v>5280</v>
      </c>
      <c r="Q770" t="s">
        <v>65</v>
      </c>
      <c r="R770" t="s">
        <v>66</v>
      </c>
      <c r="S770" t="s">
        <v>105</v>
      </c>
      <c r="T770" t="s">
        <v>67</v>
      </c>
      <c r="U770" t="s">
        <v>35</v>
      </c>
      <c r="V770" t="s">
        <v>35</v>
      </c>
      <c r="W770" t="s">
        <v>36</v>
      </c>
      <c r="X770" t="s">
        <v>37</v>
      </c>
      <c r="Y770">
        <v>2</v>
      </c>
      <c r="AB770" t="str">
        <f>IF(Table111[[#This Row],[In Adafruit Kit]]+Table111[[#This Row],[Common part]]&gt;0,1,"")</f>
        <v/>
      </c>
      <c r="AD770">
        <v>1</v>
      </c>
      <c r="AE770" t="str">
        <f>VLOOKUP(Table111[[#This Row],[Resistance (Ohms)]],Values!$A$12:'Values'!D$88,3,0)</f>
        <v>STOCK</v>
      </c>
      <c r="AF770" t="s">
        <v>29</v>
      </c>
      <c r="AG770" t="str">
        <f>CONCATENATE(Table111[[#This Row],[Resistance (Ohms)]],Table111[[#This Row],[Tolerance]],Table111[[#This Row],[Stock]])</f>
        <v>10kÂ±1%Stock</v>
      </c>
      <c r="AH770" t="s">
        <v>11345</v>
      </c>
      <c r="AI770" s="6" t="s">
        <v>11350</v>
      </c>
    </row>
    <row r="771" spans="1:35">
      <c r="A771" t="s">
        <v>7192</v>
      </c>
      <c r="B771" t="s">
        <v>5275</v>
      </c>
      <c r="C771" t="s">
        <v>7649</v>
      </c>
      <c r="D771" t="s">
        <v>7650</v>
      </c>
      <c r="E771" t="s">
        <v>60</v>
      </c>
      <c r="F771" t="s">
        <v>5292</v>
      </c>
      <c r="G771">
        <v>0</v>
      </c>
      <c r="H771">
        <v>0</v>
      </c>
      <c r="I771" t="s">
        <v>25</v>
      </c>
      <c r="J771">
        <v>0</v>
      </c>
      <c r="K771">
        <v>10</v>
      </c>
      <c r="L771" t="s">
        <v>19</v>
      </c>
      <c r="M771" t="s">
        <v>5279</v>
      </c>
      <c r="N771" t="s">
        <v>196</v>
      </c>
      <c r="O771" t="s">
        <v>24</v>
      </c>
      <c r="P771" t="s">
        <v>5280</v>
      </c>
      <c r="Q771" t="s">
        <v>65</v>
      </c>
      <c r="R771" t="s">
        <v>20</v>
      </c>
      <c r="S771" t="s">
        <v>105</v>
      </c>
      <c r="T771" t="s">
        <v>67</v>
      </c>
      <c r="U771" t="s">
        <v>35</v>
      </c>
      <c r="V771">
        <v>603</v>
      </c>
      <c r="W771" t="s">
        <v>36</v>
      </c>
      <c r="X771" t="s">
        <v>37</v>
      </c>
      <c r="Y771">
        <v>2</v>
      </c>
      <c r="AB771" t="str">
        <f>IF(Table111[[#This Row],[In Adafruit Kit]]+Table111[[#This Row],[Common part]]&gt;0,1,"")</f>
        <v/>
      </c>
      <c r="AD771">
        <v>1</v>
      </c>
      <c r="AE771" t="str">
        <f>VLOOKUP(Table111[[#This Row],[Resistance (Ohms)]],Values!$A$12:'Values'!D$88,3,0)</f>
        <v>STOCK</v>
      </c>
      <c r="AG771" t="str">
        <f>CONCATENATE(Table111[[#This Row],[Resistance (Ohms)]],Table111[[#This Row],[Tolerance]],Table111[[#This Row],[Stock]])</f>
        <v>10kÂ±1%</v>
      </c>
      <c r="AH771" t="s">
        <v>11345</v>
      </c>
      <c r="AI771" s="6" t="s">
        <v>11350</v>
      </c>
    </row>
    <row r="772" spans="1:35">
      <c r="A772" t="s">
        <v>7192</v>
      </c>
      <c r="B772" t="s">
        <v>5275</v>
      </c>
      <c r="C772" t="s">
        <v>8860</v>
      </c>
      <c r="D772" t="s">
        <v>8861</v>
      </c>
      <c r="E772" t="s">
        <v>60</v>
      </c>
      <c r="F772" t="s">
        <v>5283</v>
      </c>
      <c r="G772">
        <v>0</v>
      </c>
      <c r="H772">
        <v>0</v>
      </c>
      <c r="I772" t="s">
        <v>25</v>
      </c>
      <c r="J772">
        <v>0</v>
      </c>
      <c r="K772">
        <v>10</v>
      </c>
      <c r="L772" t="s">
        <v>19</v>
      </c>
      <c r="M772" t="s">
        <v>5279</v>
      </c>
      <c r="N772" t="s">
        <v>196</v>
      </c>
      <c r="O772" t="s">
        <v>23</v>
      </c>
      <c r="P772" t="s">
        <v>5280</v>
      </c>
      <c r="Q772" t="s">
        <v>65</v>
      </c>
      <c r="R772" t="s">
        <v>20</v>
      </c>
      <c r="S772" t="s">
        <v>71</v>
      </c>
      <c r="T772" t="s">
        <v>67</v>
      </c>
      <c r="U772" t="s">
        <v>35</v>
      </c>
      <c r="V772">
        <v>603</v>
      </c>
      <c r="W772" t="s">
        <v>36</v>
      </c>
      <c r="X772" t="s">
        <v>37</v>
      </c>
      <c r="Y772">
        <v>2</v>
      </c>
      <c r="AB772" t="str">
        <f>IF(Table111[[#This Row],[In Adafruit Kit]]+Table111[[#This Row],[Common part]]&gt;0,1,"")</f>
        <v/>
      </c>
      <c r="AE772" t="str">
        <f>VLOOKUP(Table111[[#This Row],[Resistance (Ohms)]],Values!$A$12:'Values'!D$88,3,0)</f>
        <v>STOCK</v>
      </c>
      <c r="AG772" t="str">
        <f>CONCATENATE(Table111[[#This Row],[Resistance (Ohms)]],Table111[[#This Row],[Tolerance]],Table111[[#This Row],[Stock]])</f>
        <v>10kÂ±5%</v>
      </c>
      <c r="AH772" t="s">
        <v>11345</v>
      </c>
      <c r="AI772" s="6" t="s">
        <v>11350</v>
      </c>
    </row>
    <row r="773" spans="1:35">
      <c r="A773" t="s">
        <v>5274</v>
      </c>
      <c r="B773" t="s">
        <v>5275</v>
      </c>
      <c r="C773" t="s">
        <v>5380</v>
      </c>
      <c r="D773" t="s">
        <v>5381</v>
      </c>
      <c r="E773" t="s">
        <v>60</v>
      </c>
      <c r="F773" t="s">
        <v>5382</v>
      </c>
      <c r="G773">
        <v>206303</v>
      </c>
      <c r="H773">
        <v>0</v>
      </c>
      <c r="I773">
        <v>0.1</v>
      </c>
      <c r="J773">
        <v>0</v>
      </c>
      <c r="K773">
        <v>1</v>
      </c>
      <c r="L773" t="s">
        <v>19</v>
      </c>
      <c r="M773" t="s">
        <v>5279</v>
      </c>
      <c r="N773" t="s">
        <v>200</v>
      </c>
      <c r="O773" t="s">
        <v>23</v>
      </c>
      <c r="P773" t="s">
        <v>5280</v>
      </c>
      <c r="Q773" t="s">
        <v>65</v>
      </c>
      <c r="R773" t="s">
        <v>66</v>
      </c>
      <c r="S773" t="s">
        <v>105</v>
      </c>
      <c r="T773" t="s">
        <v>67</v>
      </c>
      <c r="U773" t="s">
        <v>35</v>
      </c>
      <c r="V773">
        <v>603</v>
      </c>
      <c r="W773" t="s">
        <v>36</v>
      </c>
      <c r="X773" t="s">
        <v>37</v>
      </c>
      <c r="Y773">
        <v>2</v>
      </c>
      <c r="Z773">
        <v>1</v>
      </c>
      <c r="AB773">
        <f>IF(Table111[[#This Row],[In Adafruit Kit]]+Table111[[#This Row],[Common part]]&gt;0,1,"")</f>
        <v>1</v>
      </c>
      <c r="AC773">
        <v>1</v>
      </c>
      <c r="AE773" t="str">
        <f>VLOOKUP(Table111[[#This Row],[Resistance (Ohms)]],Values!$A$12:'Values'!D$88,3,0)</f>
        <v>STOCK</v>
      </c>
      <c r="AF773" t="s">
        <v>29</v>
      </c>
      <c r="AG773" t="str">
        <f>CONCATENATE(Table111[[#This Row],[Resistance (Ohms)]],Table111[[#This Row],[Tolerance]],Table111[[#This Row],[Stock]])</f>
        <v>10MÂ±5%Stock</v>
      </c>
      <c r="AH773" t="s">
        <v>11345</v>
      </c>
      <c r="AI773" s="6" t="s">
        <v>11350</v>
      </c>
    </row>
    <row r="774" spans="1:35">
      <c r="A774" t="s">
        <v>5274</v>
      </c>
      <c r="B774" t="s">
        <v>5275</v>
      </c>
      <c r="C774" t="s">
        <v>5725</v>
      </c>
      <c r="D774" t="s">
        <v>5726</v>
      </c>
      <c r="E774" t="s">
        <v>60</v>
      </c>
      <c r="F774" t="s">
        <v>5727</v>
      </c>
      <c r="G774">
        <v>409200</v>
      </c>
      <c r="H774">
        <v>0</v>
      </c>
      <c r="I774">
        <v>0.1</v>
      </c>
      <c r="J774">
        <v>0</v>
      </c>
      <c r="K774">
        <v>1</v>
      </c>
      <c r="L774" t="s">
        <v>19</v>
      </c>
      <c r="M774" t="s">
        <v>5279</v>
      </c>
      <c r="N774" t="s">
        <v>200</v>
      </c>
      <c r="O774" t="s">
        <v>24</v>
      </c>
      <c r="P774" t="s">
        <v>5280</v>
      </c>
      <c r="Q774" t="s">
        <v>65</v>
      </c>
      <c r="R774" t="s">
        <v>66</v>
      </c>
      <c r="S774" t="s">
        <v>105</v>
      </c>
      <c r="T774" t="s">
        <v>67</v>
      </c>
      <c r="U774" t="s">
        <v>35</v>
      </c>
      <c r="V774">
        <v>603</v>
      </c>
      <c r="W774" t="s">
        <v>36</v>
      </c>
      <c r="X774" t="s">
        <v>37</v>
      </c>
      <c r="Y774">
        <v>2</v>
      </c>
      <c r="AB774" t="str">
        <f>IF(Table111[[#This Row],[In Adafruit Kit]]+Table111[[#This Row],[Common part]]&gt;0,1,"")</f>
        <v/>
      </c>
      <c r="AD774">
        <v>1</v>
      </c>
      <c r="AE774" t="str">
        <f>VLOOKUP(Table111[[#This Row],[Resistance (Ohms)]],Values!$A$12:'Values'!D$88,3,0)</f>
        <v>STOCK</v>
      </c>
      <c r="AF774" t="s">
        <v>29</v>
      </c>
      <c r="AG774" t="str">
        <f>CONCATENATE(Table111[[#This Row],[Resistance (Ohms)]],Table111[[#This Row],[Tolerance]],Table111[[#This Row],[Stock]])</f>
        <v>10MÂ±1%Stock</v>
      </c>
      <c r="AH774" t="s">
        <v>11345</v>
      </c>
      <c r="AI774" s="6" t="s">
        <v>11350</v>
      </c>
    </row>
    <row r="775" spans="1:35">
      <c r="A775" t="s">
        <v>7192</v>
      </c>
      <c r="B775" t="s">
        <v>5275</v>
      </c>
      <c r="C775" t="s">
        <v>7655</v>
      </c>
      <c r="D775" t="s">
        <v>7656</v>
      </c>
      <c r="E775" t="s">
        <v>60</v>
      </c>
      <c r="F775" t="s">
        <v>5727</v>
      </c>
      <c r="G775">
        <v>0</v>
      </c>
      <c r="H775">
        <v>0</v>
      </c>
      <c r="I775" t="s">
        <v>25</v>
      </c>
      <c r="J775">
        <v>0</v>
      </c>
      <c r="K775">
        <v>10</v>
      </c>
      <c r="L775" t="s">
        <v>19</v>
      </c>
      <c r="M775" t="s">
        <v>5279</v>
      </c>
      <c r="N775" t="s">
        <v>200</v>
      </c>
      <c r="O775" t="s">
        <v>24</v>
      </c>
      <c r="P775" t="s">
        <v>5280</v>
      </c>
      <c r="Q775" t="s">
        <v>65</v>
      </c>
      <c r="R775" t="s">
        <v>20</v>
      </c>
      <c r="S775" t="s">
        <v>105</v>
      </c>
      <c r="T775" t="s">
        <v>67</v>
      </c>
      <c r="U775" t="s">
        <v>35</v>
      </c>
      <c r="V775">
        <v>603</v>
      </c>
      <c r="W775" t="s">
        <v>36</v>
      </c>
      <c r="X775" t="s">
        <v>37</v>
      </c>
      <c r="Y775">
        <v>2</v>
      </c>
      <c r="AB775" t="str">
        <f>IF(Table111[[#This Row],[In Adafruit Kit]]+Table111[[#This Row],[Common part]]&gt;0,1,"")</f>
        <v/>
      </c>
      <c r="AD775">
        <v>1</v>
      </c>
      <c r="AE775" t="str">
        <f>VLOOKUP(Table111[[#This Row],[Resistance (Ohms)]],Values!$A$12:'Values'!D$88,3,0)</f>
        <v>STOCK</v>
      </c>
      <c r="AG775" t="str">
        <f>CONCATENATE(Table111[[#This Row],[Resistance (Ohms)]],Table111[[#This Row],[Tolerance]],Table111[[#This Row],[Stock]])</f>
        <v>10MÂ±1%</v>
      </c>
      <c r="AH775" t="s">
        <v>11345</v>
      </c>
      <c r="AI775" s="6" t="s">
        <v>11350</v>
      </c>
    </row>
    <row r="776" spans="1:35">
      <c r="A776" t="s">
        <v>7192</v>
      </c>
      <c r="B776" t="s">
        <v>5275</v>
      </c>
      <c r="C776" t="s">
        <v>8866</v>
      </c>
      <c r="D776" t="s">
        <v>8867</v>
      </c>
      <c r="E776" t="s">
        <v>60</v>
      </c>
      <c r="F776" t="s">
        <v>5382</v>
      </c>
      <c r="G776">
        <v>0</v>
      </c>
      <c r="H776">
        <v>0</v>
      </c>
      <c r="I776" t="s">
        <v>25</v>
      </c>
      <c r="J776">
        <v>0</v>
      </c>
      <c r="K776">
        <v>10</v>
      </c>
      <c r="L776" t="s">
        <v>19</v>
      </c>
      <c r="M776" t="s">
        <v>5279</v>
      </c>
      <c r="N776" t="s">
        <v>200</v>
      </c>
      <c r="O776" t="s">
        <v>23</v>
      </c>
      <c r="P776" t="s">
        <v>5280</v>
      </c>
      <c r="Q776" t="s">
        <v>65</v>
      </c>
      <c r="R776" t="s">
        <v>20</v>
      </c>
      <c r="S776" t="s">
        <v>71</v>
      </c>
      <c r="T776" t="s">
        <v>67</v>
      </c>
      <c r="U776" t="s">
        <v>35</v>
      </c>
      <c r="V776">
        <v>603</v>
      </c>
      <c r="W776" t="s">
        <v>36</v>
      </c>
      <c r="X776" t="s">
        <v>37</v>
      </c>
      <c r="Y776">
        <v>2</v>
      </c>
      <c r="AB776" t="str">
        <f>IF(Table111[[#This Row],[In Adafruit Kit]]+Table111[[#This Row],[Common part]]&gt;0,1,"")</f>
        <v/>
      </c>
      <c r="AE776" t="str">
        <f>VLOOKUP(Table111[[#This Row],[Resistance (Ohms)]],Values!$A$12:'Values'!D$88,3,0)</f>
        <v>STOCK</v>
      </c>
      <c r="AG776" t="str">
        <f>CONCATENATE(Table111[[#This Row],[Resistance (Ohms)]],Table111[[#This Row],[Tolerance]],Table111[[#This Row],[Stock]])</f>
        <v>10MÂ±5%</v>
      </c>
      <c r="AH776" t="s">
        <v>11345</v>
      </c>
      <c r="AI776" s="6" t="s">
        <v>11350</v>
      </c>
    </row>
    <row r="777" spans="1:35">
      <c r="A777" t="s">
        <v>5274</v>
      </c>
      <c r="B777" t="s">
        <v>5275</v>
      </c>
      <c r="C777" t="s">
        <v>6616</v>
      </c>
      <c r="D777" t="s">
        <v>6617</v>
      </c>
      <c r="E777" t="s">
        <v>60</v>
      </c>
      <c r="F777" t="s">
        <v>6618</v>
      </c>
      <c r="G777">
        <v>48350</v>
      </c>
      <c r="H777">
        <v>0</v>
      </c>
      <c r="I777">
        <v>0.1</v>
      </c>
      <c r="J777">
        <v>0</v>
      </c>
      <c r="K777">
        <v>1</v>
      </c>
      <c r="L777" t="s">
        <v>19</v>
      </c>
      <c r="M777" t="s">
        <v>5279</v>
      </c>
      <c r="N777" t="s">
        <v>2834</v>
      </c>
      <c r="O777" t="s">
        <v>24</v>
      </c>
      <c r="P777" t="s">
        <v>5280</v>
      </c>
      <c r="Q777" t="s">
        <v>65</v>
      </c>
      <c r="R777" t="s">
        <v>66</v>
      </c>
      <c r="S777" t="s">
        <v>105</v>
      </c>
      <c r="T777" t="s">
        <v>67</v>
      </c>
      <c r="U777" t="s">
        <v>35</v>
      </c>
      <c r="V777">
        <v>603</v>
      </c>
      <c r="W777" t="s">
        <v>36</v>
      </c>
      <c r="X777" t="s">
        <v>37</v>
      </c>
      <c r="Y777">
        <v>2</v>
      </c>
      <c r="AB777" t="str">
        <f>IF(Table111[[#This Row],[In Adafruit Kit]]+Table111[[#This Row],[Common part]]&gt;0,1,"")</f>
        <v/>
      </c>
      <c r="AD777">
        <v>1</v>
      </c>
      <c r="AE777" t="e">
        <f>VLOOKUP(Table111[[#This Row],[Resistance (Ohms)]],Values!$A$12:'Values'!D$88,3,0)</f>
        <v>#N/A</v>
      </c>
      <c r="AG777" t="str">
        <f>CONCATENATE(Table111[[#This Row],[Resistance (Ohms)]],Table111[[#This Row],[Tolerance]],Table111[[#This Row],[Stock]])</f>
        <v>11.3kÂ±1%</v>
      </c>
      <c r="AH777" t="s">
        <v>11345</v>
      </c>
      <c r="AI777" s="6" t="s">
        <v>11350</v>
      </c>
    </row>
    <row r="778" spans="1:35">
      <c r="A778" t="s">
        <v>7192</v>
      </c>
      <c r="B778" t="s">
        <v>5275</v>
      </c>
      <c r="C778" t="s">
        <v>7701</v>
      </c>
      <c r="D778" t="s">
        <v>7702</v>
      </c>
      <c r="E778" t="s">
        <v>60</v>
      </c>
      <c r="F778" t="s">
        <v>6618</v>
      </c>
      <c r="G778">
        <v>0</v>
      </c>
      <c r="H778">
        <v>0</v>
      </c>
      <c r="I778" t="s">
        <v>25</v>
      </c>
      <c r="J778">
        <v>0</v>
      </c>
      <c r="K778">
        <v>10</v>
      </c>
      <c r="L778" t="s">
        <v>19</v>
      </c>
      <c r="M778" t="s">
        <v>5279</v>
      </c>
      <c r="N778" t="s">
        <v>2834</v>
      </c>
      <c r="O778" t="s">
        <v>24</v>
      </c>
      <c r="P778" t="s">
        <v>5280</v>
      </c>
      <c r="Q778" t="s">
        <v>65</v>
      </c>
      <c r="R778" t="s">
        <v>20</v>
      </c>
      <c r="S778" t="s">
        <v>105</v>
      </c>
      <c r="T778" t="s">
        <v>67</v>
      </c>
      <c r="U778" t="s">
        <v>35</v>
      </c>
      <c r="V778">
        <v>603</v>
      </c>
      <c r="W778" t="s">
        <v>36</v>
      </c>
      <c r="X778" t="s">
        <v>37</v>
      </c>
      <c r="Y778">
        <v>2</v>
      </c>
      <c r="AB778" t="str">
        <f>IF(Table111[[#This Row],[In Adafruit Kit]]+Table111[[#This Row],[Common part]]&gt;0,1,"")</f>
        <v/>
      </c>
      <c r="AD778">
        <v>1</v>
      </c>
      <c r="AE778" t="e">
        <f>VLOOKUP(Table111[[#This Row],[Resistance (Ohms)]],Values!$A$12:'Values'!D$88,3,0)</f>
        <v>#N/A</v>
      </c>
      <c r="AG778" t="str">
        <f>CONCATENATE(Table111[[#This Row],[Resistance (Ohms)]],Table111[[#This Row],[Tolerance]],Table111[[#This Row],[Stock]])</f>
        <v>11.3kÂ±1%</v>
      </c>
      <c r="AH778" t="s">
        <v>11345</v>
      </c>
      <c r="AI778" s="6" t="s">
        <v>11350</v>
      </c>
    </row>
    <row r="779" spans="1:35">
      <c r="A779" t="s">
        <v>5274</v>
      </c>
      <c r="B779" t="s">
        <v>5275</v>
      </c>
      <c r="C779" t="s">
        <v>7336</v>
      </c>
      <c r="D779" t="s">
        <v>7337</v>
      </c>
      <c r="E779" t="s">
        <v>60</v>
      </c>
      <c r="F779" t="s">
        <v>7338</v>
      </c>
      <c r="G779">
        <v>11145</v>
      </c>
      <c r="H779">
        <v>0</v>
      </c>
      <c r="I779">
        <v>0.1</v>
      </c>
      <c r="J779">
        <v>0</v>
      </c>
      <c r="K779">
        <v>1</v>
      </c>
      <c r="L779" t="s">
        <v>19</v>
      </c>
      <c r="M779" t="s">
        <v>5279</v>
      </c>
      <c r="N779" t="s">
        <v>1548</v>
      </c>
      <c r="O779" t="s">
        <v>24</v>
      </c>
      <c r="P779" t="s">
        <v>5280</v>
      </c>
      <c r="Q779" t="s">
        <v>65</v>
      </c>
      <c r="R779" t="s">
        <v>66</v>
      </c>
      <c r="S779" t="s">
        <v>105</v>
      </c>
      <c r="T779" t="s">
        <v>67</v>
      </c>
      <c r="U779" t="s">
        <v>35</v>
      </c>
      <c r="V779">
        <v>603</v>
      </c>
      <c r="W779" t="s">
        <v>36</v>
      </c>
      <c r="X779" t="s">
        <v>37</v>
      </c>
      <c r="Y779">
        <v>2</v>
      </c>
      <c r="AB779" t="str">
        <f>IF(Table111[[#This Row],[In Adafruit Kit]]+Table111[[#This Row],[Common part]]&gt;0,1,"")</f>
        <v/>
      </c>
      <c r="AD779">
        <v>1</v>
      </c>
      <c r="AE779" t="e">
        <f>VLOOKUP(Table111[[#This Row],[Resistance (Ohms)]],Values!$A$12:'Values'!D$88,3,0)</f>
        <v>#N/A</v>
      </c>
      <c r="AG779" t="str">
        <f>CONCATENATE(Table111[[#This Row],[Resistance (Ohms)]],Table111[[#This Row],[Tolerance]],Table111[[#This Row],[Stock]])</f>
        <v>11.5kÂ±1%</v>
      </c>
      <c r="AH779" t="s">
        <v>11345</v>
      </c>
      <c r="AI779" s="6" t="s">
        <v>11350</v>
      </c>
    </row>
    <row r="780" spans="1:35">
      <c r="A780" t="s">
        <v>7192</v>
      </c>
      <c r="B780" t="s">
        <v>5275</v>
      </c>
      <c r="C780" t="s">
        <v>7709</v>
      </c>
      <c r="D780" t="s">
        <v>7710</v>
      </c>
      <c r="E780" t="s">
        <v>60</v>
      </c>
      <c r="F780" t="s">
        <v>7338</v>
      </c>
      <c r="G780">
        <v>0</v>
      </c>
      <c r="H780">
        <v>0</v>
      </c>
      <c r="I780" t="s">
        <v>25</v>
      </c>
      <c r="J780">
        <v>0</v>
      </c>
      <c r="K780">
        <v>10</v>
      </c>
      <c r="L780" t="s">
        <v>19</v>
      </c>
      <c r="M780" t="s">
        <v>5279</v>
      </c>
      <c r="N780" t="s">
        <v>1548</v>
      </c>
      <c r="O780" t="s">
        <v>24</v>
      </c>
      <c r="P780" t="s">
        <v>5280</v>
      </c>
      <c r="Q780" t="s">
        <v>65</v>
      </c>
      <c r="R780" t="s">
        <v>20</v>
      </c>
      <c r="S780" t="s">
        <v>105</v>
      </c>
      <c r="T780" t="s">
        <v>67</v>
      </c>
      <c r="U780" t="s">
        <v>35</v>
      </c>
      <c r="V780">
        <v>603</v>
      </c>
      <c r="W780" t="s">
        <v>36</v>
      </c>
      <c r="X780" t="s">
        <v>37</v>
      </c>
      <c r="Y780">
        <v>2</v>
      </c>
      <c r="AB780" t="str">
        <f>IF(Table111[[#This Row],[In Adafruit Kit]]+Table111[[#This Row],[Common part]]&gt;0,1,"")</f>
        <v/>
      </c>
      <c r="AD780">
        <v>1</v>
      </c>
      <c r="AE780" t="e">
        <f>VLOOKUP(Table111[[#This Row],[Resistance (Ohms)]],Values!$A$12:'Values'!D$88,3,0)</f>
        <v>#N/A</v>
      </c>
      <c r="AG780" t="str">
        <f>CONCATENATE(Table111[[#This Row],[Resistance (Ohms)]],Table111[[#This Row],[Tolerance]],Table111[[#This Row],[Stock]])</f>
        <v>11.5kÂ±1%</v>
      </c>
      <c r="AH780" t="s">
        <v>11345</v>
      </c>
      <c r="AI780" s="6" t="s">
        <v>11350</v>
      </c>
    </row>
    <row r="781" spans="1:35">
      <c r="A781" t="s">
        <v>5274</v>
      </c>
      <c r="B781" t="s">
        <v>5275</v>
      </c>
      <c r="C781" t="s">
        <v>5977</v>
      </c>
      <c r="D781" t="s">
        <v>5978</v>
      </c>
      <c r="E781" t="s">
        <v>60</v>
      </c>
      <c r="F781" t="s">
        <v>5979</v>
      </c>
      <c r="G781">
        <v>126871</v>
      </c>
      <c r="H781">
        <v>0</v>
      </c>
      <c r="I781">
        <v>0.1</v>
      </c>
      <c r="J781">
        <v>0</v>
      </c>
      <c r="K781">
        <v>1</v>
      </c>
      <c r="L781" t="s">
        <v>19</v>
      </c>
      <c r="M781" t="s">
        <v>5279</v>
      </c>
      <c r="N781" t="s">
        <v>669</v>
      </c>
      <c r="O781" t="s">
        <v>24</v>
      </c>
      <c r="P781" t="s">
        <v>5280</v>
      </c>
      <c r="Q781" t="s">
        <v>65</v>
      </c>
      <c r="R781" t="s">
        <v>66</v>
      </c>
      <c r="S781" t="s">
        <v>105</v>
      </c>
      <c r="T781" t="s">
        <v>67</v>
      </c>
      <c r="U781" t="s">
        <v>35</v>
      </c>
      <c r="V781">
        <v>603</v>
      </c>
      <c r="W781" t="s">
        <v>36</v>
      </c>
      <c r="X781" t="s">
        <v>37</v>
      </c>
      <c r="Y781">
        <v>2</v>
      </c>
      <c r="AB781" t="str">
        <f>IF(Table111[[#This Row],[In Adafruit Kit]]+Table111[[#This Row],[Common part]]&gt;0,1,"")</f>
        <v/>
      </c>
      <c r="AD781">
        <v>1</v>
      </c>
      <c r="AE781" t="e">
        <f>VLOOKUP(Table111[[#This Row],[Resistance (Ohms)]],Values!$A$12:'Values'!D$88,3,0)</f>
        <v>#N/A</v>
      </c>
      <c r="AG781" t="str">
        <f>CONCATENATE(Table111[[#This Row],[Resistance (Ohms)]],Table111[[#This Row],[Tolerance]],Table111[[#This Row],[Stock]])</f>
        <v>11.8kÂ±1%</v>
      </c>
      <c r="AH781" t="s">
        <v>11345</v>
      </c>
      <c r="AI781" s="6" t="s">
        <v>11350</v>
      </c>
    </row>
    <row r="782" spans="1:35">
      <c r="A782" t="s">
        <v>7192</v>
      </c>
      <c r="B782" t="s">
        <v>5275</v>
      </c>
      <c r="C782" t="s">
        <v>7717</v>
      </c>
      <c r="D782" t="s">
        <v>7718</v>
      </c>
      <c r="E782" t="s">
        <v>60</v>
      </c>
      <c r="F782" t="s">
        <v>5979</v>
      </c>
      <c r="G782">
        <v>0</v>
      </c>
      <c r="H782">
        <v>0</v>
      </c>
      <c r="I782" t="s">
        <v>25</v>
      </c>
      <c r="J782">
        <v>0</v>
      </c>
      <c r="K782">
        <v>10</v>
      </c>
      <c r="L782" t="s">
        <v>19</v>
      </c>
      <c r="M782" t="s">
        <v>5279</v>
      </c>
      <c r="N782" t="s">
        <v>669</v>
      </c>
      <c r="O782" t="s">
        <v>24</v>
      </c>
      <c r="P782" t="s">
        <v>5280</v>
      </c>
      <c r="Q782" t="s">
        <v>65</v>
      </c>
      <c r="R782" t="s">
        <v>20</v>
      </c>
      <c r="S782" t="s">
        <v>105</v>
      </c>
      <c r="T782" t="s">
        <v>67</v>
      </c>
      <c r="U782" t="s">
        <v>35</v>
      </c>
      <c r="V782">
        <v>603</v>
      </c>
      <c r="W782" t="s">
        <v>36</v>
      </c>
      <c r="X782" t="s">
        <v>37</v>
      </c>
      <c r="Y782">
        <v>2</v>
      </c>
      <c r="AB782" t="str">
        <f>IF(Table111[[#This Row],[In Adafruit Kit]]+Table111[[#This Row],[Common part]]&gt;0,1,"")</f>
        <v/>
      </c>
      <c r="AD782">
        <v>1</v>
      </c>
      <c r="AE782" t="e">
        <f>VLOOKUP(Table111[[#This Row],[Resistance (Ohms)]],Values!$A$12:'Values'!D$88,3,0)</f>
        <v>#N/A</v>
      </c>
      <c r="AG782" t="str">
        <f>CONCATENATE(Table111[[#This Row],[Resistance (Ohms)]],Table111[[#This Row],[Tolerance]],Table111[[#This Row],[Stock]])</f>
        <v>11.8kÂ±1%</v>
      </c>
      <c r="AH782" t="s">
        <v>11345</v>
      </c>
      <c r="AI782" s="6" t="s">
        <v>11350</v>
      </c>
    </row>
    <row r="783" spans="1:35">
      <c r="A783" t="s">
        <v>5274</v>
      </c>
      <c r="B783" t="s">
        <v>5275</v>
      </c>
      <c r="C783" t="s">
        <v>5581</v>
      </c>
      <c r="D783" t="s">
        <v>5582</v>
      </c>
      <c r="E783" t="s">
        <v>60</v>
      </c>
      <c r="F783" t="s">
        <v>5583</v>
      </c>
      <c r="G783">
        <v>52657</v>
      </c>
      <c r="H783">
        <v>0</v>
      </c>
      <c r="I783">
        <v>0.1</v>
      </c>
      <c r="J783">
        <v>0</v>
      </c>
      <c r="K783">
        <v>1</v>
      </c>
      <c r="L783" t="s">
        <v>19</v>
      </c>
      <c r="M783" t="s">
        <v>5279</v>
      </c>
      <c r="N783" t="s">
        <v>501</v>
      </c>
      <c r="O783" t="s">
        <v>23</v>
      </c>
      <c r="P783" t="s">
        <v>5280</v>
      </c>
      <c r="Q783" t="s">
        <v>65</v>
      </c>
      <c r="R783" t="s">
        <v>66</v>
      </c>
      <c r="S783" t="s">
        <v>105</v>
      </c>
      <c r="T783" t="s">
        <v>67</v>
      </c>
      <c r="U783" t="s">
        <v>35</v>
      </c>
      <c r="V783">
        <v>603</v>
      </c>
      <c r="W783" t="s">
        <v>36</v>
      </c>
      <c r="X783" t="s">
        <v>37</v>
      </c>
      <c r="Y783">
        <v>2</v>
      </c>
      <c r="Z783">
        <v>1</v>
      </c>
      <c r="AB783">
        <f>IF(Table111[[#This Row],[In Adafruit Kit]]+Table111[[#This Row],[Common part]]&gt;0,1,"")</f>
        <v>1</v>
      </c>
      <c r="AC783">
        <v>1</v>
      </c>
      <c r="AE783" t="e">
        <f>VLOOKUP(Table111[[#This Row],[Resistance (Ohms)]],Values!$A$12:'Values'!D$88,3,0)</f>
        <v>#N/A</v>
      </c>
      <c r="AG783" t="str">
        <f>CONCATENATE(Table111[[#This Row],[Resistance (Ohms)]],Table111[[#This Row],[Tolerance]],Table111[[#This Row],[Stock]])</f>
        <v>110kÂ±5%</v>
      </c>
      <c r="AH783" t="s">
        <v>11345</v>
      </c>
      <c r="AI783" s="6" t="s">
        <v>11350</v>
      </c>
    </row>
    <row r="784" spans="1:35">
      <c r="A784" t="s">
        <v>5274</v>
      </c>
      <c r="B784" t="s">
        <v>5275</v>
      </c>
      <c r="C784" t="s">
        <v>6064</v>
      </c>
      <c r="D784" t="s">
        <v>6065</v>
      </c>
      <c r="E784" t="s">
        <v>60</v>
      </c>
      <c r="F784" t="s">
        <v>6066</v>
      </c>
      <c r="G784">
        <v>98550</v>
      </c>
      <c r="H784">
        <v>0</v>
      </c>
      <c r="I784">
        <v>0.1</v>
      </c>
      <c r="J784">
        <v>0</v>
      </c>
      <c r="K784">
        <v>1</v>
      </c>
      <c r="L784" t="s">
        <v>19</v>
      </c>
      <c r="M784" t="s">
        <v>5279</v>
      </c>
      <c r="N784" t="s">
        <v>501</v>
      </c>
      <c r="O784" t="s">
        <v>24</v>
      </c>
      <c r="P784" t="s">
        <v>5280</v>
      </c>
      <c r="Q784" t="s">
        <v>65</v>
      </c>
      <c r="R784" t="s">
        <v>66</v>
      </c>
      <c r="S784" t="s">
        <v>105</v>
      </c>
      <c r="T784" t="s">
        <v>67</v>
      </c>
      <c r="U784" t="s">
        <v>35</v>
      </c>
      <c r="V784">
        <v>603</v>
      </c>
      <c r="W784" t="s">
        <v>36</v>
      </c>
      <c r="X784" t="s">
        <v>37</v>
      </c>
      <c r="Y784">
        <v>2</v>
      </c>
      <c r="AB784" t="str">
        <f>IF(Table111[[#This Row],[In Adafruit Kit]]+Table111[[#This Row],[Common part]]&gt;0,1,"")</f>
        <v/>
      </c>
      <c r="AD784">
        <v>1</v>
      </c>
      <c r="AE784" t="e">
        <f>VLOOKUP(Table111[[#This Row],[Resistance (Ohms)]],Values!$A$12:'Values'!D$88,3,0)</f>
        <v>#N/A</v>
      </c>
      <c r="AG784" t="str">
        <f>CONCATENATE(Table111[[#This Row],[Resistance (Ohms)]],Table111[[#This Row],[Tolerance]],Table111[[#This Row],[Stock]])</f>
        <v>110kÂ±1%</v>
      </c>
      <c r="AH784" t="s">
        <v>11345</v>
      </c>
      <c r="AI784" s="6" t="s">
        <v>11350</v>
      </c>
    </row>
    <row r="785" spans="1:35">
      <c r="A785" t="s">
        <v>7192</v>
      </c>
      <c r="B785" t="s">
        <v>5275</v>
      </c>
      <c r="C785" t="s">
        <v>7695</v>
      </c>
      <c r="D785" t="s">
        <v>7696</v>
      </c>
      <c r="E785" t="s">
        <v>60</v>
      </c>
      <c r="F785" t="s">
        <v>6066</v>
      </c>
      <c r="G785">
        <v>0</v>
      </c>
      <c r="H785">
        <v>0</v>
      </c>
      <c r="I785" t="s">
        <v>25</v>
      </c>
      <c r="J785">
        <v>0</v>
      </c>
      <c r="K785">
        <v>10</v>
      </c>
      <c r="L785" t="s">
        <v>19</v>
      </c>
      <c r="M785" t="s">
        <v>5279</v>
      </c>
      <c r="N785" t="s">
        <v>501</v>
      </c>
      <c r="O785" t="s">
        <v>24</v>
      </c>
      <c r="P785" t="s">
        <v>5280</v>
      </c>
      <c r="Q785" t="s">
        <v>65</v>
      </c>
      <c r="R785" t="s">
        <v>20</v>
      </c>
      <c r="S785" t="s">
        <v>105</v>
      </c>
      <c r="T785" t="s">
        <v>67</v>
      </c>
      <c r="U785" t="s">
        <v>35</v>
      </c>
      <c r="V785">
        <v>603</v>
      </c>
      <c r="W785" t="s">
        <v>36</v>
      </c>
      <c r="X785" t="s">
        <v>37</v>
      </c>
      <c r="Y785">
        <v>2</v>
      </c>
      <c r="AB785" t="str">
        <f>IF(Table111[[#This Row],[In Adafruit Kit]]+Table111[[#This Row],[Common part]]&gt;0,1,"")</f>
        <v/>
      </c>
      <c r="AD785">
        <v>1</v>
      </c>
      <c r="AE785" t="e">
        <f>VLOOKUP(Table111[[#This Row],[Resistance (Ohms)]],Values!$A$12:'Values'!D$88,3,0)</f>
        <v>#N/A</v>
      </c>
      <c r="AG785" t="str">
        <f>CONCATENATE(Table111[[#This Row],[Resistance (Ohms)]],Table111[[#This Row],[Tolerance]],Table111[[#This Row],[Stock]])</f>
        <v>110kÂ±1%</v>
      </c>
      <c r="AH785" t="s">
        <v>11345</v>
      </c>
      <c r="AI785" s="6" t="s">
        <v>11350</v>
      </c>
    </row>
    <row r="786" spans="1:35">
      <c r="A786" t="s">
        <v>7192</v>
      </c>
      <c r="B786" t="s">
        <v>5275</v>
      </c>
      <c r="C786" t="s">
        <v>8876</v>
      </c>
      <c r="D786" t="s">
        <v>8877</v>
      </c>
      <c r="E786" t="s">
        <v>60</v>
      </c>
      <c r="F786" t="s">
        <v>5583</v>
      </c>
      <c r="G786">
        <v>0</v>
      </c>
      <c r="H786">
        <v>0</v>
      </c>
      <c r="I786" t="s">
        <v>25</v>
      </c>
      <c r="J786">
        <v>0</v>
      </c>
      <c r="K786">
        <v>10</v>
      </c>
      <c r="L786" t="s">
        <v>19</v>
      </c>
      <c r="M786" t="s">
        <v>5279</v>
      </c>
      <c r="N786" t="s">
        <v>501</v>
      </c>
      <c r="O786" t="s">
        <v>23</v>
      </c>
      <c r="P786" t="s">
        <v>5280</v>
      </c>
      <c r="Q786" t="s">
        <v>65</v>
      </c>
      <c r="R786" t="s">
        <v>20</v>
      </c>
      <c r="S786" t="s">
        <v>71</v>
      </c>
      <c r="T786" t="s">
        <v>67</v>
      </c>
      <c r="U786" t="s">
        <v>35</v>
      </c>
      <c r="V786">
        <v>603</v>
      </c>
      <c r="W786" t="s">
        <v>36</v>
      </c>
      <c r="X786" t="s">
        <v>37</v>
      </c>
      <c r="Y786">
        <v>2</v>
      </c>
      <c r="AB786" t="str">
        <f>IF(Table111[[#This Row],[In Adafruit Kit]]+Table111[[#This Row],[Common part]]&gt;0,1,"")</f>
        <v/>
      </c>
      <c r="AE786" t="e">
        <f>VLOOKUP(Table111[[#This Row],[Resistance (Ohms)]],Values!$A$12:'Values'!D$88,3,0)</f>
        <v>#N/A</v>
      </c>
      <c r="AG786" t="str">
        <f>CONCATENATE(Table111[[#This Row],[Resistance (Ohms)]],Table111[[#This Row],[Tolerance]],Table111[[#This Row],[Stock]])</f>
        <v>110kÂ±5%</v>
      </c>
      <c r="AH786" t="s">
        <v>11345</v>
      </c>
      <c r="AI786" s="6" t="s">
        <v>11350</v>
      </c>
    </row>
    <row r="787" spans="1:35">
      <c r="A787" t="s">
        <v>5274</v>
      </c>
      <c r="B787" t="s">
        <v>5275</v>
      </c>
      <c r="C787" t="s">
        <v>7432</v>
      </c>
      <c r="D787" t="s">
        <v>7433</v>
      </c>
      <c r="E787" t="s">
        <v>60</v>
      </c>
      <c r="F787" t="s">
        <v>7434</v>
      </c>
      <c r="G787">
        <v>3099</v>
      </c>
      <c r="H787">
        <v>0</v>
      </c>
      <c r="I787">
        <v>0.1</v>
      </c>
      <c r="J787">
        <v>0</v>
      </c>
      <c r="K787">
        <v>1</v>
      </c>
      <c r="L787" t="s">
        <v>19</v>
      </c>
      <c r="M787" t="s">
        <v>5279</v>
      </c>
      <c r="N787" t="s">
        <v>1268</v>
      </c>
      <c r="O787" t="s">
        <v>24</v>
      </c>
      <c r="P787" t="s">
        <v>5280</v>
      </c>
      <c r="Q787" t="s">
        <v>65</v>
      </c>
      <c r="R787" t="s">
        <v>66</v>
      </c>
      <c r="S787" t="s">
        <v>105</v>
      </c>
      <c r="T787" t="s">
        <v>67</v>
      </c>
      <c r="U787" t="s">
        <v>35</v>
      </c>
      <c r="V787">
        <v>603</v>
      </c>
      <c r="W787" t="s">
        <v>36</v>
      </c>
      <c r="X787" t="s">
        <v>37</v>
      </c>
      <c r="Y787">
        <v>2</v>
      </c>
      <c r="AB787" t="str">
        <f>IF(Table111[[#This Row],[In Adafruit Kit]]+Table111[[#This Row],[Common part]]&gt;0,1,"")</f>
        <v/>
      </c>
      <c r="AD787">
        <v>1</v>
      </c>
      <c r="AE787" t="e">
        <f>VLOOKUP(Table111[[#This Row],[Resistance (Ohms)]],Values!$A$12:'Values'!D$88,3,0)</f>
        <v>#N/A</v>
      </c>
      <c r="AG787" t="str">
        <f>CONCATENATE(Table111[[#This Row],[Resistance (Ohms)]],Table111[[#This Row],[Tolerance]],Table111[[#This Row],[Stock]])</f>
        <v>113kÂ±1%</v>
      </c>
      <c r="AH787" t="s">
        <v>11345</v>
      </c>
      <c r="AI787" s="6" t="s">
        <v>11350</v>
      </c>
    </row>
    <row r="788" spans="1:35">
      <c r="A788" t="s">
        <v>7192</v>
      </c>
      <c r="B788" t="s">
        <v>5275</v>
      </c>
      <c r="C788" t="s">
        <v>7703</v>
      </c>
      <c r="D788" t="s">
        <v>7704</v>
      </c>
      <c r="E788" t="s">
        <v>60</v>
      </c>
      <c r="F788" t="s">
        <v>7434</v>
      </c>
      <c r="G788">
        <v>0</v>
      </c>
      <c r="H788">
        <v>0</v>
      </c>
      <c r="I788" t="s">
        <v>25</v>
      </c>
      <c r="J788">
        <v>0</v>
      </c>
      <c r="K788">
        <v>10</v>
      </c>
      <c r="L788" t="s">
        <v>19</v>
      </c>
      <c r="M788" t="s">
        <v>5279</v>
      </c>
      <c r="N788" t="s">
        <v>1268</v>
      </c>
      <c r="O788" t="s">
        <v>24</v>
      </c>
      <c r="P788" t="s">
        <v>5280</v>
      </c>
      <c r="Q788" t="s">
        <v>65</v>
      </c>
      <c r="R788" t="s">
        <v>20</v>
      </c>
      <c r="S788" t="s">
        <v>105</v>
      </c>
      <c r="T788" t="s">
        <v>67</v>
      </c>
      <c r="U788" t="s">
        <v>35</v>
      </c>
      <c r="V788">
        <v>603</v>
      </c>
      <c r="W788" t="s">
        <v>36</v>
      </c>
      <c r="X788" t="s">
        <v>37</v>
      </c>
      <c r="Y788">
        <v>2</v>
      </c>
      <c r="AB788" t="str">
        <f>IF(Table111[[#This Row],[In Adafruit Kit]]+Table111[[#This Row],[Common part]]&gt;0,1,"")</f>
        <v/>
      </c>
      <c r="AD788">
        <v>1</v>
      </c>
      <c r="AE788" t="e">
        <f>VLOOKUP(Table111[[#This Row],[Resistance (Ohms)]],Values!$A$12:'Values'!D$88,3,0)</f>
        <v>#N/A</v>
      </c>
      <c r="AG788" t="str">
        <f>CONCATENATE(Table111[[#This Row],[Resistance (Ohms)]],Table111[[#This Row],[Tolerance]],Table111[[#This Row],[Stock]])</f>
        <v>113kÂ±1%</v>
      </c>
      <c r="AH788" t="s">
        <v>11345</v>
      </c>
      <c r="AI788" s="6" t="s">
        <v>11350</v>
      </c>
    </row>
    <row r="789" spans="1:35">
      <c r="A789" t="s">
        <v>5274</v>
      </c>
      <c r="B789" t="s">
        <v>5275</v>
      </c>
      <c r="C789" t="s">
        <v>6472</v>
      </c>
      <c r="D789" t="s">
        <v>6473</v>
      </c>
      <c r="E789" t="s">
        <v>60</v>
      </c>
      <c r="F789" t="s">
        <v>6474</v>
      </c>
      <c r="G789">
        <v>56308</v>
      </c>
      <c r="H789">
        <v>0</v>
      </c>
      <c r="I789">
        <v>0.1</v>
      </c>
      <c r="J789">
        <v>0</v>
      </c>
      <c r="K789">
        <v>1</v>
      </c>
      <c r="L789" t="s">
        <v>19</v>
      </c>
      <c r="M789" t="s">
        <v>5279</v>
      </c>
      <c r="N789" t="s">
        <v>834</v>
      </c>
      <c r="O789" t="s">
        <v>24</v>
      </c>
      <c r="P789" t="s">
        <v>5280</v>
      </c>
      <c r="Q789" t="s">
        <v>65</v>
      </c>
      <c r="R789" t="s">
        <v>66</v>
      </c>
      <c r="S789" t="s">
        <v>105</v>
      </c>
      <c r="T789" t="s">
        <v>67</v>
      </c>
      <c r="U789" t="s">
        <v>35</v>
      </c>
      <c r="V789">
        <v>603</v>
      </c>
      <c r="W789" t="s">
        <v>36</v>
      </c>
      <c r="X789" t="s">
        <v>37</v>
      </c>
      <c r="Y789">
        <v>2</v>
      </c>
      <c r="AB789" t="str">
        <f>IF(Table111[[#This Row],[In Adafruit Kit]]+Table111[[#This Row],[Common part]]&gt;0,1,"")</f>
        <v/>
      </c>
      <c r="AD789">
        <v>1</v>
      </c>
      <c r="AE789" t="e">
        <f>VLOOKUP(Table111[[#This Row],[Resistance (Ohms)]],Values!$A$12:'Values'!D$88,3,0)</f>
        <v>#N/A</v>
      </c>
      <c r="AG789" t="str">
        <f>CONCATENATE(Table111[[#This Row],[Resistance (Ohms)]],Table111[[#This Row],[Tolerance]],Table111[[#This Row],[Stock]])</f>
        <v>115kÂ±1%</v>
      </c>
      <c r="AH789" t="s">
        <v>11345</v>
      </c>
      <c r="AI789" s="6" t="s">
        <v>11350</v>
      </c>
    </row>
    <row r="790" spans="1:35">
      <c r="A790" t="s">
        <v>7192</v>
      </c>
      <c r="B790" t="s">
        <v>5275</v>
      </c>
      <c r="C790" t="s">
        <v>7711</v>
      </c>
      <c r="D790" t="s">
        <v>7712</v>
      </c>
      <c r="E790" t="s">
        <v>60</v>
      </c>
      <c r="F790" t="s">
        <v>6474</v>
      </c>
      <c r="G790">
        <v>0</v>
      </c>
      <c r="H790">
        <v>0</v>
      </c>
      <c r="I790" t="s">
        <v>25</v>
      </c>
      <c r="J790">
        <v>0</v>
      </c>
      <c r="K790">
        <v>10</v>
      </c>
      <c r="L790" t="s">
        <v>19</v>
      </c>
      <c r="M790" t="s">
        <v>5279</v>
      </c>
      <c r="N790" t="s">
        <v>834</v>
      </c>
      <c r="O790" t="s">
        <v>24</v>
      </c>
      <c r="P790" t="s">
        <v>5280</v>
      </c>
      <c r="Q790" t="s">
        <v>65</v>
      </c>
      <c r="R790" t="s">
        <v>20</v>
      </c>
      <c r="S790" t="s">
        <v>105</v>
      </c>
      <c r="T790" t="s">
        <v>67</v>
      </c>
      <c r="U790" t="s">
        <v>35</v>
      </c>
      <c r="V790">
        <v>603</v>
      </c>
      <c r="W790" t="s">
        <v>36</v>
      </c>
      <c r="X790" t="s">
        <v>37</v>
      </c>
      <c r="Y790">
        <v>2</v>
      </c>
      <c r="AB790" t="str">
        <f>IF(Table111[[#This Row],[In Adafruit Kit]]+Table111[[#This Row],[Common part]]&gt;0,1,"")</f>
        <v/>
      </c>
      <c r="AD790">
        <v>1</v>
      </c>
      <c r="AE790" t="e">
        <f>VLOOKUP(Table111[[#This Row],[Resistance (Ohms)]],Values!$A$12:'Values'!D$88,3,0)</f>
        <v>#N/A</v>
      </c>
      <c r="AG790" t="str">
        <f>CONCATENATE(Table111[[#This Row],[Resistance (Ohms)]],Table111[[#This Row],[Tolerance]],Table111[[#This Row],[Stock]])</f>
        <v>115kÂ±1%</v>
      </c>
      <c r="AH790" t="s">
        <v>11345</v>
      </c>
      <c r="AI790" s="6" t="s">
        <v>11350</v>
      </c>
    </row>
    <row r="791" spans="1:35">
      <c r="A791" t="s">
        <v>5274</v>
      </c>
      <c r="B791" t="s">
        <v>5275</v>
      </c>
      <c r="C791" t="s">
        <v>6874</v>
      </c>
      <c r="D791" t="s">
        <v>6875</v>
      </c>
      <c r="E791" t="s">
        <v>60</v>
      </c>
      <c r="F791" t="s">
        <v>6876</v>
      </c>
      <c r="G791">
        <v>29739</v>
      </c>
      <c r="H791">
        <v>0</v>
      </c>
      <c r="I791">
        <v>0.1</v>
      </c>
      <c r="J791">
        <v>0</v>
      </c>
      <c r="K791">
        <v>1</v>
      </c>
      <c r="L791" t="s">
        <v>19</v>
      </c>
      <c r="M791" t="s">
        <v>5279</v>
      </c>
      <c r="N791" t="s">
        <v>975</v>
      </c>
      <c r="O791" t="s">
        <v>24</v>
      </c>
      <c r="P791" t="s">
        <v>5280</v>
      </c>
      <c r="Q791" t="s">
        <v>65</v>
      </c>
      <c r="R791" t="s">
        <v>66</v>
      </c>
      <c r="S791" t="s">
        <v>105</v>
      </c>
      <c r="T791" t="s">
        <v>67</v>
      </c>
      <c r="U791" t="s">
        <v>35</v>
      </c>
      <c r="V791">
        <v>603</v>
      </c>
      <c r="W791" t="s">
        <v>36</v>
      </c>
      <c r="X791" t="s">
        <v>37</v>
      </c>
      <c r="Y791">
        <v>2</v>
      </c>
      <c r="AB791" t="str">
        <f>IF(Table111[[#This Row],[In Adafruit Kit]]+Table111[[#This Row],[Common part]]&gt;0,1,"")</f>
        <v/>
      </c>
      <c r="AD791">
        <v>1</v>
      </c>
      <c r="AE791" t="e">
        <f>VLOOKUP(Table111[[#This Row],[Resistance (Ohms)]],Values!$A$12:'Values'!D$88,3,0)</f>
        <v>#N/A</v>
      </c>
      <c r="AG791" t="str">
        <f>CONCATENATE(Table111[[#This Row],[Resistance (Ohms)]],Table111[[#This Row],[Tolerance]],Table111[[#This Row],[Stock]])</f>
        <v>118kÂ±1%</v>
      </c>
      <c r="AH791" t="s">
        <v>11345</v>
      </c>
      <c r="AI791" s="6" t="s">
        <v>11350</v>
      </c>
    </row>
    <row r="792" spans="1:35">
      <c r="A792" t="s">
        <v>7192</v>
      </c>
      <c r="B792" t="s">
        <v>5275</v>
      </c>
      <c r="C792" t="s">
        <v>7719</v>
      </c>
      <c r="D792" t="s">
        <v>7720</v>
      </c>
      <c r="E792" t="s">
        <v>60</v>
      </c>
      <c r="F792" t="s">
        <v>6876</v>
      </c>
      <c r="G792">
        <v>0</v>
      </c>
      <c r="H792">
        <v>0</v>
      </c>
      <c r="I792" t="s">
        <v>25</v>
      </c>
      <c r="J792">
        <v>0</v>
      </c>
      <c r="K792">
        <v>10</v>
      </c>
      <c r="L792" t="s">
        <v>19</v>
      </c>
      <c r="M792" t="s">
        <v>5279</v>
      </c>
      <c r="N792" t="s">
        <v>975</v>
      </c>
      <c r="O792" t="s">
        <v>24</v>
      </c>
      <c r="P792" t="s">
        <v>5280</v>
      </c>
      <c r="Q792" t="s">
        <v>65</v>
      </c>
      <c r="R792" t="s">
        <v>20</v>
      </c>
      <c r="S792" t="s">
        <v>105</v>
      </c>
      <c r="T792" t="s">
        <v>67</v>
      </c>
      <c r="U792" t="s">
        <v>35</v>
      </c>
      <c r="V792">
        <v>603</v>
      </c>
      <c r="W792" t="s">
        <v>36</v>
      </c>
      <c r="X792" t="s">
        <v>37</v>
      </c>
      <c r="Y792">
        <v>2</v>
      </c>
      <c r="AB792" t="str">
        <f>IF(Table111[[#This Row],[In Adafruit Kit]]+Table111[[#This Row],[Common part]]&gt;0,1,"")</f>
        <v/>
      </c>
      <c r="AD792">
        <v>1</v>
      </c>
      <c r="AE792" t="e">
        <f>VLOOKUP(Table111[[#This Row],[Resistance (Ohms)]],Values!$A$12:'Values'!D$88,3,0)</f>
        <v>#N/A</v>
      </c>
      <c r="AG792" t="str">
        <f>CONCATENATE(Table111[[#This Row],[Resistance (Ohms)]],Table111[[#This Row],[Tolerance]],Table111[[#This Row],[Stock]])</f>
        <v>118kÂ±1%</v>
      </c>
      <c r="AH792" t="s">
        <v>11345</v>
      </c>
      <c r="AI792" s="6" t="s">
        <v>11350</v>
      </c>
    </row>
    <row r="793" spans="1:35">
      <c r="A793" t="s">
        <v>5274</v>
      </c>
      <c r="B793" t="s">
        <v>5275</v>
      </c>
      <c r="C793" t="s">
        <v>5608</v>
      </c>
      <c r="D793" t="s">
        <v>5609</v>
      </c>
      <c r="E793" t="s">
        <v>60</v>
      </c>
      <c r="F793" t="s">
        <v>5610</v>
      </c>
      <c r="G793">
        <v>30801</v>
      </c>
      <c r="H793">
        <v>0</v>
      </c>
      <c r="I793">
        <v>0.1</v>
      </c>
      <c r="J793">
        <v>0</v>
      </c>
      <c r="K793">
        <v>1</v>
      </c>
      <c r="L793" t="s">
        <v>19</v>
      </c>
      <c r="M793" t="s">
        <v>5279</v>
      </c>
      <c r="N793" t="s">
        <v>505</v>
      </c>
      <c r="O793" t="s">
        <v>23</v>
      </c>
      <c r="P793" t="s">
        <v>5280</v>
      </c>
      <c r="Q793" t="s">
        <v>65</v>
      </c>
      <c r="R793" t="s">
        <v>66</v>
      </c>
      <c r="S793" t="s">
        <v>105</v>
      </c>
      <c r="T793" t="s">
        <v>67</v>
      </c>
      <c r="U793" t="s">
        <v>35</v>
      </c>
      <c r="V793">
        <v>603</v>
      </c>
      <c r="W793" t="s">
        <v>36</v>
      </c>
      <c r="X793" t="s">
        <v>37</v>
      </c>
      <c r="Y793">
        <v>2</v>
      </c>
      <c r="AA793">
        <v>1</v>
      </c>
      <c r="AB793">
        <f>IF(Table111[[#This Row],[In Adafruit Kit]]+Table111[[#This Row],[Common part]]&gt;0,1,"")</f>
        <v>1</v>
      </c>
      <c r="AC793">
        <v>1</v>
      </c>
      <c r="AE793" t="e">
        <f>VLOOKUP(Table111[[#This Row],[Resistance (Ohms)]],Values!$A$12:'Values'!D$88,3,0)</f>
        <v>#N/A</v>
      </c>
      <c r="AG793" t="str">
        <f>CONCATENATE(Table111[[#This Row],[Resistance (Ohms)]],Table111[[#This Row],[Tolerance]],Table111[[#This Row],[Stock]])</f>
        <v>11kÂ±5%</v>
      </c>
      <c r="AH793" t="s">
        <v>11345</v>
      </c>
      <c r="AI793" s="6" t="s">
        <v>11350</v>
      </c>
    </row>
    <row r="794" spans="1:35">
      <c r="A794" t="s">
        <v>5274</v>
      </c>
      <c r="B794" t="s">
        <v>5275</v>
      </c>
      <c r="C794" t="s">
        <v>5731</v>
      </c>
      <c r="D794" t="s">
        <v>5732</v>
      </c>
      <c r="E794" t="s">
        <v>60</v>
      </c>
      <c r="F794" t="s">
        <v>5733</v>
      </c>
      <c r="G794">
        <v>396792</v>
      </c>
      <c r="H794">
        <v>0</v>
      </c>
      <c r="I794">
        <v>0.1</v>
      </c>
      <c r="J794">
        <v>0</v>
      </c>
      <c r="K794">
        <v>1</v>
      </c>
      <c r="L794" t="s">
        <v>19</v>
      </c>
      <c r="M794" t="s">
        <v>5279</v>
      </c>
      <c r="N794" t="s">
        <v>505</v>
      </c>
      <c r="O794" t="s">
        <v>24</v>
      </c>
      <c r="P794" t="s">
        <v>5280</v>
      </c>
      <c r="Q794" t="s">
        <v>65</v>
      </c>
      <c r="R794" t="s">
        <v>66</v>
      </c>
      <c r="S794" t="s">
        <v>105</v>
      </c>
      <c r="T794" t="s">
        <v>67</v>
      </c>
      <c r="U794" t="s">
        <v>35</v>
      </c>
      <c r="V794">
        <v>603</v>
      </c>
      <c r="W794" t="s">
        <v>36</v>
      </c>
      <c r="X794" t="s">
        <v>37</v>
      </c>
      <c r="Y794">
        <v>2</v>
      </c>
      <c r="AB794" t="str">
        <f>IF(Table111[[#This Row],[In Adafruit Kit]]+Table111[[#This Row],[Common part]]&gt;0,1,"")</f>
        <v/>
      </c>
      <c r="AD794">
        <v>1</v>
      </c>
      <c r="AE794" t="e">
        <f>VLOOKUP(Table111[[#This Row],[Resistance (Ohms)]],Values!$A$12:'Values'!D$88,3,0)</f>
        <v>#N/A</v>
      </c>
      <c r="AG794" t="str">
        <f>CONCATENATE(Table111[[#This Row],[Resistance (Ohms)]],Table111[[#This Row],[Tolerance]],Table111[[#This Row],[Stock]])</f>
        <v>11kÂ±1%</v>
      </c>
      <c r="AH794" t="s">
        <v>11345</v>
      </c>
      <c r="AI794" s="6" t="s">
        <v>11350</v>
      </c>
    </row>
    <row r="795" spans="1:35">
      <c r="A795" t="s">
        <v>7192</v>
      </c>
      <c r="B795" t="s">
        <v>5275</v>
      </c>
      <c r="C795" t="s">
        <v>7693</v>
      </c>
      <c r="D795" t="s">
        <v>7694</v>
      </c>
      <c r="E795" t="s">
        <v>60</v>
      </c>
      <c r="F795" t="s">
        <v>5733</v>
      </c>
      <c r="G795">
        <v>0</v>
      </c>
      <c r="H795">
        <v>0</v>
      </c>
      <c r="I795" t="s">
        <v>25</v>
      </c>
      <c r="J795">
        <v>0</v>
      </c>
      <c r="K795">
        <v>10</v>
      </c>
      <c r="L795" t="s">
        <v>19</v>
      </c>
      <c r="M795" t="s">
        <v>5279</v>
      </c>
      <c r="N795" t="s">
        <v>505</v>
      </c>
      <c r="O795" t="s">
        <v>24</v>
      </c>
      <c r="P795" t="s">
        <v>5280</v>
      </c>
      <c r="Q795" t="s">
        <v>65</v>
      </c>
      <c r="R795" t="s">
        <v>20</v>
      </c>
      <c r="S795" t="s">
        <v>105</v>
      </c>
      <c r="T795" t="s">
        <v>67</v>
      </c>
      <c r="U795" t="s">
        <v>35</v>
      </c>
      <c r="V795">
        <v>603</v>
      </c>
      <c r="W795" t="s">
        <v>36</v>
      </c>
      <c r="X795" t="s">
        <v>37</v>
      </c>
      <c r="Y795">
        <v>2</v>
      </c>
      <c r="AB795" t="str">
        <f>IF(Table111[[#This Row],[In Adafruit Kit]]+Table111[[#This Row],[Common part]]&gt;0,1,"")</f>
        <v/>
      </c>
      <c r="AD795">
        <v>1</v>
      </c>
      <c r="AE795" t="e">
        <f>VLOOKUP(Table111[[#This Row],[Resistance (Ohms)]],Values!$A$12:'Values'!D$88,3,0)</f>
        <v>#N/A</v>
      </c>
      <c r="AG795" t="str">
        <f>CONCATENATE(Table111[[#This Row],[Resistance (Ohms)]],Table111[[#This Row],[Tolerance]],Table111[[#This Row],[Stock]])</f>
        <v>11kÂ±1%</v>
      </c>
      <c r="AH795" t="s">
        <v>11345</v>
      </c>
      <c r="AI795" s="6" t="s">
        <v>11350</v>
      </c>
    </row>
    <row r="796" spans="1:35">
      <c r="A796" t="s">
        <v>7192</v>
      </c>
      <c r="B796" t="s">
        <v>5275</v>
      </c>
      <c r="C796" t="s">
        <v>8874</v>
      </c>
      <c r="D796" t="s">
        <v>8875</v>
      </c>
      <c r="E796" t="s">
        <v>60</v>
      </c>
      <c r="F796" t="s">
        <v>5610</v>
      </c>
      <c r="G796">
        <v>0</v>
      </c>
      <c r="H796">
        <v>0</v>
      </c>
      <c r="I796" t="s">
        <v>25</v>
      </c>
      <c r="J796">
        <v>0</v>
      </c>
      <c r="K796">
        <v>10</v>
      </c>
      <c r="L796" t="s">
        <v>19</v>
      </c>
      <c r="M796" t="s">
        <v>5279</v>
      </c>
      <c r="N796" t="s">
        <v>505</v>
      </c>
      <c r="O796" t="s">
        <v>23</v>
      </c>
      <c r="P796" t="s">
        <v>5280</v>
      </c>
      <c r="Q796" t="s">
        <v>65</v>
      </c>
      <c r="R796" t="s">
        <v>20</v>
      </c>
      <c r="S796" t="s">
        <v>71</v>
      </c>
      <c r="T796" t="s">
        <v>67</v>
      </c>
      <c r="U796" t="s">
        <v>35</v>
      </c>
      <c r="V796">
        <v>603</v>
      </c>
      <c r="W796" t="s">
        <v>36</v>
      </c>
      <c r="X796" t="s">
        <v>37</v>
      </c>
      <c r="Y796">
        <v>2</v>
      </c>
      <c r="AB796" t="str">
        <f>IF(Table111[[#This Row],[In Adafruit Kit]]+Table111[[#This Row],[Common part]]&gt;0,1,"")</f>
        <v/>
      </c>
      <c r="AE796" t="e">
        <f>VLOOKUP(Table111[[#This Row],[Resistance (Ohms)]],Values!$A$12:'Values'!D$88,3,0)</f>
        <v>#N/A</v>
      </c>
      <c r="AG796" t="str">
        <f>CONCATENATE(Table111[[#This Row],[Resistance (Ohms)]],Table111[[#This Row],[Tolerance]],Table111[[#This Row],[Stock]])</f>
        <v>11kÂ±5%</v>
      </c>
      <c r="AH796" t="s">
        <v>11345</v>
      </c>
      <c r="AI796" s="6" t="s">
        <v>11350</v>
      </c>
    </row>
    <row r="797" spans="1:35">
      <c r="A797" t="s">
        <v>5274</v>
      </c>
      <c r="B797" t="s">
        <v>5275</v>
      </c>
      <c r="C797" t="s">
        <v>5707</v>
      </c>
      <c r="D797" t="s">
        <v>5708</v>
      </c>
      <c r="E797" t="s">
        <v>60</v>
      </c>
      <c r="F797" t="s">
        <v>5709</v>
      </c>
      <c r="G797">
        <v>601987</v>
      </c>
      <c r="H797">
        <v>0</v>
      </c>
      <c r="I797">
        <v>0.1</v>
      </c>
      <c r="J797">
        <v>0</v>
      </c>
      <c r="K797">
        <v>1</v>
      </c>
      <c r="L797" t="s">
        <v>19</v>
      </c>
      <c r="M797" t="s">
        <v>5279</v>
      </c>
      <c r="N797" t="s">
        <v>789</v>
      </c>
      <c r="O797" t="s">
        <v>24</v>
      </c>
      <c r="P797" t="s">
        <v>5280</v>
      </c>
      <c r="Q797" t="s">
        <v>65</v>
      </c>
      <c r="R797" t="s">
        <v>66</v>
      </c>
      <c r="S797" t="s">
        <v>105</v>
      </c>
      <c r="T797" t="s">
        <v>67</v>
      </c>
      <c r="U797" t="s">
        <v>35</v>
      </c>
      <c r="V797">
        <v>603</v>
      </c>
      <c r="W797" t="s">
        <v>36</v>
      </c>
      <c r="X797" t="s">
        <v>37</v>
      </c>
      <c r="Y797">
        <v>2</v>
      </c>
      <c r="AB797" t="str">
        <f>IF(Table111[[#This Row],[In Adafruit Kit]]+Table111[[#This Row],[Common part]]&gt;0,1,"")</f>
        <v/>
      </c>
      <c r="AD797">
        <v>1</v>
      </c>
      <c r="AE797" t="e">
        <f>VLOOKUP(Table111[[#This Row],[Resistance (Ohms)]],Values!$A$12:'Values'!D$88,3,0)</f>
        <v>#N/A</v>
      </c>
      <c r="AG797" t="str">
        <f>CONCATENATE(Table111[[#This Row],[Resistance (Ohms)]],Table111[[#This Row],[Tolerance]],Table111[[#This Row],[Stock]])</f>
        <v>12.1kÂ±1%</v>
      </c>
      <c r="AH797" t="s">
        <v>11345</v>
      </c>
      <c r="AI797" s="6" t="s">
        <v>11350</v>
      </c>
    </row>
    <row r="798" spans="1:35">
      <c r="A798" t="s">
        <v>7192</v>
      </c>
      <c r="B798" t="s">
        <v>5275</v>
      </c>
      <c r="C798" t="s">
        <v>7743</v>
      </c>
      <c r="D798" t="s">
        <v>7744</v>
      </c>
      <c r="E798" t="s">
        <v>60</v>
      </c>
      <c r="F798" t="s">
        <v>5709</v>
      </c>
      <c r="G798">
        <v>0</v>
      </c>
      <c r="H798">
        <v>0</v>
      </c>
      <c r="I798" t="s">
        <v>25</v>
      </c>
      <c r="J798">
        <v>0</v>
      </c>
      <c r="K798">
        <v>10</v>
      </c>
      <c r="L798" t="s">
        <v>19</v>
      </c>
      <c r="M798" t="s">
        <v>5279</v>
      </c>
      <c r="N798" t="s">
        <v>789</v>
      </c>
      <c r="O798" t="s">
        <v>24</v>
      </c>
      <c r="P798" t="s">
        <v>5280</v>
      </c>
      <c r="Q798" t="s">
        <v>65</v>
      </c>
      <c r="R798" t="s">
        <v>20</v>
      </c>
      <c r="S798" t="s">
        <v>105</v>
      </c>
      <c r="T798" t="s">
        <v>67</v>
      </c>
      <c r="U798" t="s">
        <v>35</v>
      </c>
      <c r="V798">
        <v>603</v>
      </c>
      <c r="W798" t="s">
        <v>36</v>
      </c>
      <c r="X798" t="s">
        <v>37</v>
      </c>
      <c r="Y798">
        <v>2</v>
      </c>
      <c r="AB798" t="str">
        <f>IF(Table111[[#This Row],[In Adafruit Kit]]+Table111[[#This Row],[Common part]]&gt;0,1,"")</f>
        <v/>
      </c>
      <c r="AD798">
        <v>1</v>
      </c>
      <c r="AE798" t="e">
        <f>VLOOKUP(Table111[[#This Row],[Resistance (Ohms)]],Values!$A$12:'Values'!D$88,3,0)</f>
        <v>#N/A</v>
      </c>
      <c r="AG798" t="str">
        <f>CONCATENATE(Table111[[#This Row],[Resistance (Ohms)]],Table111[[#This Row],[Tolerance]],Table111[[#This Row],[Stock]])</f>
        <v>12.1kÂ±1%</v>
      </c>
      <c r="AH798" t="s">
        <v>11345</v>
      </c>
      <c r="AI798" s="6" t="s">
        <v>11350</v>
      </c>
    </row>
    <row r="799" spans="1:35">
      <c r="A799" t="s">
        <v>5274</v>
      </c>
      <c r="B799" t="s">
        <v>5275</v>
      </c>
      <c r="C799" t="s">
        <v>7354</v>
      </c>
      <c r="D799" t="s">
        <v>7355</v>
      </c>
      <c r="E799" t="s">
        <v>60</v>
      </c>
      <c r="F799" t="s">
        <v>7356</v>
      </c>
      <c r="G799">
        <v>5719</v>
      </c>
      <c r="H799">
        <v>0</v>
      </c>
      <c r="I799">
        <v>0.1</v>
      </c>
      <c r="J799">
        <v>0</v>
      </c>
      <c r="K799">
        <v>1</v>
      </c>
      <c r="L799" t="s">
        <v>19</v>
      </c>
      <c r="M799" t="s">
        <v>5279</v>
      </c>
      <c r="N799" t="s">
        <v>1373</v>
      </c>
      <c r="O799" t="s">
        <v>24</v>
      </c>
      <c r="P799" t="s">
        <v>5280</v>
      </c>
      <c r="Q799" t="s">
        <v>65</v>
      </c>
      <c r="R799" t="s">
        <v>66</v>
      </c>
      <c r="S799" t="s">
        <v>105</v>
      </c>
      <c r="T799" t="s">
        <v>67</v>
      </c>
      <c r="U799" t="s">
        <v>35</v>
      </c>
      <c r="V799">
        <v>603</v>
      </c>
      <c r="W799" t="s">
        <v>36</v>
      </c>
      <c r="X799" t="s">
        <v>37</v>
      </c>
      <c r="Y799">
        <v>2</v>
      </c>
      <c r="AB799" t="str">
        <f>IF(Table111[[#This Row],[In Adafruit Kit]]+Table111[[#This Row],[Common part]]&gt;0,1,"")</f>
        <v/>
      </c>
      <c r="AD799">
        <v>1</v>
      </c>
      <c r="AE799" t="e">
        <f>VLOOKUP(Table111[[#This Row],[Resistance (Ohms)]],Values!$A$12:'Values'!D$88,3,0)</f>
        <v>#N/A</v>
      </c>
      <c r="AG799" t="str">
        <f>CONCATENATE(Table111[[#This Row],[Resistance (Ohms)]],Table111[[#This Row],[Tolerance]],Table111[[#This Row],[Stock]])</f>
        <v>12.4kÂ±1%</v>
      </c>
      <c r="AH799" t="s">
        <v>11345</v>
      </c>
      <c r="AI799" s="6" t="s">
        <v>11350</v>
      </c>
    </row>
    <row r="800" spans="1:35">
      <c r="A800" t="s">
        <v>7192</v>
      </c>
      <c r="B800" t="s">
        <v>5275</v>
      </c>
      <c r="C800" t="s">
        <v>7753</v>
      </c>
      <c r="D800" t="s">
        <v>7754</v>
      </c>
      <c r="E800" t="s">
        <v>60</v>
      </c>
      <c r="F800" t="s">
        <v>7356</v>
      </c>
      <c r="G800">
        <v>0</v>
      </c>
      <c r="H800">
        <v>0</v>
      </c>
      <c r="I800" t="s">
        <v>25</v>
      </c>
      <c r="J800">
        <v>0</v>
      </c>
      <c r="K800">
        <v>10</v>
      </c>
      <c r="L800" t="s">
        <v>19</v>
      </c>
      <c r="M800" t="s">
        <v>5279</v>
      </c>
      <c r="N800" t="s">
        <v>1373</v>
      </c>
      <c r="O800" t="s">
        <v>24</v>
      </c>
      <c r="P800" t="s">
        <v>5280</v>
      </c>
      <c r="Q800" t="s">
        <v>65</v>
      </c>
      <c r="R800" t="s">
        <v>20</v>
      </c>
      <c r="S800" t="s">
        <v>105</v>
      </c>
      <c r="T800" t="s">
        <v>67</v>
      </c>
      <c r="U800" t="s">
        <v>35</v>
      </c>
      <c r="V800">
        <v>603</v>
      </c>
      <c r="W800" t="s">
        <v>36</v>
      </c>
      <c r="X800" t="s">
        <v>37</v>
      </c>
      <c r="Y800">
        <v>2</v>
      </c>
      <c r="AB800" t="str">
        <f>IF(Table111[[#This Row],[In Adafruit Kit]]+Table111[[#This Row],[Common part]]&gt;0,1,"")</f>
        <v/>
      </c>
      <c r="AC800">
        <v>1</v>
      </c>
      <c r="AE800" t="e">
        <f>VLOOKUP(Table111[[#This Row],[Resistance (Ohms)]],Values!$A$12:'Values'!D$88,3,0)</f>
        <v>#N/A</v>
      </c>
      <c r="AG800" t="str">
        <f>CONCATENATE(Table111[[#This Row],[Resistance (Ohms)]],Table111[[#This Row],[Tolerance]],Table111[[#This Row],[Stock]])</f>
        <v>12.4kÂ±1%</v>
      </c>
      <c r="AH800" t="s">
        <v>11345</v>
      </c>
      <c r="AI800" s="6" t="s">
        <v>11350</v>
      </c>
    </row>
    <row r="801" spans="1:35">
      <c r="A801" t="s">
        <v>5274</v>
      </c>
      <c r="B801" t="s">
        <v>5275</v>
      </c>
      <c r="C801" t="s">
        <v>6007</v>
      </c>
      <c r="D801" t="s">
        <v>6008</v>
      </c>
      <c r="E801" t="s">
        <v>60</v>
      </c>
      <c r="F801" t="s">
        <v>6009</v>
      </c>
      <c r="G801">
        <v>118732</v>
      </c>
      <c r="H801">
        <v>0</v>
      </c>
      <c r="I801">
        <v>0.1</v>
      </c>
      <c r="J801">
        <v>0</v>
      </c>
      <c r="K801">
        <v>1</v>
      </c>
      <c r="L801" t="s">
        <v>19</v>
      </c>
      <c r="M801" t="s">
        <v>5279</v>
      </c>
      <c r="N801" t="s">
        <v>914</v>
      </c>
      <c r="O801" t="s">
        <v>24</v>
      </c>
      <c r="P801" t="s">
        <v>5280</v>
      </c>
      <c r="Q801" t="s">
        <v>65</v>
      </c>
      <c r="R801" t="s">
        <v>66</v>
      </c>
      <c r="S801" t="s">
        <v>105</v>
      </c>
      <c r="T801" t="s">
        <v>67</v>
      </c>
      <c r="U801" t="s">
        <v>35</v>
      </c>
      <c r="V801">
        <v>603</v>
      </c>
      <c r="W801" t="s">
        <v>36</v>
      </c>
      <c r="X801" t="s">
        <v>37</v>
      </c>
      <c r="Y801">
        <v>2</v>
      </c>
      <c r="AB801" t="str">
        <f>IF(Table111[[#This Row],[In Adafruit Kit]]+Table111[[#This Row],[Common part]]&gt;0,1,"")</f>
        <v/>
      </c>
      <c r="AD801">
        <v>1</v>
      </c>
      <c r="AE801" t="e">
        <f>VLOOKUP(Table111[[#This Row],[Resistance (Ohms)]],Values!$A$12:'Values'!D$88,3,0)</f>
        <v>#N/A</v>
      </c>
      <c r="AG801" t="str">
        <f>CONCATENATE(Table111[[#This Row],[Resistance (Ohms)]],Table111[[#This Row],[Tolerance]],Table111[[#This Row],[Stock]])</f>
        <v>12.7kÂ±1%</v>
      </c>
      <c r="AH801" t="s">
        <v>11345</v>
      </c>
      <c r="AI801" s="6" t="s">
        <v>11350</v>
      </c>
    </row>
    <row r="802" spans="1:35">
      <c r="A802" t="s">
        <v>7192</v>
      </c>
      <c r="B802" t="s">
        <v>5275</v>
      </c>
      <c r="C802" t="s">
        <v>7761</v>
      </c>
      <c r="D802" t="s">
        <v>7762</v>
      </c>
      <c r="E802" t="s">
        <v>60</v>
      </c>
      <c r="F802" t="s">
        <v>6009</v>
      </c>
      <c r="G802">
        <v>0</v>
      </c>
      <c r="H802">
        <v>0</v>
      </c>
      <c r="I802" t="s">
        <v>25</v>
      </c>
      <c r="J802">
        <v>0</v>
      </c>
      <c r="K802">
        <v>10</v>
      </c>
      <c r="L802" t="s">
        <v>19</v>
      </c>
      <c r="M802" t="s">
        <v>5279</v>
      </c>
      <c r="N802" t="s">
        <v>914</v>
      </c>
      <c r="O802" t="s">
        <v>24</v>
      </c>
      <c r="P802" t="s">
        <v>5280</v>
      </c>
      <c r="Q802" t="s">
        <v>65</v>
      </c>
      <c r="R802" t="s">
        <v>20</v>
      </c>
      <c r="S802" t="s">
        <v>105</v>
      </c>
      <c r="T802" t="s">
        <v>67</v>
      </c>
      <c r="U802" t="s">
        <v>35</v>
      </c>
      <c r="V802">
        <v>603</v>
      </c>
      <c r="W802" t="s">
        <v>36</v>
      </c>
      <c r="X802" t="s">
        <v>37</v>
      </c>
      <c r="Y802">
        <v>2</v>
      </c>
      <c r="AB802" t="str">
        <f>IF(Table111[[#This Row],[In Adafruit Kit]]+Table111[[#This Row],[Common part]]&gt;0,1,"")</f>
        <v/>
      </c>
      <c r="AD802">
        <v>1</v>
      </c>
      <c r="AE802" t="e">
        <f>VLOOKUP(Table111[[#This Row],[Resistance (Ohms)]],Values!$A$12:'Values'!D$88,3,0)</f>
        <v>#N/A</v>
      </c>
      <c r="AG802" t="str">
        <f>CONCATENATE(Table111[[#This Row],[Resistance (Ohms)]],Table111[[#This Row],[Tolerance]],Table111[[#This Row],[Stock]])</f>
        <v>12.7kÂ±1%</v>
      </c>
      <c r="AH802" t="s">
        <v>11345</v>
      </c>
      <c r="AI802" s="6" t="s">
        <v>11350</v>
      </c>
    </row>
    <row r="803" spans="1:35">
      <c r="A803" t="s">
        <v>5274</v>
      </c>
      <c r="B803" t="s">
        <v>5275</v>
      </c>
      <c r="C803" t="s">
        <v>5518</v>
      </c>
      <c r="D803" t="s">
        <v>5519</v>
      </c>
      <c r="E803" t="s">
        <v>60</v>
      </c>
      <c r="F803" t="s">
        <v>5520</v>
      </c>
      <c r="G803">
        <v>77834</v>
      </c>
      <c r="H803">
        <v>0</v>
      </c>
      <c r="I803">
        <v>0.1</v>
      </c>
      <c r="J803">
        <v>0</v>
      </c>
      <c r="K803">
        <v>1</v>
      </c>
      <c r="L803" t="s">
        <v>19</v>
      </c>
      <c r="M803" t="s">
        <v>5279</v>
      </c>
      <c r="N803" t="s">
        <v>204</v>
      </c>
      <c r="O803" t="s">
        <v>23</v>
      </c>
      <c r="P803" t="s">
        <v>5280</v>
      </c>
      <c r="Q803" t="s">
        <v>65</v>
      </c>
      <c r="R803" t="s">
        <v>66</v>
      </c>
      <c r="S803" t="s">
        <v>105</v>
      </c>
      <c r="T803" t="s">
        <v>67</v>
      </c>
      <c r="U803" t="s">
        <v>35</v>
      </c>
      <c r="V803">
        <v>603</v>
      </c>
      <c r="W803" t="s">
        <v>36</v>
      </c>
      <c r="X803" t="s">
        <v>37</v>
      </c>
      <c r="Y803">
        <v>2</v>
      </c>
      <c r="AB803" t="str">
        <f>IF(Table111[[#This Row],[In Adafruit Kit]]+Table111[[#This Row],[Common part]]&gt;0,1,"")</f>
        <v/>
      </c>
      <c r="AC803">
        <v>1</v>
      </c>
      <c r="AE803" t="str">
        <f>VLOOKUP(Table111[[#This Row],[Resistance (Ohms)]],Values!$A$12:'Values'!D$88,3,0)</f>
        <v>STOCK</v>
      </c>
      <c r="AF803" t="s">
        <v>29</v>
      </c>
      <c r="AG803" t="str">
        <f>CONCATENATE(Table111[[#This Row],[Resistance (Ohms)]],Table111[[#This Row],[Tolerance]],Table111[[#This Row],[Stock]])</f>
        <v>120kÂ±5%Stock</v>
      </c>
      <c r="AH803" t="s">
        <v>11345</v>
      </c>
      <c r="AI803" s="6" t="s">
        <v>11350</v>
      </c>
    </row>
    <row r="804" spans="1:35">
      <c r="A804" t="s">
        <v>5274</v>
      </c>
      <c r="B804" t="s">
        <v>5275</v>
      </c>
      <c r="C804" t="s">
        <v>5899</v>
      </c>
      <c r="D804" t="s">
        <v>5900</v>
      </c>
      <c r="E804" t="s">
        <v>60</v>
      </c>
      <c r="F804" t="s">
        <v>5901</v>
      </c>
      <c r="G804">
        <v>159590</v>
      </c>
      <c r="H804">
        <v>0</v>
      </c>
      <c r="I804">
        <v>0.1</v>
      </c>
      <c r="J804">
        <v>0</v>
      </c>
      <c r="K804">
        <v>1</v>
      </c>
      <c r="L804" t="s">
        <v>19</v>
      </c>
      <c r="M804" t="s">
        <v>5279</v>
      </c>
      <c r="N804" t="s">
        <v>204</v>
      </c>
      <c r="O804" t="s">
        <v>24</v>
      </c>
      <c r="P804" t="s">
        <v>5280</v>
      </c>
      <c r="Q804" t="s">
        <v>65</v>
      </c>
      <c r="R804" t="s">
        <v>66</v>
      </c>
      <c r="S804" t="s">
        <v>105</v>
      </c>
      <c r="T804" t="s">
        <v>67</v>
      </c>
      <c r="U804" t="s">
        <v>35</v>
      </c>
      <c r="V804">
        <v>603</v>
      </c>
      <c r="W804" t="s">
        <v>36</v>
      </c>
      <c r="X804" t="s">
        <v>37</v>
      </c>
      <c r="Y804">
        <v>2</v>
      </c>
      <c r="AB804" t="str">
        <f>IF(Table111[[#This Row],[In Adafruit Kit]]+Table111[[#This Row],[Common part]]&gt;0,1,"")</f>
        <v/>
      </c>
      <c r="AD804">
        <v>1</v>
      </c>
      <c r="AE804" t="str">
        <f>VLOOKUP(Table111[[#This Row],[Resistance (Ohms)]],Values!$A$12:'Values'!D$88,3,0)</f>
        <v>STOCK</v>
      </c>
      <c r="AF804" t="s">
        <v>29</v>
      </c>
      <c r="AG804" t="str">
        <f>CONCATENATE(Table111[[#This Row],[Resistance (Ohms)]],Table111[[#This Row],[Tolerance]],Table111[[#This Row],[Stock]])</f>
        <v>120kÂ±1%Stock</v>
      </c>
      <c r="AH804" t="s">
        <v>11345</v>
      </c>
      <c r="AI804" s="6" t="s">
        <v>11350</v>
      </c>
    </row>
    <row r="805" spans="1:35">
      <c r="A805" t="s">
        <v>7192</v>
      </c>
      <c r="B805" t="s">
        <v>5275</v>
      </c>
      <c r="C805" t="s">
        <v>7735</v>
      </c>
      <c r="D805" t="s">
        <v>7736</v>
      </c>
      <c r="E805" t="s">
        <v>60</v>
      </c>
      <c r="F805" t="s">
        <v>5901</v>
      </c>
      <c r="G805">
        <v>0</v>
      </c>
      <c r="H805">
        <v>0</v>
      </c>
      <c r="I805" t="s">
        <v>25</v>
      </c>
      <c r="J805">
        <v>0</v>
      </c>
      <c r="K805">
        <v>10</v>
      </c>
      <c r="L805" t="s">
        <v>19</v>
      </c>
      <c r="M805" t="s">
        <v>5279</v>
      </c>
      <c r="N805" t="s">
        <v>204</v>
      </c>
      <c r="O805" t="s">
        <v>24</v>
      </c>
      <c r="P805" t="s">
        <v>5280</v>
      </c>
      <c r="Q805" t="s">
        <v>65</v>
      </c>
      <c r="R805" t="s">
        <v>20</v>
      </c>
      <c r="S805" t="s">
        <v>105</v>
      </c>
      <c r="T805" t="s">
        <v>67</v>
      </c>
      <c r="U805" t="s">
        <v>35</v>
      </c>
      <c r="V805">
        <v>603</v>
      </c>
      <c r="W805" t="s">
        <v>36</v>
      </c>
      <c r="X805" t="s">
        <v>37</v>
      </c>
      <c r="Y805">
        <v>2</v>
      </c>
      <c r="AB805" t="str">
        <f>IF(Table111[[#This Row],[In Adafruit Kit]]+Table111[[#This Row],[Common part]]&gt;0,1,"")</f>
        <v/>
      </c>
      <c r="AD805">
        <v>1</v>
      </c>
      <c r="AE805" t="str">
        <f>VLOOKUP(Table111[[#This Row],[Resistance (Ohms)]],Values!$A$12:'Values'!D$88,3,0)</f>
        <v>STOCK</v>
      </c>
      <c r="AG805" t="str">
        <f>CONCATENATE(Table111[[#This Row],[Resistance (Ohms)]],Table111[[#This Row],[Tolerance]],Table111[[#This Row],[Stock]])</f>
        <v>120kÂ±1%</v>
      </c>
      <c r="AH805" t="s">
        <v>11345</v>
      </c>
      <c r="AI805" s="6" t="s">
        <v>11350</v>
      </c>
    </row>
    <row r="806" spans="1:35">
      <c r="A806" t="s">
        <v>7192</v>
      </c>
      <c r="B806" t="s">
        <v>5275</v>
      </c>
      <c r="C806" t="s">
        <v>8888</v>
      </c>
      <c r="D806" t="s">
        <v>8889</v>
      </c>
      <c r="E806" t="s">
        <v>60</v>
      </c>
      <c r="F806" t="s">
        <v>5520</v>
      </c>
      <c r="G806">
        <v>0</v>
      </c>
      <c r="H806">
        <v>0</v>
      </c>
      <c r="I806" t="s">
        <v>25</v>
      </c>
      <c r="J806">
        <v>0</v>
      </c>
      <c r="K806">
        <v>10</v>
      </c>
      <c r="L806" t="s">
        <v>19</v>
      </c>
      <c r="M806" t="s">
        <v>5279</v>
      </c>
      <c r="N806" t="s">
        <v>204</v>
      </c>
      <c r="O806" t="s">
        <v>23</v>
      </c>
      <c r="P806" t="s">
        <v>5280</v>
      </c>
      <c r="Q806" t="s">
        <v>65</v>
      </c>
      <c r="R806" t="s">
        <v>20</v>
      </c>
      <c r="S806" t="s">
        <v>71</v>
      </c>
      <c r="T806" t="s">
        <v>67</v>
      </c>
      <c r="U806" t="s">
        <v>35</v>
      </c>
      <c r="V806">
        <v>603</v>
      </c>
      <c r="W806" t="s">
        <v>36</v>
      </c>
      <c r="X806" t="s">
        <v>37</v>
      </c>
      <c r="Y806">
        <v>2</v>
      </c>
      <c r="AB806" t="str">
        <f>IF(Table111[[#This Row],[In Adafruit Kit]]+Table111[[#This Row],[Common part]]&gt;0,1,"")</f>
        <v/>
      </c>
      <c r="AE806" t="str">
        <f>VLOOKUP(Table111[[#This Row],[Resistance (Ohms)]],Values!$A$12:'Values'!D$88,3,0)</f>
        <v>STOCK</v>
      </c>
      <c r="AG806" t="str">
        <f>CONCATENATE(Table111[[#This Row],[Resistance (Ohms)]],Table111[[#This Row],[Tolerance]],Table111[[#This Row],[Stock]])</f>
        <v>120kÂ±5%</v>
      </c>
      <c r="AH806" t="s">
        <v>11345</v>
      </c>
      <c r="AI806" s="6" t="s">
        <v>11350</v>
      </c>
    </row>
    <row r="807" spans="1:35">
      <c r="A807" t="s">
        <v>5274</v>
      </c>
      <c r="B807" t="s">
        <v>5275</v>
      </c>
      <c r="C807" t="s">
        <v>5857</v>
      </c>
      <c r="D807" t="s">
        <v>5858</v>
      </c>
      <c r="E807" t="s">
        <v>60</v>
      </c>
      <c r="F807" t="s">
        <v>5859</v>
      </c>
      <c r="G807">
        <v>178822</v>
      </c>
      <c r="H807">
        <v>0</v>
      </c>
      <c r="I807">
        <v>0.1</v>
      </c>
      <c r="J807">
        <v>0</v>
      </c>
      <c r="K807">
        <v>1</v>
      </c>
      <c r="L807" t="s">
        <v>19</v>
      </c>
      <c r="M807" t="s">
        <v>5279</v>
      </c>
      <c r="N807" t="s">
        <v>1182</v>
      </c>
      <c r="O807" t="s">
        <v>24</v>
      </c>
      <c r="P807" t="s">
        <v>5280</v>
      </c>
      <c r="Q807" t="s">
        <v>65</v>
      </c>
      <c r="R807" t="s">
        <v>66</v>
      </c>
      <c r="S807" t="s">
        <v>105</v>
      </c>
      <c r="T807" t="s">
        <v>67</v>
      </c>
      <c r="U807" t="s">
        <v>35</v>
      </c>
      <c r="V807">
        <v>603</v>
      </c>
      <c r="W807" t="s">
        <v>36</v>
      </c>
      <c r="X807" t="s">
        <v>37</v>
      </c>
      <c r="Y807">
        <v>2</v>
      </c>
      <c r="AB807" t="str">
        <f>IF(Table111[[#This Row],[In Adafruit Kit]]+Table111[[#This Row],[Common part]]&gt;0,1,"")</f>
        <v/>
      </c>
      <c r="AD807">
        <v>1</v>
      </c>
      <c r="AE807" t="e">
        <f>VLOOKUP(Table111[[#This Row],[Resistance (Ohms)]],Values!$A$12:'Values'!D$88,3,0)</f>
        <v>#N/A</v>
      </c>
      <c r="AG807" t="str">
        <f>CONCATENATE(Table111[[#This Row],[Resistance (Ohms)]],Table111[[#This Row],[Tolerance]],Table111[[#This Row],[Stock]])</f>
        <v>121kÂ±1%</v>
      </c>
      <c r="AH807" t="s">
        <v>11345</v>
      </c>
      <c r="AI807" s="6" t="s">
        <v>11350</v>
      </c>
    </row>
    <row r="808" spans="1:35">
      <c r="A808" t="s">
        <v>7192</v>
      </c>
      <c r="B808" t="s">
        <v>5275</v>
      </c>
      <c r="C808" t="s">
        <v>7745</v>
      </c>
      <c r="D808" t="s">
        <v>7746</v>
      </c>
      <c r="E808" t="s">
        <v>60</v>
      </c>
      <c r="F808" t="s">
        <v>5859</v>
      </c>
      <c r="G808">
        <v>0</v>
      </c>
      <c r="H808">
        <v>0</v>
      </c>
      <c r="I808" t="s">
        <v>25</v>
      </c>
      <c r="J808">
        <v>0</v>
      </c>
      <c r="K808">
        <v>10</v>
      </c>
      <c r="L808" t="s">
        <v>19</v>
      </c>
      <c r="M808" t="s">
        <v>5279</v>
      </c>
      <c r="N808" t="s">
        <v>1182</v>
      </c>
      <c r="O808" t="s">
        <v>24</v>
      </c>
      <c r="P808" t="s">
        <v>5280</v>
      </c>
      <c r="Q808" t="s">
        <v>65</v>
      </c>
      <c r="R808" t="s">
        <v>20</v>
      </c>
      <c r="S808" t="s">
        <v>105</v>
      </c>
      <c r="T808" t="s">
        <v>67</v>
      </c>
      <c r="U808" t="s">
        <v>35</v>
      </c>
      <c r="V808">
        <v>603</v>
      </c>
      <c r="W808" t="s">
        <v>36</v>
      </c>
      <c r="X808" t="s">
        <v>37</v>
      </c>
      <c r="Y808">
        <v>2</v>
      </c>
      <c r="AB808" t="str">
        <f>IF(Table111[[#This Row],[In Adafruit Kit]]+Table111[[#This Row],[Common part]]&gt;0,1,"")</f>
        <v/>
      </c>
      <c r="AD808">
        <v>1</v>
      </c>
      <c r="AE808" t="e">
        <f>VLOOKUP(Table111[[#This Row],[Resistance (Ohms)]],Values!$A$12:'Values'!D$88,3,0)</f>
        <v>#N/A</v>
      </c>
      <c r="AG808" t="str">
        <f>CONCATENATE(Table111[[#This Row],[Resistance (Ohms)]],Table111[[#This Row],[Tolerance]],Table111[[#This Row],[Stock]])</f>
        <v>121kÂ±1%</v>
      </c>
      <c r="AH808" t="s">
        <v>11345</v>
      </c>
      <c r="AI808" s="6" t="s">
        <v>11350</v>
      </c>
    </row>
    <row r="809" spans="1:35">
      <c r="A809" t="s">
        <v>5274</v>
      </c>
      <c r="B809" t="s">
        <v>5275</v>
      </c>
      <c r="C809" t="s">
        <v>7369</v>
      </c>
      <c r="D809" t="s">
        <v>7370</v>
      </c>
      <c r="E809" t="s">
        <v>60</v>
      </c>
      <c r="F809" t="s">
        <v>7371</v>
      </c>
      <c r="G809">
        <v>8231</v>
      </c>
      <c r="H809">
        <v>0</v>
      </c>
      <c r="I809">
        <v>0.1</v>
      </c>
      <c r="J809">
        <v>0</v>
      </c>
      <c r="K809">
        <v>1</v>
      </c>
      <c r="L809" t="s">
        <v>19</v>
      </c>
      <c r="M809" t="s">
        <v>5279</v>
      </c>
      <c r="N809" t="s">
        <v>1552</v>
      </c>
      <c r="O809" t="s">
        <v>24</v>
      </c>
      <c r="P809" t="s">
        <v>5280</v>
      </c>
      <c r="Q809" t="s">
        <v>65</v>
      </c>
      <c r="R809" t="s">
        <v>66</v>
      </c>
      <c r="S809" t="s">
        <v>105</v>
      </c>
      <c r="T809" t="s">
        <v>67</v>
      </c>
      <c r="U809" t="s">
        <v>35</v>
      </c>
      <c r="V809">
        <v>603</v>
      </c>
      <c r="W809" t="s">
        <v>36</v>
      </c>
      <c r="X809" t="s">
        <v>37</v>
      </c>
      <c r="Y809">
        <v>2</v>
      </c>
      <c r="AB809" t="str">
        <f>IF(Table111[[#This Row],[In Adafruit Kit]]+Table111[[#This Row],[Common part]]&gt;0,1,"")</f>
        <v/>
      </c>
      <c r="AD809">
        <v>1</v>
      </c>
      <c r="AE809" t="e">
        <f>VLOOKUP(Table111[[#This Row],[Resistance (Ohms)]],Values!$A$12:'Values'!D$88,3,0)</f>
        <v>#N/A</v>
      </c>
      <c r="AG809" t="str">
        <f>CONCATENATE(Table111[[#This Row],[Resistance (Ohms)]],Table111[[#This Row],[Tolerance]],Table111[[#This Row],[Stock]])</f>
        <v>124kÂ±1%</v>
      </c>
      <c r="AH809" t="s">
        <v>11345</v>
      </c>
      <c r="AI809" s="6" t="s">
        <v>11350</v>
      </c>
    </row>
    <row r="810" spans="1:35">
      <c r="A810" t="s">
        <v>7192</v>
      </c>
      <c r="B810" t="s">
        <v>5275</v>
      </c>
      <c r="C810" t="s">
        <v>7755</v>
      </c>
      <c r="D810" t="s">
        <v>7756</v>
      </c>
      <c r="E810" t="s">
        <v>60</v>
      </c>
      <c r="F810" t="s">
        <v>7371</v>
      </c>
      <c r="G810">
        <v>0</v>
      </c>
      <c r="H810">
        <v>0</v>
      </c>
      <c r="I810" t="s">
        <v>25</v>
      </c>
      <c r="J810">
        <v>0</v>
      </c>
      <c r="K810">
        <v>10</v>
      </c>
      <c r="L810" t="s">
        <v>19</v>
      </c>
      <c r="M810" t="s">
        <v>5279</v>
      </c>
      <c r="N810" t="s">
        <v>1552</v>
      </c>
      <c r="O810" t="s">
        <v>24</v>
      </c>
      <c r="P810" t="s">
        <v>5280</v>
      </c>
      <c r="Q810" t="s">
        <v>65</v>
      </c>
      <c r="R810" t="s">
        <v>20</v>
      </c>
      <c r="S810" t="s">
        <v>105</v>
      </c>
      <c r="T810" t="s">
        <v>67</v>
      </c>
      <c r="U810" t="s">
        <v>35</v>
      </c>
      <c r="V810">
        <v>603</v>
      </c>
      <c r="W810" t="s">
        <v>36</v>
      </c>
      <c r="X810" t="s">
        <v>37</v>
      </c>
      <c r="Y810">
        <v>2</v>
      </c>
      <c r="AB810" t="str">
        <f>IF(Table111[[#This Row],[In Adafruit Kit]]+Table111[[#This Row],[Common part]]&gt;0,1,"")</f>
        <v/>
      </c>
      <c r="AC810">
        <v>1</v>
      </c>
      <c r="AE810" t="e">
        <f>VLOOKUP(Table111[[#This Row],[Resistance (Ohms)]],Values!$A$12:'Values'!D$88,3,0)</f>
        <v>#N/A</v>
      </c>
      <c r="AG810" t="str">
        <f>CONCATENATE(Table111[[#This Row],[Resistance (Ohms)]],Table111[[#This Row],[Tolerance]],Table111[[#This Row],[Stock]])</f>
        <v>124kÂ±1%</v>
      </c>
      <c r="AH810" t="s">
        <v>11345</v>
      </c>
      <c r="AI810" s="6" t="s">
        <v>11350</v>
      </c>
    </row>
    <row r="811" spans="1:35">
      <c r="A811" t="s">
        <v>5274</v>
      </c>
      <c r="B811" t="s">
        <v>5275</v>
      </c>
      <c r="C811" t="s">
        <v>6340</v>
      </c>
      <c r="D811" t="s">
        <v>6341</v>
      </c>
      <c r="E811" t="s">
        <v>60</v>
      </c>
      <c r="F811" t="s">
        <v>6342</v>
      </c>
      <c r="G811">
        <v>73819</v>
      </c>
      <c r="H811">
        <v>0</v>
      </c>
      <c r="I811">
        <v>0.1</v>
      </c>
      <c r="J811">
        <v>0</v>
      </c>
      <c r="K811">
        <v>1</v>
      </c>
      <c r="L811" t="s">
        <v>19</v>
      </c>
      <c r="M811" t="s">
        <v>5279</v>
      </c>
      <c r="N811" t="s">
        <v>1380</v>
      </c>
      <c r="O811" t="s">
        <v>24</v>
      </c>
      <c r="P811" t="s">
        <v>5280</v>
      </c>
      <c r="Q811" t="s">
        <v>65</v>
      </c>
      <c r="R811" t="s">
        <v>66</v>
      </c>
      <c r="S811" t="s">
        <v>105</v>
      </c>
      <c r="T811" t="s">
        <v>67</v>
      </c>
      <c r="U811" t="s">
        <v>35</v>
      </c>
      <c r="V811">
        <v>603</v>
      </c>
      <c r="W811" t="s">
        <v>36</v>
      </c>
      <c r="X811" t="s">
        <v>37</v>
      </c>
      <c r="Y811">
        <v>2</v>
      </c>
      <c r="AB811" t="str">
        <f>IF(Table111[[#This Row],[In Adafruit Kit]]+Table111[[#This Row],[Common part]]&gt;0,1,"")</f>
        <v/>
      </c>
      <c r="AD811">
        <v>1</v>
      </c>
      <c r="AE811" t="e">
        <f>VLOOKUP(Table111[[#This Row],[Resistance (Ohms)]],Values!$A$12:'Values'!D$88,3,0)</f>
        <v>#N/A</v>
      </c>
      <c r="AG811" t="str">
        <f>CONCATENATE(Table111[[#This Row],[Resistance (Ohms)]],Table111[[#This Row],[Tolerance]],Table111[[#This Row],[Stock]])</f>
        <v>127kÂ±1%</v>
      </c>
      <c r="AH811" t="s">
        <v>11345</v>
      </c>
      <c r="AI811" s="6" t="s">
        <v>11350</v>
      </c>
    </row>
    <row r="812" spans="1:35">
      <c r="A812" t="s">
        <v>7192</v>
      </c>
      <c r="B812" t="s">
        <v>5275</v>
      </c>
      <c r="C812" t="s">
        <v>7763</v>
      </c>
      <c r="D812" t="s">
        <v>7764</v>
      </c>
      <c r="E812" t="s">
        <v>60</v>
      </c>
      <c r="F812" t="s">
        <v>6342</v>
      </c>
      <c r="G812">
        <v>0</v>
      </c>
      <c r="H812">
        <v>0</v>
      </c>
      <c r="I812" t="s">
        <v>25</v>
      </c>
      <c r="J812">
        <v>0</v>
      </c>
      <c r="K812">
        <v>10</v>
      </c>
      <c r="L812" t="s">
        <v>19</v>
      </c>
      <c r="M812" t="s">
        <v>5279</v>
      </c>
      <c r="N812" t="s">
        <v>1380</v>
      </c>
      <c r="O812" t="s">
        <v>24</v>
      </c>
      <c r="P812" t="s">
        <v>5280</v>
      </c>
      <c r="Q812" t="s">
        <v>65</v>
      </c>
      <c r="R812" t="s">
        <v>20</v>
      </c>
      <c r="S812" t="s">
        <v>105</v>
      </c>
      <c r="T812" t="s">
        <v>67</v>
      </c>
      <c r="U812" t="s">
        <v>35</v>
      </c>
      <c r="V812">
        <v>603</v>
      </c>
      <c r="W812" t="s">
        <v>36</v>
      </c>
      <c r="X812" t="s">
        <v>37</v>
      </c>
      <c r="Y812">
        <v>2</v>
      </c>
      <c r="AB812" t="str">
        <f>IF(Table111[[#This Row],[In Adafruit Kit]]+Table111[[#This Row],[Common part]]&gt;0,1,"")</f>
        <v/>
      </c>
      <c r="AD812">
        <v>1</v>
      </c>
      <c r="AE812" t="e">
        <f>VLOOKUP(Table111[[#This Row],[Resistance (Ohms)]],Values!$A$12:'Values'!D$88,3,0)</f>
        <v>#N/A</v>
      </c>
      <c r="AG812" t="str">
        <f>CONCATENATE(Table111[[#This Row],[Resistance (Ohms)]],Table111[[#This Row],[Tolerance]],Table111[[#This Row],[Stock]])</f>
        <v>127kÂ±1%</v>
      </c>
      <c r="AH812" t="s">
        <v>11345</v>
      </c>
      <c r="AI812" s="6" t="s">
        <v>11350</v>
      </c>
    </row>
    <row r="813" spans="1:35">
      <c r="A813" t="s">
        <v>5274</v>
      </c>
      <c r="B813" t="s">
        <v>5275</v>
      </c>
      <c r="C813" t="s">
        <v>5488</v>
      </c>
      <c r="D813" t="s">
        <v>5489</v>
      </c>
      <c r="E813" t="s">
        <v>60</v>
      </c>
      <c r="F813" t="s">
        <v>5490</v>
      </c>
      <c r="G813">
        <v>90348</v>
      </c>
      <c r="H813">
        <v>0</v>
      </c>
      <c r="I813">
        <v>0.1</v>
      </c>
      <c r="J813">
        <v>0</v>
      </c>
      <c r="K813">
        <v>1</v>
      </c>
      <c r="L813" t="s">
        <v>19</v>
      </c>
      <c r="M813" t="s">
        <v>5279</v>
      </c>
      <c r="N813" t="s">
        <v>208</v>
      </c>
      <c r="O813" t="s">
        <v>23</v>
      </c>
      <c r="P813" t="s">
        <v>5280</v>
      </c>
      <c r="Q813" t="s">
        <v>65</v>
      </c>
      <c r="R813" t="s">
        <v>66</v>
      </c>
      <c r="S813" t="s">
        <v>105</v>
      </c>
      <c r="T813" t="s">
        <v>67</v>
      </c>
      <c r="U813" t="s">
        <v>35</v>
      </c>
      <c r="V813">
        <v>603</v>
      </c>
      <c r="W813" t="s">
        <v>36</v>
      </c>
      <c r="X813" t="s">
        <v>37</v>
      </c>
      <c r="Y813">
        <v>2</v>
      </c>
      <c r="AA813">
        <v>1</v>
      </c>
      <c r="AB813">
        <f>IF(Table111[[#This Row],[In Adafruit Kit]]+Table111[[#This Row],[Common part]]&gt;0,1,"")</f>
        <v>1</v>
      </c>
      <c r="AC813">
        <v>1</v>
      </c>
      <c r="AE813" t="str">
        <f>VLOOKUP(Table111[[#This Row],[Resistance (Ohms)]],Values!$A$12:'Values'!D$88,3,0)</f>
        <v>STOCK</v>
      </c>
      <c r="AF813" t="s">
        <v>29</v>
      </c>
      <c r="AG813" t="str">
        <f>CONCATENATE(Table111[[#This Row],[Resistance (Ohms)]],Table111[[#This Row],[Tolerance]],Table111[[#This Row],[Stock]])</f>
        <v>12kÂ±5%Stock</v>
      </c>
      <c r="AH813" t="s">
        <v>11345</v>
      </c>
      <c r="AI813" s="6" t="s">
        <v>11350</v>
      </c>
    </row>
    <row r="814" spans="1:35">
      <c r="A814" t="s">
        <v>5274</v>
      </c>
      <c r="B814" t="s">
        <v>5275</v>
      </c>
      <c r="C814" t="s">
        <v>5749</v>
      </c>
      <c r="D814" t="s">
        <v>5750</v>
      </c>
      <c r="E814" t="s">
        <v>60</v>
      </c>
      <c r="F814" t="s">
        <v>5751</v>
      </c>
      <c r="G814">
        <v>307643</v>
      </c>
      <c r="H814">
        <v>0</v>
      </c>
      <c r="I814">
        <v>0.1</v>
      </c>
      <c r="J814">
        <v>0</v>
      </c>
      <c r="K814">
        <v>1</v>
      </c>
      <c r="L814" t="s">
        <v>19</v>
      </c>
      <c r="M814" t="s">
        <v>5279</v>
      </c>
      <c r="N814" t="s">
        <v>208</v>
      </c>
      <c r="O814" t="s">
        <v>24</v>
      </c>
      <c r="P814" t="s">
        <v>5280</v>
      </c>
      <c r="Q814" t="s">
        <v>65</v>
      </c>
      <c r="R814" t="s">
        <v>66</v>
      </c>
      <c r="S814" t="s">
        <v>105</v>
      </c>
      <c r="T814" t="s">
        <v>67</v>
      </c>
      <c r="U814" t="s">
        <v>35</v>
      </c>
      <c r="V814">
        <v>603</v>
      </c>
      <c r="W814" t="s">
        <v>36</v>
      </c>
      <c r="X814" t="s">
        <v>37</v>
      </c>
      <c r="Y814">
        <v>2</v>
      </c>
      <c r="AB814" t="str">
        <f>IF(Table111[[#This Row],[In Adafruit Kit]]+Table111[[#This Row],[Common part]]&gt;0,1,"")</f>
        <v/>
      </c>
      <c r="AD814">
        <v>1</v>
      </c>
      <c r="AE814" t="str">
        <f>VLOOKUP(Table111[[#This Row],[Resistance (Ohms)]],Values!$A$12:'Values'!D$88,3,0)</f>
        <v>STOCK</v>
      </c>
      <c r="AF814" t="s">
        <v>29</v>
      </c>
      <c r="AG814" t="str">
        <f>CONCATENATE(Table111[[#This Row],[Resistance (Ohms)]],Table111[[#This Row],[Tolerance]],Table111[[#This Row],[Stock]])</f>
        <v>12kÂ±1%Stock</v>
      </c>
      <c r="AH814" t="s">
        <v>11345</v>
      </c>
      <c r="AI814" s="6" t="s">
        <v>11350</v>
      </c>
    </row>
    <row r="815" spans="1:35">
      <c r="A815" t="s">
        <v>7192</v>
      </c>
      <c r="B815" t="s">
        <v>5275</v>
      </c>
      <c r="C815" t="s">
        <v>7733</v>
      </c>
      <c r="D815" t="s">
        <v>7734</v>
      </c>
      <c r="E815" t="s">
        <v>60</v>
      </c>
      <c r="F815" t="s">
        <v>5751</v>
      </c>
      <c r="G815">
        <v>0</v>
      </c>
      <c r="H815">
        <v>0</v>
      </c>
      <c r="I815" t="s">
        <v>25</v>
      </c>
      <c r="J815">
        <v>0</v>
      </c>
      <c r="K815">
        <v>10</v>
      </c>
      <c r="L815" t="s">
        <v>19</v>
      </c>
      <c r="M815" t="s">
        <v>5279</v>
      </c>
      <c r="N815" t="s">
        <v>208</v>
      </c>
      <c r="O815" t="s">
        <v>24</v>
      </c>
      <c r="P815" t="s">
        <v>5280</v>
      </c>
      <c r="Q815" t="s">
        <v>65</v>
      </c>
      <c r="R815" t="s">
        <v>20</v>
      </c>
      <c r="S815" t="s">
        <v>105</v>
      </c>
      <c r="T815" t="s">
        <v>67</v>
      </c>
      <c r="U815" t="s">
        <v>35</v>
      </c>
      <c r="V815">
        <v>603</v>
      </c>
      <c r="W815" t="s">
        <v>36</v>
      </c>
      <c r="X815" t="s">
        <v>37</v>
      </c>
      <c r="Y815">
        <v>2</v>
      </c>
      <c r="AB815" t="str">
        <f>IF(Table111[[#This Row],[In Adafruit Kit]]+Table111[[#This Row],[Common part]]&gt;0,1,"")</f>
        <v/>
      </c>
      <c r="AD815">
        <v>1</v>
      </c>
      <c r="AE815" t="str">
        <f>VLOOKUP(Table111[[#This Row],[Resistance (Ohms)]],Values!$A$12:'Values'!D$88,3,0)</f>
        <v>STOCK</v>
      </c>
      <c r="AG815" t="str">
        <f>CONCATENATE(Table111[[#This Row],[Resistance (Ohms)]],Table111[[#This Row],[Tolerance]],Table111[[#This Row],[Stock]])</f>
        <v>12kÂ±1%</v>
      </c>
      <c r="AH815" t="s">
        <v>11345</v>
      </c>
      <c r="AI815" s="6" t="s">
        <v>11350</v>
      </c>
    </row>
    <row r="816" spans="1:35">
      <c r="A816" t="s">
        <v>7192</v>
      </c>
      <c r="B816" t="s">
        <v>5275</v>
      </c>
      <c r="C816" t="s">
        <v>8886</v>
      </c>
      <c r="D816" t="s">
        <v>8887</v>
      </c>
      <c r="E816" t="s">
        <v>60</v>
      </c>
      <c r="F816" t="s">
        <v>5490</v>
      </c>
      <c r="G816">
        <v>0</v>
      </c>
      <c r="H816">
        <v>0</v>
      </c>
      <c r="I816" t="s">
        <v>25</v>
      </c>
      <c r="J816">
        <v>0</v>
      </c>
      <c r="K816">
        <v>10</v>
      </c>
      <c r="L816" t="s">
        <v>19</v>
      </c>
      <c r="M816" t="s">
        <v>5279</v>
      </c>
      <c r="N816" t="s">
        <v>208</v>
      </c>
      <c r="O816" t="s">
        <v>23</v>
      </c>
      <c r="P816" t="s">
        <v>5280</v>
      </c>
      <c r="Q816" t="s">
        <v>65</v>
      </c>
      <c r="R816" t="s">
        <v>20</v>
      </c>
      <c r="S816" t="s">
        <v>71</v>
      </c>
      <c r="T816" t="s">
        <v>67</v>
      </c>
      <c r="U816" t="s">
        <v>35</v>
      </c>
      <c r="V816">
        <v>603</v>
      </c>
      <c r="W816" t="s">
        <v>36</v>
      </c>
      <c r="X816" t="s">
        <v>37</v>
      </c>
      <c r="Y816">
        <v>2</v>
      </c>
      <c r="AB816" t="str">
        <f>IF(Table111[[#This Row],[In Adafruit Kit]]+Table111[[#This Row],[Common part]]&gt;0,1,"")</f>
        <v/>
      </c>
      <c r="AE816" t="str">
        <f>VLOOKUP(Table111[[#This Row],[Resistance (Ohms)]],Values!$A$12:'Values'!D$88,3,0)</f>
        <v>STOCK</v>
      </c>
      <c r="AG816" t="str">
        <f>CONCATENATE(Table111[[#This Row],[Resistance (Ohms)]],Table111[[#This Row],[Tolerance]],Table111[[#This Row],[Stock]])</f>
        <v>12kÂ±5%</v>
      </c>
      <c r="AH816" t="s">
        <v>11345</v>
      </c>
      <c r="AI816" s="6" t="s">
        <v>11350</v>
      </c>
    </row>
    <row r="817" spans="1:35">
      <c r="A817" t="s">
        <v>5274</v>
      </c>
      <c r="B817" t="s">
        <v>5275</v>
      </c>
      <c r="C817" t="s">
        <v>5674</v>
      </c>
      <c r="D817" t="s">
        <v>5675</v>
      </c>
      <c r="E817" t="s">
        <v>60</v>
      </c>
      <c r="F817" t="s">
        <v>5676</v>
      </c>
      <c r="G817">
        <v>1202212</v>
      </c>
      <c r="H817">
        <v>0</v>
      </c>
      <c r="I817">
        <v>0.1</v>
      </c>
      <c r="J817">
        <v>0</v>
      </c>
      <c r="K817">
        <v>1</v>
      </c>
      <c r="L817" t="s">
        <v>19</v>
      </c>
      <c r="M817" t="s">
        <v>5279</v>
      </c>
      <c r="N817" t="s">
        <v>1186</v>
      </c>
      <c r="O817" t="s">
        <v>24</v>
      </c>
      <c r="P817" t="s">
        <v>5280</v>
      </c>
      <c r="Q817" t="s">
        <v>65</v>
      </c>
      <c r="R817" t="s">
        <v>66</v>
      </c>
      <c r="S817" t="s">
        <v>105</v>
      </c>
      <c r="T817" t="s">
        <v>67</v>
      </c>
      <c r="U817" t="s">
        <v>35</v>
      </c>
      <c r="V817">
        <v>603</v>
      </c>
      <c r="W817" t="s">
        <v>36</v>
      </c>
      <c r="X817" t="s">
        <v>37</v>
      </c>
      <c r="Y817">
        <v>2</v>
      </c>
      <c r="AB817" t="str">
        <f>IF(Table111[[#This Row],[In Adafruit Kit]]+Table111[[#This Row],[Common part]]&gt;0,1,"")</f>
        <v/>
      </c>
      <c r="AD817">
        <v>1</v>
      </c>
      <c r="AE817" t="e">
        <f>VLOOKUP(Table111[[#This Row],[Resistance (Ohms)]],Values!$A$12:'Values'!D$88,3,0)</f>
        <v>#N/A</v>
      </c>
      <c r="AG817" t="str">
        <f>CONCATENATE(Table111[[#This Row],[Resistance (Ohms)]],Table111[[#This Row],[Tolerance]],Table111[[#This Row],[Stock]])</f>
        <v>13.3kÂ±1%</v>
      </c>
      <c r="AH817" t="s">
        <v>11345</v>
      </c>
      <c r="AI817" s="6" t="s">
        <v>11350</v>
      </c>
    </row>
    <row r="818" spans="1:35">
      <c r="A818" t="s">
        <v>7192</v>
      </c>
      <c r="B818" t="s">
        <v>5275</v>
      </c>
      <c r="C818" t="s">
        <v>7785</v>
      </c>
      <c r="D818" t="s">
        <v>7786</v>
      </c>
      <c r="E818" t="s">
        <v>60</v>
      </c>
      <c r="F818" t="s">
        <v>5676</v>
      </c>
      <c r="G818">
        <v>0</v>
      </c>
      <c r="H818">
        <v>0</v>
      </c>
      <c r="I818" t="s">
        <v>25</v>
      </c>
      <c r="J818">
        <v>0</v>
      </c>
      <c r="K818">
        <v>10</v>
      </c>
      <c r="L818" t="s">
        <v>19</v>
      </c>
      <c r="M818" t="s">
        <v>5279</v>
      </c>
      <c r="N818" t="s">
        <v>1186</v>
      </c>
      <c r="O818" t="s">
        <v>24</v>
      </c>
      <c r="P818" t="s">
        <v>5280</v>
      </c>
      <c r="Q818" t="s">
        <v>65</v>
      </c>
      <c r="R818" t="s">
        <v>20</v>
      </c>
      <c r="S818" t="s">
        <v>105</v>
      </c>
      <c r="T818" t="s">
        <v>67</v>
      </c>
      <c r="U818" t="s">
        <v>35</v>
      </c>
      <c r="V818">
        <v>603</v>
      </c>
      <c r="W818" t="s">
        <v>36</v>
      </c>
      <c r="X818" t="s">
        <v>37</v>
      </c>
      <c r="Y818">
        <v>2</v>
      </c>
      <c r="AB818" t="str">
        <f>IF(Table111[[#This Row],[In Adafruit Kit]]+Table111[[#This Row],[Common part]]&gt;0,1,"")</f>
        <v/>
      </c>
      <c r="AC818">
        <v>1</v>
      </c>
      <c r="AE818" t="e">
        <f>VLOOKUP(Table111[[#This Row],[Resistance (Ohms)]],Values!$A$12:'Values'!D$88,3,0)</f>
        <v>#N/A</v>
      </c>
      <c r="AG818" t="str">
        <f>CONCATENATE(Table111[[#This Row],[Resistance (Ohms)]],Table111[[#This Row],[Tolerance]],Table111[[#This Row],[Stock]])</f>
        <v>13.3kÂ±1%</v>
      </c>
      <c r="AH818" t="s">
        <v>11345</v>
      </c>
      <c r="AI818" s="6" t="s">
        <v>11350</v>
      </c>
    </row>
    <row r="819" spans="1:35">
      <c r="A819" t="s">
        <v>5274</v>
      </c>
      <c r="B819" t="s">
        <v>5275</v>
      </c>
      <c r="C819" t="s">
        <v>6760</v>
      </c>
      <c r="D819" t="s">
        <v>6761</v>
      </c>
      <c r="E819" t="s">
        <v>60</v>
      </c>
      <c r="F819" t="s">
        <v>6762</v>
      </c>
      <c r="G819">
        <v>40652</v>
      </c>
      <c r="H819">
        <v>0</v>
      </c>
      <c r="I819">
        <v>0.1</v>
      </c>
      <c r="J819">
        <v>0</v>
      </c>
      <c r="K819">
        <v>1</v>
      </c>
      <c r="L819" t="s">
        <v>19</v>
      </c>
      <c r="M819" t="s">
        <v>5279</v>
      </c>
      <c r="N819" t="s">
        <v>2679</v>
      </c>
      <c r="O819" t="s">
        <v>24</v>
      </c>
      <c r="P819" t="s">
        <v>5280</v>
      </c>
      <c r="Q819" t="s">
        <v>65</v>
      </c>
      <c r="R819" t="s">
        <v>66</v>
      </c>
      <c r="S819" t="s">
        <v>105</v>
      </c>
      <c r="T819" t="s">
        <v>67</v>
      </c>
      <c r="U819" t="s">
        <v>35</v>
      </c>
      <c r="V819">
        <v>603</v>
      </c>
      <c r="W819" t="s">
        <v>36</v>
      </c>
      <c r="X819" t="s">
        <v>37</v>
      </c>
      <c r="Y819">
        <v>2</v>
      </c>
      <c r="AB819" t="str">
        <f>IF(Table111[[#This Row],[In Adafruit Kit]]+Table111[[#This Row],[Common part]]&gt;0,1,"")</f>
        <v/>
      </c>
      <c r="AD819">
        <v>1</v>
      </c>
      <c r="AE819" t="e">
        <f>VLOOKUP(Table111[[#This Row],[Resistance (Ohms)]],Values!$A$12:'Values'!D$88,3,0)</f>
        <v>#N/A</v>
      </c>
      <c r="AG819" t="str">
        <f>CONCATENATE(Table111[[#This Row],[Resistance (Ohms)]],Table111[[#This Row],[Tolerance]],Table111[[#This Row],[Stock]])</f>
        <v>13.7kÂ±1%</v>
      </c>
      <c r="AH819" t="s">
        <v>11345</v>
      </c>
      <c r="AI819" s="6" t="s">
        <v>11350</v>
      </c>
    </row>
    <row r="820" spans="1:35">
      <c r="A820" t="s">
        <v>7192</v>
      </c>
      <c r="B820" t="s">
        <v>5275</v>
      </c>
      <c r="C820" t="s">
        <v>7793</v>
      </c>
      <c r="D820" t="s">
        <v>7794</v>
      </c>
      <c r="E820" t="s">
        <v>60</v>
      </c>
      <c r="F820" t="s">
        <v>6762</v>
      </c>
      <c r="G820">
        <v>0</v>
      </c>
      <c r="H820">
        <v>0</v>
      </c>
      <c r="I820" t="s">
        <v>25</v>
      </c>
      <c r="J820">
        <v>0</v>
      </c>
      <c r="K820">
        <v>10</v>
      </c>
      <c r="L820" t="s">
        <v>19</v>
      </c>
      <c r="M820" t="s">
        <v>5279</v>
      </c>
      <c r="N820" t="s">
        <v>2679</v>
      </c>
      <c r="O820" t="s">
        <v>24</v>
      </c>
      <c r="P820" t="s">
        <v>5280</v>
      </c>
      <c r="Q820" t="s">
        <v>65</v>
      </c>
      <c r="R820" t="s">
        <v>20</v>
      </c>
      <c r="S820" t="s">
        <v>105</v>
      </c>
      <c r="T820" t="s">
        <v>67</v>
      </c>
      <c r="U820" t="s">
        <v>35</v>
      </c>
      <c r="V820">
        <v>603</v>
      </c>
      <c r="W820" t="s">
        <v>36</v>
      </c>
      <c r="X820" t="s">
        <v>37</v>
      </c>
      <c r="Y820">
        <v>2</v>
      </c>
      <c r="AB820" t="str">
        <f>IF(Table111[[#This Row],[In Adafruit Kit]]+Table111[[#This Row],[Common part]]&gt;0,1,"")</f>
        <v/>
      </c>
      <c r="AC820">
        <v>1</v>
      </c>
      <c r="AE820" t="e">
        <f>VLOOKUP(Table111[[#This Row],[Resistance (Ohms)]],Values!$A$12:'Values'!D$88,3,0)</f>
        <v>#N/A</v>
      </c>
      <c r="AG820" t="str">
        <f>CONCATENATE(Table111[[#This Row],[Resistance (Ohms)]],Table111[[#This Row],[Tolerance]],Table111[[#This Row],[Stock]])</f>
        <v>13.7kÂ±1%</v>
      </c>
      <c r="AH820" t="s">
        <v>11345</v>
      </c>
      <c r="AI820" s="6" t="s">
        <v>11350</v>
      </c>
    </row>
    <row r="821" spans="1:35">
      <c r="A821" t="s">
        <v>5274</v>
      </c>
      <c r="B821" t="s">
        <v>5275</v>
      </c>
      <c r="C821" t="s">
        <v>5641</v>
      </c>
      <c r="D821" t="s">
        <v>5642</v>
      </c>
      <c r="E821" t="s">
        <v>60</v>
      </c>
      <c r="F821" t="s">
        <v>5643</v>
      </c>
      <c r="G821">
        <v>22552</v>
      </c>
      <c r="H821">
        <v>0</v>
      </c>
      <c r="I821">
        <v>0.1</v>
      </c>
      <c r="J821">
        <v>0</v>
      </c>
      <c r="K821">
        <v>1</v>
      </c>
      <c r="L821" t="s">
        <v>19</v>
      </c>
      <c r="M821" t="s">
        <v>5279</v>
      </c>
      <c r="N821" t="s">
        <v>509</v>
      </c>
      <c r="O821" t="s">
        <v>23</v>
      </c>
      <c r="P821" t="s">
        <v>5280</v>
      </c>
      <c r="Q821" t="s">
        <v>65</v>
      </c>
      <c r="R821" t="s">
        <v>66</v>
      </c>
      <c r="S821" t="s">
        <v>105</v>
      </c>
      <c r="T821" t="s">
        <v>67</v>
      </c>
      <c r="U821" t="s">
        <v>35</v>
      </c>
      <c r="V821">
        <v>603</v>
      </c>
      <c r="W821" t="s">
        <v>36</v>
      </c>
      <c r="X821" t="s">
        <v>37</v>
      </c>
      <c r="Y821">
        <v>2</v>
      </c>
      <c r="AB821" t="str">
        <f>IF(Table111[[#This Row],[In Adafruit Kit]]+Table111[[#This Row],[Common part]]&gt;0,1,"")</f>
        <v/>
      </c>
      <c r="AD821">
        <v>1</v>
      </c>
      <c r="AE821" t="e">
        <f>VLOOKUP(Table111[[#This Row],[Resistance (Ohms)]],Values!$A$12:'Values'!D$88,3,0)</f>
        <v>#N/A</v>
      </c>
      <c r="AG821" t="str">
        <f>CONCATENATE(Table111[[#This Row],[Resistance (Ohms)]],Table111[[#This Row],[Tolerance]],Table111[[#This Row],[Stock]])</f>
        <v>130kÂ±5%</v>
      </c>
      <c r="AH821" t="s">
        <v>11345</v>
      </c>
      <c r="AI821" s="6" t="s">
        <v>11350</v>
      </c>
    </row>
    <row r="822" spans="1:35">
      <c r="A822" t="s">
        <v>5274</v>
      </c>
      <c r="B822" t="s">
        <v>5275</v>
      </c>
      <c r="C822" t="s">
        <v>6916</v>
      </c>
      <c r="D822" t="s">
        <v>6917</v>
      </c>
      <c r="E822" t="s">
        <v>60</v>
      </c>
      <c r="F822" t="s">
        <v>6918</v>
      </c>
      <c r="G822">
        <v>10352</v>
      </c>
      <c r="H822">
        <v>0</v>
      </c>
      <c r="I822">
        <v>0.1</v>
      </c>
      <c r="J822">
        <v>0</v>
      </c>
      <c r="K822">
        <v>1</v>
      </c>
      <c r="L822" t="s">
        <v>19</v>
      </c>
      <c r="M822" t="s">
        <v>5279</v>
      </c>
      <c r="N822" t="s">
        <v>509</v>
      </c>
      <c r="O822" t="s">
        <v>24</v>
      </c>
      <c r="P822" t="s">
        <v>5280</v>
      </c>
      <c r="Q822" t="s">
        <v>65</v>
      </c>
      <c r="R822" t="s">
        <v>66</v>
      </c>
      <c r="S822" t="s">
        <v>105</v>
      </c>
      <c r="T822" t="s">
        <v>67</v>
      </c>
      <c r="U822" t="s">
        <v>35</v>
      </c>
      <c r="V822">
        <v>603</v>
      </c>
      <c r="W822" t="s">
        <v>36</v>
      </c>
      <c r="X822" t="s">
        <v>37</v>
      </c>
      <c r="Y822">
        <v>2</v>
      </c>
      <c r="AB822" t="str">
        <f>IF(Table111[[#This Row],[In Adafruit Kit]]+Table111[[#This Row],[Common part]]&gt;0,1,"")</f>
        <v/>
      </c>
      <c r="AD822">
        <v>1</v>
      </c>
      <c r="AE822" t="e">
        <f>VLOOKUP(Table111[[#This Row],[Resistance (Ohms)]],Values!$A$12:'Values'!D$88,3,0)</f>
        <v>#N/A</v>
      </c>
      <c r="AG822" t="str">
        <f>CONCATENATE(Table111[[#This Row],[Resistance (Ohms)]],Table111[[#This Row],[Tolerance]],Table111[[#This Row],[Stock]])</f>
        <v>130kÂ±1%</v>
      </c>
      <c r="AH822" t="s">
        <v>11345</v>
      </c>
      <c r="AI822" s="6" t="s">
        <v>11350</v>
      </c>
    </row>
    <row r="823" spans="1:35">
      <c r="A823" t="s">
        <v>7192</v>
      </c>
      <c r="B823" t="s">
        <v>5275</v>
      </c>
      <c r="C823" t="s">
        <v>7779</v>
      </c>
      <c r="D823" t="s">
        <v>7780</v>
      </c>
      <c r="E823" t="s">
        <v>60</v>
      </c>
      <c r="F823" t="s">
        <v>6918</v>
      </c>
      <c r="G823">
        <v>0</v>
      </c>
      <c r="H823">
        <v>0</v>
      </c>
      <c r="I823" t="s">
        <v>25</v>
      </c>
      <c r="J823">
        <v>0</v>
      </c>
      <c r="K823">
        <v>10</v>
      </c>
      <c r="L823" t="s">
        <v>19</v>
      </c>
      <c r="M823" t="s">
        <v>5279</v>
      </c>
      <c r="N823" t="s">
        <v>509</v>
      </c>
      <c r="O823" t="s">
        <v>24</v>
      </c>
      <c r="P823" t="s">
        <v>5280</v>
      </c>
      <c r="Q823" t="s">
        <v>65</v>
      </c>
      <c r="R823" t="s">
        <v>20</v>
      </c>
      <c r="S823" t="s">
        <v>105</v>
      </c>
      <c r="T823" t="s">
        <v>67</v>
      </c>
      <c r="U823" t="s">
        <v>35</v>
      </c>
      <c r="V823">
        <v>603</v>
      </c>
      <c r="W823" t="s">
        <v>36</v>
      </c>
      <c r="X823" t="s">
        <v>37</v>
      </c>
      <c r="Y823">
        <v>2</v>
      </c>
      <c r="AB823" t="str">
        <f>IF(Table111[[#This Row],[In Adafruit Kit]]+Table111[[#This Row],[Common part]]&gt;0,1,"")</f>
        <v/>
      </c>
      <c r="AD823">
        <v>1</v>
      </c>
      <c r="AE823" t="e">
        <f>VLOOKUP(Table111[[#This Row],[Resistance (Ohms)]],Values!$A$12:'Values'!D$88,3,0)</f>
        <v>#N/A</v>
      </c>
      <c r="AG823" t="str">
        <f>CONCATENATE(Table111[[#This Row],[Resistance (Ohms)]],Table111[[#This Row],[Tolerance]],Table111[[#This Row],[Stock]])</f>
        <v>130kÂ±1%</v>
      </c>
      <c r="AH823" t="s">
        <v>11345</v>
      </c>
      <c r="AI823" s="6" t="s">
        <v>11350</v>
      </c>
    </row>
    <row r="824" spans="1:35">
      <c r="A824" t="s">
        <v>7192</v>
      </c>
      <c r="B824" t="s">
        <v>5275</v>
      </c>
      <c r="C824" t="s">
        <v>8900</v>
      </c>
      <c r="D824" t="s">
        <v>8901</v>
      </c>
      <c r="E824" t="s">
        <v>60</v>
      </c>
      <c r="F824" t="s">
        <v>5643</v>
      </c>
      <c r="G824">
        <v>0</v>
      </c>
      <c r="H824">
        <v>0</v>
      </c>
      <c r="I824" t="s">
        <v>25</v>
      </c>
      <c r="J824">
        <v>0</v>
      </c>
      <c r="K824">
        <v>10</v>
      </c>
      <c r="L824" t="s">
        <v>19</v>
      </c>
      <c r="M824" t="s">
        <v>5279</v>
      </c>
      <c r="N824" t="s">
        <v>509</v>
      </c>
      <c r="O824" t="s">
        <v>23</v>
      </c>
      <c r="P824" t="s">
        <v>5280</v>
      </c>
      <c r="Q824" t="s">
        <v>65</v>
      </c>
      <c r="R824" t="s">
        <v>20</v>
      </c>
      <c r="S824" t="s">
        <v>71</v>
      </c>
      <c r="T824" t="s">
        <v>67</v>
      </c>
      <c r="U824" t="s">
        <v>35</v>
      </c>
      <c r="V824">
        <v>603</v>
      </c>
      <c r="W824" t="s">
        <v>36</v>
      </c>
      <c r="X824" t="s">
        <v>37</v>
      </c>
      <c r="Y824">
        <v>2</v>
      </c>
      <c r="AB824" t="str">
        <f>IF(Table111[[#This Row],[In Adafruit Kit]]+Table111[[#This Row],[Common part]]&gt;0,1,"")</f>
        <v/>
      </c>
      <c r="AE824" t="e">
        <f>VLOOKUP(Table111[[#This Row],[Resistance (Ohms)]],Values!$A$12:'Values'!D$88,3,0)</f>
        <v>#N/A</v>
      </c>
      <c r="AG824" t="str">
        <f>CONCATENATE(Table111[[#This Row],[Resistance (Ohms)]],Table111[[#This Row],[Tolerance]],Table111[[#This Row],[Stock]])</f>
        <v>130kÂ±5%</v>
      </c>
      <c r="AH824" t="s">
        <v>11345</v>
      </c>
      <c r="AI824" s="6" t="s">
        <v>11350</v>
      </c>
    </row>
    <row r="825" spans="1:35">
      <c r="A825" t="s">
        <v>5274</v>
      </c>
      <c r="B825" t="s">
        <v>5275</v>
      </c>
      <c r="C825" t="s">
        <v>6433</v>
      </c>
      <c r="D825" t="s">
        <v>6434</v>
      </c>
      <c r="E825" t="s">
        <v>60</v>
      </c>
      <c r="F825" t="s">
        <v>6435</v>
      </c>
      <c r="G825">
        <v>61551</v>
      </c>
      <c r="H825">
        <v>0</v>
      </c>
      <c r="I825">
        <v>0.1</v>
      </c>
      <c r="J825">
        <v>0</v>
      </c>
      <c r="K825">
        <v>1</v>
      </c>
      <c r="L825" t="s">
        <v>19</v>
      </c>
      <c r="M825" t="s">
        <v>5279</v>
      </c>
      <c r="N825" t="s">
        <v>985</v>
      </c>
      <c r="O825" t="s">
        <v>24</v>
      </c>
      <c r="P825" t="s">
        <v>5280</v>
      </c>
      <c r="Q825" t="s">
        <v>65</v>
      </c>
      <c r="R825" t="s">
        <v>66</v>
      </c>
      <c r="S825" t="s">
        <v>105</v>
      </c>
      <c r="T825" t="s">
        <v>67</v>
      </c>
      <c r="U825" t="s">
        <v>35</v>
      </c>
      <c r="V825">
        <v>603</v>
      </c>
      <c r="W825" t="s">
        <v>36</v>
      </c>
      <c r="X825" t="s">
        <v>37</v>
      </c>
      <c r="Y825">
        <v>2</v>
      </c>
      <c r="AB825" t="str">
        <f>IF(Table111[[#This Row],[In Adafruit Kit]]+Table111[[#This Row],[Common part]]&gt;0,1,"")</f>
        <v/>
      </c>
      <c r="AD825">
        <v>1</v>
      </c>
      <c r="AE825" t="e">
        <f>VLOOKUP(Table111[[#This Row],[Resistance (Ohms)]],Values!$A$12:'Values'!D$88,3,0)</f>
        <v>#N/A</v>
      </c>
      <c r="AG825" t="str">
        <f>CONCATENATE(Table111[[#This Row],[Resistance (Ohms)]],Table111[[#This Row],[Tolerance]],Table111[[#This Row],[Stock]])</f>
        <v>133kÂ±1%</v>
      </c>
      <c r="AH825" t="s">
        <v>11345</v>
      </c>
      <c r="AI825" s="6" t="s">
        <v>11350</v>
      </c>
    </row>
    <row r="826" spans="1:35">
      <c r="A826" t="s">
        <v>7192</v>
      </c>
      <c r="B826" t="s">
        <v>5275</v>
      </c>
      <c r="C826" t="s">
        <v>7787</v>
      </c>
      <c r="D826" t="s">
        <v>7788</v>
      </c>
      <c r="E826" t="s">
        <v>60</v>
      </c>
      <c r="F826" t="s">
        <v>6435</v>
      </c>
      <c r="G826">
        <v>0</v>
      </c>
      <c r="H826">
        <v>0</v>
      </c>
      <c r="I826" t="s">
        <v>25</v>
      </c>
      <c r="J826">
        <v>0</v>
      </c>
      <c r="K826">
        <v>10</v>
      </c>
      <c r="L826" t="s">
        <v>19</v>
      </c>
      <c r="M826" t="s">
        <v>5279</v>
      </c>
      <c r="N826" t="s">
        <v>985</v>
      </c>
      <c r="O826" t="s">
        <v>24</v>
      </c>
      <c r="P826" t="s">
        <v>5280</v>
      </c>
      <c r="Q826" t="s">
        <v>65</v>
      </c>
      <c r="R826" t="s">
        <v>20</v>
      </c>
      <c r="S826" t="s">
        <v>105</v>
      </c>
      <c r="T826" t="s">
        <v>67</v>
      </c>
      <c r="U826" t="s">
        <v>35</v>
      </c>
      <c r="V826">
        <v>603</v>
      </c>
      <c r="W826" t="s">
        <v>36</v>
      </c>
      <c r="X826" t="s">
        <v>37</v>
      </c>
      <c r="Y826">
        <v>2</v>
      </c>
      <c r="Z826">
        <v>1</v>
      </c>
      <c r="AB826">
        <f>IF(Table111[[#This Row],[In Adafruit Kit]]+Table111[[#This Row],[Common part]]&gt;0,1,"")</f>
        <v>1</v>
      </c>
      <c r="AC826">
        <v>1</v>
      </c>
      <c r="AE826" t="e">
        <f>VLOOKUP(Table111[[#This Row],[Resistance (Ohms)]],Values!$A$12:'Values'!D$88,3,0)</f>
        <v>#N/A</v>
      </c>
      <c r="AG826" t="str">
        <f>CONCATENATE(Table111[[#This Row],[Resistance (Ohms)]],Table111[[#This Row],[Tolerance]],Table111[[#This Row],[Stock]])</f>
        <v>133kÂ±1%</v>
      </c>
      <c r="AH826" t="s">
        <v>11345</v>
      </c>
      <c r="AI826" s="6" t="s">
        <v>11350</v>
      </c>
    </row>
    <row r="827" spans="1:35">
      <c r="A827" t="s">
        <v>5274</v>
      </c>
      <c r="B827" t="s">
        <v>5275</v>
      </c>
      <c r="C827" t="s">
        <v>6808</v>
      </c>
      <c r="D827" t="s">
        <v>6809</v>
      </c>
      <c r="E827" t="s">
        <v>60</v>
      </c>
      <c r="F827" t="s">
        <v>6810</v>
      </c>
      <c r="G827">
        <v>32400</v>
      </c>
      <c r="H827">
        <v>0</v>
      </c>
      <c r="I827">
        <v>0.1</v>
      </c>
      <c r="J827">
        <v>0</v>
      </c>
      <c r="K827">
        <v>1</v>
      </c>
      <c r="L827" t="s">
        <v>19</v>
      </c>
      <c r="M827" t="s">
        <v>5279</v>
      </c>
      <c r="N827" t="s">
        <v>1387</v>
      </c>
      <c r="O827" t="s">
        <v>24</v>
      </c>
      <c r="P827" t="s">
        <v>5280</v>
      </c>
      <c r="Q827" t="s">
        <v>65</v>
      </c>
      <c r="R827" t="s">
        <v>66</v>
      </c>
      <c r="S827" t="s">
        <v>105</v>
      </c>
      <c r="T827" t="s">
        <v>67</v>
      </c>
      <c r="U827" t="s">
        <v>35</v>
      </c>
      <c r="V827">
        <v>603</v>
      </c>
      <c r="W827" t="s">
        <v>36</v>
      </c>
      <c r="X827" t="s">
        <v>37</v>
      </c>
      <c r="Y827">
        <v>2</v>
      </c>
      <c r="AB827" t="str">
        <f>IF(Table111[[#This Row],[In Adafruit Kit]]+Table111[[#This Row],[Common part]]&gt;0,1,"")</f>
        <v/>
      </c>
      <c r="AD827">
        <v>1</v>
      </c>
      <c r="AE827" t="e">
        <f>VLOOKUP(Table111[[#This Row],[Resistance (Ohms)]],Values!$A$12:'Values'!D$88,3,0)</f>
        <v>#N/A</v>
      </c>
      <c r="AG827" t="str">
        <f>CONCATENATE(Table111[[#This Row],[Resistance (Ohms)]],Table111[[#This Row],[Tolerance]],Table111[[#This Row],[Stock]])</f>
        <v>137kÂ±1%</v>
      </c>
      <c r="AH827" t="s">
        <v>11345</v>
      </c>
      <c r="AI827" s="6" t="s">
        <v>11350</v>
      </c>
    </row>
    <row r="828" spans="1:35">
      <c r="A828" t="s">
        <v>7192</v>
      </c>
      <c r="B828" t="s">
        <v>5275</v>
      </c>
      <c r="C828" t="s">
        <v>7795</v>
      </c>
      <c r="D828" t="s">
        <v>7796</v>
      </c>
      <c r="E828" t="s">
        <v>60</v>
      </c>
      <c r="F828" t="s">
        <v>6810</v>
      </c>
      <c r="G828">
        <v>0</v>
      </c>
      <c r="H828">
        <v>0</v>
      </c>
      <c r="I828" t="s">
        <v>25</v>
      </c>
      <c r="J828">
        <v>0</v>
      </c>
      <c r="K828">
        <v>10</v>
      </c>
      <c r="L828" t="s">
        <v>19</v>
      </c>
      <c r="M828" t="s">
        <v>5279</v>
      </c>
      <c r="N828" t="s">
        <v>1387</v>
      </c>
      <c r="O828" t="s">
        <v>24</v>
      </c>
      <c r="P828" t="s">
        <v>5280</v>
      </c>
      <c r="Q828" t="s">
        <v>65</v>
      </c>
      <c r="R828" t="s">
        <v>20</v>
      </c>
      <c r="S828" t="s">
        <v>105</v>
      </c>
      <c r="T828" t="s">
        <v>67</v>
      </c>
      <c r="U828" t="s">
        <v>35</v>
      </c>
      <c r="V828">
        <v>603</v>
      </c>
      <c r="W828" t="s">
        <v>36</v>
      </c>
      <c r="X828" t="s">
        <v>37</v>
      </c>
      <c r="Y828">
        <v>2</v>
      </c>
      <c r="AB828" t="str">
        <f>IF(Table111[[#This Row],[In Adafruit Kit]]+Table111[[#This Row],[Common part]]&gt;0,1,"")</f>
        <v/>
      </c>
      <c r="AD828">
        <v>1</v>
      </c>
      <c r="AE828" t="e">
        <f>VLOOKUP(Table111[[#This Row],[Resistance (Ohms)]],Values!$A$12:'Values'!D$88,3,0)</f>
        <v>#N/A</v>
      </c>
      <c r="AG828" t="str">
        <f>CONCATENATE(Table111[[#This Row],[Resistance (Ohms)]],Table111[[#This Row],[Tolerance]],Table111[[#This Row],[Stock]])</f>
        <v>137kÂ±1%</v>
      </c>
      <c r="AH828" t="s">
        <v>11345</v>
      </c>
      <c r="AI828" s="6" t="s">
        <v>11350</v>
      </c>
    </row>
    <row r="829" spans="1:35">
      <c r="A829" t="s">
        <v>5274</v>
      </c>
      <c r="B829" t="s">
        <v>5275</v>
      </c>
      <c r="C829" t="s">
        <v>5560</v>
      </c>
      <c r="D829" t="s">
        <v>5561</v>
      </c>
      <c r="E829" t="s">
        <v>60</v>
      </c>
      <c r="F829" t="s">
        <v>5562</v>
      </c>
      <c r="G829">
        <v>64366</v>
      </c>
      <c r="H829">
        <v>0</v>
      </c>
      <c r="I829">
        <v>0.1</v>
      </c>
      <c r="J829">
        <v>0</v>
      </c>
      <c r="K829">
        <v>1</v>
      </c>
      <c r="L829" t="s">
        <v>19</v>
      </c>
      <c r="M829" t="s">
        <v>5279</v>
      </c>
      <c r="N829" t="s">
        <v>513</v>
      </c>
      <c r="O829" t="s">
        <v>23</v>
      </c>
      <c r="P829" t="s">
        <v>5280</v>
      </c>
      <c r="Q829" t="s">
        <v>65</v>
      </c>
      <c r="R829" t="s">
        <v>66</v>
      </c>
      <c r="S829" t="s">
        <v>105</v>
      </c>
      <c r="T829" t="s">
        <v>67</v>
      </c>
      <c r="U829" t="s">
        <v>35</v>
      </c>
      <c r="V829">
        <v>603</v>
      </c>
      <c r="W829" t="s">
        <v>36</v>
      </c>
      <c r="X829" t="s">
        <v>37</v>
      </c>
      <c r="Y829">
        <v>2</v>
      </c>
      <c r="AA829">
        <v>1</v>
      </c>
      <c r="AB829">
        <f>IF(Table111[[#This Row],[In Adafruit Kit]]+Table111[[#This Row],[Common part]]&gt;0,1,"")</f>
        <v>1</v>
      </c>
      <c r="AC829">
        <v>1</v>
      </c>
      <c r="AE829" t="e">
        <f>VLOOKUP(Table111[[#This Row],[Resistance (Ohms)]],Values!$A$12:'Values'!D$88,3,0)</f>
        <v>#N/A</v>
      </c>
      <c r="AG829" t="str">
        <f>CONCATENATE(Table111[[#This Row],[Resistance (Ohms)]],Table111[[#This Row],[Tolerance]],Table111[[#This Row],[Stock]])</f>
        <v>13kÂ±5%</v>
      </c>
      <c r="AH829" t="s">
        <v>11345</v>
      </c>
      <c r="AI829" s="6" t="s">
        <v>11350</v>
      </c>
    </row>
    <row r="830" spans="1:35">
      <c r="A830" t="s">
        <v>5274</v>
      </c>
      <c r="B830" t="s">
        <v>5275</v>
      </c>
      <c r="C830" t="s">
        <v>5746</v>
      </c>
      <c r="D830" t="s">
        <v>5747</v>
      </c>
      <c r="E830" t="s">
        <v>60</v>
      </c>
      <c r="F830" t="s">
        <v>5748</v>
      </c>
      <c r="G830">
        <v>312736</v>
      </c>
      <c r="H830">
        <v>0</v>
      </c>
      <c r="I830">
        <v>0.1</v>
      </c>
      <c r="J830">
        <v>0</v>
      </c>
      <c r="K830">
        <v>1</v>
      </c>
      <c r="L830" t="s">
        <v>19</v>
      </c>
      <c r="M830" t="s">
        <v>5279</v>
      </c>
      <c r="N830" t="s">
        <v>513</v>
      </c>
      <c r="O830" t="s">
        <v>24</v>
      </c>
      <c r="P830" t="s">
        <v>5280</v>
      </c>
      <c r="Q830" t="s">
        <v>65</v>
      </c>
      <c r="R830" t="s">
        <v>66</v>
      </c>
      <c r="S830" t="s">
        <v>105</v>
      </c>
      <c r="T830" t="s">
        <v>67</v>
      </c>
      <c r="U830" t="s">
        <v>35</v>
      </c>
      <c r="V830">
        <v>603</v>
      </c>
      <c r="W830" t="s">
        <v>36</v>
      </c>
      <c r="X830" t="s">
        <v>37</v>
      </c>
      <c r="Y830">
        <v>2</v>
      </c>
      <c r="AB830" t="str">
        <f>IF(Table111[[#This Row],[In Adafruit Kit]]+Table111[[#This Row],[Common part]]&gt;0,1,"")</f>
        <v/>
      </c>
      <c r="AD830">
        <v>1</v>
      </c>
      <c r="AE830" t="e">
        <f>VLOOKUP(Table111[[#This Row],[Resistance (Ohms)]],Values!$A$12:'Values'!D$88,3,0)</f>
        <v>#N/A</v>
      </c>
      <c r="AG830" t="str">
        <f>CONCATENATE(Table111[[#This Row],[Resistance (Ohms)]],Table111[[#This Row],[Tolerance]],Table111[[#This Row],[Stock]])</f>
        <v>13kÂ±1%</v>
      </c>
      <c r="AH830" t="s">
        <v>11345</v>
      </c>
      <c r="AI830" s="6" t="s">
        <v>11350</v>
      </c>
    </row>
    <row r="831" spans="1:35">
      <c r="A831" t="s">
        <v>7192</v>
      </c>
      <c r="B831" t="s">
        <v>5275</v>
      </c>
      <c r="C831" t="s">
        <v>7777</v>
      </c>
      <c r="D831" t="s">
        <v>7778</v>
      </c>
      <c r="E831" t="s">
        <v>60</v>
      </c>
      <c r="F831" t="s">
        <v>5748</v>
      </c>
      <c r="G831">
        <v>0</v>
      </c>
      <c r="H831">
        <v>0</v>
      </c>
      <c r="I831" t="s">
        <v>25</v>
      </c>
      <c r="J831">
        <v>0</v>
      </c>
      <c r="K831">
        <v>10</v>
      </c>
      <c r="L831" t="s">
        <v>19</v>
      </c>
      <c r="M831" t="s">
        <v>5279</v>
      </c>
      <c r="N831" t="s">
        <v>513</v>
      </c>
      <c r="O831" t="s">
        <v>24</v>
      </c>
      <c r="P831" t="s">
        <v>5280</v>
      </c>
      <c r="Q831" t="s">
        <v>65</v>
      </c>
      <c r="R831" t="s">
        <v>20</v>
      </c>
      <c r="S831" t="s">
        <v>105</v>
      </c>
      <c r="T831" t="s">
        <v>67</v>
      </c>
      <c r="U831" t="s">
        <v>35</v>
      </c>
      <c r="V831">
        <v>603</v>
      </c>
      <c r="W831" t="s">
        <v>36</v>
      </c>
      <c r="X831" t="s">
        <v>37</v>
      </c>
      <c r="Y831">
        <v>2</v>
      </c>
      <c r="AB831" t="str">
        <f>IF(Table111[[#This Row],[In Adafruit Kit]]+Table111[[#This Row],[Common part]]&gt;0,1,"")</f>
        <v/>
      </c>
      <c r="AD831">
        <v>1</v>
      </c>
      <c r="AE831" t="e">
        <f>VLOOKUP(Table111[[#This Row],[Resistance (Ohms)]],Values!$A$12:'Values'!D$88,3,0)</f>
        <v>#N/A</v>
      </c>
      <c r="AG831" t="str">
        <f>CONCATENATE(Table111[[#This Row],[Resistance (Ohms)]],Table111[[#This Row],[Tolerance]],Table111[[#This Row],[Stock]])</f>
        <v>13kÂ±1%</v>
      </c>
      <c r="AH831" t="s">
        <v>11345</v>
      </c>
      <c r="AI831" s="6" t="s">
        <v>11350</v>
      </c>
    </row>
    <row r="832" spans="1:35">
      <c r="A832" t="s">
        <v>7192</v>
      </c>
      <c r="B832" t="s">
        <v>5275</v>
      </c>
      <c r="C832" t="s">
        <v>8898</v>
      </c>
      <c r="D832" t="s">
        <v>8899</v>
      </c>
      <c r="E832" t="s">
        <v>60</v>
      </c>
      <c r="F832" t="s">
        <v>5562</v>
      </c>
      <c r="G832">
        <v>0</v>
      </c>
      <c r="H832">
        <v>0</v>
      </c>
      <c r="I832" t="s">
        <v>25</v>
      </c>
      <c r="J832">
        <v>0</v>
      </c>
      <c r="K832">
        <v>10</v>
      </c>
      <c r="L832" t="s">
        <v>19</v>
      </c>
      <c r="M832" t="s">
        <v>5279</v>
      </c>
      <c r="N832" t="s">
        <v>513</v>
      </c>
      <c r="O832" t="s">
        <v>23</v>
      </c>
      <c r="P832" t="s">
        <v>5280</v>
      </c>
      <c r="Q832" t="s">
        <v>65</v>
      </c>
      <c r="R832" t="s">
        <v>20</v>
      </c>
      <c r="S832" t="s">
        <v>71</v>
      </c>
      <c r="T832" t="s">
        <v>67</v>
      </c>
      <c r="U832" t="s">
        <v>35</v>
      </c>
      <c r="V832">
        <v>603</v>
      </c>
      <c r="W832" t="s">
        <v>36</v>
      </c>
      <c r="X832" t="s">
        <v>37</v>
      </c>
      <c r="Y832">
        <v>2</v>
      </c>
      <c r="AB832" t="str">
        <f>IF(Table111[[#This Row],[In Adafruit Kit]]+Table111[[#This Row],[Common part]]&gt;0,1,"")</f>
        <v/>
      </c>
      <c r="AE832" t="e">
        <f>VLOOKUP(Table111[[#This Row],[Resistance (Ohms)]],Values!$A$12:'Values'!D$88,3,0)</f>
        <v>#N/A</v>
      </c>
      <c r="AG832" t="str">
        <f>CONCATENATE(Table111[[#This Row],[Resistance (Ohms)]],Table111[[#This Row],[Tolerance]],Table111[[#This Row],[Stock]])</f>
        <v>13kÂ±5%</v>
      </c>
      <c r="AH832" t="s">
        <v>11345</v>
      </c>
      <c r="AI832" s="6" t="s">
        <v>11350</v>
      </c>
    </row>
    <row r="833" spans="1:35">
      <c r="A833" t="s">
        <v>5274</v>
      </c>
      <c r="B833" t="s">
        <v>5275</v>
      </c>
      <c r="C833" t="s">
        <v>7558</v>
      </c>
      <c r="D833" t="s">
        <v>7559</v>
      </c>
      <c r="E833" t="s">
        <v>60</v>
      </c>
      <c r="F833" t="s">
        <v>7560</v>
      </c>
      <c r="G833">
        <v>255</v>
      </c>
      <c r="H833">
        <v>0</v>
      </c>
      <c r="I833">
        <v>0.1</v>
      </c>
      <c r="J833">
        <v>0</v>
      </c>
      <c r="K833">
        <v>1</v>
      </c>
      <c r="L833" t="s">
        <v>19</v>
      </c>
      <c r="M833" t="s">
        <v>5279</v>
      </c>
      <c r="N833" t="s">
        <v>1738</v>
      </c>
      <c r="O833" t="s">
        <v>24</v>
      </c>
      <c r="P833" t="s">
        <v>5280</v>
      </c>
      <c r="Q833" t="s">
        <v>65</v>
      </c>
      <c r="R833" t="s">
        <v>66</v>
      </c>
      <c r="S833" t="s">
        <v>105</v>
      </c>
      <c r="T833" t="s">
        <v>67</v>
      </c>
      <c r="U833" t="s">
        <v>35</v>
      </c>
      <c r="V833">
        <v>603</v>
      </c>
      <c r="W833" t="s">
        <v>36</v>
      </c>
      <c r="X833" t="s">
        <v>37</v>
      </c>
      <c r="Y833">
        <v>2</v>
      </c>
      <c r="AB833" t="str">
        <f>IF(Table111[[#This Row],[In Adafruit Kit]]+Table111[[#This Row],[Common part]]&gt;0,1,"")</f>
        <v/>
      </c>
      <c r="AD833">
        <v>1</v>
      </c>
      <c r="AE833" t="e">
        <f>VLOOKUP(Table111[[#This Row],[Resistance (Ohms)]],Values!$A$12:'Values'!D$88,3,0)</f>
        <v>#N/A</v>
      </c>
      <c r="AG833" t="str">
        <f>CONCATENATE(Table111[[#This Row],[Resistance (Ohms)]],Table111[[#This Row],[Tolerance]],Table111[[#This Row],[Stock]])</f>
        <v>14.3kÂ±1%</v>
      </c>
      <c r="AH833" t="s">
        <v>11345</v>
      </c>
      <c r="AI833" s="6" t="s">
        <v>11350</v>
      </c>
    </row>
    <row r="834" spans="1:35">
      <c r="A834" t="s">
        <v>7192</v>
      </c>
      <c r="B834" t="s">
        <v>5275</v>
      </c>
      <c r="C834" t="s">
        <v>7815</v>
      </c>
      <c r="D834" t="s">
        <v>7816</v>
      </c>
      <c r="E834" t="s">
        <v>60</v>
      </c>
      <c r="F834" t="s">
        <v>7560</v>
      </c>
      <c r="G834">
        <v>0</v>
      </c>
      <c r="H834">
        <v>0</v>
      </c>
      <c r="I834" t="s">
        <v>25</v>
      </c>
      <c r="J834">
        <v>0</v>
      </c>
      <c r="K834">
        <v>10</v>
      </c>
      <c r="L834" t="s">
        <v>19</v>
      </c>
      <c r="M834" t="s">
        <v>5279</v>
      </c>
      <c r="N834" t="s">
        <v>1738</v>
      </c>
      <c r="O834" t="s">
        <v>24</v>
      </c>
      <c r="P834" t="s">
        <v>5280</v>
      </c>
      <c r="Q834" t="s">
        <v>65</v>
      </c>
      <c r="R834" t="s">
        <v>20</v>
      </c>
      <c r="S834" t="s">
        <v>105</v>
      </c>
      <c r="T834" t="s">
        <v>67</v>
      </c>
      <c r="U834" t="s">
        <v>35</v>
      </c>
      <c r="V834">
        <v>603</v>
      </c>
      <c r="W834" t="s">
        <v>36</v>
      </c>
      <c r="X834" t="s">
        <v>37</v>
      </c>
      <c r="Y834">
        <v>2</v>
      </c>
      <c r="AB834" t="str">
        <f>IF(Table111[[#This Row],[In Adafruit Kit]]+Table111[[#This Row],[Common part]]&gt;0,1,"")</f>
        <v/>
      </c>
      <c r="AD834">
        <v>1</v>
      </c>
      <c r="AE834" t="e">
        <f>VLOOKUP(Table111[[#This Row],[Resistance (Ohms)]],Values!$A$12:'Values'!D$88,3,0)</f>
        <v>#N/A</v>
      </c>
      <c r="AG834" t="str">
        <f>CONCATENATE(Table111[[#This Row],[Resistance (Ohms)]],Table111[[#This Row],[Tolerance]],Table111[[#This Row],[Stock]])</f>
        <v>14.3kÂ±1%</v>
      </c>
      <c r="AH834" t="s">
        <v>11345</v>
      </c>
      <c r="AI834" s="6" t="s">
        <v>11350</v>
      </c>
    </row>
    <row r="835" spans="1:35">
      <c r="A835" t="s">
        <v>5274</v>
      </c>
      <c r="B835" t="s">
        <v>5275</v>
      </c>
      <c r="C835" t="s">
        <v>6622</v>
      </c>
      <c r="D835" t="s">
        <v>6623</v>
      </c>
      <c r="E835" t="s">
        <v>60</v>
      </c>
      <c r="F835" t="s">
        <v>6624</v>
      </c>
      <c r="G835">
        <v>47859</v>
      </c>
      <c r="H835">
        <v>0</v>
      </c>
      <c r="I835">
        <v>0.1</v>
      </c>
      <c r="J835">
        <v>0</v>
      </c>
      <c r="K835">
        <v>1</v>
      </c>
      <c r="L835" t="s">
        <v>19</v>
      </c>
      <c r="M835" t="s">
        <v>5279</v>
      </c>
      <c r="N835" t="s">
        <v>2998</v>
      </c>
      <c r="O835" t="s">
        <v>24</v>
      </c>
      <c r="P835" t="s">
        <v>5280</v>
      </c>
      <c r="Q835" t="s">
        <v>65</v>
      </c>
      <c r="R835" t="s">
        <v>66</v>
      </c>
      <c r="S835" t="s">
        <v>105</v>
      </c>
      <c r="T835" t="s">
        <v>67</v>
      </c>
      <c r="U835" t="s">
        <v>35</v>
      </c>
      <c r="V835">
        <v>603</v>
      </c>
      <c r="W835" t="s">
        <v>36</v>
      </c>
      <c r="X835" t="s">
        <v>37</v>
      </c>
      <c r="Y835">
        <v>2</v>
      </c>
      <c r="AB835" t="str">
        <f>IF(Table111[[#This Row],[In Adafruit Kit]]+Table111[[#This Row],[Common part]]&gt;0,1,"")</f>
        <v/>
      </c>
      <c r="AD835">
        <v>1</v>
      </c>
      <c r="AE835" t="e">
        <f>VLOOKUP(Table111[[#This Row],[Resistance (Ohms)]],Values!$A$12:'Values'!D$88,3,0)</f>
        <v>#N/A</v>
      </c>
      <c r="AG835" t="str">
        <f>CONCATENATE(Table111[[#This Row],[Resistance (Ohms)]],Table111[[#This Row],[Tolerance]],Table111[[#This Row],[Stock]])</f>
        <v>14.7kÂ±1%</v>
      </c>
      <c r="AH835" t="s">
        <v>11345</v>
      </c>
      <c r="AI835" s="6" t="s">
        <v>11350</v>
      </c>
    </row>
    <row r="836" spans="1:35">
      <c r="A836" t="s">
        <v>7192</v>
      </c>
      <c r="B836" t="s">
        <v>5275</v>
      </c>
      <c r="C836" t="s">
        <v>7823</v>
      </c>
      <c r="D836" t="s">
        <v>7824</v>
      </c>
      <c r="E836" t="s">
        <v>60</v>
      </c>
      <c r="F836" t="s">
        <v>6624</v>
      </c>
      <c r="G836">
        <v>0</v>
      </c>
      <c r="H836">
        <v>0</v>
      </c>
      <c r="I836" t="s">
        <v>25</v>
      </c>
      <c r="J836">
        <v>0</v>
      </c>
      <c r="K836">
        <v>10</v>
      </c>
      <c r="L836" t="s">
        <v>19</v>
      </c>
      <c r="M836" t="s">
        <v>5279</v>
      </c>
      <c r="N836" t="s">
        <v>2998</v>
      </c>
      <c r="O836" t="s">
        <v>24</v>
      </c>
      <c r="P836" t="s">
        <v>5280</v>
      </c>
      <c r="Q836" t="s">
        <v>65</v>
      </c>
      <c r="R836" t="s">
        <v>20</v>
      </c>
      <c r="S836" t="s">
        <v>105</v>
      </c>
      <c r="T836" t="s">
        <v>67</v>
      </c>
      <c r="U836" t="s">
        <v>35</v>
      </c>
      <c r="V836">
        <v>603</v>
      </c>
      <c r="W836" t="s">
        <v>36</v>
      </c>
      <c r="X836" t="s">
        <v>37</v>
      </c>
      <c r="Y836">
        <v>2</v>
      </c>
      <c r="AB836" t="str">
        <f>IF(Table111[[#This Row],[In Adafruit Kit]]+Table111[[#This Row],[Common part]]&gt;0,1,"")</f>
        <v/>
      </c>
      <c r="AD836">
        <v>1</v>
      </c>
      <c r="AE836" t="e">
        <f>VLOOKUP(Table111[[#This Row],[Resistance (Ohms)]],Values!$A$12:'Values'!D$88,3,0)</f>
        <v>#N/A</v>
      </c>
      <c r="AG836" t="str">
        <f>CONCATENATE(Table111[[#This Row],[Resistance (Ohms)]],Table111[[#This Row],[Tolerance]],Table111[[#This Row],[Stock]])</f>
        <v>14.7kÂ±1%</v>
      </c>
      <c r="AH836" t="s">
        <v>11345</v>
      </c>
      <c r="AI836" s="6" t="s">
        <v>11350</v>
      </c>
    </row>
    <row r="837" spans="1:35">
      <c r="A837" t="s">
        <v>5274</v>
      </c>
      <c r="B837" t="s">
        <v>5275</v>
      </c>
      <c r="C837" t="s">
        <v>6214</v>
      </c>
      <c r="D837" t="s">
        <v>6215</v>
      </c>
      <c r="E837" t="s">
        <v>60</v>
      </c>
      <c r="F837" t="s">
        <v>6216</v>
      </c>
      <c r="G837">
        <v>87780</v>
      </c>
      <c r="H837">
        <v>0</v>
      </c>
      <c r="I837">
        <v>0.1</v>
      </c>
      <c r="J837">
        <v>0</v>
      </c>
      <c r="K837">
        <v>1</v>
      </c>
      <c r="L837" t="s">
        <v>19</v>
      </c>
      <c r="M837" t="s">
        <v>5279</v>
      </c>
      <c r="N837" t="s">
        <v>1391</v>
      </c>
      <c r="O837" t="s">
        <v>24</v>
      </c>
      <c r="P837" t="s">
        <v>5280</v>
      </c>
      <c r="Q837" t="s">
        <v>65</v>
      </c>
      <c r="R837" t="s">
        <v>66</v>
      </c>
      <c r="S837" t="s">
        <v>105</v>
      </c>
      <c r="T837" t="s">
        <v>67</v>
      </c>
      <c r="U837" t="s">
        <v>35</v>
      </c>
      <c r="V837">
        <v>603</v>
      </c>
      <c r="W837" t="s">
        <v>36</v>
      </c>
      <c r="X837" t="s">
        <v>37</v>
      </c>
      <c r="Y837">
        <v>2</v>
      </c>
      <c r="AB837" t="str">
        <f>IF(Table111[[#This Row],[In Adafruit Kit]]+Table111[[#This Row],[Common part]]&gt;0,1,"")</f>
        <v/>
      </c>
      <c r="AD837">
        <v>1</v>
      </c>
      <c r="AE837" t="e">
        <f>VLOOKUP(Table111[[#This Row],[Resistance (Ohms)]],Values!$A$12:'Values'!D$88,3,0)</f>
        <v>#N/A</v>
      </c>
      <c r="AG837" t="str">
        <f>CONCATENATE(Table111[[#This Row],[Resistance (Ohms)]],Table111[[#This Row],[Tolerance]],Table111[[#This Row],[Stock]])</f>
        <v>140kÂ±1%</v>
      </c>
      <c r="AH837" t="s">
        <v>11345</v>
      </c>
      <c r="AI837" s="6" t="s">
        <v>11350</v>
      </c>
    </row>
    <row r="838" spans="1:35">
      <c r="A838" t="s">
        <v>7192</v>
      </c>
      <c r="B838" t="s">
        <v>5275</v>
      </c>
      <c r="C838" t="s">
        <v>7809</v>
      </c>
      <c r="D838" t="s">
        <v>7810</v>
      </c>
      <c r="E838" t="s">
        <v>60</v>
      </c>
      <c r="F838" t="s">
        <v>6216</v>
      </c>
      <c r="G838">
        <v>0</v>
      </c>
      <c r="H838">
        <v>0</v>
      </c>
      <c r="I838" t="s">
        <v>25</v>
      </c>
      <c r="J838">
        <v>0</v>
      </c>
      <c r="K838">
        <v>10</v>
      </c>
      <c r="L838" t="s">
        <v>19</v>
      </c>
      <c r="M838" t="s">
        <v>5279</v>
      </c>
      <c r="N838" t="s">
        <v>1391</v>
      </c>
      <c r="O838" t="s">
        <v>24</v>
      </c>
      <c r="P838" t="s">
        <v>5280</v>
      </c>
      <c r="Q838" t="s">
        <v>65</v>
      </c>
      <c r="R838" t="s">
        <v>20</v>
      </c>
      <c r="S838" t="s">
        <v>105</v>
      </c>
      <c r="T838" t="s">
        <v>67</v>
      </c>
      <c r="U838" t="s">
        <v>35</v>
      </c>
      <c r="V838">
        <v>603</v>
      </c>
      <c r="W838" t="s">
        <v>36</v>
      </c>
      <c r="X838" t="s">
        <v>37</v>
      </c>
      <c r="Y838">
        <v>2</v>
      </c>
      <c r="AB838" t="str">
        <f>IF(Table111[[#This Row],[In Adafruit Kit]]+Table111[[#This Row],[Common part]]&gt;0,1,"")</f>
        <v/>
      </c>
      <c r="AD838">
        <v>1</v>
      </c>
      <c r="AE838" t="e">
        <f>VLOOKUP(Table111[[#This Row],[Resistance (Ohms)]],Values!$A$12:'Values'!D$88,3,0)</f>
        <v>#N/A</v>
      </c>
      <c r="AG838" t="str">
        <f>CONCATENATE(Table111[[#This Row],[Resistance (Ohms)]],Table111[[#This Row],[Tolerance]],Table111[[#This Row],[Stock]])</f>
        <v>140kÂ±1%</v>
      </c>
      <c r="AH838" t="s">
        <v>11345</v>
      </c>
      <c r="AI838" s="6" t="s">
        <v>11350</v>
      </c>
    </row>
    <row r="839" spans="1:35">
      <c r="A839" t="s">
        <v>5274</v>
      </c>
      <c r="B839" t="s">
        <v>5275</v>
      </c>
      <c r="C839" t="s">
        <v>6091</v>
      </c>
      <c r="D839" t="s">
        <v>6092</v>
      </c>
      <c r="E839" t="s">
        <v>60</v>
      </c>
      <c r="F839" t="s">
        <v>6093</v>
      </c>
      <c r="G839">
        <v>104901</v>
      </c>
      <c r="H839">
        <v>0</v>
      </c>
      <c r="I839">
        <v>0.1</v>
      </c>
      <c r="J839">
        <v>0</v>
      </c>
      <c r="K839">
        <v>1</v>
      </c>
      <c r="L839" t="s">
        <v>19</v>
      </c>
      <c r="M839" t="s">
        <v>5279</v>
      </c>
      <c r="N839" t="s">
        <v>3101</v>
      </c>
      <c r="O839" t="s">
        <v>24</v>
      </c>
      <c r="P839" t="s">
        <v>5280</v>
      </c>
      <c r="Q839" t="s">
        <v>65</v>
      </c>
      <c r="R839" t="s">
        <v>66</v>
      </c>
      <c r="S839" t="s">
        <v>105</v>
      </c>
      <c r="T839" t="s">
        <v>67</v>
      </c>
      <c r="U839" t="s">
        <v>35</v>
      </c>
      <c r="V839">
        <v>603</v>
      </c>
      <c r="W839" t="s">
        <v>36</v>
      </c>
      <c r="X839" t="s">
        <v>37</v>
      </c>
      <c r="Y839">
        <v>2</v>
      </c>
      <c r="AB839" t="str">
        <f>IF(Table111[[#This Row],[In Adafruit Kit]]+Table111[[#This Row],[Common part]]&gt;0,1,"")</f>
        <v/>
      </c>
      <c r="AD839">
        <v>1</v>
      </c>
      <c r="AE839" t="e">
        <f>VLOOKUP(Table111[[#This Row],[Resistance (Ohms)]],Values!$A$12:'Values'!D$88,3,0)</f>
        <v>#N/A</v>
      </c>
      <c r="AF839" t="s">
        <v>27</v>
      </c>
      <c r="AG839" t="str">
        <f>CONCATENATE(Table111[[#This Row],[Resistance (Ohms)]],Table111[[#This Row],[Tolerance]],Table111[[#This Row],[Stock]])</f>
        <v>143kÂ±1%STOCK</v>
      </c>
      <c r="AH839" t="s">
        <v>11345</v>
      </c>
      <c r="AI839" s="6" t="s">
        <v>11350</v>
      </c>
    </row>
    <row r="840" spans="1:35">
      <c r="A840" t="s">
        <v>7192</v>
      </c>
      <c r="B840" t="s">
        <v>5275</v>
      </c>
      <c r="C840" t="s">
        <v>7817</v>
      </c>
      <c r="D840" t="s">
        <v>7818</v>
      </c>
      <c r="E840" t="s">
        <v>60</v>
      </c>
      <c r="F840" t="s">
        <v>6093</v>
      </c>
      <c r="G840">
        <v>0</v>
      </c>
      <c r="H840">
        <v>0</v>
      </c>
      <c r="I840" t="s">
        <v>25</v>
      </c>
      <c r="J840">
        <v>0</v>
      </c>
      <c r="K840">
        <v>10</v>
      </c>
      <c r="L840" t="s">
        <v>19</v>
      </c>
      <c r="M840" t="s">
        <v>5279</v>
      </c>
      <c r="N840" t="s">
        <v>3101</v>
      </c>
      <c r="O840" t="s">
        <v>24</v>
      </c>
      <c r="P840" t="s">
        <v>5280</v>
      </c>
      <c r="Q840" t="s">
        <v>65</v>
      </c>
      <c r="R840" t="s">
        <v>20</v>
      </c>
      <c r="S840" t="s">
        <v>105</v>
      </c>
      <c r="T840" t="s">
        <v>67</v>
      </c>
      <c r="U840" t="s">
        <v>35</v>
      </c>
      <c r="V840">
        <v>603</v>
      </c>
      <c r="W840" t="s">
        <v>36</v>
      </c>
      <c r="X840" t="s">
        <v>37</v>
      </c>
      <c r="Y840">
        <v>2</v>
      </c>
      <c r="AB840" t="str">
        <f>IF(Table111[[#This Row],[In Adafruit Kit]]+Table111[[#This Row],[Common part]]&gt;0,1,"")</f>
        <v/>
      </c>
      <c r="AD840">
        <v>1</v>
      </c>
      <c r="AE840" t="e">
        <f>VLOOKUP(Table111[[#This Row],[Resistance (Ohms)]],Values!$A$12:'Values'!D$88,3,0)</f>
        <v>#N/A</v>
      </c>
      <c r="AG840" t="str">
        <f>CONCATENATE(Table111[[#This Row],[Resistance (Ohms)]],Table111[[#This Row],[Tolerance]],Table111[[#This Row],[Stock]])</f>
        <v>143kÂ±1%</v>
      </c>
      <c r="AH840" t="s">
        <v>11345</v>
      </c>
      <c r="AI840" s="6" t="s">
        <v>11350</v>
      </c>
    </row>
    <row r="841" spans="1:35">
      <c r="A841" t="s">
        <v>5274</v>
      </c>
      <c r="B841" t="s">
        <v>5275</v>
      </c>
      <c r="C841" t="s">
        <v>7453</v>
      </c>
      <c r="D841" t="s">
        <v>7454</v>
      </c>
      <c r="E841" t="s">
        <v>60</v>
      </c>
      <c r="F841" t="s">
        <v>7455</v>
      </c>
      <c r="G841">
        <v>2800</v>
      </c>
      <c r="H841">
        <v>0</v>
      </c>
      <c r="I841">
        <v>0.1</v>
      </c>
      <c r="J841">
        <v>0</v>
      </c>
      <c r="K841">
        <v>1</v>
      </c>
      <c r="L841" t="s">
        <v>19</v>
      </c>
      <c r="M841" t="s">
        <v>5279</v>
      </c>
      <c r="N841" t="s">
        <v>1272</v>
      </c>
      <c r="O841" t="s">
        <v>24</v>
      </c>
      <c r="P841" t="s">
        <v>5280</v>
      </c>
      <c r="Q841" t="s">
        <v>65</v>
      </c>
      <c r="R841" t="s">
        <v>66</v>
      </c>
      <c r="S841" t="s">
        <v>105</v>
      </c>
      <c r="T841" t="s">
        <v>67</v>
      </c>
      <c r="U841" t="s">
        <v>35</v>
      </c>
      <c r="V841">
        <v>603</v>
      </c>
      <c r="W841" t="s">
        <v>36</v>
      </c>
      <c r="X841" t="s">
        <v>37</v>
      </c>
      <c r="Y841">
        <v>2</v>
      </c>
      <c r="AB841" t="str">
        <f>IF(Table111[[#This Row],[In Adafruit Kit]]+Table111[[#This Row],[Common part]]&gt;0,1,"")</f>
        <v/>
      </c>
      <c r="AD841">
        <v>1</v>
      </c>
      <c r="AE841" t="e">
        <f>VLOOKUP(Table111[[#This Row],[Resistance (Ohms)]],Values!$A$12:'Values'!D$88,3,0)</f>
        <v>#N/A</v>
      </c>
      <c r="AG841" t="str">
        <f>CONCATENATE(Table111[[#This Row],[Resistance (Ohms)]],Table111[[#This Row],[Tolerance]],Table111[[#This Row],[Stock]])</f>
        <v>147kÂ±1%</v>
      </c>
      <c r="AH841" t="s">
        <v>11345</v>
      </c>
      <c r="AI841" s="6" t="s">
        <v>11350</v>
      </c>
    </row>
    <row r="842" spans="1:35">
      <c r="A842" t="s">
        <v>7192</v>
      </c>
      <c r="B842" t="s">
        <v>5275</v>
      </c>
      <c r="C842" t="s">
        <v>7825</v>
      </c>
      <c r="D842" t="s">
        <v>7826</v>
      </c>
      <c r="E842" t="s">
        <v>60</v>
      </c>
      <c r="F842" t="s">
        <v>7455</v>
      </c>
      <c r="G842">
        <v>0</v>
      </c>
      <c r="H842">
        <v>0</v>
      </c>
      <c r="I842" t="s">
        <v>25</v>
      </c>
      <c r="J842">
        <v>0</v>
      </c>
      <c r="K842">
        <v>10</v>
      </c>
      <c r="L842" t="s">
        <v>19</v>
      </c>
      <c r="M842" t="s">
        <v>5279</v>
      </c>
      <c r="N842" t="s">
        <v>1272</v>
      </c>
      <c r="O842" t="s">
        <v>24</v>
      </c>
      <c r="P842" t="s">
        <v>5280</v>
      </c>
      <c r="Q842" t="s">
        <v>65</v>
      </c>
      <c r="R842" t="s">
        <v>20</v>
      </c>
      <c r="S842" t="s">
        <v>105</v>
      </c>
      <c r="T842" t="s">
        <v>67</v>
      </c>
      <c r="U842" t="s">
        <v>35</v>
      </c>
      <c r="V842">
        <v>603</v>
      </c>
      <c r="W842" t="s">
        <v>36</v>
      </c>
      <c r="X842" t="s">
        <v>37</v>
      </c>
      <c r="Y842">
        <v>2</v>
      </c>
      <c r="AB842" t="str">
        <f>IF(Table111[[#This Row],[In Adafruit Kit]]+Table111[[#This Row],[Common part]]&gt;0,1,"")</f>
        <v/>
      </c>
      <c r="AD842">
        <v>1</v>
      </c>
      <c r="AE842" t="e">
        <f>VLOOKUP(Table111[[#This Row],[Resistance (Ohms)]],Values!$A$12:'Values'!D$88,3,0)</f>
        <v>#N/A</v>
      </c>
      <c r="AG842" t="str">
        <f>CONCATENATE(Table111[[#This Row],[Resistance (Ohms)]],Table111[[#This Row],[Tolerance]],Table111[[#This Row],[Stock]])</f>
        <v>147kÂ±1%</v>
      </c>
      <c r="AH842" t="s">
        <v>11345</v>
      </c>
      <c r="AI842" s="6" t="s">
        <v>11350</v>
      </c>
    </row>
    <row r="843" spans="1:35">
      <c r="A843" t="s">
        <v>5274</v>
      </c>
      <c r="B843" t="s">
        <v>5275</v>
      </c>
      <c r="C843" t="s">
        <v>6556</v>
      </c>
      <c r="D843" t="s">
        <v>6557</v>
      </c>
      <c r="E843" t="s">
        <v>60</v>
      </c>
      <c r="F843" t="s">
        <v>6558</v>
      </c>
      <c r="G843">
        <v>56522</v>
      </c>
      <c r="H843">
        <v>0</v>
      </c>
      <c r="I843">
        <v>0.1</v>
      </c>
      <c r="J843">
        <v>0</v>
      </c>
      <c r="K843">
        <v>1</v>
      </c>
      <c r="L843" t="s">
        <v>19</v>
      </c>
      <c r="M843" t="s">
        <v>5279</v>
      </c>
      <c r="N843" t="s">
        <v>793</v>
      </c>
      <c r="O843" t="s">
        <v>24</v>
      </c>
      <c r="P843" t="s">
        <v>5280</v>
      </c>
      <c r="Q843" t="s">
        <v>65</v>
      </c>
      <c r="R843" t="s">
        <v>66</v>
      </c>
      <c r="S843" t="s">
        <v>105</v>
      </c>
      <c r="T843" t="s">
        <v>67</v>
      </c>
      <c r="U843" t="s">
        <v>35</v>
      </c>
      <c r="V843">
        <v>603</v>
      </c>
      <c r="W843" t="s">
        <v>36</v>
      </c>
      <c r="X843" t="s">
        <v>37</v>
      </c>
      <c r="Y843">
        <v>2</v>
      </c>
      <c r="AB843" t="str">
        <f>IF(Table111[[#This Row],[In Adafruit Kit]]+Table111[[#This Row],[Common part]]&gt;0,1,"")</f>
        <v/>
      </c>
      <c r="AD843">
        <v>1</v>
      </c>
      <c r="AE843" t="e">
        <f>VLOOKUP(Table111[[#This Row],[Resistance (Ohms)]],Values!$A$12:'Values'!D$88,3,0)</f>
        <v>#N/A</v>
      </c>
      <c r="AG843" t="str">
        <f>CONCATENATE(Table111[[#This Row],[Resistance (Ohms)]],Table111[[#This Row],[Tolerance]],Table111[[#This Row],[Stock]])</f>
        <v>14kÂ±1%</v>
      </c>
      <c r="AH843" t="s">
        <v>11345</v>
      </c>
      <c r="AI843" s="6" t="s">
        <v>11350</v>
      </c>
    </row>
    <row r="844" spans="1:35">
      <c r="A844" t="s">
        <v>7192</v>
      </c>
      <c r="B844" t="s">
        <v>5275</v>
      </c>
      <c r="C844" t="s">
        <v>7807</v>
      </c>
      <c r="D844" t="s">
        <v>7808</v>
      </c>
      <c r="E844" t="s">
        <v>60</v>
      </c>
      <c r="F844" t="s">
        <v>6558</v>
      </c>
      <c r="G844">
        <v>0</v>
      </c>
      <c r="H844">
        <v>0</v>
      </c>
      <c r="I844" t="s">
        <v>25</v>
      </c>
      <c r="J844">
        <v>0</v>
      </c>
      <c r="K844">
        <v>10</v>
      </c>
      <c r="L844" t="s">
        <v>19</v>
      </c>
      <c r="M844" t="s">
        <v>5279</v>
      </c>
      <c r="N844" t="s">
        <v>793</v>
      </c>
      <c r="O844" t="s">
        <v>24</v>
      </c>
      <c r="P844" t="s">
        <v>5280</v>
      </c>
      <c r="Q844" t="s">
        <v>65</v>
      </c>
      <c r="R844" t="s">
        <v>20</v>
      </c>
      <c r="S844" t="s">
        <v>105</v>
      </c>
      <c r="T844" t="s">
        <v>67</v>
      </c>
      <c r="U844" t="s">
        <v>35</v>
      </c>
      <c r="V844">
        <v>603</v>
      </c>
      <c r="W844" t="s">
        <v>36</v>
      </c>
      <c r="X844" t="s">
        <v>37</v>
      </c>
      <c r="Y844">
        <v>2</v>
      </c>
      <c r="AB844" t="str">
        <f>IF(Table111[[#This Row],[In Adafruit Kit]]+Table111[[#This Row],[Common part]]&gt;0,1,"")</f>
        <v/>
      </c>
      <c r="AD844">
        <v>1</v>
      </c>
      <c r="AE844" t="e">
        <f>VLOOKUP(Table111[[#This Row],[Resistance (Ohms)]],Values!$A$12:'Values'!D$88,3,0)</f>
        <v>#N/A</v>
      </c>
      <c r="AG844" t="str">
        <f>CONCATENATE(Table111[[#This Row],[Resistance (Ohms)]],Table111[[#This Row],[Tolerance]],Table111[[#This Row],[Stock]])</f>
        <v>14kÂ±1%</v>
      </c>
      <c r="AH844" t="s">
        <v>11345</v>
      </c>
      <c r="AI844" s="6" t="s">
        <v>11350</v>
      </c>
    </row>
    <row r="845" spans="1:35">
      <c r="A845" t="s">
        <v>5274</v>
      </c>
      <c r="B845" t="s">
        <v>5275</v>
      </c>
      <c r="C845" t="s">
        <v>5944</v>
      </c>
      <c r="D845" t="s">
        <v>5945</v>
      </c>
      <c r="E845" t="s">
        <v>60</v>
      </c>
      <c r="F845" t="s">
        <v>5946</v>
      </c>
      <c r="G845">
        <v>138200</v>
      </c>
      <c r="H845">
        <v>0</v>
      </c>
      <c r="I845">
        <v>0.1</v>
      </c>
      <c r="J845">
        <v>0</v>
      </c>
      <c r="K845">
        <v>1</v>
      </c>
      <c r="L845" t="s">
        <v>19</v>
      </c>
      <c r="M845" t="s">
        <v>5279</v>
      </c>
      <c r="N845" t="s">
        <v>1395</v>
      </c>
      <c r="O845" t="s">
        <v>24</v>
      </c>
      <c r="P845" t="s">
        <v>5280</v>
      </c>
      <c r="Q845" t="s">
        <v>65</v>
      </c>
      <c r="R845" t="s">
        <v>66</v>
      </c>
      <c r="S845" t="s">
        <v>105</v>
      </c>
      <c r="T845" t="s">
        <v>67</v>
      </c>
      <c r="U845" t="s">
        <v>35</v>
      </c>
      <c r="V845">
        <v>603</v>
      </c>
      <c r="W845" t="s">
        <v>36</v>
      </c>
      <c r="X845" t="s">
        <v>37</v>
      </c>
      <c r="Y845">
        <v>2</v>
      </c>
      <c r="AB845" t="str">
        <f>IF(Table111[[#This Row],[In Adafruit Kit]]+Table111[[#This Row],[Common part]]&gt;0,1,"")</f>
        <v/>
      </c>
      <c r="AD845">
        <v>1</v>
      </c>
      <c r="AE845" t="e">
        <f>VLOOKUP(Table111[[#This Row],[Resistance (Ohms)]],Values!$A$12:'Values'!D$88,3,0)</f>
        <v>#N/A</v>
      </c>
      <c r="AG845" t="str">
        <f>CONCATENATE(Table111[[#This Row],[Resistance (Ohms)]],Table111[[#This Row],[Tolerance]],Table111[[#This Row],[Stock]])</f>
        <v>15.4kÂ±1%</v>
      </c>
      <c r="AH845" t="s">
        <v>11345</v>
      </c>
      <c r="AI845" s="6" t="s">
        <v>11350</v>
      </c>
    </row>
    <row r="846" spans="1:35">
      <c r="A846" t="s">
        <v>7192</v>
      </c>
      <c r="B846" t="s">
        <v>5275</v>
      </c>
      <c r="C846" t="s">
        <v>7847</v>
      </c>
      <c r="D846" t="s">
        <v>7848</v>
      </c>
      <c r="E846" t="s">
        <v>60</v>
      </c>
      <c r="F846" t="s">
        <v>5946</v>
      </c>
      <c r="G846">
        <v>0</v>
      </c>
      <c r="H846">
        <v>0</v>
      </c>
      <c r="I846" t="s">
        <v>25</v>
      </c>
      <c r="J846">
        <v>0</v>
      </c>
      <c r="K846">
        <v>10</v>
      </c>
      <c r="L846" t="s">
        <v>19</v>
      </c>
      <c r="M846" t="s">
        <v>5279</v>
      </c>
      <c r="N846" t="s">
        <v>1395</v>
      </c>
      <c r="O846" t="s">
        <v>24</v>
      </c>
      <c r="P846" t="s">
        <v>5280</v>
      </c>
      <c r="Q846" t="s">
        <v>65</v>
      </c>
      <c r="R846" t="s">
        <v>20</v>
      </c>
      <c r="S846" t="s">
        <v>105</v>
      </c>
      <c r="T846" t="s">
        <v>67</v>
      </c>
      <c r="U846" t="s">
        <v>35</v>
      </c>
      <c r="V846">
        <v>603</v>
      </c>
      <c r="W846" t="s">
        <v>36</v>
      </c>
      <c r="X846" t="s">
        <v>37</v>
      </c>
      <c r="Y846">
        <v>2</v>
      </c>
      <c r="AB846" t="str">
        <f>IF(Table111[[#This Row],[In Adafruit Kit]]+Table111[[#This Row],[Common part]]&gt;0,1,"")</f>
        <v/>
      </c>
      <c r="AE846" t="e">
        <f>VLOOKUP(Table111[[#This Row],[Resistance (Ohms)]],Values!$A$12:'Values'!D$88,3,0)</f>
        <v>#N/A</v>
      </c>
      <c r="AG846" t="str">
        <f>CONCATENATE(Table111[[#This Row],[Resistance (Ohms)]],Table111[[#This Row],[Tolerance]],Table111[[#This Row],[Stock]])</f>
        <v>15.4kÂ±1%</v>
      </c>
      <c r="AH846" t="s">
        <v>11345</v>
      </c>
      <c r="AI846" s="6" t="s">
        <v>11350</v>
      </c>
    </row>
    <row r="847" spans="1:35">
      <c r="A847" t="s">
        <v>5274</v>
      </c>
      <c r="B847" t="s">
        <v>5275</v>
      </c>
      <c r="C847" t="s">
        <v>6217</v>
      </c>
      <c r="D847" t="s">
        <v>6218</v>
      </c>
      <c r="E847" t="s">
        <v>60</v>
      </c>
      <c r="F847" t="s">
        <v>6219</v>
      </c>
      <c r="G847">
        <v>88729</v>
      </c>
      <c r="H847">
        <v>0</v>
      </c>
      <c r="I847">
        <v>0.1</v>
      </c>
      <c r="J847">
        <v>0</v>
      </c>
      <c r="K847">
        <v>1</v>
      </c>
      <c r="L847" t="s">
        <v>19</v>
      </c>
      <c r="M847" t="s">
        <v>5279</v>
      </c>
      <c r="N847" t="s">
        <v>1276</v>
      </c>
      <c r="O847" t="s">
        <v>24</v>
      </c>
      <c r="P847" t="s">
        <v>5280</v>
      </c>
      <c r="Q847" t="s">
        <v>65</v>
      </c>
      <c r="R847" t="s">
        <v>66</v>
      </c>
      <c r="S847" t="s">
        <v>105</v>
      </c>
      <c r="T847" t="s">
        <v>67</v>
      </c>
      <c r="U847" t="s">
        <v>35</v>
      </c>
      <c r="V847">
        <v>603</v>
      </c>
      <c r="W847" t="s">
        <v>36</v>
      </c>
      <c r="X847" t="s">
        <v>37</v>
      </c>
      <c r="Y847">
        <v>2</v>
      </c>
      <c r="AB847" t="str">
        <f>IF(Table111[[#This Row],[In Adafruit Kit]]+Table111[[#This Row],[Common part]]&gt;0,1,"")</f>
        <v/>
      </c>
      <c r="AD847">
        <v>1</v>
      </c>
      <c r="AE847" t="e">
        <f>VLOOKUP(Table111[[#This Row],[Resistance (Ohms)]],Values!$A$12:'Values'!D$88,3,0)</f>
        <v>#N/A</v>
      </c>
      <c r="AG847" t="str">
        <f>CONCATENATE(Table111[[#This Row],[Resistance (Ohms)]],Table111[[#This Row],[Tolerance]],Table111[[#This Row],[Stock]])</f>
        <v>15.8kÂ±1%</v>
      </c>
      <c r="AH847" t="s">
        <v>11345</v>
      </c>
      <c r="AI847" s="6" t="s">
        <v>11350</v>
      </c>
    </row>
    <row r="848" spans="1:35">
      <c r="A848" t="s">
        <v>7192</v>
      </c>
      <c r="B848" t="s">
        <v>5275</v>
      </c>
      <c r="C848" t="s">
        <v>7855</v>
      </c>
      <c r="D848" t="s">
        <v>7856</v>
      </c>
      <c r="E848" t="s">
        <v>60</v>
      </c>
      <c r="F848" t="s">
        <v>6219</v>
      </c>
      <c r="G848">
        <v>0</v>
      </c>
      <c r="H848">
        <v>0</v>
      </c>
      <c r="I848" t="s">
        <v>25</v>
      </c>
      <c r="J848">
        <v>0</v>
      </c>
      <c r="K848">
        <v>10</v>
      </c>
      <c r="L848" t="s">
        <v>19</v>
      </c>
      <c r="M848" t="s">
        <v>5279</v>
      </c>
      <c r="N848" t="s">
        <v>1276</v>
      </c>
      <c r="O848" t="s">
        <v>24</v>
      </c>
      <c r="P848" t="s">
        <v>5280</v>
      </c>
      <c r="Q848" t="s">
        <v>65</v>
      </c>
      <c r="R848" t="s">
        <v>20</v>
      </c>
      <c r="S848" t="s">
        <v>105</v>
      </c>
      <c r="T848" t="s">
        <v>67</v>
      </c>
      <c r="U848" t="s">
        <v>35</v>
      </c>
      <c r="V848">
        <v>603</v>
      </c>
      <c r="W848" t="s">
        <v>36</v>
      </c>
      <c r="X848" t="s">
        <v>37</v>
      </c>
      <c r="Y848">
        <v>2</v>
      </c>
      <c r="AB848" t="str">
        <f>IF(Table111[[#This Row],[In Adafruit Kit]]+Table111[[#This Row],[Common part]]&gt;0,1,"")</f>
        <v/>
      </c>
      <c r="AE848" t="e">
        <f>VLOOKUP(Table111[[#This Row],[Resistance (Ohms)]],Values!$A$12:'Values'!D$88,3,0)</f>
        <v>#N/A</v>
      </c>
      <c r="AG848" t="str">
        <f>CONCATENATE(Table111[[#This Row],[Resistance (Ohms)]],Table111[[#This Row],[Tolerance]],Table111[[#This Row],[Stock]])</f>
        <v>15.8kÂ±1%</v>
      </c>
      <c r="AH848" t="s">
        <v>11345</v>
      </c>
      <c r="AI848" s="6" t="s">
        <v>11350</v>
      </c>
    </row>
    <row r="849" spans="1:35">
      <c r="A849" t="s">
        <v>5274</v>
      </c>
      <c r="B849" t="s">
        <v>5275</v>
      </c>
      <c r="C849" t="s">
        <v>5392</v>
      </c>
      <c r="D849" t="s">
        <v>5393</v>
      </c>
      <c r="E849" t="s">
        <v>60</v>
      </c>
      <c r="F849" t="s">
        <v>5394</v>
      </c>
      <c r="G849">
        <v>169301</v>
      </c>
      <c r="H849">
        <v>0</v>
      </c>
      <c r="I849">
        <v>0.1</v>
      </c>
      <c r="J849">
        <v>0</v>
      </c>
      <c r="K849">
        <v>1</v>
      </c>
      <c r="L849" t="s">
        <v>19</v>
      </c>
      <c r="M849" t="s">
        <v>5279</v>
      </c>
      <c r="N849" t="s">
        <v>212</v>
      </c>
      <c r="O849" t="s">
        <v>23</v>
      </c>
      <c r="P849" t="s">
        <v>5280</v>
      </c>
      <c r="Q849" t="s">
        <v>65</v>
      </c>
      <c r="R849" t="s">
        <v>66</v>
      </c>
      <c r="S849" t="s">
        <v>105</v>
      </c>
      <c r="T849" t="s">
        <v>67</v>
      </c>
      <c r="U849" t="s">
        <v>35</v>
      </c>
      <c r="V849">
        <v>603</v>
      </c>
      <c r="W849" t="s">
        <v>36</v>
      </c>
      <c r="X849" t="s">
        <v>37</v>
      </c>
      <c r="Y849">
        <v>2</v>
      </c>
      <c r="Z849">
        <v>1</v>
      </c>
      <c r="AA849">
        <v>1</v>
      </c>
      <c r="AB849">
        <f>IF(Table111[[#This Row],[In Adafruit Kit]]+Table111[[#This Row],[Common part]]&gt;0,1,"")</f>
        <v>1</v>
      </c>
      <c r="AC849">
        <v>1</v>
      </c>
      <c r="AE849" t="str">
        <f>VLOOKUP(Table111[[#This Row],[Resistance (Ohms)]],Values!$A$12:'Values'!D$88,3,0)</f>
        <v>STOCK</v>
      </c>
      <c r="AF849" t="s">
        <v>29</v>
      </c>
      <c r="AG849" t="str">
        <f>CONCATENATE(Table111[[#This Row],[Resistance (Ohms)]],Table111[[#This Row],[Tolerance]],Table111[[#This Row],[Stock]])</f>
        <v>150kÂ±5%Stock</v>
      </c>
      <c r="AH849" t="s">
        <v>11345</v>
      </c>
      <c r="AI849" s="6" t="s">
        <v>11350</v>
      </c>
    </row>
    <row r="850" spans="1:35">
      <c r="A850" t="s">
        <v>5274</v>
      </c>
      <c r="B850" t="s">
        <v>5275</v>
      </c>
      <c r="C850" t="s">
        <v>5782</v>
      </c>
      <c r="D850" t="s">
        <v>5783</v>
      </c>
      <c r="E850" t="s">
        <v>60</v>
      </c>
      <c r="F850" t="s">
        <v>5784</v>
      </c>
      <c r="G850">
        <v>248720</v>
      </c>
      <c r="H850">
        <v>0</v>
      </c>
      <c r="I850">
        <v>0.1</v>
      </c>
      <c r="J850">
        <v>0</v>
      </c>
      <c r="K850">
        <v>1</v>
      </c>
      <c r="L850" t="s">
        <v>19</v>
      </c>
      <c r="M850" t="s">
        <v>5279</v>
      </c>
      <c r="N850" t="s">
        <v>212</v>
      </c>
      <c r="O850" t="s">
        <v>24</v>
      </c>
      <c r="P850" t="s">
        <v>5280</v>
      </c>
      <c r="Q850" t="s">
        <v>65</v>
      </c>
      <c r="R850" t="s">
        <v>66</v>
      </c>
      <c r="S850" t="s">
        <v>105</v>
      </c>
      <c r="T850" t="s">
        <v>67</v>
      </c>
      <c r="U850" t="s">
        <v>35</v>
      </c>
      <c r="V850">
        <v>603</v>
      </c>
      <c r="W850" t="s">
        <v>36</v>
      </c>
      <c r="X850" t="s">
        <v>37</v>
      </c>
      <c r="Y850">
        <v>2</v>
      </c>
      <c r="AB850" t="str">
        <f>IF(Table111[[#This Row],[In Adafruit Kit]]+Table111[[#This Row],[Common part]]&gt;0,1,"")</f>
        <v/>
      </c>
      <c r="AD850">
        <v>1</v>
      </c>
      <c r="AE850" t="str">
        <f>VLOOKUP(Table111[[#This Row],[Resistance (Ohms)]],Values!$A$12:'Values'!D$88,3,0)</f>
        <v>STOCK</v>
      </c>
      <c r="AF850" t="s">
        <v>29</v>
      </c>
      <c r="AG850" t="str">
        <f>CONCATENATE(Table111[[#This Row],[Resistance (Ohms)]],Table111[[#This Row],[Tolerance]],Table111[[#This Row],[Stock]])</f>
        <v>150kÂ±1%Stock</v>
      </c>
      <c r="AH850" t="s">
        <v>11345</v>
      </c>
      <c r="AI850" s="6" t="s">
        <v>11350</v>
      </c>
    </row>
    <row r="851" spans="1:35">
      <c r="A851" t="s">
        <v>7192</v>
      </c>
      <c r="B851" t="s">
        <v>5275</v>
      </c>
      <c r="C851" t="s">
        <v>7839</v>
      </c>
      <c r="D851" t="s">
        <v>7840</v>
      </c>
      <c r="E851" t="s">
        <v>60</v>
      </c>
      <c r="F851" t="s">
        <v>5784</v>
      </c>
      <c r="G851">
        <v>0</v>
      </c>
      <c r="H851">
        <v>0</v>
      </c>
      <c r="I851" t="s">
        <v>25</v>
      </c>
      <c r="J851">
        <v>0</v>
      </c>
      <c r="K851">
        <v>10</v>
      </c>
      <c r="L851" t="s">
        <v>19</v>
      </c>
      <c r="M851" t="s">
        <v>5279</v>
      </c>
      <c r="N851" t="s">
        <v>212</v>
      </c>
      <c r="O851" t="s">
        <v>24</v>
      </c>
      <c r="P851" t="s">
        <v>5280</v>
      </c>
      <c r="Q851" t="s">
        <v>65</v>
      </c>
      <c r="R851" t="s">
        <v>20</v>
      </c>
      <c r="S851" t="s">
        <v>105</v>
      </c>
      <c r="T851" t="s">
        <v>67</v>
      </c>
      <c r="U851" t="s">
        <v>35</v>
      </c>
      <c r="V851">
        <v>603</v>
      </c>
      <c r="W851" t="s">
        <v>36</v>
      </c>
      <c r="X851" t="s">
        <v>37</v>
      </c>
      <c r="Y851">
        <v>2</v>
      </c>
      <c r="AB851" t="str">
        <f>IF(Table111[[#This Row],[In Adafruit Kit]]+Table111[[#This Row],[Common part]]&gt;0,1,"")</f>
        <v/>
      </c>
      <c r="AE851" t="str">
        <f>VLOOKUP(Table111[[#This Row],[Resistance (Ohms)]],Values!$A$12:'Values'!D$88,3,0)</f>
        <v>STOCK</v>
      </c>
      <c r="AG851" t="str">
        <f>CONCATENATE(Table111[[#This Row],[Resistance (Ohms)]],Table111[[#This Row],[Tolerance]],Table111[[#This Row],[Stock]])</f>
        <v>150kÂ±1%</v>
      </c>
      <c r="AH851" t="s">
        <v>11345</v>
      </c>
      <c r="AI851" s="6" t="s">
        <v>11350</v>
      </c>
    </row>
    <row r="852" spans="1:35">
      <c r="A852" t="s">
        <v>7192</v>
      </c>
      <c r="B852" t="s">
        <v>5275</v>
      </c>
      <c r="C852" t="s">
        <v>8912</v>
      </c>
      <c r="D852" t="s">
        <v>8913</v>
      </c>
      <c r="E852" t="s">
        <v>60</v>
      </c>
      <c r="F852" t="s">
        <v>5394</v>
      </c>
      <c r="G852">
        <v>0</v>
      </c>
      <c r="H852">
        <v>0</v>
      </c>
      <c r="I852" t="s">
        <v>25</v>
      </c>
      <c r="J852">
        <v>0</v>
      </c>
      <c r="K852">
        <v>10</v>
      </c>
      <c r="L852" t="s">
        <v>19</v>
      </c>
      <c r="M852" t="s">
        <v>5279</v>
      </c>
      <c r="N852" t="s">
        <v>212</v>
      </c>
      <c r="O852" t="s">
        <v>23</v>
      </c>
      <c r="P852" t="s">
        <v>5280</v>
      </c>
      <c r="Q852" t="s">
        <v>65</v>
      </c>
      <c r="R852" t="s">
        <v>20</v>
      </c>
      <c r="S852" t="s">
        <v>71</v>
      </c>
      <c r="T852" t="s">
        <v>67</v>
      </c>
      <c r="U852" t="s">
        <v>35</v>
      </c>
      <c r="V852">
        <v>603</v>
      </c>
      <c r="W852" t="s">
        <v>36</v>
      </c>
      <c r="X852" t="s">
        <v>37</v>
      </c>
      <c r="Y852">
        <v>2</v>
      </c>
      <c r="AB852" t="str">
        <f>IF(Table111[[#This Row],[In Adafruit Kit]]+Table111[[#This Row],[Common part]]&gt;0,1,"")</f>
        <v/>
      </c>
      <c r="AE852" t="str">
        <f>VLOOKUP(Table111[[#This Row],[Resistance (Ohms)]],Values!$A$12:'Values'!D$88,3,0)</f>
        <v>STOCK</v>
      </c>
      <c r="AG852" t="str">
        <f>CONCATENATE(Table111[[#This Row],[Resistance (Ohms)]],Table111[[#This Row],[Tolerance]],Table111[[#This Row],[Stock]])</f>
        <v>150kÂ±5%</v>
      </c>
      <c r="AH852" t="s">
        <v>11345</v>
      </c>
      <c r="AI852" s="6" t="s">
        <v>11350</v>
      </c>
    </row>
    <row r="853" spans="1:35">
      <c r="A853" t="s">
        <v>5274</v>
      </c>
      <c r="B853" t="s">
        <v>5275</v>
      </c>
      <c r="C853" t="s">
        <v>6094</v>
      </c>
      <c r="D853" t="s">
        <v>6095</v>
      </c>
      <c r="E853" t="s">
        <v>60</v>
      </c>
      <c r="F853" t="s">
        <v>6096</v>
      </c>
      <c r="G853">
        <v>102555</v>
      </c>
      <c r="H853">
        <v>0</v>
      </c>
      <c r="I853">
        <v>0.1</v>
      </c>
      <c r="J853">
        <v>0</v>
      </c>
      <c r="K853">
        <v>1</v>
      </c>
      <c r="L853" t="s">
        <v>19</v>
      </c>
      <c r="M853" t="s">
        <v>5279</v>
      </c>
      <c r="N853" t="s">
        <v>1190</v>
      </c>
      <c r="O853" t="s">
        <v>24</v>
      </c>
      <c r="P853" t="s">
        <v>5280</v>
      </c>
      <c r="Q853" t="s">
        <v>65</v>
      </c>
      <c r="R853" t="s">
        <v>66</v>
      </c>
      <c r="S853" t="s">
        <v>105</v>
      </c>
      <c r="T853" t="s">
        <v>67</v>
      </c>
      <c r="U853" t="s">
        <v>35</v>
      </c>
      <c r="V853">
        <v>603</v>
      </c>
      <c r="W853" t="s">
        <v>36</v>
      </c>
      <c r="X853" t="s">
        <v>37</v>
      </c>
      <c r="Y853">
        <v>2</v>
      </c>
      <c r="AB853" t="str">
        <f>IF(Table111[[#This Row],[In Adafruit Kit]]+Table111[[#This Row],[Common part]]&gt;0,1,"")</f>
        <v/>
      </c>
      <c r="AD853">
        <v>1</v>
      </c>
      <c r="AE853" t="e">
        <f>VLOOKUP(Table111[[#This Row],[Resistance (Ohms)]],Values!$A$12:'Values'!D$88,3,0)</f>
        <v>#N/A</v>
      </c>
      <c r="AG853" t="str">
        <f>CONCATENATE(Table111[[#This Row],[Resistance (Ohms)]],Table111[[#This Row],[Tolerance]],Table111[[#This Row],[Stock]])</f>
        <v>154kÂ±1%</v>
      </c>
      <c r="AH853" t="s">
        <v>11345</v>
      </c>
      <c r="AI853" s="6" t="s">
        <v>11350</v>
      </c>
    </row>
    <row r="854" spans="1:35">
      <c r="A854" t="s">
        <v>7192</v>
      </c>
      <c r="B854" t="s">
        <v>5275</v>
      </c>
      <c r="C854" t="s">
        <v>7849</v>
      </c>
      <c r="D854" t="s">
        <v>7850</v>
      </c>
      <c r="E854" t="s">
        <v>60</v>
      </c>
      <c r="F854" t="s">
        <v>6096</v>
      </c>
      <c r="G854">
        <v>0</v>
      </c>
      <c r="H854">
        <v>0</v>
      </c>
      <c r="I854" t="s">
        <v>25</v>
      </c>
      <c r="J854">
        <v>0</v>
      </c>
      <c r="K854">
        <v>10</v>
      </c>
      <c r="L854" t="s">
        <v>19</v>
      </c>
      <c r="M854" t="s">
        <v>5279</v>
      </c>
      <c r="N854" t="s">
        <v>1190</v>
      </c>
      <c r="O854" t="s">
        <v>24</v>
      </c>
      <c r="P854" t="s">
        <v>5280</v>
      </c>
      <c r="Q854" t="s">
        <v>65</v>
      </c>
      <c r="R854" t="s">
        <v>20</v>
      </c>
      <c r="S854" t="s">
        <v>105</v>
      </c>
      <c r="T854" t="s">
        <v>67</v>
      </c>
      <c r="U854" t="s">
        <v>35</v>
      </c>
      <c r="V854">
        <v>603</v>
      </c>
      <c r="W854" t="s">
        <v>36</v>
      </c>
      <c r="X854" t="s">
        <v>37</v>
      </c>
      <c r="Y854">
        <v>2</v>
      </c>
      <c r="AB854" t="str">
        <f>IF(Table111[[#This Row],[In Adafruit Kit]]+Table111[[#This Row],[Common part]]&gt;0,1,"")</f>
        <v/>
      </c>
      <c r="AE854" t="e">
        <f>VLOOKUP(Table111[[#This Row],[Resistance (Ohms)]],Values!$A$12:'Values'!D$88,3,0)</f>
        <v>#N/A</v>
      </c>
      <c r="AG854" t="str">
        <f>CONCATENATE(Table111[[#This Row],[Resistance (Ohms)]],Table111[[#This Row],[Tolerance]],Table111[[#This Row],[Stock]])</f>
        <v>154kÂ±1%</v>
      </c>
      <c r="AH854" t="s">
        <v>11345</v>
      </c>
      <c r="AI854" s="6" t="s">
        <v>11350</v>
      </c>
    </row>
    <row r="855" spans="1:35">
      <c r="A855" t="s">
        <v>5274</v>
      </c>
      <c r="B855" t="s">
        <v>5275</v>
      </c>
      <c r="C855" t="s">
        <v>6475</v>
      </c>
      <c r="D855" t="s">
        <v>6476</v>
      </c>
      <c r="E855" t="s">
        <v>60</v>
      </c>
      <c r="F855" t="s">
        <v>6477</v>
      </c>
      <c r="G855">
        <v>55226</v>
      </c>
      <c r="H855">
        <v>0</v>
      </c>
      <c r="I855">
        <v>0.1</v>
      </c>
      <c r="J855">
        <v>0</v>
      </c>
      <c r="K855">
        <v>1</v>
      </c>
      <c r="L855" t="s">
        <v>19</v>
      </c>
      <c r="M855" t="s">
        <v>5279</v>
      </c>
      <c r="N855" t="s">
        <v>2683</v>
      </c>
      <c r="O855" t="s">
        <v>24</v>
      </c>
      <c r="P855" t="s">
        <v>5280</v>
      </c>
      <c r="Q855" t="s">
        <v>65</v>
      </c>
      <c r="R855" t="s">
        <v>66</v>
      </c>
      <c r="S855" t="s">
        <v>105</v>
      </c>
      <c r="T855" t="s">
        <v>67</v>
      </c>
      <c r="U855" t="s">
        <v>35</v>
      </c>
      <c r="V855">
        <v>603</v>
      </c>
      <c r="W855" t="s">
        <v>36</v>
      </c>
      <c r="X855" t="s">
        <v>37</v>
      </c>
      <c r="Y855">
        <v>2</v>
      </c>
      <c r="AB855" t="str">
        <f>IF(Table111[[#This Row],[In Adafruit Kit]]+Table111[[#This Row],[Common part]]&gt;0,1,"")</f>
        <v/>
      </c>
      <c r="AD855">
        <v>1</v>
      </c>
      <c r="AE855" t="e">
        <f>VLOOKUP(Table111[[#This Row],[Resistance (Ohms)]],Values!$A$12:'Values'!D$88,3,0)</f>
        <v>#N/A</v>
      </c>
      <c r="AG855" t="str">
        <f>CONCATENATE(Table111[[#This Row],[Resistance (Ohms)]],Table111[[#This Row],[Tolerance]],Table111[[#This Row],[Stock]])</f>
        <v>158kÂ±1%</v>
      </c>
      <c r="AH855" t="s">
        <v>11345</v>
      </c>
      <c r="AI855" s="6" t="s">
        <v>11350</v>
      </c>
    </row>
    <row r="856" spans="1:35">
      <c r="A856" t="s">
        <v>7192</v>
      </c>
      <c r="B856" t="s">
        <v>5275</v>
      </c>
      <c r="C856" t="s">
        <v>7857</v>
      </c>
      <c r="D856" t="s">
        <v>7858</v>
      </c>
      <c r="E856" t="s">
        <v>60</v>
      </c>
      <c r="F856" t="s">
        <v>6477</v>
      </c>
      <c r="G856">
        <v>0</v>
      </c>
      <c r="H856">
        <v>0</v>
      </c>
      <c r="I856" t="s">
        <v>25</v>
      </c>
      <c r="J856">
        <v>0</v>
      </c>
      <c r="K856">
        <v>10</v>
      </c>
      <c r="L856" t="s">
        <v>19</v>
      </c>
      <c r="M856" t="s">
        <v>5279</v>
      </c>
      <c r="N856" t="s">
        <v>2683</v>
      </c>
      <c r="O856" t="s">
        <v>24</v>
      </c>
      <c r="P856" t="s">
        <v>5280</v>
      </c>
      <c r="Q856" t="s">
        <v>65</v>
      </c>
      <c r="R856" t="s">
        <v>20</v>
      </c>
      <c r="S856" t="s">
        <v>105</v>
      </c>
      <c r="T856" t="s">
        <v>67</v>
      </c>
      <c r="U856" t="s">
        <v>35</v>
      </c>
      <c r="V856">
        <v>603</v>
      </c>
      <c r="W856" t="s">
        <v>36</v>
      </c>
      <c r="X856" t="s">
        <v>37</v>
      </c>
      <c r="Y856">
        <v>2</v>
      </c>
      <c r="AB856" t="str">
        <f>IF(Table111[[#This Row],[In Adafruit Kit]]+Table111[[#This Row],[Common part]]&gt;0,1,"")</f>
        <v/>
      </c>
      <c r="AE856" t="e">
        <f>VLOOKUP(Table111[[#This Row],[Resistance (Ohms)]],Values!$A$12:'Values'!D$88,3,0)</f>
        <v>#N/A</v>
      </c>
      <c r="AG856" t="str">
        <f>CONCATENATE(Table111[[#This Row],[Resistance (Ohms)]],Table111[[#This Row],[Tolerance]],Table111[[#This Row],[Stock]])</f>
        <v>158kÂ±1%</v>
      </c>
      <c r="AH856" t="s">
        <v>11345</v>
      </c>
      <c r="AI856" s="6" t="s">
        <v>11350</v>
      </c>
    </row>
    <row r="857" spans="1:35">
      <c r="A857" t="s">
        <v>5274</v>
      </c>
      <c r="B857" t="s">
        <v>5275</v>
      </c>
      <c r="C857" t="s">
        <v>5512</v>
      </c>
      <c r="D857" t="s">
        <v>5513</v>
      </c>
      <c r="E857" t="s">
        <v>60</v>
      </c>
      <c r="F857" t="s">
        <v>5514</v>
      </c>
      <c r="G857">
        <v>83173</v>
      </c>
      <c r="H857">
        <v>0</v>
      </c>
      <c r="I857">
        <v>0.1</v>
      </c>
      <c r="J857">
        <v>0</v>
      </c>
      <c r="K857">
        <v>1</v>
      </c>
      <c r="L857" t="s">
        <v>19</v>
      </c>
      <c r="M857" t="s">
        <v>5279</v>
      </c>
      <c r="N857" t="s">
        <v>216</v>
      </c>
      <c r="O857" t="s">
        <v>23</v>
      </c>
      <c r="P857" t="s">
        <v>5280</v>
      </c>
      <c r="Q857" t="s">
        <v>65</v>
      </c>
      <c r="R857" t="s">
        <v>66</v>
      </c>
      <c r="S857" t="s">
        <v>105</v>
      </c>
      <c r="T857" t="s">
        <v>67</v>
      </c>
      <c r="U857" t="s">
        <v>35</v>
      </c>
      <c r="V857">
        <v>603</v>
      </c>
      <c r="W857" t="s">
        <v>36</v>
      </c>
      <c r="X857" t="s">
        <v>37</v>
      </c>
      <c r="Y857">
        <v>2</v>
      </c>
      <c r="AB857" t="str">
        <f>IF(Table111[[#This Row],[In Adafruit Kit]]+Table111[[#This Row],[Common part]]&gt;0,1,"")</f>
        <v/>
      </c>
      <c r="AC857">
        <v>1</v>
      </c>
      <c r="AE857" t="str">
        <f>VLOOKUP(Table111[[#This Row],[Resistance (Ohms)]],Values!$A$12:'Values'!D$88,3,0)</f>
        <v>STOCK</v>
      </c>
      <c r="AF857" t="s">
        <v>29</v>
      </c>
      <c r="AG857" t="str">
        <f>CONCATENATE(Table111[[#This Row],[Resistance (Ohms)]],Table111[[#This Row],[Tolerance]],Table111[[#This Row],[Stock]])</f>
        <v>15kÂ±5%Stock</v>
      </c>
      <c r="AH857" t="s">
        <v>11345</v>
      </c>
      <c r="AI857" s="6" t="s">
        <v>11350</v>
      </c>
    </row>
    <row r="858" spans="1:35">
      <c r="A858" t="s">
        <v>5274</v>
      </c>
      <c r="B858" t="s">
        <v>5275</v>
      </c>
      <c r="C858" t="s">
        <v>5797</v>
      </c>
      <c r="D858" t="s">
        <v>5798</v>
      </c>
      <c r="E858" t="s">
        <v>60</v>
      </c>
      <c r="F858" t="s">
        <v>5799</v>
      </c>
      <c r="G858">
        <v>211011</v>
      </c>
      <c r="H858">
        <v>0</v>
      </c>
      <c r="I858">
        <v>0.1</v>
      </c>
      <c r="J858">
        <v>0</v>
      </c>
      <c r="K858">
        <v>1</v>
      </c>
      <c r="L858" t="s">
        <v>19</v>
      </c>
      <c r="M858" t="s">
        <v>5279</v>
      </c>
      <c r="N858" t="s">
        <v>216</v>
      </c>
      <c r="O858" t="s">
        <v>24</v>
      </c>
      <c r="P858" t="s">
        <v>5280</v>
      </c>
      <c r="Q858" t="s">
        <v>65</v>
      </c>
      <c r="R858" t="s">
        <v>66</v>
      </c>
      <c r="S858" t="s">
        <v>105</v>
      </c>
      <c r="T858" t="s">
        <v>67</v>
      </c>
      <c r="U858" t="s">
        <v>35</v>
      </c>
      <c r="V858">
        <v>603</v>
      </c>
      <c r="W858" t="s">
        <v>36</v>
      </c>
      <c r="X858" t="s">
        <v>37</v>
      </c>
      <c r="Y858">
        <v>2</v>
      </c>
      <c r="AB858" t="str">
        <f>IF(Table111[[#This Row],[In Adafruit Kit]]+Table111[[#This Row],[Common part]]&gt;0,1,"")</f>
        <v/>
      </c>
      <c r="AD858">
        <v>1</v>
      </c>
      <c r="AE858" t="str">
        <f>VLOOKUP(Table111[[#This Row],[Resistance (Ohms)]],Values!$A$12:'Values'!D$88,3,0)</f>
        <v>STOCK</v>
      </c>
      <c r="AF858" t="s">
        <v>29</v>
      </c>
      <c r="AG858" t="str">
        <f>CONCATENATE(Table111[[#This Row],[Resistance (Ohms)]],Table111[[#This Row],[Tolerance]],Table111[[#This Row],[Stock]])</f>
        <v>15kÂ±1%Stock</v>
      </c>
      <c r="AH858" t="s">
        <v>11345</v>
      </c>
      <c r="AI858" s="6" t="s">
        <v>11350</v>
      </c>
    </row>
    <row r="859" spans="1:35">
      <c r="A859" t="s">
        <v>7192</v>
      </c>
      <c r="B859" t="s">
        <v>5275</v>
      </c>
      <c r="C859" t="s">
        <v>7837</v>
      </c>
      <c r="D859" t="s">
        <v>7838</v>
      </c>
      <c r="E859" t="s">
        <v>60</v>
      </c>
      <c r="F859" t="s">
        <v>5799</v>
      </c>
      <c r="G859">
        <v>0</v>
      </c>
      <c r="H859">
        <v>0</v>
      </c>
      <c r="I859" t="s">
        <v>25</v>
      </c>
      <c r="J859">
        <v>0</v>
      </c>
      <c r="K859">
        <v>10</v>
      </c>
      <c r="L859" t="s">
        <v>19</v>
      </c>
      <c r="M859" t="s">
        <v>5279</v>
      </c>
      <c r="N859" t="s">
        <v>216</v>
      </c>
      <c r="O859" t="s">
        <v>24</v>
      </c>
      <c r="P859" t="s">
        <v>5280</v>
      </c>
      <c r="Q859" t="s">
        <v>65</v>
      </c>
      <c r="R859" t="s">
        <v>20</v>
      </c>
      <c r="S859" t="s">
        <v>105</v>
      </c>
      <c r="T859" t="s">
        <v>67</v>
      </c>
      <c r="U859" t="s">
        <v>35</v>
      </c>
      <c r="V859">
        <v>603</v>
      </c>
      <c r="W859" t="s">
        <v>36</v>
      </c>
      <c r="X859" t="s">
        <v>37</v>
      </c>
      <c r="Y859">
        <v>2</v>
      </c>
      <c r="AB859" t="str">
        <f>IF(Table111[[#This Row],[In Adafruit Kit]]+Table111[[#This Row],[Common part]]&gt;0,1,"")</f>
        <v/>
      </c>
      <c r="AE859" t="str">
        <f>VLOOKUP(Table111[[#This Row],[Resistance (Ohms)]],Values!$A$12:'Values'!D$88,3,0)</f>
        <v>STOCK</v>
      </c>
      <c r="AG859" t="str">
        <f>CONCATENATE(Table111[[#This Row],[Resistance (Ohms)]],Table111[[#This Row],[Tolerance]],Table111[[#This Row],[Stock]])</f>
        <v>15kÂ±1%</v>
      </c>
      <c r="AH859" t="s">
        <v>11345</v>
      </c>
      <c r="AI859" s="6" t="s">
        <v>11350</v>
      </c>
    </row>
    <row r="860" spans="1:35">
      <c r="A860" t="s">
        <v>7192</v>
      </c>
      <c r="B860" t="s">
        <v>5275</v>
      </c>
      <c r="C860" t="s">
        <v>8910</v>
      </c>
      <c r="D860" t="s">
        <v>8911</v>
      </c>
      <c r="E860" t="s">
        <v>60</v>
      </c>
      <c r="F860" t="s">
        <v>5514</v>
      </c>
      <c r="G860">
        <v>0</v>
      </c>
      <c r="H860">
        <v>0</v>
      </c>
      <c r="I860" t="s">
        <v>25</v>
      </c>
      <c r="J860">
        <v>0</v>
      </c>
      <c r="K860">
        <v>10</v>
      </c>
      <c r="L860" t="s">
        <v>19</v>
      </c>
      <c r="M860" t="s">
        <v>5279</v>
      </c>
      <c r="N860" t="s">
        <v>216</v>
      </c>
      <c r="O860" t="s">
        <v>23</v>
      </c>
      <c r="P860" t="s">
        <v>5280</v>
      </c>
      <c r="Q860" t="s">
        <v>65</v>
      </c>
      <c r="R860" t="s">
        <v>20</v>
      </c>
      <c r="S860" t="s">
        <v>71</v>
      </c>
      <c r="T860" t="s">
        <v>67</v>
      </c>
      <c r="U860" t="s">
        <v>35</v>
      </c>
      <c r="V860">
        <v>603</v>
      </c>
      <c r="W860" t="s">
        <v>36</v>
      </c>
      <c r="X860" t="s">
        <v>37</v>
      </c>
      <c r="Y860">
        <v>2</v>
      </c>
      <c r="AB860" t="str">
        <f>IF(Table111[[#This Row],[In Adafruit Kit]]+Table111[[#This Row],[Common part]]&gt;0,1,"")</f>
        <v/>
      </c>
      <c r="AE860" t="str">
        <f>VLOOKUP(Table111[[#This Row],[Resistance (Ohms)]],Values!$A$12:'Values'!D$88,3,0)</f>
        <v>STOCK</v>
      </c>
      <c r="AG860" t="str">
        <f>CONCATENATE(Table111[[#This Row],[Resistance (Ohms)]],Table111[[#This Row],[Tolerance]],Table111[[#This Row],[Stock]])</f>
        <v>15kÂ±5%</v>
      </c>
      <c r="AH860" t="s">
        <v>11345</v>
      </c>
      <c r="AI860" s="6" t="s">
        <v>11350</v>
      </c>
    </row>
    <row r="861" spans="1:35">
      <c r="A861" t="s">
        <v>5274</v>
      </c>
      <c r="B861" t="s">
        <v>5275</v>
      </c>
      <c r="C861" t="s">
        <v>6919</v>
      </c>
      <c r="D861" t="s">
        <v>6920</v>
      </c>
      <c r="E861" t="s">
        <v>60</v>
      </c>
      <c r="F861" t="s">
        <v>6921</v>
      </c>
      <c r="G861">
        <v>24648</v>
      </c>
      <c r="H861">
        <v>0</v>
      </c>
      <c r="I861">
        <v>0.1</v>
      </c>
      <c r="J861">
        <v>0</v>
      </c>
      <c r="K861">
        <v>1</v>
      </c>
      <c r="L861" t="s">
        <v>19</v>
      </c>
      <c r="M861" t="s">
        <v>5279</v>
      </c>
      <c r="N861" t="s">
        <v>1402</v>
      </c>
      <c r="O861" t="s">
        <v>24</v>
      </c>
      <c r="P861" t="s">
        <v>5280</v>
      </c>
      <c r="Q861" t="s">
        <v>65</v>
      </c>
      <c r="R861" t="s">
        <v>66</v>
      </c>
      <c r="S861" t="s">
        <v>105</v>
      </c>
      <c r="T861" t="s">
        <v>67</v>
      </c>
      <c r="U861" t="s">
        <v>35</v>
      </c>
      <c r="V861">
        <v>603</v>
      </c>
      <c r="W861" t="s">
        <v>36</v>
      </c>
      <c r="X861" t="s">
        <v>37</v>
      </c>
      <c r="Y861">
        <v>2</v>
      </c>
      <c r="AB861" t="str">
        <f>IF(Table111[[#This Row],[In Adafruit Kit]]+Table111[[#This Row],[Common part]]&gt;0,1,"")</f>
        <v/>
      </c>
      <c r="AD861">
        <v>1</v>
      </c>
      <c r="AE861" t="e">
        <f>VLOOKUP(Table111[[#This Row],[Resistance (Ohms)]],Values!$A$12:'Values'!D$88,3,0)</f>
        <v>#N/A</v>
      </c>
      <c r="AG861" t="str">
        <f>CONCATENATE(Table111[[#This Row],[Resistance (Ohms)]],Table111[[#This Row],[Tolerance]],Table111[[#This Row],[Stock]])</f>
        <v>16.2kÂ±1%</v>
      </c>
      <c r="AH861" t="s">
        <v>11345</v>
      </c>
      <c r="AI861" s="6" t="s">
        <v>11350</v>
      </c>
    </row>
    <row r="862" spans="1:35">
      <c r="A862" t="s">
        <v>7192</v>
      </c>
      <c r="B862" t="s">
        <v>5275</v>
      </c>
      <c r="C862" t="s">
        <v>7877</v>
      </c>
      <c r="D862" t="s">
        <v>7878</v>
      </c>
      <c r="E862" t="s">
        <v>60</v>
      </c>
      <c r="F862" t="s">
        <v>6921</v>
      </c>
      <c r="G862">
        <v>0</v>
      </c>
      <c r="H862">
        <v>0</v>
      </c>
      <c r="I862" t="s">
        <v>25</v>
      </c>
      <c r="J862">
        <v>0</v>
      </c>
      <c r="K862">
        <v>10</v>
      </c>
      <c r="L862" t="s">
        <v>19</v>
      </c>
      <c r="M862" t="s">
        <v>5279</v>
      </c>
      <c r="N862" t="s">
        <v>1402</v>
      </c>
      <c r="O862" t="s">
        <v>24</v>
      </c>
      <c r="P862" t="s">
        <v>5280</v>
      </c>
      <c r="Q862" t="s">
        <v>65</v>
      </c>
      <c r="R862" t="s">
        <v>20</v>
      </c>
      <c r="S862" t="s">
        <v>105</v>
      </c>
      <c r="T862" t="s">
        <v>67</v>
      </c>
      <c r="U862" t="s">
        <v>35</v>
      </c>
      <c r="V862">
        <v>603</v>
      </c>
      <c r="W862" t="s">
        <v>36</v>
      </c>
      <c r="X862" t="s">
        <v>37</v>
      </c>
      <c r="Y862">
        <v>2</v>
      </c>
      <c r="AB862" t="str">
        <f>IF(Table111[[#This Row],[In Adafruit Kit]]+Table111[[#This Row],[Common part]]&gt;0,1,"")</f>
        <v/>
      </c>
      <c r="AE862" t="e">
        <f>VLOOKUP(Table111[[#This Row],[Resistance (Ohms)]],Values!$A$12:'Values'!D$88,3,0)</f>
        <v>#N/A</v>
      </c>
      <c r="AG862" t="str">
        <f>CONCATENATE(Table111[[#This Row],[Resistance (Ohms)]],Table111[[#This Row],[Tolerance]],Table111[[#This Row],[Stock]])</f>
        <v>16.2kÂ±1%</v>
      </c>
      <c r="AH862" t="s">
        <v>11345</v>
      </c>
      <c r="AI862" s="6" t="s">
        <v>11350</v>
      </c>
    </row>
    <row r="863" spans="1:35">
      <c r="A863" t="s">
        <v>5274</v>
      </c>
      <c r="B863" t="s">
        <v>5275</v>
      </c>
      <c r="C863" t="s">
        <v>5866</v>
      </c>
      <c r="D863" t="s">
        <v>5867</v>
      </c>
      <c r="E863" t="s">
        <v>60</v>
      </c>
      <c r="F863" t="s">
        <v>5868</v>
      </c>
      <c r="G863">
        <v>172735</v>
      </c>
      <c r="H863">
        <v>0</v>
      </c>
      <c r="I863">
        <v>0.1</v>
      </c>
      <c r="J863">
        <v>0</v>
      </c>
      <c r="K863">
        <v>1</v>
      </c>
      <c r="L863" t="s">
        <v>19</v>
      </c>
      <c r="M863" t="s">
        <v>5279</v>
      </c>
      <c r="N863" t="s">
        <v>887</v>
      </c>
      <c r="O863" t="s">
        <v>24</v>
      </c>
      <c r="P863" t="s">
        <v>5280</v>
      </c>
      <c r="Q863" t="s">
        <v>65</v>
      </c>
      <c r="R863" t="s">
        <v>66</v>
      </c>
      <c r="S863" t="s">
        <v>105</v>
      </c>
      <c r="T863" t="s">
        <v>67</v>
      </c>
      <c r="U863" t="s">
        <v>35</v>
      </c>
      <c r="V863">
        <v>603</v>
      </c>
      <c r="W863" t="s">
        <v>36</v>
      </c>
      <c r="X863" t="s">
        <v>37</v>
      </c>
      <c r="Y863">
        <v>2</v>
      </c>
      <c r="AB863" t="str">
        <f>IF(Table111[[#This Row],[In Adafruit Kit]]+Table111[[#This Row],[Common part]]&gt;0,1,"")</f>
        <v/>
      </c>
      <c r="AD863">
        <v>1</v>
      </c>
      <c r="AE863" t="e">
        <f>VLOOKUP(Table111[[#This Row],[Resistance (Ohms)]],Values!$A$12:'Values'!D$88,3,0)</f>
        <v>#N/A</v>
      </c>
      <c r="AG863" t="str">
        <f>CONCATENATE(Table111[[#This Row],[Resistance (Ohms)]],Table111[[#This Row],[Tolerance]],Table111[[#This Row],[Stock]])</f>
        <v>16.5kÂ±1%</v>
      </c>
      <c r="AH863" t="s">
        <v>11345</v>
      </c>
      <c r="AI863" s="6" t="s">
        <v>11350</v>
      </c>
    </row>
    <row r="864" spans="1:35">
      <c r="A864" t="s">
        <v>7192</v>
      </c>
      <c r="B864" t="s">
        <v>5275</v>
      </c>
      <c r="C864" t="s">
        <v>7885</v>
      </c>
      <c r="D864" t="s">
        <v>7886</v>
      </c>
      <c r="E864" t="s">
        <v>60</v>
      </c>
      <c r="F864" t="s">
        <v>5868</v>
      </c>
      <c r="G864">
        <v>0</v>
      </c>
      <c r="H864">
        <v>0</v>
      </c>
      <c r="I864" t="s">
        <v>25</v>
      </c>
      <c r="J864">
        <v>0</v>
      </c>
      <c r="K864">
        <v>10</v>
      </c>
      <c r="L864" t="s">
        <v>19</v>
      </c>
      <c r="M864" t="s">
        <v>5279</v>
      </c>
      <c r="N864" t="s">
        <v>887</v>
      </c>
      <c r="O864" t="s">
        <v>24</v>
      </c>
      <c r="P864" t="s">
        <v>5280</v>
      </c>
      <c r="Q864" t="s">
        <v>65</v>
      </c>
      <c r="R864" t="s">
        <v>20</v>
      </c>
      <c r="S864" t="s">
        <v>105</v>
      </c>
      <c r="T864" t="s">
        <v>67</v>
      </c>
      <c r="U864" t="s">
        <v>35</v>
      </c>
      <c r="V864">
        <v>603</v>
      </c>
      <c r="W864" t="s">
        <v>36</v>
      </c>
      <c r="X864" t="s">
        <v>37</v>
      </c>
      <c r="Y864">
        <v>2</v>
      </c>
      <c r="AB864" t="str">
        <f>IF(Table111[[#This Row],[In Adafruit Kit]]+Table111[[#This Row],[Common part]]&gt;0,1,"")</f>
        <v/>
      </c>
      <c r="AE864" t="e">
        <f>VLOOKUP(Table111[[#This Row],[Resistance (Ohms)]],Values!$A$12:'Values'!D$88,3,0)</f>
        <v>#N/A</v>
      </c>
      <c r="AG864" t="str">
        <f>CONCATENATE(Table111[[#This Row],[Resistance (Ohms)]],Table111[[#This Row],[Tolerance]],Table111[[#This Row],[Stock]])</f>
        <v>16.5kÂ±1%</v>
      </c>
      <c r="AH864" t="s">
        <v>11345</v>
      </c>
      <c r="AI864" s="6" t="s">
        <v>11350</v>
      </c>
    </row>
    <row r="865" spans="1:35">
      <c r="A865" t="s">
        <v>5274</v>
      </c>
      <c r="B865" t="s">
        <v>5275</v>
      </c>
      <c r="C865" t="s">
        <v>6478</v>
      </c>
      <c r="D865" t="s">
        <v>6479</v>
      </c>
      <c r="E865" t="s">
        <v>60</v>
      </c>
      <c r="F865" t="s">
        <v>6480</v>
      </c>
      <c r="G865">
        <v>58072</v>
      </c>
      <c r="H865">
        <v>0</v>
      </c>
      <c r="I865">
        <v>0.1</v>
      </c>
      <c r="J865">
        <v>0</v>
      </c>
      <c r="K865">
        <v>1</v>
      </c>
      <c r="L865" t="s">
        <v>19</v>
      </c>
      <c r="M865" t="s">
        <v>5279</v>
      </c>
      <c r="N865" t="s">
        <v>989</v>
      </c>
      <c r="O865" t="s">
        <v>24</v>
      </c>
      <c r="P865" t="s">
        <v>5280</v>
      </c>
      <c r="Q865" t="s">
        <v>65</v>
      </c>
      <c r="R865" t="s">
        <v>66</v>
      </c>
      <c r="S865" t="s">
        <v>105</v>
      </c>
      <c r="T865" t="s">
        <v>67</v>
      </c>
      <c r="U865" t="s">
        <v>35</v>
      </c>
      <c r="V865">
        <v>603</v>
      </c>
      <c r="W865" t="s">
        <v>36</v>
      </c>
      <c r="X865" t="s">
        <v>37</v>
      </c>
      <c r="Y865">
        <v>2</v>
      </c>
      <c r="AB865" t="str">
        <f>IF(Table111[[#This Row],[In Adafruit Kit]]+Table111[[#This Row],[Common part]]&gt;0,1,"")</f>
        <v/>
      </c>
      <c r="AD865">
        <v>1</v>
      </c>
      <c r="AE865" t="e">
        <f>VLOOKUP(Table111[[#This Row],[Resistance (Ohms)]],Values!$A$12:'Values'!D$88,3,0)</f>
        <v>#N/A</v>
      </c>
      <c r="AG865" t="str">
        <f>CONCATENATE(Table111[[#This Row],[Resistance (Ohms)]],Table111[[#This Row],[Tolerance]],Table111[[#This Row],[Stock]])</f>
        <v>16.9kÂ±1%</v>
      </c>
      <c r="AH865" t="s">
        <v>11345</v>
      </c>
      <c r="AI865" s="6" t="s">
        <v>11350</v>
      </c>
    </row>
    <row r="866" spans="1:35">
      <c r="A866" t="s">
        <v>7192</v>
      </c>
      <c r="B866" t="s">
        <v>5275</v>
      </c>
      <c r="C866" t="s">
        <v>7893</v>
      </c>
      <c r="D866" t="s">
        <v>7894</v>
      </c>
      <c r="E866" t="s">
        <v>60</v>
      </c>
      <c r="F866" t="s">
        <v>6480</v>
      </c>
      <c r="G866">
        <v>0</v>
      </c>
      <c r="H866">
        <v>0</v>
      </c>
      <c r="I866" t="s">
        <v>25</v>
      </c>
      <c r="J866">
        <v>0</v>
      </c>
      <c r="K866">
        <v>10</v>
      </c>
      <c r="L866" t="s">
        <v>19</v>
      </c>
      <c r="M866" t="s">
        <v>5279</v>
      </c>
      <c r="N866" t="s">
        <v>989</v>
      </c>
      <c r="O866" t="s">
        <v>24</v>
      </c>
      <c r="P866" t="s">
        <v>5280</v>
      </c>
      <c r="Q866" t="s">
        <v>65</v>
      </c>
      <c r="R866" t="s">
        <v>20</v>
      </c>
      <c r="S866" t="s">
        <v>105</v>
      </c>
      <c r="T866" t="s">
        <v>67</v>
      </c>
      <c r="U866" t="s">
        <v>35</v>
      </c>
      <c r="V866">
        <v>603</v>
      </c>
      <c r="W866" t="s">
        <v>36</v>
      </c>
      <c r="X866" t="s">
        <v>37</v>
      </c>
      <c r="Y866">
        <v>2</v>
      </c>
      <c r="AB866" t="str">
        <f>IF(Table111[[#This Row],[In Adafruit Kit]]+Table111[[#This Row],[Common part]]&gt;0,1,"")</f>
        <v/>
      </c>
      <c r="AE866" t="e">
        <f>VLOOKUP(Table111[[#This Row],[Resistance (Ohms)]],Values!$A$12:'Values'!D$88,3,0)</f>
        <v>#N/A</v>
      </c>
      <c r="AG866" t="str">
        <f>CONCATENATE(Table111[[#This Row],[Resistance (Ohms)]],Table111[[#This Row],[Tolerance]],Table111[[#This Row],[Stock]])</f>
        <v>16.9kÂ±1%</v>
      </c>
      <c r="AH866" t="s">
        <v>11345</v>
      </c>
      <c r="AI866" s="6" t="s">
        <v>11350</v>
      </c>
    </row>
    <row r="867" spans="1:35">
      <c r="A867" t="s">
        <v>5274</v>
      </c>
      <c r="B867" t="s">
        <v>5275</v>
      </c>
      <c r="C867" t="s">
        <v>5662</v>
      </c>
      <c r="D867" t="s">
        <v>5663</v>
      </c>
      <c r="E867" t="s">
        <v>60</v>
      </c>
      <c r="F867" t="s">
        <v>5664</v>
      </c>
      <c r="G867">
        <v>16452</v>
      </c>
      <c r="H867">
        <v>0</v>
      </c>
      <c r="I867">
        <v>0.1</v>
      </c>
      <c r="J867">
        <v>0</v>
      </c>
      <c r="K867">
        <v>1</v>
      </c>
      <c r="L867" t="s">
        <v>19</v>
      </c>
      <c r="M867" t="s">
        <v>5279</v>
      </c>
      <c r="N867" t="s">
        <v>517</v>
      </c>
      <c r="O867" t="s">
        <v>23</v>
      </c>
      <c r="P867" t="s">
        <v>5280</v>
      </c>
      <c r="Q867" t="s">
        <v>65</v>
      </c>
      <c r="R867" t="s">
        <v>66</v>
      </c>
      <c r="S867" t="s">
        <v>105</v>
      </c>
      <c r="T867" t="s">
        <v>67</v>
      </c>
      <c r="U867" t="s">
        <v>35</v>
      </c>
      <c r="V867">
        <v>603</v>
      </c>
      <c r="W867" t="s">
        <v>36</v>
      </c>
      <c r="X867" t="s">
        <v>37</v>
      </c>
      <c r="Y867">
        <v>2</v>
      </c>
      <c r="AB867" t="str">
        <f>IF(Table111[[#This Row],[In Adafruit Kit]]+Table111[[#This Row],[Common part]]&gt;0,1,"")</f>
        <v/>
      </c>
      <c r="AD867">
        <v>1</v>
      </c>
      <c r="AE867" t="e">
        <f>VLOOKUP(Table111[[#This Row],[Resistance (Ohms)]],Values!$A$12:'Values'!D$88,3,0)</f>
        <v>#N/A</v>
      </c>
      <c r="AG867" t="str">
        <f>CONCATENATE(Table111[[#This Row],[Resistance (Ohms)]],Table111[[#This Row],[Tolerance]],Table111[[#This Row],[Stock]])</f>
        <v>160kÂ±5%</v>
      </c>
      <c r="AH867" t="s">
        <v>11345</v>
      </c>
      <c r="AI867" s="6" t="s">
        <v>11350</v>
      </c>
    </row>
    <row r="868" spans="1:35">
      <c r="A868" t="s">
        <v>5274</v>
      </c>
      <c r="B868" t="s">
        <v>5275</v>
      </c>
      <c r="C868" t="s">
        <v>7591</v>
      </c>
      <c r="D868" t="s">
        <v>7592</v>
      </c>
      <c r="E868" t="s">
        <v>60</v>
      </c>
      <c r="F868" t="s">
        <v>7593</v>
      </c>
      <c r="G868">
        <v>12</v>
      </c>
      <c r="H868">
        <v>0</v>
      </c>
      <c r="I868">
        <v>0.1</v>
      </c>
      <c r="J868">
        <v>0</v>
      </c>
      <c r="K868">
        <v>1</v>
      </c>
      <c r="L868" t="s">
        <v>19</v>
      </c>
      <c r="M868" t="s">
        <v>5279</v>
      </c>
      <c r="N868" t="s">
        <v>517</v>
      </c>
      <c r="O868" t="s">
        <v>24</v>
      </c>
      <c r="P868" t="s">
        <v>5280</v>
      </c>
      <c r="Q868" t="s">
        <v>65</v>
      </c>
      <c r="R868" t="s">
        <v>66</v>
      </c>
      <c r="S868" t="s">
        <v>105</v>
      </c>
      <c r="T868" t="s">
        <v>67</v>
      </c>
      <c r="U868" t="s">
        <v>35</v>
      </c>
      <c r="V868">
        <v>603</v>
      </c>
      <c r="W868" t="s">
        <v>36</v>
      </c>
      <c r="X868" t="s">
        <v>37</v>
      </c>
      <c r="Y868">
        <v>2</v>
      </c>
      <c r="AB868" t="str">
        <f>IF(Table111[[#This Row],[In Adafruit Kit]]+Table111[[#This Row],[Common part]]&gt;0,1,"")</f>
        <v/>
      </c>
      <c r="AD868">
        <v>1</v>
      </c>
      <c r="AE868" t="e">
        <f>VLOOKUP(Table111[[#This Row],[Resistance (Ohms)]],Values!$A$12:'Values'!D$88,3,0)</f>
        <v>#N/A</v>
      </c>
      <c r="AG868" t="str">
        <f>CONCATENATE(Table111[[#This Row],[Resistance (Ohms)]],Table111[[#This Row],[Tolerance]],Table111[[#This Row],[Stock]])</f>
        <v>160kÂ±1%</v>
      </c>
      <c r="AH868" t="s">
        <v>11345</v>
      </c>
      <c r="AI868" s="6" t="s">
        <v>11350</v>
      </c>
    </row>
    <row r="869" spans="1:35">
      <c r="A869" t="s">
        <v>7192</v>
      </c>
      <c r="B869" t="s">
        <v>5275</v>
      </c>
      <c r="C869" t="s">
        <v>7871</v>
      </c>
      <c r="D869" t="s">
        <v>7872</v>
      </c>
      <c r="E869" t="s">
        <v>60</v>
      </c>
      <c r="F869" t="s">
        <v>7593</v>
      </c>
      <c r="G869">
        <v>0</v>
      </c>
      <c r="H869">
        <v>0</v>
      </c>
      <c r="I869" t="s">
        <v>25</v>
      </c>
      <c r="J869">
        <v>0</v>
      </c>
      <c r="K869">
        <v>10</v>
      </c>
      <c r="L869" t="s">
        <v>19</v>
      </c>
      <c r="M869" t="s">
        <v>5279</v>
      </c>
      <c r="N869" t="s">
        <v>517</v>
      </c>
      <c r="O869" t="s">
        <v>24</v>
      </c>
      <c r="P869" t="s">
        <v>5280</v>
      </c>
      <c r="Q869" t="s">
        <v>65</v>
      </c>
      <c r="R869" t="s">
        <v>20</v>
      </c>
      <c r="S869" t="s">
        <v>105</v>
      </c>
      <c r="T869" t="s">
        <v>67</v>
      </c>
      <c r="U869" t="s">
        <v>35</v>
      </c>
      <c r="V869">
        <v>603</v>
      </c>
      <c r="W869" t="s">
        <v>36</v>
      </c>
      <c r="X869" t="s">
        <v>37</v>
      </c>
      <c r="Y869">
        <v>2</v>
      </c>
      <c r="AB869" t="str">
        <f>IF(Table111[[#This Row],[In Adafruit Kit]]+Table111[[#This Row],[Common part]]&gt;0,1,"")</f>
        <v/>
      </c>
      <c r="AE869" t="e">
        <f>VLOOKUP(Table111[[#This Row],[Resistance (Ohms)]],Values!$A$12:'Values'!D$88,3,0)</f>
        <v>#N/A</v>
      </c>
      <c r="AG869" t="str">
        <f>CONCATENATE(Table111[[#This Row],[Resistance (Ohms)]],Table111[[#This Row],[Tolerance]],Table111[[#This Row],[Stock]])</f>
        <v>160kÂ±1%</v>
      </c>
      <c r="AH869" t="s">
        <v>11345</v>
      </c>
      <c r="AI869" s="6" t="s">
        <v>11350</v>
      </c>
    </row>
    <row r="870" spans="1:35">
      <c r="A870" t="s">
        <v>7192</v>
      </c>
      <c r="B870" t="s">
        <v>5275</v>
      </c>
      <c r="C870" t="s">
        <v>8924</v>
      </c>
      <c r="D870" t="s">
        <v>8925</v>
      </c>
      <c r="E870" t="s">
        <v>60</v>
      </c>
      <c r="F870" t="s">
        <v>5664</v>
      </c>
      <c r="G870">
        <v>0</v>
      </c>
      <c r="H870">
        <v>0</v>
      </c>
      <c r="I870" t="s">
        <v>25</v>
      </c>
      <c r="J870">
        <v>0</v>
      </c>
      <c r="K870">
        <v>10</v>
      </c>
      <c r="L870" t="s">
        <v>19</v>
      </c>
      <c r="M870" t="s">
        <v>5279</v>
      </c>
      <c r="N870" t="s">
        <v>517</v>
      </c>
      <c r="O870" t="s">
        <v>23</v>
      </c>
      <c r="P870" t="s">
        <v>5280</v>
      </c>
      <c r="Q870" t="s">
        <v>65</v>
      </c>
      <c r="R870" t="s">
        <v>20</v>
      </c>
      <c r="S870" t="s">
        <v>71</v>
      </c>
      <c r="T870" t="s">
        <v>67</v>
      </c>
      <c r="U870" t="s">
        <v>35</v>
      </c>
      <c r="V870">
        <v>603</v>
      </c>
      <c r="W870" t="s">
        <v>36</v>
      </c>
      <c r="X870" t="s">
        <v>37</v>
      </c>
      <c r="Y870">
        <v>2</v>
      </c>
      <c r="AB870" t="str">
        <f>IF(Table111[[#This Row],[In Adafruit Kit]]+Table111[[#This Row],[Common part]]&gt;0,1,"")</f>
        <v/>
      </c>
      <c r="AE870" t="e">
        <f>VLOOKUP(Table111[[#This Row],[Resistance (Ohms)]],Values!$A$12:'Values'!D$88,3,0)</f>
        <v>#N/A</v>
      </c>
      <c r="AG870" t="str">
        <f>CONCATENATE(Table111[[#This Row],[Resistance (Ohms)]],Table111[[#This Row],[Tolerance]],Table111[[#This Row],[Stock]])</f>
        <v>160kÂ±5%</v>
      </c>
      <c r="AH870" t="s">
        <v>11345</v>
      </c>
      <c r="AI870" s="6" t="s">
        <v>11350</v>
      </c>
    </row>
    <row r="871" spans="1:35">
      <c r="A871" t="s">
        <v>5274</v>
      </c>
      <c r="B871" t="s">
        <v>5275</v>
      </c>
      <c r="C871" t="s">
        <v>6034</v>
      </c>
      <c r="D871" t="s">
        <v>6035</v>
      </c>
      <c r="E871" t="s">
        <v>60</v>
      </c>
      <c r="F871" t="s">
        <v>6036</v>
      </c>
      <c r="G871">
        <v>112659</v>
      </c>
      <c r="H871">
        <v>0</v>
      </c>
      <c r="I871">
        <v>0.1</v>
      </c>
      <c r="J871">
        <v>0</v>
      </c>
      <c r="K871">
        <v>1</v>
      </c>
      <c r="L871" t="s">
        <v>19</v>
      </c>
      <c r="M871" t="s">
        <v>5279</v>
      </c>
      <c r="N871" t="s">
        <v>1745</v>
      </c>
      <c r="O871" t="s">
        <v>24</v>
      </c>
      <c r="P871" t="s">
        <v>5280</v>
      </c>
      <c r="Q871" t="s">
        <v>65</v>
      </c>
      <c r="R871" t="s">
        <v>66</v>
      </c>
      <c r="S871" t="s">
        <v>105</v>
      </c>
      <c r="T871" t="s">
        <v>67</v>
      </c>
      <c r="U871" t="s">
        <v>35</v>
      </c>
      <c r="V871">
        <v>603</v>
      </c>
      <c r="W871" t="s">
        <v>36</v>
      </c>
      <c r="X871" t="s">
        <v>37</v>
      </c>
      <c r="Y871">
        <v>2</v>
      </c>
      <c r="AB871" t="str">
        <f>IF(Table111[[#This Row],[In Adafruit Kit]]+Table111[[#This Row],[Common part]]&gt;0,1,"")</f>
        <v/>
      </c>
      <c r="AD871">
        <v>1</v>
      </c>
      <c r="AE871" t="e">
        <f>VLOOKUP(Table111[[#This Row],[Resistance (Ohms)]],Values!$A$12:'Values'!D$88,3,0)</f>
        <v>#N/A</v>
      </c>
      <c r="AG871" t="str">
        <f>CONCATENATE(Table111[[#This Row],[Resistance (Ohms)]],Table111[[#This Row],[Tolerance]],Table111[[#This Row],[Stock]])</f>
        <v>162kÂ±1%</v>
      </c>
      <c r="AH871" t="s">
        <v>11345</v>
      </c>
      <c r="AI871" s="6" t="s">
        <v>11350</v>
      </c>
    </row>
    <row r="872" spans="1:35">
      <c r="A872" t="s">
        <v>7192</v>
      </c>
      <c r="B872" t="s">
        <v>5275</v>
      </c>
      <c r="C872" t="s">
        <v>7879</v>
      </c>
      <c r="D872" t="s">
        <v>7880</v>
      </c>
      <c r="E872" t="s">
        <v>60</v>
      </c>
      <c r="F872" t="s">
        <v>6036</v>
      </c>
      <c r="G872">
        <v>0</v>
      </c>
      <c r="H872">
        <v>0</v>
      </c>
      <c r="I872" t="s">
        <v>25</v>
      </c>
      <c r="J872">
        <v>0</v>
      </c>
      <c r="K872">
        <v>10</v>
      </c>
      <c r="L872" t="s">
        <v>19</v>
      </c>
      <c r="M872" t="s">
        <v>5279</v>
      </c>
      <c r="N872" t="s">
        <v>1745</v>
      </c>
      <c r="O872" t="s">
        <v>24</v>
      </c>
      <c r="P872" t="s">
        <v>5280</v>
      </c>
      <c r="Q872" t="s">
        <v>65</v>
      </c>
      <c r="R872" t="s">
        <v>20</v>
      </c>
      <c r="S872" t="s">
        <v>105</v>
      </c>
      <c r="T872" t="s">
        <v>67</v>
      </c>
      <c r="U872" t="s">
        <v>35</v>
      </c>
      <c r="V872">
        <v>603</v>
      </c>
      <c r="W872" t="s">
        <v>36</v>
      </c>
      <c r="X872" t="s">
        <v>37</v>
      </c>
      <c r="Y872">
        <v>2</v>
      </c>
      <c r="AB872" t="str">
        <f>IF(Table111[[#This Row],[In Adafruit Kit]]+Table111[[#This Row],[Common part]]&gt;0,1,"")</f>
        <v/>
      </c>
      <c r="AE872" t="e">
        <f>VLOOKUP(Table111[[#This Row],[Resistance (Ohms)]],Values!$A$12:'Values'!D$88,3,0)</f>
        <v>#N/A</v>
      </c>
      <c r="AG872" t="str">
        <f>CONCATENATE(Table111[[#This Row],[Resistance (Ohms)]],Table111[[#This Row],[Tolerance]],Table111[[#This Row],[Stock]])</f>
        <v>162kÂ±1%</v>
      </c>
      <c r="AH872" t="s">
        <v>11345</v>
      </c>
      <c r="AI872" s="6" t="s">
        <v>11350</v>
      </c>
    </row>
    <row r="873" spans="1:35">
      <c r="A873" t="s">
        <v>5274</v>
      </c>
      <c r="B873" t="s">
        <v>5275</v>
      </c>
      <c r="C873" t="s">
        <v>6139</v>
      </c>
      <c r="D873" t="s">
        <v>6140</v>
      </c>
      <c r="E873" t="s">
        <v>60</v>
      </c>
      <c r="F873" t="s">
        <v>6141</v>
      </c>
      <c r="G873">
        <v>96151</v>
      </c>
      <c r="H873">
        <v>0</v>
      </c>
      <c r="I873">
        <v>0.1</v>
      </c>
      <c r="J873">
        <v>0</v>
      </c>
      <c r="K873">
        <v>1</v>
      </c>
      <c r="L873" t="s">
        <v>19</v>
      </c>
      <c r="M873" t="s">
        <v>5279</v>
      </c>
      <c r="N873" t="s">
        <v>1562</v>
      </c>
      <c r="O873" t="s">
        <v>24</v>
      </c>
      <c r="P873" t="s">
        <v>5280</v>
      </c>
      <c r="Q873" t="s">
        <v>65</v>
      </c>
      <c r="R873" t="s">
        <v>66</v>
      </c>
      <c r="S873" t="s">
        <v>105</v>
      </c>
      <c r="T873" t="s">
        <v>67</v>
      </c>
      <c r="U873" t="s">
        <v>35</v>
      </c>
      <c r="V873">
        <v>603</v>
      </c>
      <c r="W873" t="s">
        <v>36</v>
      </c>
      <c r="X873" t="s">
        <v>37</v>
      </c>
      <c r="Y873">
        <v>2</v>
      </c>
      <c r="AB873" t="str">
        <f>IF(Table111[[#This Row],[In Adafruit Kit]]+Table111[[#This Row],[Common part]]&gt;0,1,"")</f>
        <v/>
      </c>
      <c r="AD873">
        <v>1</v>
      </c>
      <c r="AE873" t="e">
        <f>VLOOKUP(Table111[[#This Row],[Resistance (Ohms)]],Values!$A$12:'Values'!D$88,3,0)</f>
        <v>#N/A</v>
      </c>
      <c r="AG873" t="str">
        <f>CONCATENATE(Table111[[#This Row],[Resistance (Ohms)]],Table111[[#This Row],[Tolerance]],Table111[[#This Row],[Stock]])</f>
        <v>165kÂ±1%</v>
      </c>
      <c r="AH873" t="s">
        <v>11345</v>
      </c>
      <c r="AI873" s="6" t="s">
        <v>11350</v>
      </c>
    </row>
    <row r="874" spans="1:35">
      <c r="A874" t="s">
        <v>7192</v>
      </c>
      <c r="B874" t="s">
        <v>5275</v>
      </c>
      <c r="C874" t="s">
        <v>7887</v>
      </c>
      <c r="D874" t="s">
        <v>7888</v>
      </c>
      <c r="E874" t="s">
        <v>60</v>
      </c>
      <c r="F874" t="s">
        <v>6141</v>
      </c>
      <c r="G874">
        <v>0</v>
      </c>
      <c r="H874">
        <v>0</v>
      </c>
      <c r="I874" t="s">
        <v>25</v>
      </c>
      <c r="J874">
        <v>0</v>
      </c>
      <c r="K874">
        <v>10</v>
      </c>
      <c r="L874" t="s">
        <v>19</v>
      </c>
      <c r="M874" t="s">
        <v>5279</v>
      </c>
      <c r="N874" t="s">
        <v>1562</v>
      </c>
      <c r="O874" t="s">
        <v>24</v>
      </c>
      <c r="P874" t="s">
        <v>5280</v>
      </c>
      <c r="Q874" t="s">
        <v>65</v>
      </c>
      <c r="R874" t="s">
        <v>20</v>
      </c>
      <c r="S874" t="s">
        <v>105</v>
      </c>
      <c r="T874" t="s">
        <v>67</v>
      </c>
      <c r="U874" t="s">
        <v>35</v>
      </c>
      <c r="V874">
        <v>603</v>
      </c>
      <c r="W874" t="s">
        <v>36</v>
      </c>
      <c r="X874" t="s">
        <v>37</v>
      </c>
      <c r="Y874">
        <v>2</v>
      </c>
      <c r="AB874" t="str">
        <f>IF(Table111[[#This Row],[In Adafruit Kit]]+Table111[[#This Row],[Common part]]&gt;0,1,"")</f>
        <v/>
      </c>
      <c r="AE874" t="e">
        <f>VLOOKUP(Table111[[#This Row],[Resistance (Ohms)]],Values!$A$12:'Values'!D$88,3,0)</f>
        <v>#N/A</v>
      </c>
      <c r="AG874" t="str">
        <f>CONCATENATE(Table111[[#This Row],[Resistance (Ohms)]],Table111[[#This Row],[Tolerance]],Table111[[#This Row],[Stock]])</f>
        <v>165kÂ±1%</v>
      </c>
      <c r="AH874" t="s">
        <v>11345</v>
      </c>
      <c r="AI874" s="6" t="s">
        <v>11350</v>
      </c>
    </row>
    <row r="875" spans="1:35">
      <c r="A875" t="s">
        <v>5274</v>
      </c>
      <c r="B875" t="s">
        <v>5275</v>
      </c>
      <c r="C875" t="s">
        <v>6223</v>
      </c>
      <c r="D875" t="s">
        <v>6224</v>
      </c>
      <c r="E875" t="s">
        <v>60</v>
      </c>
      <c r="F875" t="s">
        <v>6225</v>
      </c>
      <c r="G875">
        <v>86370</v>
      </c>
      <c r="H875">
        <v>0</v>
      </c>
      <c r="I875">
        <v>0.1</v>
      </c>
      <c r="J875">
        <v>0</v>
      </c>
      <c r="K875">
        <v>1</v>
      </c>
      <c r="L875" t="s">
        <v>19</v>
      </c>
      <c r="M875" t="s">
        <v>5279</v>
      </c>
      <c r="N875" t="s">
        <v>2931</v>
      </c>
      <c r="O875" t="s">
        <v>24</v>
      </c>
      <c r="P875" t="s">
        <v>5280</v>
      </c>
      <c r="Q875" t="s">
        <v>65</v>
      </c>
      <c r="R875" t="s">
        <v>66</v>
      </c>
      <c r="S875" t="s">
        <v>105</v>
      </c>
      <c r="T875" t="s">
        <v>67</v>
      </c>
      <c r="U875" t="s">
        <v>35</v>
      </c>
      <c r="V875">
        <v>603</v>
      </c>
      <c r="W875" t="s">
        <v>36</v>
      </c>
      <c r="X875" t="s">
        <v>37</v>
      </c>
      <c r="Y875">
        <v>2</v>
      </c>
      <c r="AB875" t="str">
        <f>IF(Table111[[#This Row],[In Adafruit Kit]]+Table111[[#This Row],[Common part]]&gt;0,1,"")</f>
        <v/>
      </c>
      <c r="AD875">
        <v>1</v>
      </c>
      <c r="AE875" t="e">
        <f>VLOOKUP(Table111[[#This Row],[Resistance (Ohms)]],Values!$A$12:'Values'!D$88,3,0)</f>
        <v>#N/A</v>
      </c>
      <c r="AG875" t="str">
        <f>CONCATENATE(Table111[[#This Row],[Resistance (Ohms)]],Table111[[#This Row],[Tolerance]],Table111[[#This Row],[Stock]])</f>
        <v>169kÂ±1%</v>
      </c>
      <c r="AH875" t="s">
        <v>11345</v>
      </c>
      <c r="AI875" s="6" t="s">
        <v>11350</v>
      </c>
    </row>
    <row r="876" spans="1:35">
      <c r="A876" t="s">
        <v>7192</v>
      </c>
      <c r="B876" t="s">
        <v>5275</v>
      </c>
      <c r="C876" t="s">
        <v>7895</v>
      </c>
      <c r="D876" t="s">
        <v>7896</v>
      </c>
      <c r="E876" t="s">
        <v>60</v>
      </c>
      <c r="F876" t="s">
        <v>6225</v>
      </c>
      <c r="G876">
        <v>0</v>
      </c>
      <c r="H876">
        <v>0</v>
      </c>
      <c r="I876" t="s">
        <v>25</v>
      </c>
      <c r="J876">
        <v>0</v>
      </c>
      <c r="K876">
        <v>10</v>
      </c>
      <c r="L876" t="s">
        <v>19</v>
      </c>
      <c r="M876" t="s">
        <v>5279</v>
      </c>
      <c r="N876" t="s">
        <v>2931</v>
      </c>
      <c r="O876" t="s">
        <v>24</v>
      </c>
      <c r="P876" t="s">
        <v>5280</v>
      </c>
      <c r="Q876" t="s">
        <v>65</v>
      </c>
      <c r="R876" t="s">
        <v>20</v>
      </c>
      <c r="S876" t="s">
        <v>105</v>
      </c>
      <c r="T876" t="s">
        <v>67</v>
      </c>
      <c r="U876" t="s">
        <v>35</v>
      </c>
      <c r="V876">
        <v>603</v>
      </c>
      <c r="W876" t="s">
        <v>36</v>
      </c>
      <c r="X876" t="s">
        <v>37</v>
      </c>
      <c r="Y876">
        <v>2</v>
      </c>
      <c r="AB876" t="str">
        <f>IF(Table111[[#This Row],[In Adafruit Kit]]+Table111[[#This Row],[Common part]]&gt;0,1,"")</f>
        <v/>
      </c>
      <c r="AD876">
        <v>1</v>
      </c>
      <c r="AE876" t="e">
        <f>VLOOKUP(Table111[[#This Row],[Resistance (Ohms)]],Values!$A$12:'Values'!D$88,3,0)</f>
        <v>#N/A</v>
      </c>
      <c r="AG876" t="str">
        <f>CONCATENATE(Table111[[#This Row],[Resistance (Ohms)]],Table111[[#This Row],[Tolerance]],Table111[[#This Row],[Stock]])</f>
        <v>169kÂ±1%</v>
      </c>
      <c r="AH876" t="s">
        <v>11345</v>
      </c>
      <c r="AI876" s="6" t="s">
        <v>11350</v>
      </c>
    </row>
    <row r="877" spans="1:35">
      <c r="A877" t="s">
        <v>5274</v>
      </c>
      <c r="B877" t="s">
        <v>5275</v>
      </c>
      <c r="C877" t="s">
        <v>5524</v>
      </c>
      <c r="D877" t="s">
        <v>5525</v>
      </c>
      <c r="E877" t="s">
        <v>60</v>
      </c>
      <c r="F877" t="s">
        <v>5526</v>
      </c>
      <c r="G877">
        <v>79332</v>
      </c>
      <c r="H877">
        <v>0</v>
      </c>
      <c r="I877">
        <v>0.1</v>
      </c>
      <c r="J877">
        <v>0</v>
      </c>
      <c r="K877">
        <v>1</v>
      </c>
      <c r="L877" t="s">
        <v>19</v>
      </c>
      <c r="M877" t="s">
        <v>5279</v>
      </c>
      <c r="N877" t="s">
        <v>521</v>
      </c>
      <c r="O877" t="s">
        <v>23</v>
      </c>
      <c r="P877" t="s">
        <v>5280</v>
      </c>
      <c r="Q877" t="s">
        <v>65</v>
      </c>
      <c r="R877" t="s">
        <v>66</v>
      </c>
      <c r="S877" t="s">
        <v>105</v>
      </c>
      <c r="T877" t="s">
        <v>67</v>
      </c>
      <c r="U877" t="s">
        <v>35</v>
      </c>
      <c r="V877">
        <v>603</v>
      </c>
      <c r="W877" t="s">
        <v>36</v>
      </c>
      <c r="X877" t="s">
        <v>37</v>
      </c>
      <c r="Y877">
        <v>2</v>
      </c>
      <c r="AB877" t="str">
        <f>IF(Table111[[#This Row],[In Adafruit Kit]]+Table111[[#This Row],[Common part]]&gt;0,1,"")</f>
        <v/>
      </c>
      <c r="AC877">
        <v>1</v>
      </c>
      <c r="AE877" t="e">
        <f>VLOOKUP(Table111[[#This Row],[Resistance (Ohms)]],Values!$A$12:'Values'!D$88,3,0)</f>
        <v>#N/A</v>
      </c>
      <c r="AG877" t="str">
        <f>CONCATENATE(Table111[[#This Row],[Resistance (Ohms)]],Table111[[#This Row],[Tolerance]],Table111[[#This Row],[Stock]])</f>
        <v>16kÂ±5%</v>
      </c>
      <c r="AH877" t="s">
        <v>11345</v>
      </c>
      <c r="AI877" s="6" t="s">
        <v>11350</v>
      </c>
    </row>
    <row r="878" spans="1:35">
      <c r="A878" t="s">
        <v>5274</v>
      </c>
      <c r="B878" t="s">
        <v>5275</v>
      </c>
      <c r="C878" t="s">
        <v>6220</v>
      </c>
      <c r="D878" t="s">
        <v>6221</v>
      </c>
      <c r="E878" t="s">
        <v>60</v>
      </c>
      <c r="F878" t="s">
        <v>6222</v>
      </c>
      <c r="G878">
        <v>83332</v>
      </c>
      <c r="H878">
        <v>0</v>
      </c>
      <c r="I878">
        <v>0.1</v>
      </c>
      <c r="J878">
        <v>0</v>
      </c>
      <c r="K878">
        <v>1</v>
      </c>
      <c r="L878" t="s">
        <v>19</v>
      </c>
      <c r="M878" t="s">
        <v>5279</v>
      </c>
      <c r="N878" t="s">
        <v>521</v>
      </c>
      <c r="O878" t="s">
        <v>24</v>
      </c>
      <c r="P878" t="s">
        <v>5280</v>
      </c>
      <c r="Q878" t="s">
        <v>65</v>
      </c>
      <c r="R878" t="s">
        <v>66</v>
      </c>
      <c r="S878" t="s">
        <v>105</v>
      </c>
      <c r="T878" t="s">
        <v>67</v>
      </c>
      <c r="U878" t="s">
        <v>35</v>
      </c>
      <c r="V878">
        <v>603</v>
      </c>
      <c r="W878" t="s">
        <v>36</v>
      </c>
      <c r="X878" t="s">
        <v>37</v>
      </c>
      <c r="Y878">
        <v>2</v>
      </c>
      <c r="AB878" t="str">
        <f>IF(Table111[[#This Row],[In Adafruit Kit]]+Table111[[#This Row],[Common part]]&gt;0,1,"")</f>
        <v/>
      </c>
      <c r="AD878">
        <v>1</v>
      </c>
      <c r="AE878" t="e">
        <f>VLOOKUP(Table111[[#This Row],[Resistance (Ohms)]],Values!$A$12:'Values'!D$88,3,0)</f>
        <v>#N/A</v>
      </c>
      <c r="AG878" t="str">
        <f>CONCATENATE(Table111[[#This Row],[Resistance (Ohms)]],Table111[[#This Row],[Tolerance]],Table111[[#This Row],[Stock]])</f>
        <v>16kÂ±1%</v>
      </c>
      <c r="AH878" t="s">
        <v>11345</v>
      </c>
      <c r="AI878" s="6" t="s">
        <v>11350</v>
      </c>
    </row>
    <row r="879" spans="1:35">
      <c r="A879" t="s">
        <v>7192</v>
      </c>
      <c r="B879" t="s">
        <v>5275</v>
      </c>
      <c r="C879" t="s">
        <v>7869</v>
      </c>
      <c r="D879" t="s">
        <v>7870</v>
      </c>
      <c r="E879" t="s">
        <v>60</v>
      </c>
      <c r="F879" t="s">
        <v>6222</v>
      </c>
      <c r="G879">
        <v>0</v>
      </c>
      <c r="H879">
        <v>0</v>
      </c>
      <c r="I879" t="s">
        <v>25</v>
      </c>
      <c r="J879">
        <v>0</v>
      </c>
      <c r="K879">
        <v>10</v>
      </c>
      <c r="L879" t="s">
        <v>19</v>
      </c>
      <c r="M879" t="s">
        <v>5279</v>
      </c>
      <c r="N879" t="s">
        <v>521</v>
      </c>
      <c r="O879" t="s">
        <v>24</v>
      </c>
      <c r="P879" t="s">
        <v>5280</v>
      </c>
      <c r="Q879" t="s">
        <v>65</v>
      </c>
      <c r="R879" t="s">
        <v>20</v>
      </c>
      <c r="S879" t="s">
        <v>105</v>
      </c>
      <c r="T879" t="s">
        <v>67</v>
      </c>
      <c r="U879" t="s">
        <v>35</v>
      </c>
      <c r="V879">
        <v>603</v>
      </c>
      <c r="W879" t="s">
        <v>36</v>
      </c>
      <c r="X879" t="s">
        <v>37</v>
      </c>
      <c r="Y879">
        <v>2</v>
      </c>
      <c r="AB879" t="str">
        <f>IF(Table111[[#This Row],[In Adafruit Kit]]+Table111[[#This Row],[Common part]]&gt;0,1,"")</f>
        <v/>
      </c>
      <c r="AE879" t="e">
        <f>VLOOKUP(Table111[[#This Row],[Resistance (Ohms)]],Values!$A$12:'Values'!D$88,3,0)</f>
        <v>#N/A</v>
      </c>
      <c r="AG879" t="str">
        <f>CONCATENATE(Table111[[#This Row],[Resistance (Ohms)]],Table111[[#This Row],[Tolerance]],Table111[[#This Row],[Stock]])</f>
        <v>16kÂ±1%</v>
      </c>
      <c r="AH879" t="s">
        <v>11345</v>
      </c>
      <c r="AI879" s="6" t="s">
        <v>11350</v>
      </c>
    </row>
    <row r="880" spans="1:35">
      <c r="A880" t="s">
        <v>7192</v>
      </c>
      <c r="B880" t="s">
        <v>5275</v>
      </c>
      <c r="C880" t="s">
        <v>8922</v>
      </c>
      <c r="D880" t="s">
        <v>8923</v>
      </c>
      <c r="E880" t="s">
        <v>60</v>
      </c>
      <c r="F880" t="s">
        <v>5526</v>
      </c>
      <c r="G880">
        <v>0</v>
      </c>
      <c r="H880">
        <v>0</v>
      </c>
      <c r="I880" t="s">
        <v>25</v>
      </c>
      <c r="J880">
        <v>0</v>
      </c>
      <c r="K880">
        <v>10</v>
      </c>
      <c r="L880" t="s">
        <v>19</v>
      </c>
      <c r="M880" t="s">
        <v>5279</v>
      </c>
      <c r="N880" t="s">
        <v>521</v>
      </c>
      <c r="O880" t="s">
        <v>23</v>
      </c>
      <c r="P880" t="s">
        <v>5280</v>
      </c>
      <c r="Q880" t="s">
        <v>65</v>
      </c>
      <c r="R880" t="s">
        <v>20</v>
      </c>
      <c r="S880" t="s">
        <v>71</v>
      </c>
      <c r="T880" t="s">
        <v>67</v>
      </c>
      <c r="U880" t="s">
        <v>35</v>
      </c>
      <c r="V880">
        <v>603</v>
      </c>
      <c r="W880" t="s">
        <v>36</v>
      </c>
      <c r="X880" t="s">
        <v>37</v>
      </c>
      <c r="Y880">
        <v>2</v>
      </c>
      <c r="AB880" t="str">
        <f>IF(Table111[[#This Row],[In Adafruit Kit]]+Table111[[#This Row],[Common part]]&gt;0,1,"")</f>
        <v/>
      </c>
      <c r="AE880" t="e">
        <f>VLOOKUP(Table111[[#This Row],[Resistance (Ohms)]],Values!$A$12:'Values'!D$88,3,0)</f>
        <v>#N/A</v>
      </c>
      <c r="AG880" t="str">
        <f>CONCATENATE(Table111[[#This Row],[Resistance (Ohms)]],Table111[[#This Row],[Tolerance]],Table111[[#This Row],[Stock]])</f>
        <v>16kÂ±5%</v>
      </c>
      <c r="AH880" t="s">
        <v>11345</v>
      </c>
      <c r="AI880" s="6" t="s">
        <v>11350</v>
      </c>
    </row>
    <row r="881" spans="1:35">
      <c r="A881" t="s">
        <v>5274</v>
      </c>
      <c r="B881" t="s">
        <v>5275</v>
      </c>
      <c r="C881" t="s">
        <v>6256</v>
      </c>
      <c r="D881" t="s">
        <v>6257</v>
      </c>
      <c r="E881" t="s">
        <v>60</v>
      </c>
      <c r="F881" t="s">
        <v>6258</v>
      </c>
      <c r="G881">
        <v>84170</v>
      </c>
      <c r="H881">
        <v>0</v>
      </c>
      <c r="I881">
        <v>0.1</v>
      </c>
      <c r="J881">
        <v>0</v>
      </c>
      <c r="K881">
        <v>1</v>
      </c>
      <c r="L881" t="s">
        <v>19</v>
      </c>
      <c r="M881" t="s">
        <v>5279</v>
      </c>
      <c r="N881" t="s">
        <v>1749</v>
      </c>
      <c r="O881" t="s">
        <v>24</v>
      </c>
      <c r="P881" t="s">
        <v>5280</v>
      </c>
      <c r="Q881" t="s">
        <v>65</v>
      </c>
      <c r="R881" t="s">
        <v>66</v>
      </c>
      <c r="S881" t="s">
        <v>105</v>
      </c>
      <c r="T881" t="s">
        <v>67</v>
      </c>
      <c r="U881" t="s">
        <v>35</v>
      </c>
      <c r="V881">
        <v>603</v>
      </c>
      <c r="W881" t="s">
        <v>36</v>
      </c>
      <c r="X881" t="s">
        <v>37</v>
      </c>
      <c r="Y881">
        <v>2</v>
      </c>
      <c r="AB881" t="str">
        <f>IF(Table111[[#This Row],[In Adafruit Kit]]+Table111[[#This Row],[Common part]]&gt;0,1,"")</f>
        <v/>
      </c>
      <c r="AD881">
        <v>1</v>
      </c>
      <c r="AE881" t="e">
        <f>VLOOKUP(Table111[[#This Row],[Resistance (Ohms)]],Values!$A$12:'Values'!D$88,3,0)</f>
        <v>#N/A</v>
      </c>
      <c r="AG881" t="str">
        <f>CONCATENATE(Table111[[#This Row],[Resistance (Ohms)]],Table111[[#This Row],[Tolerance]],Table111[[#This Row],[Stock]])</f>
        <v>17.4kÂ±1%</v>
      </c>
      <c r="AH881" t="s">
        <v>11345</v>
      </c>
      <c r="AI881" s="6" t="s">
        <v>11350</v>
      </c>
    </row>
    <row r="882" spans="1:35">
      <c r="A882" t="s">
        <v>7192</v>
      </c>
      <c r="B882" t="s">
        <v>5275</v>
      </c>
      <c r="C882" t="s">
        <v>7909</v>
      </c>
      <c r="D882" t="s">
        <v>7910</v>
      </c>
      <c r="E882" t="s">
        <v>60</v>
      </c>
      <c r="F882" t="s">
        <v>6258</v>
      </c>
      <c r="G882">
        <v>0</v>
      </c>
      <c r="H882">
        <v>0</v>
      </c>
      <c r="I882" t="s">
        <v>25</v>
      </c>
      <c r="J882">
        <v>0</v>
      </c>
      <c r="K882">
        <v>10</v>
      </c>
      <c r="L882" t="s">
        <v>19</v>
      </c>
      <c r="M882" t="s">
        <v>5279</v>
      </c>
      <c r="N882" t="s">
        <v>1749</v>
      </c>
      <c r="O882" t="s">
        <v>24</v>
      </c>
      <c r="P882" t="s">
        <v>5280</v>
      </c>
      <c r="Q882" t="s">
        <v>65</v>
      </c>
      <c r="R882" t="s">
        <v>20</v>
      </c>
      <c r="S882" t="s">
        <v>105</v>
      </c>
      <c r="T882" t="s">
        <v>67</v>
      </c>
      <c r="U882" t="s">
        <v>35</v>
      </c>
      <c r="V882">
        <v>603</v>
      </c>
      <c r="W882" t="s">
        <v>36</v>
      </c>
      <c r="X882" t="s">
        <v>37</v>
      </c>
      <c r="Y882">
        <v>2</v>
      </c>
      <c r="AB882" t="str">
        <f>IF(Table111[[#This Row],[In Adafruit Kit]]+Table111[[#This Row],[Common part]]&gt;0,1,"")</f>
        <v/>
      </c>
      <c r="AE882" t="e">
        <f>VLOOKUP(Table111[[#This Row],[Resistance (Ohms)]],Values!$A$12:'Values'!D$88,3,0)</f>
        <v>#N/A</v>
      </c>
      <c r="AG882" t="str">
        <f>CONCATENATE(Table111[[#This Row],[Resistance (Ohms)]],Table111[[#This Row],[Tolerance]],Table111[[#This Row],[Stock]])</f>
        <v>17.4kÂ±1%</v>
      </c>
      <c r="AH882" t="s">
        <v>11345</v>
      </c>
      <c r="AI882" s="6" t="s">
        <v>11350</v>
      </c>
    </row>
    <row r="883" spans="1:35">
      <c r="A883" t="s">
        <v>5274</v>
      </c>
      <c r="B883" t="s">
        <v>5275</v>
      </c>
      <c r="C883" t="s">
        <v>6763</v>
      </c>
      <c r="D883" t="s">
        <v>6764</v>
      </c>
      <c r="E883" t="s">
        <v>60</v>
      </c>
      <c r="F883" t="s">
        <v>6765</v>
      </c>
      <c r="G883">
        <v>37516</v>
      </c>
      <c r="H883">
        <v>0</v>
      </c>
      <c r="I883">
        <v>0.1</v>
      </c>
      <c r="J883">
        <v>0</v>
      </c>
      <c r="K883">
        <v>1</v>
      </c>
      <c r="L883" t="s">
        <v>19</v>
      </c>
      <c r="M883" t="s">
        <v>5279</v>
      </c>
      <c r="N883" t="s">
        <v>1753</v>
      </c>
      <c r="O883" t="s">
        <v>24</v>
      </c>
      <c r="P883" t="s">
        <v>5280</v>
      </c>
      <c r="Q883" t="s">
        <v>65</v>
      </c>
      <c r="R883" t="s">
        <v>66</v>
      </c>
      <c r="S883" t="s">
        <v>105</v>
      </c>
      <c r="T883" t="s">
        <v>67</v>
      </c>
      <c r="U883" t="s">
        <v>35</v>
      </c>
      <c r="V883">
        <v>603</v>
      </c>
      <c r="W883" t="s">
        <v>36</v>
      </c>
      <c r="X883" t="s">
        <v>37</v>
      </c>
      <c r="Y883">
        <v>2</v>
      </c>
      <c r="AB883" t="str">
        <f>IF(Table111[[#This Row],[In Adafruit Kit]]+Table111[[#This Row],[Common part]]&gt;0,1,"")</f>
        <v/>
      </c>
      <c r="AD883">
        <v>1</v>
      </c>
      <c r="AE883" t="e">
        <f>VLOOKUP(Table111[[#This Row],[Resistance (Ohms)]],Values!$A$12:'Values'!D$88,3,0)</f>
        <v>#N/A</v>
      </c>
      <c r="AG883" t="str">
        <f>CONCATENATE(Table111[[#This Row],[Resistance (Ohms)]],Table111[[#This Row],[Tolerance]],Table111[[#This Row],[Stock]])</f>
        <v>17.8kÂ±1%</v>
      </c>
      <c r="AH883" t="s">
        <v>11345</v>
      </c>
      <c r="AI883" s="6" t="s">
        <v>11350</v>
      </c>
    </row>
    <row r="884" spans="1:35">
      <c r="A884" t="s">
        <v>7192</v>
      </c>
      <c r="B884" t="s">
        <v>5275</v>
      </c>
      <c r="C884" t="s">
        <v>7917</v>
      </c>
      <c r="D884" t="s">
        <v>7918</v>
      </c>
      <c r="E884" t="s">
        <v>60</v>
      </c>
      <c r="F884" t="s">
        <v>6765</v>
      </c>
      <c r="G884">
        <v>0</v>
      </c>
      <c r="H884">
        <v>0</v>
      </c>
      <c r="I884" t="s">
        <v>25</v>
      </c>
      <c r="J884">
        <v>0</v>
      </c>
      <c r="K884">
        <v>10</v>
      </c>
      <c r="L884" t="s">
        <v>19</v>
      </c>
      <c r="M884" t="s">
        <v>5279</v>
      </c>
      <c r="N884" t="s">
        <v>1753</v>
      </c>
      <c r="O884" t="s">
        <v>24</v>
      </c>
      <c r="P884" t="s">
        <v>5280</v>
      </c>
      <c r="Q884" t="s">
        <v>65</v>
      </c>
      <c r="R884" t="s">
        <v>20</v>
      </c>
      <c r="S884" t="s">
        <v>105</v>
      </c>
      <c r="T884" t="s">
        <v>67</v>
      </c>
      <c r="U884" t="s">
        <v>35</v>
      </c>
      <c r="V884">
        <v>603</v>
      </c>
      <c r="W884" t="s">
        <v>36</v>
      </c>
      <c r="X884" t="s">
        <v>37</v>
      </c>
      <c r="Y884">
        <v>2</v>
      </c>
      <c r="AB884" t="str">
        <f>IF(Table111[[#This Row],[In Adafruit Kit]]+Table111[[#This Row],[Common part]]&gt;0,1,"")</f>
        <v/>
      </c>
      <c r="AE884" t="e">
        <f>VLOOKUP(Table111[[#This Row],[Resistance (Ohms)]],Values!$A$12:'Values'!D$88,3,0)</f>
        <v>#N/A</v>
      </c>
      <c r="AG884" t="str">
        <f>CONCATENATE(Table111[[#This Row],[Resistance (Ohms)]],Table111[[#This Row],[Tolerance]],Table111[[#This Row],[Stock]])</f>
        <v>17.8kÂ±1%</v>
      </c>
      <c r="AH884" t="s">
        <v>11345</v>
      </c>
      <c r="AI884" s="6" t="s">
        <v>11350</v>
      </c>
    </row>
    <row r="885" spans="1:35">
      <c r="A885" t="s">
        <v>5274</v>
      </c>
      <c r="B885" t="s">
        <v>5275</v>
      </c>
      <c r="C885" t="s">
        <v>6397</v>
      </c>
      <c r="D885" t="s">
        <v>6398</v>
      </c>
      <c r="E885" t="s">
        <v>60</v>
      </c>
      <c r="F885" t="s">
        <v>6399</v>
      </c>
      <c r="G885">
        <v>69090</v>
      </c>
      <c r="H885">
        <v>0</v>
      </c>
      <c r="I885">
        <v>0.1</v>
      </c>
      <c r="J885">
        <v>0</v>
      </c>
      <c r="K885">
        <v>1</v>
      </c>
      <c r="L885" t="s">
        <v>19</v>
      </c>
      <c r="M885" t="s">
        <v>5279</v>
      </c>
      <c r="N885" t="s">
        <v>3105</v>
      </c>
      <c r="O885" t="s">
        <v>24</v>
      </c>
      <c r="P885" t="s">
        <v>5280</v>
      </c>
      <c r="Q885" t="s">
        <v>65</v>
      </c>
      <c r="R885" t="s">
        <v>66</v>
      </c>
      <c r="S885" t="s">
        <v>105</v>
      </c>
      <c r="T885" t="s">
        <v>67</v>
      </c>
      <c r="U885" t="s">
        <v>35</v>
      </c>
      <c r="V885">
        <v>603</v>
      </c>
      <c r="W885" t="s">
        <v>36</v>
      </c>
      <c r="X885" t="s">
        <v>37</v>
      </c>
      <c r="Y885">
        <v>2</v>
      </c>
      <c r="AB885" t="str">
        <f>IF(Table111[[#This Row],[In Adafruit Kit]]+Table111[[#This Row],[Common part]]&gt;0,1,"")</f>
        <v/>
      </c>
      <c r="AD885">
        <v>1</v>
      </c>
      <c r="AE885" t="e">
        <f>VLOOKUP(Table111[[#This Row],[Resistance (Ohms)]],Values!$A$12:'Values'!D$88,3,0)</f>
        <v>#N/A</v>
      </c>
      <c r="AF885" t="s">
        <v>27</v>
      </c>
      <c r="AG885" t="str">
        <f>CONCATENATE(Table111[[#This Row],[Resistance (Ohms)]],Table111[[#This Row],[Tolerance]],Table111[[#This Row],[Stock]])</f>
        <v>174kÂ±1%STOCK</v>
      </c>
      <c r="AH885" t="s">
        <v>11345</v>
      </c>
      <c r="AI885" s="6" t="s">
        <v>11350</v>
      </c>
    </row>
    <row r="886" spans="1:35">
      <c r="A886" t="s">
        <v>7192</v>
      </c>
      <c r="B886" t="s">
        <v>5275</v>
      </c>
      <c r="C886" t="s">
        <v>7911</v>
      </c>
      <c r="D886" t="s">
        <v>7912</v>
      </c>
      <c r="E886" t="s">
        <v>60</v>
      </c>
      <c r="F886" t="s">
        <v>6399</v>
      </c>
      <c r="G886">
        <v>0</v>
      </c>
      <c r="H886">
        <v>0</v>
      </c>
      <c r="I886" t="s">
        <v>25</v>
      </c>
      <c r="J886">
        <v>0</v>
      </c>
      <c r="K886">
        <v>10</v>
      </c>
      <c r="L886" t="s">
        <v>19</v>
      </c>
      <c r="M886" t="s">
        <v>5279</v>
      </c>
      <c r="N886" t="s">
        <v>3105</v>
      </c>
      <c r="O886" t="s">
        <v>24</v>
      </c>
      <c r="P886" t="s">
        <v>5280</v>
      </c>
      <c r="Q886" t="s">
        <v>65</v>
      </c>
      <c r="R886" t="s">
        <v>20</v>
      </c>
      <c r="S886" t="s">
        <v>105</v>
      </c>
      <c r="T886" t="s">
        <v>67</v>
      </c>
      <c r="U886" t="s">
        <v>35</v>
      </c>
      <c r="V886">
        <v>603</v>
      </c>
      <c r="W886" t="s">
        <v>36</v>
      </c>
      <c r="X886" t="s">
        <v>37</v>
      </c>
      <c r="Y886">
        <v>2</v>
      </c>
      <c r="AB886" t="str">
        <f>IF(Table111[[#This Row],[In Adafruit Kit]]+Table111[[#This Row],[Common part]]&gt;0,1,"")</f>
        <v/>
      </c>
      <c r="AE886" t="e">
        <f>VLOOKUP(Table111[[#This Row],[Resistance (Ohms)]],Values!$A$12:'Values'!D$88,3,0)</f>
        <v>#N/A</v>
      </c>
      <c r="AG886" t="str">
        <f>CONCATENATE(Table111[[#This Row],[Resistance (Ohms)]],Table111[[#This Row],[Tolerance]],Table111[[#This Row],[Stock]])</f>
        <v>174kÂ±1%</v>
      </c>
      <c r="AH886" t="s">
        <v>11345</v>
      </c>
      <c r="AI886" s="6" t="s">
        <v>11350</v>
      </c>
    </row>
    <row r="887" spans="1:35">
      <c r="A887" t="s">
        <v>5274</v>
      </c>
      <c r="B887" t="s">
        <v>5275</v>
      </c>
      <c r="C887" t="s">
        <v>6226</v>
      </c>
      <c r="D887" t="s">
        <v>6227</v>
      </c>
      <c r="E887" t="s">
        <v>60</v>
      </c>
      <c r="F887" t="s">
        <v>6228</v>
      </c>
      <c r="G887">
        <v>82751</v>
      </c>
      <c r="H887">
        <v>0</v>
      </c>
      <c r="I887">
        <v>0.1</v>
      </c>
      <c r="J887">
        <v>0</v>
      </c>
      <c r="K887">
        <v>1</v>
      </c>
      <c r="L887" t="s">
        <v>19</v>
      </c>
      <c r="M887" t="s">
        <v>5279</v>
      </c>
      <c r="N887" t="s">
        <v>1665</v>
      </c>
      <c r="O887" t="s">
        <v>24</v>
      </c>
      <c r="P887" t="s">
        <v>5280</v>
      </c>
      <c r="Q887" t="s">
        <v>65</v>
      </c>
      <c r="R887" t="s">
        <v>66</v>
      </c>
      <c r="S887" t="s">
        <v>105</v>
      </c>
      <c r="T887" t="s">
        <v>67</v>
      </c>
      <c r="U887" t="s">
        <v>35</v>
      </c>
      <c r="V887">
        <v>603</v>
      </c>
      <c r="W887" t="s">
        <v>36</v>
      </c>
      <c r="X887" t="s">
        <v>37</v>
      </c>
      <c r="Y887">
        <v>2</v>
      </c>
      <c r="AB887" t="str">
        <f>IF(Table111[[#This Row],[In Adafruit Kit]]+Table111[[#This Row],[Common part]]&gt;0,1,"")</f>
        <v/>
      </c>
      <c r="AD887">
        <v>1</v>
      </c>
      <c r="AE887" t="e">
        <f>VLOOKUP(Table111[[#This Row],[Resistance (Ohms)]],Values!$A$12:'Values'!D$88,3,0)</f>
        <v>#N/A</v>
      </c>
      <c r="AG887" t="str">
        <f>CONCATENATE(Table111[[#This Row],[Resistance (Ohms)]],Table111[[#This Row],[Tolerance]],Table111[[#This Row],[Stock]])</f>
        <v>178kÂ±1%</v>
      </c>
      <c r="AH887" t="s">
        <v>11345</v>
      </c>
      <c r="AI887" s="6" t="s">
        <v>11350</v>
      </c>
    </row>
    <row r="888" spans="1:35">
      <c r="A888" t="s">
        <v>7192</v>
      </c>
      <c r="B888" t="s">
        <v>5275</v>
      </c>
      <c r="C888" t="s">
        <v>7919</v>
      </c>
      <c r="D888" t="s">
        <v>7920</v>
      </c>
      <c r="E888" t="s">
        <v>60</v>
      </c>
      <c r="F888" t="s">
        <v>6228</v>
      </c>
      <c r="G888">
        <v>0</v>
      </c>
      <c r="H888">
        <v>0</v>
      </c>
      <c r="I888" t="s">
        <v>25</v>
      </c>
      <c r="J888">
        <v>0</v>
      </c>
      <c r="K888">
        <v>10</v>
      </c>
      <c r="L888" t="s">
        <v>19</v>
      </c>
      <c r="M888" t="s">
        <v>5279</v>
      </c>
      <c r="N888" t="s">
        <v>1665</v>
      </c>
      <c r="O888" t="s">
        <v>24</v>
      </c>
      <c r="P888" t="s">
        <v>5280</v>
      </c>
      <c r="Q888" t="s">
        <v>65</v>
      </c>
      <c r="R888" t="s">
        <v>20</v>
      </c>
      <c r="S888" t="s">
        <v>105</v>
      </c>
      <c r="T888" t="s">
        <v>67</v>
      </c>
      <c r="U888" t="s">
        <v>35</v>
      </c>
      <c r="V888">
        <v>603</v>
      </c>
      <c r="W888" t="s">
        <v>36</v>
      </c>
      <c r="X888" t="s">
        <v>37</v>
      </c>
      <c r="Y888">
        <v>2</v>
      </c>
      <c r="AB888" t="str">
        <f>IF(Table111[[#This Row],[In Adafruit Kit]]+Table111[[#This Row],[Common part]]&gt;0,1,"")</f>
        <v/>
      </c>
      <c r="AE888" t="e">
        <f>VLOOKUP(Table111[[#This Row],[Resistance (Ohms)]],Values!$A$12:'Values'!D$88,3,0)</f>
        <v>#N/A</v>
      </c>
      <c r="AG888" t="str">
        <f>CONCATENATE(Table111[[#This Row],[Resistance (Ohms)]],Table111[[#This Row],[Tolerance]],Table111[[#This Row],[Stock]])</f>
        <v>178kÂ±1%</v>
      </c>
      <c r="AH888" t="s">
        <v>11345</v>
      </c>
      <c r="AI888" s="6" t="s">
        <v>11350</v>
      </c>
    </row>
    <row r="889" spans="1:35">
      <c r="A889" t="s">
        <v>5274</v>
      </c>
      <c r="B889" t="s">
        <v>5275</v>
      </c>
      <c r="C889" t="s">
        <v>6634</v>
      </c>
      <c r="D889" t="s">
        <v>6635</v>
      </c>
      <c r="E889" t="s">
        <v>60</v>
      </c>
      <c r="F889" t="s">
        <v>6636</v>
      </c>
      <c r="G889">
        <v>40006</v>
      </c>
      <c r="H889">
        <v>0</v>
      </c>
      <c r="I889">
        <v>0.1</v>
      </c>
      <c r="J889">
        <v>0</v>
      </c>
      <c r="K889">
        <v>1</v>
      </c>
      <c r="L889" t="s">
        <v>19</v>
      </c>
      <c r="M889" t="s">
        <v>5279</v>
      </c>
      <c r="N889" t="s">
        <v>819</v>
      </c>
      <c r="O889" t="s">
        <v>24</v>
      </c>
      <c r="P889" t="s">
        <v>5280</v>
      </c>
      <c r="Q889" t="s">
        <v>65</v>
      </c>
      <c r="R889" t="s">
        <v>66</v>
      </c>
      <c r="S889" t="s">
        <v>105</v>
      </c>
      <c r="T889" t="s">
        <v>67</v>
      </c>
      <c r="U889" t="s">
        <v>35</v>
      </c>
      <c r="V889">
        <v>603</v>
      </c>
      <c r="W889" t="s">
        <v>36</v>
      </c>
      <c r="X889" t="s">
        <v>37</v>
      </c>
      <c r="Y889">
        <v>2</v>
      </c>
      <c r="AB889" t="str">
        <f>IF(Table111[[#This Row],[In Adafruit Kit]]+Table111[[#This Row],[Common part]]&gt;0,1,"")</f>
        <v/>
      </c>
      <c r="AD889">
        <v>1</v>
      </c>
      <c r="AE889" t="e">
        <f>VLOOKUP(Table111[[#This Row],[Resistance (Ohms)]],Values!$A$12:'Values'!D$88,3,0)</f>
        <v>#N/A</v>
      </c>
      <c r="AG889" t="str">
        <f>CONCATENATE(Table111[[#This Row],[Resistance (Ohms)]],Table111[[#This Row],[Tolerance]],Table111[[#This Row],[Stock]])</f>
        <v>18.2kÂ±1%</v>
      </c>
      <c r="AH889" t="s">
        <v>11345</v>
      </c>
      <c r="AI889" s="6" t="s">
        <v>11350</v>
      </c>
    </row>
    <row r="890" spans="1:35">
      <c r="A890" t="s">
        <v>7192</v>
      </c>
      <c r="B890" t="s">
        <v>5275</v>
      </c>
      <c r="C890" t="s">
        <v>7937</v>
      </c>
      <c r="D890" t="s">
        <v>7938</v>
      </c>
      <c r="E890" t="s">
        <v>60</v>
      </c>
      <c r="F890" t="s">
        <v>6636</v>
      </c>
      <c r="G890">
        <v>0</v>
      </c>
      <c r="H890">
        <v>0</v>
      </c>
      <c r="I890" t="s">
        <v>25</v>
      </c>
      <c r="J890">
        <v>0</v>
      </c>
      <c r="K890">
        <v>10</v>
      </c>
      <c r="L890" t="s">
        <v>19</v>
      </c>
      <c r="M890" t="s">
        <v>5279</v>
      </c>
      <c r="N890" t="s">
        <v>819</v>
      </c>
      <c r="O890" t="s">
        <v>24</v>
      </c>
      <c r="P890" t="s">
        <v>5280</v>
      </c>
      <c r="Q890" t="s">
        <v>65</v>
      </c>
      <c r="R890" t="s">
        <v>20</v>
      </c>
      <c r="S890" t="s">
        <v>105</v>
      </c>
      <c r="T890" t="s">
        <v>67</v>
      </c>
      <c r="U890" t="s">
        <v>35</v>
      </c>
      <c r="V890">
        <v>603</v>
      </c>
      <c r="W890" t="s">
        <v>36</v>
      </c>
      <c r="X890" t="s">
        <v>37</v>
      </c>
      <c r="Y890">
        <v>2</v>
      </c>
      <c r="AB890" t="str">
        <f>IF(Table111[[#This Row],[In Adafruit Kit]]+Table111[[#This Row],[Common part]]&gt;0,1,"")</f>
        <v/>
      </c>
      <c r="AE890" t="e">
        <f>VLOOKUP(Table111[[#This Row],[Resistance (Ohms)]],Values!$A$12:'Values'!D$88,3,0)</f>
        <v>#N/A</v>
      </c>
      <c r="AG890" t="str">
        <f>CONCATENATE(Table111[[#This Row],[Resistance (Ohms)]],Table111[[#This Row],[Tolerance]],Table111[[#This Row],[Stock]])</f>
        <v>18.2kÂ±1%</v>
      </c>
      <c r="AH890" t="s">
        <v>11345</v>
      </c>
      <c r="AI890" s="6" t="s">
        <v>11350</v>
      </c>
    </row>
    <row r="891" spans="1:35">
      <c r="A891" t="s">
        <v>5274</v>
      </c>
      <c r="B891" t="s">
        <v>5275</v>
      </c>
      <c r="C891" t="s">
        <v>6142</v>
      </c>
      <c r="D891" t="s">
        <v>6143</v>
      </c>
      <c r="E891" t="s">
        <v>60</v>
      </c>
      <c r="F891" t="s">
        <v>6144</v>
      </c>
      <c r="G891">
        <v>97562</v>
      </c>
      <c r="H891">
        <v>0</v>
      </c>
      <c r="I891">
        <v>0.1</v>
      </c>
      <c r="J891">
        <v>0</v>
      </c>
      <c r="K891">
        <v>1</v>
      </c>
      <c r="L891" t="s">
        <v>19</v>
      </c>
      <c r="M891" t="s">
        <v>5279</v>
      </c>
      <c r="N891" t="s">
        <v>1415</v>
      </c>
      <c r="O891" t="s">
        <v>24</v>
      </c>
      <c r="P891" t="s">
        <v>5280</v>
      </c>
      <c r="Q891" t="s">
        <v>65</v>
      </c>
      <c r="R891" t="s">
        <v>66</v>
      </c>
      <c r="S891" t="s">
        <v>105</v>
      </c>
      <c r="T891" t="s">
        <v>67</v>
      </c>
      <c r="U891" t="s">
        <v>35</v>
      </c>
      <c r="V891">
        <v>603</v>
      </c>
      <c r="W891" t="s">
        <v>36</v>
      </c>
      <c r="X891" t="s">
        <v>37</v>
      </c>
      <c r="Y891">
        <v>2</v>
      </c>
      <c r="AB891" t="str">
        <f>IF(Table111[[#This Row],[In Adafruit Kit]]+Table111[[#This Row],[Common part]]&gt;0,1,"")</f>
        <v/>
      </c>
      <c r="AD891">
        <v>1</v>
      </c>
      <c r="AE891" t="e">
        <f>VLOOKUP(Table111[[#This Row],[Resistance (Ohms)]],Values!$A$12:'Values'!D$88,3,0)</f>
        <v>#N/A</v>
      </c>
      <c r="AG891" t="str">
        <f>CONCATENATE(Table111[[#This Row],[Resistance (Ohms)]],Table111[[#This Row],[Tolerance]],Table111[[#This Row],[Stock]])</f>
        <v>18.7kÂ±1%</v>
      </c>
      <c r="AH891" t="s">
        <v>11345</v>
      </c>
      <c r="AI891" s="6" t="s">
        <v>11350</v>
      </c>
    </row>
    <row r="892" spans="1:35">
      <c r="A892" t="s">
        <v>7192</v>
      </c>
      <c r="B892" t="s">
        <v>5275</v>
      </c>
      <c r="C892" t="s">
        <v>7945</v>
      </c>
      <c r="D892" t="s">
        <v>7946</v>
      </c>
      <c r="E892" t="s">
        <v>60</v>
      </c>
      <c r="F892" t="s">
        <v>6144</v>
      </c>
      <c r="G892">
        <v>0</v>
      </c>
      <c r="H892">
        <v>0</v>
      </c>
      <c r="I892" t="s">
        <v>25</v>
      </c>
      <c r="J892">
        <v>0</v>
      </c>
      <c r="K892">
        <v>10</v>
      </c>
      <c r="L892" t="s">
        <v>19</v>
      </c>
      <c r="M892" t="s">
        <v>5279</v>
      </c>
      <c r="N892" t="s">
        <v>1415</v>
      </c>
      <c r="O892" t="s">
        <v>24</v>
      </c>
      <c r="P892" t="s">
        <v>5280</v>
      </c>
      <c r="Q892" t="s">
        <v>65</v>
      </c>
      <c r="R892" t="s">
        <v>20</v>
      </c>
      <c r="S892" t="s">
        <v>105</v>
      </c>
      <c r="T892" t="s">
        <v>67</v>
      </c>
      <c r="U892" t="s">
        <v>35</v>
      </c>
      <c r="V892">
        <v>603</v>
      </c>
      <c r="W892" t="s">
        <v>36</v>
      </c>
      <c r="X892" t="s">
        <v>37</v>
      </c>
      <c r="Y892">
        <v>2</v>
      </c>
      <c r="AB892" t="str">
        <f>IF(Table111[[#This Row],[In Adafruit Kit]]+Table111[[#This Row],[Common part]]&gt;0,1,"")</f>
        <v/>
      </c>
      <c r="AE892" t="e">
        <f>VLOOKUP(Table111[[#This Row],[Resistance (Ohms)]],Values!$A$12:'Values'!D$88,3,0)</f>
        <v>#N/A</v>
      </c>
      <c r="AG892" t="str">
        <f>CONCATENATE(Table111[[#This Row],[Resistance (Ohms)]],Table111[[#This Row],[Tolerance]],Table111[[#This Row],[Stock]])</f>
        <v>18.7kÂ±1%</v>
      </c>
      <c r="AH892" t="s">
        <v>11345</v>
      </c>
      <c r="AI892" s="6" t="s">
        <v>11350</v>
      </c>
    </row>
    <row r="893" spans="1:35">
      <c r="A893" t="s">
        <v>5274</v>
      </c>
      <c r="B893" t="s">
        <v>5275</v>
      </c>
      <c r="C893" t="s">
        <v>5551</v>
      </c>
      <c r="D893" t="s">
        <v>5552</v>
      </c>
      <c r="E893" t="s">
        <v>60</v>
      </c>
      <c r="F893" t="s">
        <v>5553</v>
      </c>
      <c r="G893">
        <v>61192</v>
      </c>
      <c r="H893">
        <v>0</v>
      </c>
      <c r="I893">
        <v>0.1</v>
      </c>
      <c r="J893">
        <v>0</v>
      </c>
      <c r="K893">
        <v>1</v>
      </c>
      <c r="L893" t="s">
        <v>19</v>
      </c>
      <c r="M893" t="s">
        <v>5279</v>
      </c>
      <c r="N893" t="s">
        <v>220</v>
      </c>
      <c r="O893" t="s">
        <v>23</v>
      </c>
      <c r="P893" t="s">
        <v>5280</v>
      </c>
      <c r="Q893" t="s">
        <v>65</v>
      </c>
      <c r="R893" t="s">
        <v>66</v>
      </c>
      <c r="S893" t="s">
        <v>105</v>
      </c>
      <c r="T893" t="s">
        <v>67</v>
      </c>
      <c r="U893" t="s">
        <v>35</v>
      </c>
      <c r="V893">
        <v>603</v>
      </c>
      <c r="W893" t="s">
        <v>36</v>
      </c>
      <c r="X893" t="s">
        <v>37</v>
      </c>
      <c r="Y893">
        <v>2</v>
      </c>
      <c r="Z893">
        <v>1</v>
      </c>
      <c r="AA893">
        <v>1</v>
      </c>
      <c r="AB893">
        <f>IF(Table111[[#This Row],[In Adafruit Kit]]+Table111[[#This Row],[Common part]]&gt;0,1,"")</f>
        <v>1</v>
      </c>
      <c r="AC893">
        <v>1</v>
      </c>
      <c r="AE893" t="str">
        <f>VLOOKUP(Table111[[#This Row],[Resistance (Ohms)]],Values!$A$12:'Values'!D$88,3,0)</f>
        <v>STOCK</v>
      </c>
      <c r="AF893" t="s">
        <v>29</v>
      </c>
      <c r="AG893" t="str">
        <f>CONCATENATE(Table111[[#This Row],[Resistance (Ohms)]],Table111[[#This Row],[Tolerance]],Table111[[#This Row],[Stock]])</f>
        <v>180kÂ±5%Stock</v>
      </c>
      <c r="AH893" t="s">
        <v>11345</v>
      </c>
      <c r="AI893" s="6" t="s">
        <v>11350</v>
      </c>
    </row>
    <row r="894" spans="1:35">
      <c r="A894" t="s">
        <v>5274</v>
      </c>
      <c r="B894" t="s">
        <v>5275</v>
      </c>
      <c r="C894" t="s">
        <v>7414</v>
      </c>
      <c r="D894" t="s">
        <v>7415</v>
      </c>
      <c r="E894" t="s">
        <v>60</v>
      </c>
      <c r="F894" t="s">
        <v>7416</v>
      </c>
      <c r="G894">
        <v>4816</v>
      </c>
      <c r="H894">
        <v>0</v>
      </c>
      <c r="I894">
        <v>0.1</v>
      </c>
      <c r="J894">
        <v>0</v>
      </c>
      <c r="K894">
        <v>1</v>
      </c>
      <c r="L894" t="s">
        <v>19</v>
      </c>
      <c r="M894" t="s">
        <v>5279</v>
      </c>
      <c r="N894" t="s">
        <v>220</v>
      </c>
      <c r="O894" t="s">
        <v>24</v>
      </c>
      <c r="P894" t="s">
        <v>5280</v>
      </c>
      <c r="Q894" t="s">
        <v>65</v>
      </c>
      <c r="R894" t="s">
        <v>66</v>
      </c>
      <c r="S894" t="s">
        <v>105</v>
      </c>
      <c r="T894" t="s">
        <v>67</v>
      </c>
      <c r="U894" t="s">
        <v>35</v>
      </c>
      <c r="V894">
        <v>603</v>
      </c>
      <c r="W894" t="s">
        <v>36</v>
      </c>
      <c r="X894" t="s">
        <v>37</v>
      </c>
      <c r="Y894">
        <v>2</v>
      </c>
      <c r="AB894" t="str">
        <f>IF(Table111[[#This Row],[In Adafruit Kit]]+Table111[[#This Row],[Common part]]&gt;0,1,"")</f>
        <v/>
      </c>
      <c r="AD894">
        <v>1</v>
      </c>
      <c r="AE894" t="str">
        <f>VLOOKUP(Table111[[#This Row],[Resistance (Ohms)]],Values!$A$12:'Values'!D$88,3,0)</f>
        <v>STOCK</v>
      </c>
      <c r="AF894" t="s">
        <v>29</v>
      </c>
      <c r="AG894" t="str">
        <f>CONCATENATE(Table111[[#This Row],[Resistance (Ohms)]],Table111[[#This Row],[Tolerance]],Table111[[#This Row],[Stock]])</f>
        <v>180kÂ±1%Stock</v>
      </c>
      <c r="AH894" t="s">
        <v>11345</v>
      </c>
      <c r="AI894" s="6" t="s">
        <v>11350</v>
      </c>
    </row>
    <row r="895" spans="1:35">
      <c r="A895" t="s">
        <v>7192</v>
      </c>
      <c r="B895" t="s">
        <v>5275</v>
      </c>
      <c r="C895" t="s">
        <v>7931</v>
      </c>
      <c r="D895" t="s">
        <v>7932</v>
      </c>
      <c r="E895" t="s">
        <v>60</v>
      </c>
      <c r="F895" t="s">
        <v>7416</v>
      </c>
      <c r="G895">
        <v>0</v>
      </c>
      <c r="H895">
        <v>0</v>
      </c>
      <c r="I895" t="s">
        <v>25</v>
      </c>
      <c r="J895">
        <v>0</v>
      </c>
      <c r="K895">
        <v>10</v>
      </c>
      <c r="L895" t="s">
        <v>19</v>
      </c>
      <c r="M895" t="s">
        <v>5279</v>
      </c>
      <c r="N895" t="s">
        <v>220</v>
      </c>
      <c r="O895" t="s">
        <v>24</v>
      </c>
      <c r="P895" t="s">
        <v>5280</v>
      </c>
      <c r="Q895" t="s">
        <v>65</v>
      </c>
      <c r="R895" t="s">
        <v>20</v>
      </c>
      <c r="S895" t="s">
        <v>105</v>
      </c>
      <c r="T895" t="s">
        <v>67</v>
      </c>
      <c r="U895" t="s">
        <v>35</v>
      </c>
      <c r="V895">
        <v>603</v>
      </c>
      <c r="W895" t="s">
        <v>36</v>
      </c>
      <c r="X895" t="s">
        <v>37</v>
      </c>
      <c r="Y895">
        <v>2</v>
      </c>
      <c r="AB895" t="str">
        <f>IF(Table111[[#This Row],[In Adafruit Kit]]+Table111[[#This Row],[Common part]]&gt;0,1,"")</f>
        <v/>
      </c>
      <c r="AE895" t="str">
        <f>VLOOKUP(Table111[[#This Row],[Resistance (Ohms)]],Values!$A$12:'Values'!D$88,3,0)</f>
        <v>STOCK</v>
      </c>
      <c r="AG895" t="str">
        <f>CONCATENATE(Table111[[#This Row],[Resistance (Ohms)]],Table111[[#This Row],[Tolerance]],Table111[[#This Row],[Stock]])</f>
        <v>180kÂ±1%</v>
      </c>
      <c r="AH895" t="s">
        <v>11345</v>
      </c>
      <c r="AI895" s="6" t="s">
        <v>11350</v>
      </c>
    </row>
    <row r="896" spans="1:35">
      <c r="A896" t="s">
        <v>7192</v>
      </c>
      <c r="B896" t="s">
        <v>5275</v>
      </c>
      <c r="C896" t="s">
        <v>8936</v>
      </c>
      <c r="D896" t="s">
        <v>8937</v>
      </c>
      <c r="E896" t="s">
        <v>60</v>
      </c>
      <c r="F896" t="s">
        <v>5553</v>
      </c>
      <c r="G896">
        <v>0</v>
      </c>
      <c r="H896">
        <v>0</v>
      </c>
      <c r="I896" t="s">
        <v>25</v>
      </c>
      <c r="J896">
        <v>0</v>
      </c>
      <c r="K896">
        <v>10</v>
      </c>
      <c r="L896" t="s">
        <v>19</v>
      </c>
      <c r="M896" t="s">
        <v>5279</v>
      </c>
      <c r="N896" t="s">
        <v>220</v>
      </c>
      <c r="O896" t="s">
        <v>23</v>
      </c>
      <c r="P896" t="s">
        <v>5280</v>
      </c>
      <c r="Q896" t="s">
        <v>65</v>
      </c>
      <c r="R896" t="s">
        <v>20</v>
      </c>
      <c r="S896" t="s">
        <v>71</v>
      </c>
      <c r="T896" t="s">
        <v>67</v>
      </c>
      <c r="U896" t="s">
        <v>35</v>
      </c>
      <c r="V896">
        <v>603</v>
      </c>
      <c r="W896" t="s">
        <v>36</v>
      </c>
      <c r="X896" t="s">
        <v>37</v>
      </c>
      <c r="Y896">
        <v>2</v>
      </c>
      <c r="AB896" t="str">
        <f>IF(Table111[[#This Row],[In Adafruit Kit]]+Table111[[#This Row],[Common part]]&gt;0,1,"")</f>
        <v/>
      </c>
      <c r="AE896" t="str">
        <f>VLOOKUP(Table111[[#This Row],[Resistance (Ohms)]],Values!$A$12:'Values'!D$88,3,0)</f>
        <v>STOCK</v>
      </c>
      <c r="AG896" t="str">
        <f>CONCATENATE(Table111[[#This Row],[Resistance (Ohms)]],Table111[[#This Row],[Tolerance]],Table111[[#This Row],[Stock]])</f>
        <v>180kÂ±5%</v>
      </c>
      <c r="AH896" t="s">
        <v>11345</v>
      </c>
      <c r="AI896" s="6" t="s">
        <v>11350</v>
      </c>
    </row>
    <row r="897" spans="1:35">
      <c r="A897" t="s">
        <v>5274</v>
      </c>
      <c r="B897" t="s">
        <v>5275</v>
      </c>
      <c r="C897" t="s">
        <v>7594</v>
      </c>
      <c r="D897" t="s">
        <v>7595</v>
      </c>
      <c r="E897" t="s">
        <v>60</v>
      </c>
      <c r="F897" t="s">
        <v>7596</v>
      </c>
      <c r="G897">
        <v>64</v>
      </c>
      <c r="H897">
        <v>0</v>
      </c>
      <c r="I897">
        <v>0.1</v>
      </c>
      <c r="J897">
        <v>0</v>
      </c>
      <c r="K897">
        <v>1</v>
      </c>
      <c r="L897" t="s">
        <v>19</v>
      </c>
      <c r="M897" t="s">
        <v>5279</v>
      </c>
      <c r="N897" t="s">
        <v>1283</v>
      </c>
      <c r="O897" t="s">
        <v>24</v>
      </c>
      <c r="P897" t="s">
        <v>5280</v>
      </c>
      <c r="Q897" t="s">
        <v>65</v>
      </c>
      <c r="R897" t="s">
        <v>66</v>
      </c>
      <c r="S897" t="s">
        <v>105</v>
      </c>
      <c r="T897" t="s">
        <v>67</v>
      </c>
      <c r="U897" t="s">
        <v>35</v>
      </c>
      <c r="V897">
        <v>603</v>
      </c>
      <c r="W897" t="s">
        <v>36</v>
      </c>
      <c r="X897" t="s">
        <v>37</v>
      </c>
      <c r="Y897">
        <v>2</v>
      </c>
      <c r="AB897" t="str">
        <f>IF(Table111[[#This Row],[In Adafruit Kit]]+Table111[[#This Row],[Common part]]&gt;0,1,"")</f>
        <v/>
      </c>
      <c r="AD897">
        <v>1</v>
      </c>
      <c r="AE897" t="e">
        <f>VLOOKUP(Table111[[#This Row],[Resistance (Ohms)]],Values!$A$12:'Values'!D$88,3,0)</f>
        <v>#N/A</v>
      </c>
      <c r="AG897" t="str">
        <f>CONCATENATE(Table111[[#This Row],[Resistance (Ohms)]],Table111[[#This Row],[Tolerance]],Table111[[#This Row],[Stock]])</f>
        <v>182kÂ±1%</v>
      </c>
      <c r="AH897" t="s">
        <v>11345</v>
      </c>
      <c r="AI897" s="6" t="s">
        <v>11350</v>
      </c>
    </row>
    <row r="898" spans="1:35">
      <c r="A898" t="s">
        <v>7192</v>
      </c>
      <c r="B898" t="s">
        <v>5275</v>
      </c>
      <c r="C898" t="s">
        <v>7939</v>
      </c>
      <c r="D898" t="s">
        <v>7940</v>
      </c>
      <c r="E898" t="s">
        <v>60</v>
      </c>
      <c r="F898" t="s">
        <v>7596</v>
      </c>
      <c r="G898">
        <v>0</v>
      </c>
      <c r="H898">
        <v>0</v>
      </c>
      <c r="I898" t="s">
        <v>25</v>
      </c>
      <c r="J898">
        <v>0</v>
      </c>
      <c r="K898">
        <v>10</v>
      </c>
      <c r="L898" t="s">
        <v>19</v>
      </c>
      <c r="M898" t="s">
        <v>5279</v>
      </c>
      <c r="N898" t="s">
        <v>1283</v>
      </c>
      <c r="O898" t="s">
        <v>24</v>
      </c>
      <c r="P898" t="s">
        <v>5280</v>
      </c>
      <c r="Q898" t="s">
        <v>65</v>
      </c>
      <c r="R898" t="s">
        <v>20</v>
      </c>
      <c r="S898" t="s">
        <v>105</v>
      </c>
      <c r="T898" t="s">
        <v>67</v>
      </c>
      <c r="U898" t="s">
        <v>35</v>
      </c>
      <c r="V898">
        <v>603</v>
      </c>
      <c r="W898" t="s">
        <v>36</v>
      </c>
      <c r="X898" t="s">
        <v>37</v>
      </c>
      <c r="Y898">
        <v>2</v>
      </c>
      <c r="AB898" t="str">
        <f>IF(Table111[[#This Row],[In Adafruit Kit]]+Table111[[#This Row],[Common part]]&gt;0,1,"")</f>
        <v/>
      </c>
      <c r="AE898" t="e">
        <f>VLOOKUP(Table111[[#This Row],[Resistance (Ohms)]],Values!$A$12:'Values'!D$88,3,0)</f>
        <v>#N/A</v>
      </c>
      <c r="AG898" t="str">
        <f>CONCATENATE(Table111[[#This Row],[Resistance (Ohms)]],Table111[[#This Row],[Tolerance]],Table111[[#This Row],[Stock]])</f>
        <v>182kÂ±1%</v>
      </c>
      <c r="AH898" t="s">
        <v>11345</v>
      </c>
      <c r="AI898" s="6" t="s">
        <v>11350</v>
      </c>
    </row>
    <row r="899" spans="1:35">
      <c r="A899" t="s">
        <v>5274</v>
      </c>
      <c r="B899" t="s">
        <v>5275</v>
      </c>
      <c r="C899" t="s">
        <v>5947</v>
      </c>
      <c r="D899" t="s">
        <v>5948</v>
      </c>
      <c r="E899" t="s">
        <v>60</v>
      </c>
      <c r="F899" t="s">
        <v>5949</v>
      </c>
      <c r="G899">
        <v>141769</v>
      </c>
      <c r="H899">
        <v>0</v>
      </c>
      <c r="I899">
        <v>0.1</v>
      </c>
      <c r="J899">
        <v>0</v>
      </c>
      <c r="K899">
        <v>1</v>
      </c>
      <c r="L899" t="s">
        <v>19</v>
      </c>
      <c r="M899" t="s">
        <v>5279</v>
      </c>
      <c r="N899" t="s">
        <v>1566</v>
      </c>
      <c r="O899" t="s">
        <v>24</v>
      </c>
      <c r="P899" t="s">
        <v>5280</v>
      </c>
      <c r="Q899" t="s">
        <v>65</v>
      </c>
      <c r="R899" t="s">
        <v>66</v>
      </c>
      <c r="S899" t="s">
        <v>105</v>
      </c>
      <c r="T899" t="s">
        <v>67</v>
      </c>
      <c r="U899" t="s">
        <v>35</v>
      </c>
      <c r="V899">
        <v>603</v>
      </c>
      <c r="W899" t="s">
        <v>36</v>
      </c>
      <c r="X899" t="s">
        <v>37</v>
      </c>
      <c r="Y899">
        <v>2</v>
      </c>
      <c r="AB899" t="str">
        <f>IF(Table111[[#This Row],[In Adafruit Kit]]+Table111[[#This Row],[Common part]]&gt;0,1,"")</f>
        <v/>
      </c>
      <c r="AD899">
        <v>1</v>
      </c>
      <c r="AE899" t="e">
        <f>VLOOKUP(Table111[[#This Row],[Resistance (Ohms)]],Values!$A$12:'Values'!D$88,3,0)</f>
        <v>#N/A</v>
      </c>
      <c r="AG899" t="str">
        <f>CONCATENATE(Table111[[#This Row],[Resistance (Ohms)]],Table111[[#This Row],[Tolerance]],Table111[[#This Row],[Stock]])</f>
        <v>187kÂ±1%</v>
      </c>
      <c r="AH899" t="s">
        <v>11345</v>
      </c>
      <c r="AI899" s="6" t="s">
        <v>11350</v>
      </c>
    </row>
    <row r="900" spans="1:35">
      <c r="A900" t="s">
        <v>7192</v>
      </c>
      <c r="B900" t="s">
        <v>5275</v>
      </c>
      <c r="C900" t="s">
        <v>7947</v>
      </c>
      <c r="D900" t="s">
        <v>7948</v>
      </c>
      <c r="E900" t="s">
        <v>60</v>
      </c>
      <c r="F900" t="s">
        <v>5949</v>
      </c>
      <c r="G900">
        <v>0</v>
      </c>
      <c r="H900">
        <v>0</v>
      </c>
      <c r="I900" t="s">
        <v>25</v>
      </c>
      <c r="J900">
        <v>0</v>
      </c>
      <c r="K900">
        <v>10</v>
      </c>
      <c r="L900" t="s">
        <v>19</v>
      </c>
      <c r="M900" t="s">
        <v>5279</v>
      </c>
      <c r="N900" t="s">
        <v>1566</v>
      </c>
      <c r="O900" t="s">
        <v>24</v>
      </c>
      <c r="P900" t="s">
        <v>5280</v>
      </c>
      <c r="Q900" t="s">
        <v>65</v>
      </c>
      <c r="R900" t="s">
        <v>20</v>
      </c>
      <c r="S900" t="s">
        <v>105</v>
      </c>
      <c r="T900" t="s">
        <v>67</v>
      </c>
      <c r="U900" t="s">
        <v>35</v>
      </c>
      <c r="V900">
        <v>603</v>
      </c>
      <c r="W900" t="s">
        <v>36</v>
      </c>
      <c r="X900" t="s">
        <v>37</v>
      </c>
      <c r="Y900">
        <v>2</v>
      </c>
      <c r="AB900" t="str">
        <f>IF(Table111[[#This Row],[In Adafruit Kit]]+Table111[[#This Row],[Common part]]&gt;0,1,"")</f>
        <v/>
      </c>
      <c r="AE900" t="e">
        <f>VLOOKUP(Table111[[#This Row],[Resistance (Ohms)]],Values!$A$12:'Values'!D$88,3,0)</f>
        <v>#N/A</v>
      </c>
      <c r="AG900" t="str">
        <f>CONCATENATE(Table111[[#This Row],[Resistance (Ohms)]],Table111[[#This Row],[Tolerance]],Table111[[#This Row],[Stock]])</f>
        <v>187kÂ±1%</v>
      </c>
      <c r="AH900" t="s">
        <v>11345</v>
      </c>
      <c r="AI900" s="6" t="s">
        <v>11350</v>
      </c>
    </row>
    <row r="901" spans="1:35">
      <c r="A901" t="s">
        <v>5274</v>
      </c>
      <c r="B901" t="s">
        <v>5275</v>
      </c>
      <c r="C901" t="s">
        <v>5665</v>
      </c>
      <c r="D901" t="s">
        <v>5666</v>
      </c>
      <c r="E901" t="s">
        <v>60</v>
      </c>
      <c r="F901" t="s">
        <v>5667</v>
      </c>
      <c r="G901">
        <v>21042</v>
      </c>
      <c r="H901">
        <v>0</v>
      </c>
      <c r="I901">
        <v>0.1</v>
      </c>
      <c r="J901">
        <v>0</v>
      </c>
      <c r="K901">
        <v>1</v>
      </c>
      <c r="L901" t="s">
        <v>19</v>
      </c>
      <c r="M901" t="s">
        <v>5279</v>
      </c>
      <c r="N901" t="s">
        <v>525</v>
      </c>
      <c r="O901" t="s">
        <v>23</v>
      </c>
      <c r="P901" t="s">
        <v>5280</v>
      </c>
      <c r="Q901" t="s">
        <v>65</v>
      </c>
      <c r="R901" t="s">
        <v>66</v>
      </c>
      <c r="S901" t="s">
        <v>105</v>
      </c>
      <c r="T901" t="s">
        <v>67</v>
      </c>
      <c r="U901" t="s">
        <v>35</v>
      </c>
      <c r="V901">
        <v>603</v>
      </c>
      <c r="W901" t="s">
        <v>36</v>
      </c>
      <c r="X901" t="s">
        <v>37</v>
      </c>
      <c r="Y901">
        <v>2</v>
      </c>
      <c r="AB901" t="str">
        <f>IF(Table111[[#This Row],[In Adafruit Kit]]+Table111[[#This Row],[Common part]]&gt;0,1,"")</f>
        <v/>
      </c>
      <c r="AD901">
        <v>1</v>
      </c>
      <c r="AE901" t="e">
        <f>VLOOKUP(Table111[[#This Row],[Resistance (Ohms)]],Values!$A$12:'Values'!D$88,3,0)</f>
        <v>#N/A</v>
      </c>
      <c r="AG901" t="str">
        <f>CONCATENATE(Table111[[#This Row],[Resistance (Ohms)]],Table111[[#This Row],[Tolerance]],Table111[[#This Row],[Stock]])</f>
        <v>18kÂ±5%</v>
      </c>
      <c r="AH901" t="s">
        <v>11345</v>
      </c>
      <c r="AI901" s="6" t="s">
        <v>11350</v>
      </c>
    </row>
    <row r="902" spans="1:35">
      <c r="A902" t="s">
        <v>5274</v>
      </c>
      <c r="B902" t="s">
        <v>5275</v>
      </c>
      <c r="C902" t="s">
        <v>5800</v>
      </c>
      <c r="D902" t="s">
        <v>5801</v>
      </c>
      <c r="E902" t="s">
        <v>60</v>
      </c>
      <c r="F902" t="s">
        <v>5802</v>
      </c>
      <c r="G902">
        <v>211269</v>
      </c>
      <c r="H902">
        <v>0</v>
      </c>
      <c r="I902">
        <v>0.1</v>
      </c>
      <c r="J902">
        <v>0</v>
      </c>
      <c r="K902">
        <v>1</v>
      </c>
      <c r="L902" t="s">
        <v>19</v>
      </c>
      <c r="M902" t="s">
        <v>5279</v>
      </c>
      <c r="N902" t="s">
        <v>525</v>
      </c>
      <c r="O902" t="s">
        <v>24</v>
      </c>
      <c r="P902" t="s">
        <v>5280</v>
      </c>
      <c r="Q902" t="s">
        <v>65</v>
      </c>
      <c r="R902" t="s">
        <v>66</v>
      </c>
      <c r="S902" t="s">
        <v>105</v>
      </c>
      <c r="T902" t="s">
        <v>67</v>
      </c>
      <c r="U902" t="s">
        <v>35</v>
      </c>
      <c r="V902">
        <v>603</v>
      </c>
      <c r="W902" t="s">
        <v>36</v>
      </c>
      <c r="X902" t="s">
        <v>37</v>
      </c>
      <c r="Y902">
        <v>2</v>
      </c>
      <c r="AB902" t="str">
        <f>IF(Table111[[#This Row],[In Adafruit Kit]]+Table111[[#This Row],[Common part]]&gt;0,1,"")</f>
        <v/>
      </c>
      <c r="AD902">
        <v>1</v>
      </c>
      <c r="AE902" t="e">
        <f>VLOOKUP(Table111[[#This Row],[Resistance (Ohms)]],Values!$A$12:'Values'!D$88,3,0)</f>
        <v>#N/A</v>
      </c>
      <c r="AG902" t="str">
        <f>CONCATENATE(Table111[[#This Row],[Resistance (Ohms)]],Table111[[#This Row],[Tolerance]],Table111[[#This Row],[Stock]])</f>
        <v>18kÂ±1%</v>
      </c>
      <c r="AH902" t="s">
        <v>11345</v>
      </c>
      <c r="AI902" s="6" t="s">
        <v>11350</v>
      </c>
    </row>
    <row r="903" spans="1:35">
      <c r="A903" t="s">
        <v>7192</v>
      </c>
      <c r="B903" t="s">
        <v>5275</v>
      </c>
      <c r="C903" t="s">
        <v>7929</v>
      </c>
      <c r="D903" t="s">
        <v>7930</v>
      </c>
      <c r="E903" t="s">
        <v>60</v>
      </c>
      <c r="F903" t="s">
        <v>5802</v>
      </c>
      <c r="G903">
        <v>0</v>
      </c>
      <c r="H903">
        <v>0</v>
      </c>
      <c r="I903" t="s">
        <v>25</v>
      </c>
      <c r="J903">
        <v>0</v>
      </c>
      <c r="K903">
        <v>10</v>
      </c>
      <c r="L903" t="s">
        <v>19</v>
      </c>
      <c r="M903" t="s">
        <v>5279</v>
      </c>
      <c r="N903" t="s">
        <v>525</v>
      </c>
      <c r="O903" t="s">
        <v>24</v>
      </c>
      <c r="P903" t="s">
        <v>5280</v>
      </c>
      <c r="Q903" t="s">
        <v>65</v>
      </c>
      <c r="R903" t="s">
        <v>20</v>
      </c>
      <c r="S903" t="s">
        <v>105</v>
      </c>
      <c r="T903" t="s">
        <v>67</v>
      </c>
      <c r="U903" t="s">
        <v>35</v>
      </c>
      <c r="V903">
        <v>603</v>
      </c>
      <c r="W903" t="s">
        <v>36</v>
      </c>
      <c r="X903" t="s">
        <v>37</v>
      </c>
      <c r="Y903">
        <v>2</v>
      </c>
      <c r="AB903" t="str">
        <f>IF(Table111[[#This Row],[In Adafruit Kit]]+Table111[[#This Row],[Common part]]&gt;0,1,"")</f>
        <v/>
      </c>
      <c r="AE903" t="e">
        <f>VLOOKUP(Table111[[#This Row],[Resistance (Ohms)]],Values!$A$12:'Values'!D$88,3,0)</f>
        <v>#N/A</v>
      </c>
      <c r="AG903" t="str">
        <f>CONCATENATE(Table111[[#This Row],[Resistance (Ohms)]],Table111[[#This Row],[Tolerance]],Table111[[#This Row],[Stock]])</f>
        <v>18kÂ±1%</v>
      </c>
      <c r="AH903" t="s">
        <v>11345</v>
      </c>
      <c r="AI903" s="6" t="s">
        <v>11350</v>
      </c>
    </row>
    <row r="904" spans="1:35">
      <c r="A904" t="s">
        <v>7192</v>
      </c>
      <c r="B904" t="s">
        <v>5275</v>
      </c>
      <c r="C904" t="s">
        <v>8934</v>
      </c>
      <c r="D904" t="s">
        <v>8935</v>
      </c>
      <c r="E904" t="s">
        <v>60</v>
      </c>
      <c r="F904" t="s">
        <v>5667</v>
      </c>
      <c r="G904">
        <v>0</v>
      </c>
      <c r="H904">
        <v>0</v>
      </c>
      <c r="I904" t="s">
        <v>25</v>
      </c>
      <c r="J904">
        <v>0</v>
      </c>
      <c r="K904">
        <v>10</v>
      </c>
      <c r="L904" t="s">
        <v>19</v>
      </c>
      <c r="M904" t="s">
        <v>5279</v>
      </c>
      <c r="N904" t="s">
        <v>525</v>
      </c>
      <c r="O904" t="s">
        <v>23</v>
      </c>
      <c r="P904" t="s">
        <v>5280</v>
      </c>
      <c r="Q904" t="s">
        <v>65</v>
      </c>
      <c r="R904" t="s">
        <v>20</v>
      </c>
      <c r="S904" t="s">
        <v>71</v>
      </c>
      <c r="T904" t="s">
        <v>67</v>
      </c>
      <c r="U904" t="s">
        <v>35</v>
      </c>
      <c r="V904">
        <v>603</v>
      </c>
      <c r="W904" t="s">
        <v>36</v>
      </c>
      <c r="X904" t="s">
        <v>37</v>
      </c>
      <c r="Y904">
        <v>2</v>
      </c>
      <c r="AB904" t="str">
        <f>IF(Table111[[#This Row],[In Adafruit Kit]]+Table111[[#This Row],[Common part]]&gt;0,1,"")</f>
        <v/>
      </c>
      <c r="AE904" t="e">
        <f>VLOOKUP(Table111[[#This Row],[Resistance (Ohms)]],Values!$A$12:'Values'!D$88,3,0)</f>
        <v>#N/A</v>
      </c>
      <c r="AG904" t="str">
        <f>CONCATENATE(Table111[[#This Row],[Resistance (Ohms)]],Table111[[#This Row],[Tolerance]],Table111[[#This Row],[Stock]])</f>
        <v>18kÂ±5%</v>
      </c>
      <c r="AH904" t="s">
        <v>11345</v>
      </c>
      <c r="AI904" s="6" t="s">
        <v>11350</v>
      </c>
    </row>
    <row r="905" spans="1:35">
      <c r="A905" t="s">
        <v>5274</v>
      </c>
      <c r="B905" t="s">
        <v>5275</v>
      </c>
      <c r="C905" t="s">
        <v>6145</v>
      </c>
      <c r="D905" t="s">
        <v>6146</v>
      </c>
      <c r="E905" t="s">
        <v>60</v>
      </c>
      <c r="F905" t="s">
        <v>6147</v>
      </c>
      <c r="G905">
        <v>97647</v>
      </c>
      <c r="H905">
        <v>0</v>
      </c>
      <c r="I905">
        <v>0.1</v>
      </c>
      <c r="J905">
        <v>0</v>
      </c>
      <c r="K905">
        <v>1</v>
      </c>
      <c r="L905" t="s">
        <v>19</v>
      </c>
      <c r="M905" t="s">
        <v>5279</v>
      </c>
      <c r="N905" t="s">
        <v>1287</v>
      </c>
      <c r="O905" t="s">
        <v>24</v>
      </c>
      <c r="P905" t="s">
        <v>5280</v>
      </c>
      <c r="Q905" t="s">
        <v>65</v>
      </c>
      <c r="R905" t="s">
        <v>66</v>
      </c>
      <c r="S905" t="s">
        <v>105</v>
      </c>
      <c r="T905" t="s">
        <v>67</v>
      </c>
      <c r="U905" t="s">
        <v>35</v>
      </c>
      <c r="V905">
        <v>603</v>
      </c>
      <c r="W905" t="s">
        <v>36</v>
      </c>
      <c r="X905" t="s">
        <v>37</v>
      </c>
      <c r="Y905">
        <v>2</v>
      </c>
      <c r="AB905" t="str">
        <f>IF(Table111[[#This Row],[In Adafruit Kit]]+Table111[[#This Row],[Common part]]&gt;0,1,"")</f>
        <v/>
      </c>
      <c r="AD905">
        <v>1</v>
      </c>
      <c r="AE905" t="e">
        <f>VLOOKUP(Table111[[#This Row],[Resistance (Ohms)]],Values!$A$12:'Values'!D$88,3,0)</f>
        <v>#N/A</v>
      </c>
      <c r="AG905" t="str">
        <f>CONCATENATE(Table111[[#This Row],[Resistance (Ohms)]],Table111[[#This Row],[Tolerance]],Table111[[#This Row],[Stock]])</f>
        <v>19.1kÂ±1%</v>
      </c>
      <c r="AH905" t="s">
        <v>11345</v>
      </c>
      <c r="AI905" s="6" t="s">
        <v>11350</v>
      </c>
    </row>
    <row r="906" spans="1:35">
      <c r="A906" t="s">
        <v>7192</v>
      </c>
      <c r="B906" t="s">
        <v>5275</v>
      </c>
      <c r="C906" t="s">
        <v>7959</v>
      </c>
      <c r="D906" t="s">
        <v>7960</v>
      </c>
      <c r="E906" t="s">
        <v>60</v>
      </c>
      <c r="F906" t="s">
        <v>6147</v>
      </c>
      <c r="G906">
        <v>0</v>
      </c>
      <c r="H906">
        <v>0</v>
      </c>
      <c r="I906" t="s">
        <v>25</v>
      </c>
      <c r="J906">
        <v>0</v>
      </c>
      <c r="K906">
        <v>10</v>
      </c>
      <c r="L906" t="s">
        <v>19</v>
      </c>
      <c r="M906" t="s">
        <v>5279</v>
      </c>
      <c r="N906" t="s">
        <v>1287</v>
      </c>
      <c r="O906" t="s">
        <v>24</v>
      </c>
      <c r="P906" t="s">
        <v>5280</v>
      </c>
      <c r="Q906" t="s">
        <v>65</v>
      </c>
      <c r="R906" t="s">
        <v>20</v>
      </c>
      <c r="S906" t="s">
        <v>105</v>
      </c>
      <c r="T906" t="s">
        <v>67</v>
      </c>
      <c r="U906" t="s">
        <v>35</v>
      </c>
      <c r="V906">
        <v>603</v>
      </c>
      <c r="W906" t="s">
        <v>36</v>
      </c>
      <c r="X906" t="s">
        <v>37</v>
      </c>
      <c r="Y906">
        <v>2</v>
      </c>
      <c r="AB906" t="str">
        <f>IF(Table111[[#This Row],[In Adafruit Kit]]+Table111[[#This Row],[Common part]]&gt;0,1,"")</f>
        <v/>
      </c>
      <c r="AE906" t="e">
        <f>VLOOKUP(Table111[[#This Row],[Resistance (Ohms)]],Values!$A$12:'Values'!D$88,3,0)</f>
        <v>#N/A</v>
      </c>
      <c r="AG906" t="str">
        <f>CONCATENATE(Table111[[#This Row],[Resistance (Ohms)]],Table111[[#This Row],[Tolerance]],Table111[[#This Row],[Stock]])</f>
        <v>19.1kÂ±1%</v>
      </c>
      <c r="AH906" t="s">
        <v>11345</v>
      </c>
      <c r="AI906" s="6" t="s">
        <v>11350</v>
      </c>
    </row>
    <row r="907" spans="1:35">
      <c r="A907" t="s">
        <v>5274</v>
      </c>
      <c r="B907" t="s">
        <v>5275</v>
      </c>
      <c r="C907" t="s">
        <v>6307</v>
      </c>
      <c r="D907" t="s">
        <v>6308</v>
      </c>
      <c r="E907" t="s">
        <v>60</v>
      </c>
      <c r="F907" t="s">
        <v>6309</v>
      </c>
      <c r="G907">
        <v>76853</v>
      </c>
      <c r="H907">
        <v>0</v>
      </c>
      <c r="I907">
        <v>0.1</v>
      </c>
      <c r="J907">
        <v>0</v>
      </c>
      <c r="K907">
        <v>1</v>
      </c>
      <c r="L907" t="s">
        <v>19</v>
      </c>
      <c r="M907" t="s">
        <v>5279</v>
      </c>
      <c r="N907" t="s">
        <v>730</v>
      </c>
      <c r="O907" t="s">
        <v>24</v>
      </c>
      <c r="P907" t="s">
        <v>5280</v>
      </c>
      <c r="Q907" t="s">
        <v>65</v>
      </c>
      <c r="R907" t="s">
        <v>66</v>
      </c>
      <c r="S907" t="s">
        <v>105</v>
      </c>
      <c r="T907" t="s">
        <v>67</v>
      </c>
      <c r="U907" t="s">
        <v>35</v>
      </c>
      <c r="V907">
        <v>603</v>
      </c>
      <c r="W907" t="s">
        <v>36</v>
      </c>
      <c r="X907" t="s">
        <v>37</v>
      </c>
      <c r="Y907">
        <v>2</v>
      </c>
      <c r="AB907" t="str">
        <f>IF(Table111[[#This Row],[In Adafruit Kit]]+Table111[[#This Row],[Common part]]&gt;0,1,"")</f>
        <v/>
      </c>
      <c r="AD907">
        <v>1</v>
      </c>
      <c r="AE907" t="e">
        <f>VLOOKUP(Table111[[#This Row],[Resistance (Ohms)]],Values!$A$12:'Values'!D$88,3,0)</f>
        <v>#N/A</v>
      </c>
      <c r="AG907" t="str">
        <f>CONCATENATE(Table111[[#This Row],[Resistance (Ohms)]],Table111[[#This Row],[Tolerance]],Table111[[#This Row],[Stock]])</f>
        <v>19.6kÂ±1%</v>
      </c>
      <c r="AH907" t="s">
        <v>11345</v>
      </c>
      <c r="AI907" s="6" t="s">
        <v>11350</v>
      </c>
    </row>
    <row r="908" spans="1:35">
      <c r="A908" t="s">
        <v>7192</v>
      </c>
      <c r="B908" t="s">
        <v>5275</v>
      </c>
      <c r="C908" t="s">
        <v>7967</v>
      </c>
      <c r="D908" t="s">
        <v>7968</v>
      </c>
      <c r="E908" t="s">
        <v>60</v>
      </c>
      <c r="F908" t="s">
        <v>6309</v>
      </c>
      <c r="G908">
        <v>0</v>
      </c>
      <c r="H908">
        <v>0</v>
      </c>
      <c r="I908" t="s">
        <v>25</v>
      </c>
      <c r="J908">
        <v>0</v>
      </c>
      <c r="K908">
        <v>10</v>
      </c>
      <c r="L908" t="s">
        <v>19</v>
      </c>
      <c r="M908" t="s">
        <v>5279</v>
      </c>
      <c r="N908" t="s">
        <v>730</v>
      </c>
      <c r="O908" t="s">
        <v>24</v>
      </c>
      <c r="P908" t="s">
        <v>5280</v>
      </c>
      <c r="Q908" t="s">
        <v>65</v>
      </c>
      <c r="R908" t="s">
        <v>20</v>
      </c>
      <c r="S908" t="s">
        <v>105</v>
      </c>
      <c r="T908" t="s">
        <v>67</v>
      </c>
      <c r="U908" t="s">
        <v>35</v>
      </c>
      <c r="V908">
        <v>603</v>
      </c>
      <c r="W908" t="s">
        <v>36</v>
      </c>
      <c r="X908" t="s">
        <v>37</v>
      </c>
      <c r="Y908">
        <v>2</v>
      </c>
      <c r="AB908" t="str">
        <f>IF(Table111[[#This Row],[In Adafruit Kit]]+Table111[[#This Row],[Common part]]&gt;0,1,"")</f>
        <v/>
      </c>
      <c r="AE908" t="e">
        <f>VLOOKUP(Table111[[#This Row],[Resistance (Ohms)]],Values!$A$12:'Values'!D$88,3,0)</f>
        <v>#N/A</v>
      </c>
      <c r="AG908" t="str">
        <f>CONCATENATE(Table111[[#This Row],[Resistance (Ohms)]],Table111[[#This Row],[Tolerance]],Table111[[#This Row],[Stock]])</f>
        <v>19.6kÂ±1%</v>
      </c>
      <c r="AH908" t="s">
        <v>11345</v>
      </c>
      <c r="AI908" s="6" t="s">
        <v>11350</v>
      </c>
    </row>
    <row r="909" spans="1:35">
      <c r="A909" t="s">
        <v>5274</v>
      </c>
      <c r="B909" t="s">
        <v>5275</v>
      </c>
      <c r="C909" t="s">
        <v>6637</v>
      </c>
      <c r="D909" t="s">
        <v>6638</v>
      </c>
      <c r="E909" t="s">
        <v>60</v>
      </c>
      <c r="F909" t="s">
        <v>6639</v>
      </c>
      <c r="G909">
        <v>40580</v>
      </c>
      <c r="H909">
        <v>0</v>
      </c>
      <c r="I909">
        <v>0.1</v>
      </c>
      <c r="J909">
        <v>0</v>
      </c>
      <c r="K909">
        <v>1</v>
      </c>
      <c r="L909" t="s">
        <v>19</v>
      </c>
      <c r="M909" t="s">
        <v>5279</v>
      </c>
      <c r="N909" t="s">
        <v>1045</v>
      </c>
      <c r="O909" t="s">
        <v>24</v>
      </c>
      <c r="P909" t="s">
        <v>5280</v>
      </c>
      <c r="Q909" t="s">
        <v>65</v>
      </c>
      <c r="R909" t="s">
        <v>66</v>
      </c>
      <c r="S909" t="s">
        <v>105</v>
      </c>
      <c r="T909" t="s">
        <v>67</v>
      </c>
      <c r="U909" t="s">
        <v>35</v>
      </c>
      <c r="V909">
        <v>603</v>
      </c>
      <c r="W909" t="s">
        <v>36</v>
      </c>
      <c r="X909" t="s">
        <v>37</v>
      </c>
      <c r="Y909">
        <v>2</v>
      </c>
      <c r="AB909" t="str">
        <f>IF(Table111[[#This Row],[In Adafruit Kit]]+Table111[[#This Row],[Common part]]&gt;0,1,"")</f>
        <v/>
      </c>
      <c r="AD909">
        <v>1</v>
      </c>
      <c r="AE909" t="e">
        <f>VLOOKUP(Table111[[#This Row],[Resistance (Ohms)]],Values!$A$12:'Values'!D$88,3,0)</f>
        <v>#N/A</v>
      </c>
      <c r="AG909" t="str">
        <f>CONCATENATE(Table111[[#This Row],[Resistance (Ohms)]],Table111[[#This Row],[Tolerance]],Table111[[#This Row],[Stock]])</f>
        <v>191kÂ±1%</v>
      </c>
      <c r="AH909" t="s">
        <v>11345</v>
      </c>
      <c r="AI909" s="6" t="s">
        <v>11350</v>
      </c>
    </row>
    <row r="910" spans="1:35">
      <c r="A910" t="s">
        <v>7192</v>
      </c>
      <c r="B910" t="s">
        <v>5275</v>
      </c>
      <c r="C910" t="s">
        <v>7961</v>
      </c>
      <c r="D910" t="s">
        <v>7962</v>
      </c>
      <c r="E910" t="s">
        <v>60</v>
      </c>
      <c r="F910" t="s">
        <v>6639</v>
      </c>
      <c r="G910">
        <v>0</v>
      </c>
      <c r="H910">
        <v>0</v>
      </c>
      <c r="I910" t="s">
        <v>25</v>
      </c>
      <c r="J910">
        <v>0</v>
      </c>
      <c r="K910">
        <v>10</v>
      </c>
      <c r="L910" t="s">
        <v>19</v>
      </c>
      <c r="M910" t="s">
        <v>5279</v>
      </c>
      <c r="N910" t="s">
        <v>1045</v>
      </c>
      <c r="O910" t="s">
        <v>24</v>
      </c>
      <c r="P910" t="s">
        <v>5280</v>
      </c>
      <c r="Q910" t="s">
        <v>65</v>
      </c>
      <c r="R910" t="s">
        <v>20</v>
      </c>
      <c r="S910" t="s">
        <v>105</v>
      </c>
      <c r="T910" t="s">
        <v>67</v>
      </c>
      <c r="U910" t="s">
        <v>35</v>
      </c>
      <c r="V910">
        <v>603</v>
      </c>
      <c r="W910" t="s">
        <v>36</v>
      </c>
      <c r="X910" t="s">
        <v>37</v>
      </c>
      <c r="Y910">
        <v>2</v>
      </c>
      <c r="AB910" t="str">
        <f>IF(Table111[[#This Row],[In Adafruit Kit]]+Table111[[#This Row],[Common part]]&gt;0,1,"")</f>
        <v/>
      </c>
      <c r="AE910" t="e">
        <f>VLOOKUP(Table111[[#This Row],[Resistance (Ohms)]],Values!$A$12:'Values'!D$88,3,0)</f>
        <v>#N/A</v>
      </c>
      <c r="AG910" t="str">
        <f>CONCATENATE(Table111[[#This Row],[Resistance (Ohms)]],Table111[[#This Row],[Tolerance]],Table111[[#This Row],[Stock]])</f>
        <v>191kÂ±1%</v>
      </c>
      <c r="AH910" t="s">
        <v>11345</v>
      </c>
      <c r="AI910" s="6" t="s">
        <v>11350</v>
      </c>
    </row>
    <row r="911" spans="1:35">
      <c r="A911" t="s">
        <v>5274</v>
      </c>
      <c r="B911" t="s">
        <v>5275</v>
      </c>
      <c r="C911" t="s">
        <v>6766</v>
      </c>
      <c r="D911" t="s">
        <v>6767</v>
      </c>
      <c r="E911" t="s">
        <v>60</v>
      </c>
      <c r="F911" t="s">
        <v>6768</v>
      </c>
      <c r="G911">
        <v>38838</v>
      </c>
      <c r="H911">
        <v>0</v>
      </c>
      <c r="I911">
        <v>0.1</v>
      </c>
      <c r="J911">
        <v>0</v>
      </c>
      <c r="K911">
        <v>1</v>
      </c>
      <c r="L911" t="s">
        <v>19</v>
      </c>
      <c r="M911" t="s">
        <v>5279</v>
      </c>
      <c r="N911" t="s">
        <v>2690</v>
      </c>
      <c r="O911" t="s">
        <v>24</v>
      </c>
      <c r="P911" t="s">
        <v>5280</v>
      </c>
      <c r="Q911" t="s">
        <v>65</v>
      </c>
      <c r="R911" t="s">
        <v>66</v>
      </c>
      <c r="S911" t="s">
        <v>105</v>
      </c>
      <c r="T911" t="s">
        <v>67</v>
      </c>
      <c r="U911" t="s">
        <v>35</v>
      </c>
      <c r="V911">
        <v>603</v>
      </c>
      <c r="W911" t="s">
        <v>36</v>
      </c>
      <c r="X911" t="s">
        <v>37</v>
      </c>
      <c r="Y911">
        <v>2</v>
      </c>
      <c r="AB911" t="str">
        <f>IF(Table111[[#This Row],[In Adafruit Kit]]+Table111[[#This Row],[Common part]]&gt;0,1,"")</f>
        <v/>
      </c>
      <c r="AD911">
        <v>1</v>
      </c>
      <c r="AE911" t="e">
        <f>VLOOKUP(Table111[[#This Row],[Resistance (Ohms)]],Values!$A$12:'Values'!D$88,3,0)</f>
        <v>#N/A</v>
      </c>
      <c r="AG911" t="str">
        <f>CONCATENATE(Table111[[#This Row],[Resistance (Ohms)]],Table111[[#This Row],[Tolerance]],Table111[[#This Row],[Stock]])</f>
        <v>196kÂ±1%</v>
      </c>
      <c r="AH911" t="s">
        <v>11345</v>
      </c>
      <c r="AI911" s="6" t="s">
        <v>11350</v>
      </c>
    </row>
    <row r="912" spans="1:35">
      <c r="A912" t="s">
        <v>7192</v>
      </c>
      <c r="B912" t="s">
        <v>5275</v>
      </c>
      <c r="C912" t="s">
        <v>7969</v>
      </c>
      <c r="D912" t="s">
        <v>7970</v>
      </c>
      <c r="E912" t="s">
        <v>60</v>
      </c>
      <c r="F912" t="s">
        <v>6768</v>
      </c>
      <c r="G912">
        <v>0</v>
      </c>
      <c r="H912">
        <v>0</v>
      </c>
      <c r="I912" t="s">
        <v>25</v>
      </c>
      <c r="J912">
        <v>0</v>
      </c>
      <c r="K912">
        <v>10</v>
      </c>
      <c r="L912" t="s">
        <v>19</v>
      </c>
      <c r="M912" t="s">
        <v>5279</v>
      </c>
      <c r="N912" t="s">
        <v>2690</v>
      </c>
      <c r="O912" t="s">
        <v>24</v>
      </c>
      <c r="P912" t="s">
        <v>5280</v>
      </c>
      <c r="Q912" t="s">
        <v>65</v>
      </c>
      <c r="R912" t="s">
        <v>20</v>
      </c>
      <c r="S912" t="s">
        <v>105</v>
      </c>
      <c r="T912" t="s">
        <v>67</v>
      </c>
      <c r="U912" t="s">
        <v>35</v>
      </c>
      <c r="V912">
        <v>603</v>
      </c>
      <c r="W912" t="s">
        <v>36</v>
      </c>
      <c r="X912" t="s">
        <v>37</v>
      </c>
      <c r="Y912">
        <v>2</v>
      </c>
      <c r="AB912" t="str">
        <f>IF(Table111[[#This Row],[In Adafruit Kit]]+Table111[[#This Row],[Common part]]&gt;0,1,"")</f>
        <v/>
      </c>
      <c r="AE912" t="e">
        <f>VLOOKUP(Table111[[#This Row],[Resistance (Ohms)]],Values!$A$12:'Values'!D$88,3,0)</f>
        <v>#N/A</v>
      </c>
      <c r="AG912" t="str">
        <f>CONCATENATE(Table111[[#This Row],[Resistance (Ohms)]],Table111[[#This Row],[Tolerance]],Table111[[#This Row],[Stock]])</f>
        <v>196kÂ±1%</v>
      </c>
      <c r="AH912" t="s">
        <v>11345</v>
      </c>
      <c r="AI912" s="6" t="s">
        <v>11350</v>
      </c>
    </row>
    <row r="913" spans="1:35">
      <c r="A913" t="s">
        <v>5274</v>
      </c>
      <c r="B913" t="s">
        <v>5275</v>
      </c>
      <c r="C913" t="s">
        <v>5276</v>
      </c>
      <c r="D913" t="s">
        <v>5277</v>
      </c>
      <c r="E913" t="s">
        <v>60</v>
      </c>
      <c r="F913" t="s">
        <v>5278</v>
      </c>
      <c r="G913">
        <v>4187163</v>
      </c>
      <c r="H913">
        <v>0</v>
      </c>
      <c r="I913">
        <v>0.1</v>
      </c>
      <c r="J913">
        <v>0</v>
      </c>
      <c r="K913">
        <v>1</v>
      </c>
      <c r="L913" t="s">
        <v>19</v>
      </c>
      <c r="M913" t="s">
        <v>5279</v>
      </c>
      <c r="N913" t="s">
        <v>224</v>
      </c>
      <c r="O913" t="s">
        <v>23</v>
      </c>
      <c r="P913" t="s">
        <v>5280</v>
      </c>
      <c r="Q913" t="s">
        <v>65</v>
      </c>
      <c r="R913" t="s">
        <v>66</v>
      </c>
      <c r="S913" t="s">
        <v>105</v>
      </c>
      <c r="T913" t="s">
        <v>67</v>
      </c>
      <c r="U913" t="s">
        <v>35</v>
      </c>
      <c r="V913">
        <v>603</v>
      </c>
      <c r="W913" t="s">
        <v>36</v>
      </c>
      <c r="X913" t="s">
        <v>37</v>
      </c>
      <c r="Y913">
        <v>2</v>
      </c>
      <c r="AB913" t="str">
        <f>IF(Table111[[#This Row],[In Adafruit Kit]]+Table111[[#This Row],[Common part]]&gt;0,1,"")</f>
        <v/>
      </c>
      <c r="AE913" t="str">
        <f>VLOOKUP(Table111[[#This Row],[Resistance (Ohms)]],Values!$A$12:'Values'!D$88,3,0)</f>
        <v>STOCK</v>
      </c>
      <c r="AF913" t="s">
        <v>29</v>
      </c>
      <c r="AG913" t="str">
        <f>CONCATENATE(Table111[[#This Row],[Resistance (Ohms)]],Table111[[#This Row],[Tolerance]],Table111[[#This Row],[Stock]])</f>
        <v>1kÂ±5%Stock</v>
      </c>
      <c r="AH913" t="s">
        <v>11345</v>
      </c>
      <c r="AI913" s="6" t="s">
        <v>11350</v>
      </c>
    </row>
    <row r="914" spans="1:35">
      <c r="A914" t="s">
        <v>5274</v>
      </c>
      <c r="B914" t="s">
        <v>5275</v>
      </c>
      <c r="C914" t="s">
        <v>5293</v>
      </c>
      <c r="D914" t="s">
        <v>5294</v>
      </c>
      <c r="E914" t="s">
        <v>60</v>
      </c>
      <c r="F914" t="s">
        <v>5295</v>
      </c>
      <c r="G914">
        <v>4978174</v>
      </c>
      <c r="H914">
        <v>0</v>
      </c>
      <c r="I914">
        <v>0.1</v>
      </c>
      <c r="J914">
        <v>0</v>
      </c>
      <c r="K914">
        <v>1</v>
      </c>
      <c r="L914" t="s">
        <v>19</v>
      </c>
      <c r="M914" t="s">
        <v>5279</v>
      </c>
      <c r="N914" t="s">
        <v>224</v>
      </c>
      <c r="O914" t="s">
        <v>24</v>
      </c>
      <c r="P914" t="s">
        <v>5280</v>
      </c>
      <c r="Q914" t="s">
        <v>65</v>
      </c>
      <c r="R914" t="s">
        <v>66</v>
      </c>
      <c r="S914" t="s">
        <v>105</v>
      </c>
      <c r="T914" t="s">
        <v>67</v>
      </c>
      <c r="U914" t="s">
        <v>35</v>
      </c>
      <c r="V914">
        <v>603</v>
      </c>
      <c r="W914" t="s">
        <v>36</v>
      </c>
      <c r="X914" t="s">
        <v>37</v>
      </c>
      <c r="Y914">
        <v>2</v>
      </c>
      <c r="AB914" t="str">
        <f>IF(Table111[[#This Row],[In Adafruit Kit]]+Table111[[#This Row],[Common part]]&gt;0,1,"")</f>
        <v/>
      </c>
      <c r="AD914">
        <v>1</v>
      </c>
      <c r="AE914" t="str">
        <f>VLOOKUP(Table111[[#This Row],[Resistance (Ohms)]],Values!$A$12:'Values'!D$88,3,0)</f>
        <v>STOCK</v>
      </c>
      <c r="AF914" t="s">
        <v>29</v>
      </c>
      <c r="AG914" t="str">
        <f>CONCATENATE(Table111[[#This Row],[Resistance (Ohms)]],Table111[[#This Row],[Tolerance]],Table111[[#This Row],[Stock]])</f>
        <v>1kÂ±1%Stock</v>
      </c>
      <c r="AH914" t="s">
        <v>11345</v>
      </c>
      <c r="AI914" s="6" t="s">
        <v>11350</v>
      </c>
    </row>
    <row r="915" spans="1:35">
      <c r="A915" t="s">
        <v>7192</v>
      </c>
      <c r="B915" t="s">
        <v>5275</v>
      </c>
      <c r="C915" t="s">
        <v>7199</v>
      </c>
      <c r="D915" t="s">
        <v>7200</v>
      </c>
      <c r="E915" t="s">
        <v>60</v>
      </c>
      <c r="F915" t="s">
        <v>5278</v>
      </c>
      <c r="G915">
        <v>100000</v>
      </c>
      <c r="H915">
        <v>0</v>
      </c>
      <c r="I915">
        <v>0.1</v>
      </c>
      <c r="J915">
        <v>0</v>
      </c>
      <c r="K915">
        <v>1</v>
      </c>
      <c r="L915" t="s">
        <v>19</v>
      </c>
      <c r="M915" t="s">
        <v>5279</v>
      </c>
      <c r="N915" t="s">
        <v>224</v>
      </c>
      <c r="O915" t="s">
        <v>23</v>
      </c>
      <c r="P915" t="s">
        <v>5280</v>
      </c>
      <c r="Q915" t="s">
        <v>65</v>
      </c>
      <c r="R915" t="s">
        <v>66</v>
      </c>
      <c r="S915" t="s">
        <v>105</v>
      </c>
      <c r="T915" t="s">
        <v>67</v>
      </c>
      <c r="U915" t="s">
        <v>35</v>
      </c>
      <c r="V915" t="s">
        <v>35</v>
      </c>
      <c r="W915" t="s">
        <v>36</v>
      </c>
      <c r="X915" t="s">
        <v>37</v>
      </c>
      <c r="Y915">
        <v>2</v>
      </c>
      <c r="AB915" t="str">
        <f>IF(Table111[[#This Row],[In Adafruit Kit]]+Table111[[#This Row],[Common part]]&gt;0,1,"")</f>
        <v/>
      </c>
      <c r="AD915">
        <v>1</v>
      </c>
      <c r="AE915" t="str">
        <f>VLOOKUP(Table111[[#This Row],[Resistance (Ohms)]],Values!$A$12:'Values'!D$88,3,0)</f>
        <v>STOCK</v>
      </c>
      <c r="AF915" t="s">
        <v>29</v>
      </c>
      <c r="AG915" t="str">
        <f>CONCATENATE(Table111[[#This Row],[Resistance (Ohms)]],Table111[[#This Row],[Tolerance]],Table111[[#This Row],[Stock]])</f>
        <v>1kÂ±5%Stock</v>
      </c>
      <c r="AH915" t="s">
        <v>11345</v>
      </c>
      <c r="AI915" s="6" t="s">
        <v>11350</v>
      </c>
    </row>
    <row r="916" spans="1:35">
      <c r="A916" t="s">
        <v>7192</v>
      </c>
      <c r="B916" t="s">
        <v>5275</v>
      </c>
      <c r="C916" t="s">
        <v>7215</v>
      </c>
      <c r="D916" t="s">
        <v>7216</v>
      </c>
      <c r="E916" t="s">
        <v>60</v>
      </c>
      <c r="F916" t="s">
        <v>5295</v>
      </c>
      <c r="G916">
        <v>299150</v>
      </c>
      <c r="H916">
        <v>0</v>
      </c>
      <c r="I916">
        <v>0.1</v>
      </c>
      <c r="J916">
        <v>0</v>
      </c>
      <c r="K916">
        <v>1</v>
      </c>
      <c r="L916" t="s">
        <v>19</v>
      </c>
      <c r="M916" t="s">
        <v>5279</v>
      </c>
      <c r="N916" t="s">
        <v>224</v>
      </c>
      <c r="O916" t="s">
        <v>24</v>
      </c>
      <c r="P916" t="s">
        <v>5280</v>
      </c>
      <c r="Q916" t="s">
        <v>65</v>
      </c>
      <c r="R916" t="s">
        <v>66</v>
      </c>
      <c r="S916" t="s">
        <v>105</v>
      </c>
      <c r="T916" t="s">
        <v>67</v>
      </c>
      <c r="U916" t="s">
        <v>35</v>
      </c>
      <c r="V916" t="s">
        <v>35</v>
      </c>
      <c r="W916" t="s">
        <v>36</v>
      </c>
      <c r="X916" t="s">
        <v>37</v>
      </c>
      <c r="Y916">
        <v>2</v>
      </c>
      <c r="AB916" t="str">
        <f>IF(Table111[[#This Row],[In Adafruit Kit]]+Table111[[#This Row],[Common part]]&gt;0,1,"")</f>
        <v/>
      </c>
      <c r="AD916">
        <v>1</v>
      </c>
      <c r="AE916" t="str">
        <f>VLOOKUP(Table111[[#This Row],[Resistance (Ohms)]],Values!$A$12:'Values'!D$88,3,0)</f>
        <v>STOCK</v>
      </c>
      <c r="AF916" t="s">
        <v>29</v>
      </c>
      <c r="AG916" t="str">
        <f>CONCATENATE(Table111[[#This Row],[Resistance (Ohms)]],Table111[[#This Row],[Tolerance]],Table111[[#This Row],[Stock]])</f>
        <v>1kÂ±1%Stock</v>
      </c>
      <c r="AH916" t="s">
        <v>11345</v>
      </c>
      <c r="AI916" s="6" t="s">
        <v>11350</v>
      </c>
    </row>
    <row r="917" spans="1:35">
      <c r="A917" t="s">
        <v>7192</v>
      </c>
      <c r="B917" t="s">
        <v>5275</v>
      </c>
      <c r="C917" t="s">
        <v>7647</v>
      </c>
      <c r="D917" t="s">
        <v>7648</v>
      </c>
      <c r="E917" t="s">
        <v>60</v>
      </c>
      <c r="F917" t="s">
        <v>5295</v>
      </c>
      <c r="G917">
        <v>0</v>
      </c>
      <c r="H917">
        <v>0</v>
      </c>
      <c r="I917" t="s">
        <v>25</v>
      </c>
      <c r="J917">
        <v>0</v>
      </c>
      <c r="K917">
        <v>10</v>
      </c>
      <c r="L917" t="s">
        <v>19</v>
      </c>
      <c r="M917" t="s">
        <v>5279</v>
      </c>
      <c r="N917" t="s">
        <v>224</v>
      </c>
      <c r="O917" t="s">
        <v>24</v>
      </c>
      <c r="P917" t="s">
        <v>5280</v>
      </c>
      <c r="Q917" t="s">
        <v>65</v>
      </c>
      <c r="R917" t="s">
        <v>20</v>
      </c>
      <c r="S917" t="s">
        <v>105</v>
      </c>
      <c r="T917" t="s">
        <v>67</v>
      </c>
      <c r="U917" t="s">
        <v>35</v>
      </c>
      <c r="V917">
        <v>603</v>
      </c>
      <c r="W917" t="s">
        <v>36</v>
      </c>
      <c r="X917" t="s">
        <v>37</v>
      </c>
      <c r="Y917">
        <v>2</v>
      </c>
      <c r="AB917" t="str">
        <f>IF(Table111[[#This Row],[In Adafruit Kit]]+Table111[[#This Row],[Common part]]&gt;0,1,"")</f>
        <v/>
      </c>
      <c r="AD917">
        <v>1</v>
      </c>
      <c r="AE917" t="str">
        <f>VLOOKUP(Table111[[#This Row],[Resistance (Ohms)]],Values!$A$12:'Values'!D$88,3,0)</f>
        <v>STOCK</v>
      </c>
      <c r="AG917" t="str">
        <f>CONCATENATE(Table111[[#This Row],[Resistance (Ohms)]],Table111[[#This Row],[Tolerance]],Table111[[#This Row],[Stock]])</f>
        <v>1kÂ±1%</v>
      </c>
      <c r="AH917" t="s">
        <v>11345</v>
      </c>
      <c r="AI917" s="6" t="s">
        <v>11350</v>
      </c>
    </row>
    <row r="918" spans="1:35">
      <c r="A918" t="s">
        <v>7192</v>
      </c>
      <c r="B918" t="s">
        <v>5275</v>
      </c>
      <c r="C918" t="s">
        <v>8858</v>
      </c>
      <c r="D918" t="s">
        <v>8859</v>
      </c>
      <c r="E918" t="s">
        <v>60</v>
      </c>
      <c r="F918" t="s">
        <v>5278</v>
      </c>
      <c r="G918">
        <v>0</v>
      </c>
      <c r="H918">
        <v>0</v>
      </c>
      <c r="I918" t="s">
        <v>25</v>
      </c>
      <c r="J918">
        <v>0</v>
      </c>
      <c r="K918">
        <v>10</v>
      </c>
      <c r="L918" t="s">
        <v>19</v>
      </c>
      <c r="M918" t="s">
        <v>5279</v>
      </c>
      <c r="N918" t="s">
        <v>224</v>
      </c>
      <c r="O918" t="s">
        <v>23</v>
      </c>
      <c r="P918" t="s">
        <v>5280</v>
      </c>
      <c r="Q918" t="s">
        <v>65</v>
      </c>
      <c r="R918" t="s">
        <v>20</v>
      </c>
      <c r="S918" t="s">
        <v>71</v>
      </c>
      <c r="T918" t="s">
        <v>67</v>
      </c>
      <c r="U918" t="s">
        <v>35</v>
      </c>
      <c r="V918">
        <v>603</v>
      </c>
      <c r="W918" t="s">
        <v>36</v>
      </c>
      <c r="X918" t="s">
        <v>37</v>
      </c>
      <c r="Y918">
        <v>2</v>
      </c>
      <c r="AB918" t="str">
        <f>IF(Table111[[#This Row],[In Adafruit Kit]]+Table111[[#This Row],[Common part]]&gt;0,1,"")</f>
        <v/>
      </c>
      <c r="AE918" t="str">
        <f>VLOOKUP(Table111[[#This Row],[Resistance (Ohms)]],Values!$A$12:'Values'!D$88,3,0)</f>
        <v>STOCK</v>
      </c>
      <c r="AG918" t="str">
        <f>CONCATENATE(Table111[[#This Row],[Resistance (Ohms)]],Table111[[#This Row],[Tolerance]],Table111[[#This Row],[Stock]])</f>
        <v>1kÂ±5%</v>
      </c>
      <c r="AH918" t="s">
        <v>11345</v>
      </c>
      <c r="AI918" s="6" t="s">
        <v>11350</v>
      </c>
    </row>
    <row r="919" spans="1:35">
      <c r="A919" t="s">
        <v>5274</v>
      </c>
      <c r="B919" t="s">
        <v>5275</v>
      </c>
      <c r="C919" t="s">
        <v>5317</v>
      </c>
      <c r="D919" t="s">
        <v>5318</v>
      </c>
      <c r="E919" t="s">
        <v>60</v>
      </c>
      <c r="F919" t="s">
        <v>5319</v>
      </c>
      <c r="G919">
        <v>740376</v>
      </c>
      <c r="H919">
        <v>0</v>
      </c>
      <c r="I919">
        <v>0.1</v>
      </c>
      <c r="J919">
        <v>0</v>
      </c>
      <c r="K919">
        <v>1</v>
      </c>
      <c r="L919" t="s">
        <v>19</v>
      </c>
      <c r="M919" t="s">
        <v>5279</v>
      </c>
      <c r="N919" t="s">
        <v>228</v>
      </c>
      <c r="O919" t="s">
        <v>24</v>
      </c>
      <c r="P919" t="s">
        <v>5280</v>
      </c>
      <c r="Q919" t="s">
        <v>65</v>
      </c>
      <c r="R919" t="s">
        <v>66</v>
      </c>
      <c r="S919" t="s">
        <v>105</v>
      </c>
      <c r="T919" t="s">
        <v>67</v>
      </c>
      <c r="U919" t="s">
        <v>35</v>
      </c>
      <c r="V919">
        <v>603</v>
      </c>
      <c r="W919" t="s">
        <v>36</v>
      </c>
      <c r="X919" t="s">
        <v>37</v>
      </c>
      <c r="Y919">
        <v>2</v>
      </c>
      <c r="Z919">
        <v>1</v>
      </c>
      <c r="AB919">
        <f>IF(Table111[[#This Row],[In Adafruit Kit]]+Table111[[#This Row],[Common part]]&gt;0,1,"")</f>
        <v>1</v>
      </c>
      <c r="AC919">
        <v>1</v>
      </c>
      <c r="AE919" t="str">
        <f>VLOOKUP(Table111[[#This Row],[Resistance (Ohms)]],Values!$A$12:'Values'!D$88,3,0)</f>
        <v>STOCK</v>
      </c>
      <c r="AF919" t="s">
        <v>29</v>
      </c>
      <c r="AG919" t="str">
        <f>CONCATENATE(Table111[[#This Row],[Resistance (Ohms)]],Table111[[#This Row],[Tolerance]],Table111[[#This Row],[Stock]])</f>
        <v>1MÂ±1%Stock</v>
      </c>
      <c r="AH919" t="s">
        <v>11345</v>
      </c>
      <c r="AI919" s="6" t="s">
        <v>11350</v>
      </c>
    </row>
    <row r="920" spans="1:35">
      <c r="A920" t="s">
        <v>5274</v>
      </c>
      <c r="B920" t="s">
        <v>5275</v>
      </c>
      <c r="C920" t="s">
        <v>5347</v>
      </c>
      <c r="D920" t="s">
        <v>5348</v>
      </c>
      <c r="E920" t="s">
        <v>60</v>
      </c>
      <c r="F920" t="s">
        <v>5349</v>
      </c>
      <c r="G920">
        <v>449858</v>
      </c>
      <c r="H920">
        <v>0</v>
      </c>
      <c r="I920">
        <v>0.1</v>
      </c>
      <c r="J920">
        <v>0</v>
      </c>
      <c r="K920">
        <v>1</v>
      </c>
      <c r="L920" t="s">
        <v>19</v>
      </c>
      <c r="M920" t="s">
        <v>5279</v>
      </c>
      <c r="N920" t="s">
        <v>228</v>
      </c>
      <c r="O920" t="s">
        <v>23</v>
      </c>
      <c r="P920" t="s">
        <v>5280</v>
      </c>
      <c r="Q920" t="s">
        <v>65</v>
      </c>
      <c r="R920" t="s">
        <v>66</v>
      </c>
      <c r="S920" t="s">
        <v>105</v>
      </c>
      <c r="T920" t="s">
        <v>67</v>
      </c>
      <c r="U920" t="s">
        <v>35</v>
      </c>
      <c r="V920">
        <v>603</v>
      </c>
      <c r="W920" t="s">
        <v>36</v>
      </c>
      <c r="X920" t="s">
        <v>37</v>
      </c>
      <c r="Y920">
        <v>2</v>
      </c>
      <c r="Z920">
        <v>1</v>
      </c>
      <c r="AB920">
        <f>IF(Table111[[#This Row],[In Adafruit Kit]]+Table111[[#This Row],[Common part]]&gt;0,1,"")</f>
        <v>1</v>
      </c>
      <c r="AC920">
        <v>1</v>
      </c>
      <c r="AE920" t="str">
        <f>VLOOKUP(Table111[[#This Row],[Resistance (Ohms)]],Values!$A$12:'Values'!D$88,3,0)</f>
        <v>STOCK</v>
      </c>
      <c r="AF920" t="s">
        <v>29</v>
      </c>
      <c r="AG920" t="str">
        <f>CONCATENATE(Table111[[#This Row],[Resistance (Ohms)]],Table111[[#This Row],[Tolerance]],Table111[[#This Row],[Stock]])</f>
        <v>1MÂ±5%Stock</v>
      </c>
      <c r="AH920" t="s">
        <v>11345</v>
      </c>
      <c r="AI920" s="6" t="s">
        <v>11350</v>
      </c>
    </row>
    <row r="921" spans="1:35">
      <c r="A921" t="s">
        <v>7192</v>
      </c>
      <c r="B921" t="s">
        <v>5275</v>
      </c>
      <c r="C921" t="s">
        <v>7653</v>
      </c>
      <c r="D921" t="s">
        <v>7654</v>
      </c>
      <c r="E921" t="s">
        <v>60</v>
      </c>
      <c r="F921" t="s">
        <v>5319</v>
      </c>
      <c r="G921">
        <v>0</v>
      </c>
      <c r="H921">
        <v>0</v>
      </c>
      <c r="I921" t="s">
        <v>25</v>
      </c>
      <c r="J921">
        <v>0</v>
      </c>
      <c r="K921">
        <v>10</v>
      </c>
      <c r="L921" t="s">
        <v>19</v>
      </c>
      <c r="M921" t="s">
        <v>5279</v>
      </c>
      <c r="N921" t="s">
        <v>228</v>
      </c>
      <c r="O921" t="s">
        <v>24</v>
      </c>
      <c r="P921" t="s">
        <v>5280</v>
      </c>
      <c r="Q921" t="s">
        <v>65</v>
      </c>
      <c r="R921" t="s">
        <v>20</v>
      </c>
      <c r="S921" t="s">
        <v>105</v>
      </c>
      <c r="T921" t="s">
        <v>67</v>
      </c>
      <c r="U921" t="s">
        <v>35</v>
      </c>
      <c r="V921">
        <v>603</v>
      </c>
      <c r="W921" t="s">
        <v>36</v>
      </c>
      <c r="X921" t="s">
        <v>37</v>
      </c>
      <c r="Y921">
        <v>2</v>
      </c>
      <c r="AB921" t="str">
        <f>IF(Table111[[#This Row],[In Adafruit Kit]]+Table111[[#This Row],[Common part]]&gt;0,1,"")</f>
        <v/>
      </c>
      <c r="AD921">
        <v>1</v>
      </c>
      <c r="AE921" t="str">
        <f>VLOOKUP(Table111[[#This Row],[Resistance (Ohms)]],Values!$A$12:'Values'!D$88,3,0)</f>
        <v>STOCK</v>
      </c>
      <c r="AG921" t="str">
        <f>CONCATENATE(Table111[[#This Row],[Resistance (Ohms)]],Table111[[#This Row],[Tolerance]],Table111[[#This Row],[Stock]])</f>
        <v>1MÂ±1%</v>
      </c>
      <c r="AH921" t="s">
        <v>11345</v>
      </c>
      <c r="AI921" s="6" t="s">
        <v>11350</v>
      </c>
    </row>
    <row r="922" spans="1:35">
      <c r="A922" t="s">
        <v>7192</v>
      </c>
      <c r="B922" t="s">
        <v>5275</v>
      </c>
      <c r="C922" t="s">
        <v>8864</v>
      </c>
      <c r="D922" t="s">
        <v>8865</v>
      </c>
      <c r="E922" t="s">
        <v>60</v>
      </c>
      <c r="F922" t="s">
        <v>5349</v>
      </c>
      <c r="G922">
        <v>0</v>
      </c>
      <c r="H922">
        <v>0</v>
      </c>
      <c r="I922" t="s">
        <v>25</v>
      </c>
      <c r="J922">
        <v>0</v>
      </c>
      <c r="K922">
        <v>10</v>
      </c>
      <c r="L922" t="s">
        <v>19</v>
      </c>
      <c r="M922" t="s">
        <v>5279</v>
      </c>
      <c r="N922" t="s">
        <v>228</v>
      </c>
      <c r="O922" t="s">
        <v>23</v>
      </c>
      <c r="P922" t="s">
        <v>5280</v>
      </c>
      <c r="Q922" t="s">
        <v>65</v>
      </c>
      <c r="R922" t="s">
        <v>20</v>
      </c>
      <c r="S922" t="s">
        <v>71</v>
      </c>
      <c r="T922" t="s">
        <v>67</v>
      </c>
      <c r="U922" t="s">
        <v>35</v>
      </c>
      <c r="V922">
        <v>603</v>
      </c>
      <c r="W922" t="s">
        <v>36</v>
      </c>
      <c r="X922" t="s">
        <v>37</v>
      </c>
      <c r="Y922">
        <v>2</v>
      </c>
      <c r="AB922" t="str">
        <f>IF(Table111[[#This Row],[In Adafruit Kit]]+Table111[[#This Row],[Common part]]&gt;0,1,"")</f>
        <v/>
      </c>
      <c r="AE922" t="str">
        <f>VLOOKUP(Table111[[#This Row],[Resistance (Ohms)]],Values!$A$12:'Values'!D$88,3,0)</f>
        <v>STOCK</v>
      </c>
      <c r="AG922" t="str">
        <f>CONCATENATE(Table111[[#This Row],[Resistance (Ohms)]],Table111[[#This Row],[Tolerance]],Table111[[#This Row],[Stock]])</f>
        <v>1MÂ±5%</v>
      </c>
      <c r="AH922" t="s">
        <v>11345</v>
      </c>
      <c r="AI922" s="6" t="s">
        <v>11350</v>
      </c>
    </row>
    <row r="923" spans="1:35">
      <c r="A923" t="s">
        <v>5274</v>
      </c>
      <c r="B923" t="s">
        <v>5275</v>
      </c>
      <c r="C923" t="s">
        <v>6346</v>
      </c>
      <c r="D923" t="s">
        <v>6347</v>
      </c>
      <c r="E923" t="s">
        <v>60</v>
      </c>
      <c r="F923" t="s">
        <v>6348</v>
      </c>
      <c r="G923">
        <v>72144</v>
      </c>
      <c r="H923">
        <v>0</v>
      </c>
      <c r="I923">
        <v>0.1</v>
      </c>
      <c r="J923">
        <v>0</v>
      </c>
      <c r="K923">
        <v>1</v>
      </c>
      <c r="L923" t="s">
        <v>19</v>
      </c>
      <c r="M923" t="s">
        <v>5279</v>
      </c>
      <c r="N923" t="s">
        <v>1049</v>
      </c>
      <c r="O923" t="s">
        <v>24</v>
      </c>
      <c r="P923" t="s">
        <v>5280</v>
      </c>
      <c r="Q923" t="s">
        <v>65</v>
      </c>
      <c r="R923" t="s">
        <v>66</v>
      </c>
      <c r="S923" t="s">
        <v>105</v>
      </c>
      <c r="T923" t="s">
        <v>67</v>
      </c>
      <c r="U923" t="s">
        <v>35</v>
      </c>
      <c r="V923">
        <v>603</v>
      </c>
      <c r="W923" t="s">
        <v>36</v>
      </c>
      <c r="X923" t="s">
        <v>37</v>
      </c>
      <c r="Y923">
        <v>2</v>
      </c>
      <c r="AB923" t="str">
        <f>IF(Table111[[#This Row],[In Adafruit Kit]]+Table111[[#This Row],[Common part]]&gt;0,1,"")</f>
        <v/>
      </c>
      <c r="AD923">
        <v>1</v>
      </c>
      <c r="AE923" t="e">
        <f>VLOOKUP(Table111[[#This Row],[Resistance (Ohms)]],Values!$A$12:'Values'!D$88,3,0)</f>
        <v>#N/A</v>
      </c>
      <c r="AG923" t="str">
        <f>CONCATENATE(Table111[[#This Row],[Resistance (Ohms)]],Table111[[#This Row],[Tolerance]],Table111[[#This Row],[Stock]])</f>
        <v>2.05kÂ±1%</v>
      </c>
      <c r="AH923" t="s">
        <v>11345</v>
      </c>
      <c r="AI923" s="6" t="s">
        <v>11350</v>
      </c>
    </row>
    <row r="924" spans="1:35">
      <c r="A924" t="s">
        <v>7192</v>
      </c>
      <c r="B924" t="s">
        <v>5275</v>
      </c>
      <c r="C924" t="s">
        <v>7989</v>
      </c>
      <c r="D924" t="s">
        <v>7990</v>
      </c>
      <c r="E924" t="s">
        <v>60</v>
      </c>
      <c r="F924" t="s">
        <v>6348</v>
      </c>
      <c r="G924">
        <v>0</v>
      </c>
      <c r="H924">
        <v>0</v>
      </c>
      <c r="I924" t="s">
        <v>25</v>
      </c>
      <c r="J924">
        <v>0</v>
      </c>
      <c r="K924">
        <v>10</v>
      </c>
      <c r="L924" t="s">
        <v>19</v>
      </c>
      <c r="M924" t="s">
        <v>5279</v>
      </c>
      <c r="N924" t="s">
        <v>1049</v>
      </c>
      <c r="O924" t="s">
        <v>24</v>
      </c>
      <c r="P924" t="s">
        <v>5280</v>
      </c>
      <c r="Q924" t="s">
        <v>65</v>
      </c>
      <c r="R924" t="s">
        <v>20</v>
      </c>
      <c r="S924" t="s">
        <v>105</v>
      </c>
      <c r="T924" t="s">
        <v>67</v>
      </c>
      <c r="U924" t="s">
        <v>35</v>
      </c>
      <c r="V924">
        <v>603</v>
      </c>
      <c r="W924" t="s">
        <v>36</v>
      </c>
      <c r="X924" t="s">
        <v>37</v>
      </c>
      <c r="Y924">
        <v>2</v>
      </c>
      <c r="AB924" t="str">
        <f>IF(Table111[[#This Row],[In Adafruit Kit]]+Table111[[#This Row],[Common part]]&gt;0,1,"")</f>
        <v/>
      </c>
      <c r="AE924" t="e">
        <f>VLOOKUP(Table111[[#This Row],[Resistance (Ohms)]],Values!$A$12:'Values'!D$88,3,0)</f>
        <v>#N/A</v>
      </c>
      <c r="AG924" t="str">
        <f>CONCATENATE(Table111[[#This Row],[Resistance (Ohms)]],Table111[[#This Row],[Tolerance]],Table111[[#This Row],[Stock]])</f>
        <v>2.05kÂ±1%</v>
      </c>
      <c r="AH924" t="s">
        <v>11345</v>
      </c>
      <c r="AI924" s="6" t="s">
        <v>11350</v>
      </c>
    </row>
    <row r="925" spans="1:35">
      <c r="A925" t="s">
        <v>5274</v>
      </c>
      <c r="B925" t="s">
        <v>5275</v>
      </c>
      <c r="C925" t="s">
        <v>6484</v>
      </c>
      <c r="D925" t="s">
        <v>6485</v>
      </c>
      <c r="E925" t="s">
        <v>60</v>
      </c>
      <c r="F925" t="s">
        <v>6486</v>
      </c>
      <c r="G925">
        <v>58649</v>
      </c>
      <c r="H925">
        <v>0</v>
      </c>
      <c r="I925">
        <v>0.1</v>
      </c>
      <c r="J925">
        <v>0</v>
      </c>
      <c r="K925">
        <v>1</v>
      </c>
      <c r="L925" t="s">
        <v>19</v>
      </c>
      <c r="M925" t="s">
        <v>5279</v>
      </c>
      <c r="N925" t="s">
        <v>1125</v>
      </c>
      <c r="O925" t="s">
        <v>24</v>
      </c>
      <c r="P925" t="s">
        <v>5280</v>
      </c>
      <c r="Q925" t="s">
        <v>65</v>
      </c>
      <c r="R925" t="s">
        <v>66</v>
      </c>
      <c r="S925" t="s">
        <v>105</v>
      </c>
      <c r="T925" t="s">
        <v>67</v>
      </c>
      <c r="U925" t="s">
        <v>35</v>
      </c>
      <c r="V925">
        <v>603</v>
      </c>
      <c r="W925" t="s">
        <v>36</v>
      </c>
      <c r="X925" t="s">
        <v>37</v>
      </c>
      <c r="Y925">
        <v>2</v>
      </c>
      <c r="AB925" t="str">
        <f>IF(Table111[[#This Row],[In Adafruit Kit]]+Table111[[#This Row],[Common part]]&gt;0,1,"")</f>
        <v/>
      </c>
      <c r="AD925">
        <v>1</v>
      </c>
      <c r="AE925" t="e">
        <f>VLOOKUP(Table111[[#This Row],[Resistance (Ohms)]],Values!$A$12:'Values'!D$88,3,0)</f>
        <v>#N/A</v>
      </c>
      <c r="AG925" t="str">
        <f>CONCATENATE(Table111[[#This Row],[Resistance (Ohms)]],Table111[[#This Row],[Tolerance]],Table111[[#This Row],[Stock]])</f>
        <v>2.15kÂ±1%</v>
      </c>
      <c r="AH925" t="s">
        <v>11345</v>
      </c>
      <c r="AI925" s="6" t="s">
        <v>11350</v>
      </c>
    </row>
    <row r="926" spans="1:35">
      <c r="A926" t="s">
        <v>7192</v>
      </c>
      <c r="B926" t="s">
        <v>5275</v>
      </c>
      <c r="C926" t="s">
        <v>8009</v>
      </c>
      <c r="D926" t="s">
        <v>8010</v>
      </c>
      <c r="E926" t="s">
        <v>60</v>
      </c>
      <c r="F926" t="s">
        <v>6486</v>
      </c>
      <c r="G926">
        <v>0</v>
      </c>
      <c r="H926">
        <v>0</v>
      </c>
      <c r="I926" t="s">
        <v>25</v>
      </c>
      <c r="J926">
        <v>0</v>
      </c>
      <c r="K926">
        <v>10</v>
      </c>
      <c r="L926" t="s">
        <v>19</v>
      </c>
      <c r="M926" t="s">
        <v>5279</v>
      </c>
      <c r="N926" t="s">
        <v>1125</v>
      </c>
      <c r="O926" t="s">
        <v>24</v>
      </c>
      <c r="P926" t="s">
        <v>5280</v>
      </c>
      <c r="Q926" t="s">
        <v>65</v>
      </c>
      <c r="R926" t="s">
        <v>20</v>
      </c>
      <c r="S926" t="s">
        <v>105</v>
      </c>
      <c r="T926" t="s">
        <v>67</v>
      </c>
      <c r="U926" t="s">
        <v>35</v>
      </c>
      <c r="V926">
        <v>603</v>
      </c>
      <c r="W926" t="s">
        <v>36</v>
      </c>
      <c r="X926" t="s">
        <v>37</v>
      </c>
      <c r="Y926">
        <v>2</v>
      </c>
      <c r="AB926" t="str">
        <f>IF(Table111[[#This Row],[In Adafruit Kit]]+Table111[[#This Row],[Common part]]&gt;0,1,"")</f>
        <v/>
      </c>
      <c r="AE926" t="e">
        <f>VLOOKUP(Table111[[#This Row],[Resistance (Ohms)]],Values!$A$12:'Values'!D$88,3,0)</f>
        <v>#N/A</v>
      </c>
      <c r="AG926" t="str">
        <f>CONCATENATE(Table111[[#This Row],[Resistance (Ohms)]],Table111[[#This Row],[Tolerance]],Table111[[#This Row],[Stock]])</f>
        <v>2.15kÂ±1%</v>
      </c>
      <c r="AH926" t="s">
        <v>11345</v>
      </c>
      <c r="AI926" s="6" t="s">
        <v>11350</v>
      </c>
    </row>
    <row r="927" spans="1:35">
      <c r="A927" t="s">
        <v>5274</v>
      </c>
      <c r="B927" t="s">
        <v>5275</v>
      </c>
      <c r="C927" t="s">
        <v>6436</v>
      </c>
      <c r="D927" t="s">
        <v>6437</v>
      </c>
      <c r="E927" t="s">
        <v>60</v>
      </c>
      <c r="F927" t="s">
        <v>6438</v>
      </c>
      <c r="G927">
        <v>62919</v>
      </c>
      <c r="H927">
        <v>0</v>
      </c>
      <c r="I927">
        <v>0.1</v>
      </c>
      <c r="J927">
        <v>0</v>
      </c>
      <c r="K927">
        <v>1</v>
      </c>
      <c r="L927" t="s">
        <v>19</v>
      </c>
      <c r="M927" t="s">
        <v>5279</v>
      </c>
      <c r="N927" t="s">
        <v>3109</v>
      </c>
      <c r="O927" t="s">
        <v>24</v>
      </c>
      <c r="P927" t="s">
        <v>5280</v>
      </c>
      <c r="Q927" t="s">
        <v>65</v>
      </c>
      <c r="R927" t="s">
        <v>66</v>
      </c>
      <c r="S927" t="s">
        <v>105</v>
      </c>
      <c r="T927" t="s">
        <v>67</v>
      </c>
      <c r="U927" t="s">
        <v>35</v>
      </c>
      <c r="V927">
        <v>603</v>
      </c>
      <c r="W927" t="s">
        <v>36</v>
      </c>
      <c r="X927" t="s">
        <v>37</v>
      </c>
      <c r="Y927">
        <v>2</v>
      </c>
      <c r="AB927" t="str">
        <f>IF(Table111[[#This Row],[In Adafruit Kit]]+Table111[[#This Row],[Common part]]&gt;0,1,"")</f>
        <v/>
      </c>
      <c r="AD927">
        <v>1</v>
      </c>
      <c r="AE927" t="e">
        <f>VLOOKUP(Table111[[#This Row],[Resistance (Ohms)]],Values!$A$12:'Values'!D$88,3,0)</f>
        <v>#N/A</v>
      </c>
      <c r="AG927" t="str">
        <f>CONCATENATE(Table111[[#This Row],[Resistance (Ohms)]],Table111[[#This Row],[Tolerance]],Table111[[#This Row],[Stock]])</f>
        <v>2.1kÂ±1%</v>
      </c>
      <c r="AH927" t="s">
        <v>11345</v>
      </c>
      <c r="AI927" s="6" t="s">
        <v>11350</v>
      </c>
    </row>
    <row r="928" spans="1:35">
      <c r="A928" t="s">
        <v>7192</v>
      </c>
      <c r="B928" t="s">
        <v>5275</v>
      </c>
      <c r="C928" t="s">
        <v>8001</v>
      </c>
      <c r="D928" t="s">
        <v>8002</v>
      </c>
      <c r="E928" t="s">
        <v>60</v>
      </c>
      <c r="F928" t="s">
        <v>6438</v>
      </c>
      <c r="G928">
        <v>0</v>
      </c>
      <c r="H928">
        <v>0</v>
      </c>
      <c r="I928" t="s">
        <v>25</v>
      </c>
      <c r="J928">
        <v>0</v>
      </c>
      <c r="K928">
        <v>10</v>
      </c>
      <c r="L928" t="s">
        <v>19</v>
      </c>
      <c r="M928" t="s">
        <v>5279</v>
      </c>
      <c r="N928" t="s">
        <v>3109</v>
      </c>
      <c r="O928" t="s">
        <v>24</v>
      </c>
      <c r="P928" t="s">
        <v>5280</v>
      </c>
      <c r="Q928" t="s">
        <v>65</v>
      </c>
      <c r="R928" t="s">
        <v>20</v>
      </c>
      <c r="S928" t="s">
        <v>105</v>
      </c>
      <c r="T928" t="s">
        <v>67</v>
      </c>
      <c r="U928" t="s">
        <v>35</v>
      </c>
      <c r="V928">
        <v>603</v>
      </c>
      <c r="W928" t="s">
        <v>36</v>
      </c>
      <c r="X928" t="s">
        <v>37</v>
      </c>
      <c r="Y928">
        <v>2</v>
      </c>
      <c r="AB928" t="str">
        <f>IF(Table111[[#This Row],[In Adafruit Kit]]+Table111[[#This Row],[Common part]]&gt;0,1,"")</f>
        <v/>
      </c>
      <c r="AE928" t="e">
        <f>VLOOKUP(Table111[[#This Row],[Resistance (Ohms)]],Values!$A$12:'Values'!D$88,3,0)</f>
        <v>#N/A</v>
      </c>
      <c r="AG928" t="str">
        <f>CONCATENATE(Table111[[#This Row],[Resistance (Ohms)]],Table111[[#This Row],[Tolerance]],Table111[[#This Row],[Stock]])</f>
        <v>2.1kÂ±1%</v>
      </c>
      <c r="AH928" t="s">
        <v>11345</v>
      </c>
      <c r="AI928" s="6" t="s">
        <v>11350</v>
      </c>
    </row>
    <row r="929" spans="1:35">
      <c r="A929" t="s">
        <v>5274</v>
      </c>
      <c r="B929" t="s">
        <v>5275</v>
      </c>
      <c r="C929" t="s">
        <v>5737</v>
      </c>
      <c r="D929" t="s">
        <v>5738</v>
      </c>
      <c r="E929" t="s">
        <v>60</v>
      </c>
      <c r="F929" t="s">
        <v>5739</v>
      </c>
      <c r="G929">
        <v>369627</v>
      </c>
      <c r="H929">
        <v>0</v>
      </c>
      <c r="I929">
        <v>0.1</v>
      </c>
      <c r="J929">
        <v>0</v>
      </c>
      <c r="K929">
        <v>1</v>
      </c>
      <c r="L929" t="s">
        <v>19</v>
      </c>
      <c r="M929" t="s">
        <v>5279</v>
      </c>
      <c r="N929" t="s">
        <v>2927</v>
      </c>
      <c r="O929" t="s">
        <v>24</v>
      </c>
      <c r="P929" t="s">
        <v>5280</v>
      </c>
      <c r="Q929" t="s">
        <v>65</v>
      </c>
      <c r="R929" t="s">
        <v>66</v>
      </c>
      <c r="S929" t="s">
        <v>105</v>
      </c>
      <c r="T929" t="s">
        <v>67</v>
      </c>
      <c r="U929" t="s">
        <v>35</v>
      </c>
      <c r="V929">
        <v>603</v>
      </c>
      <c r="W929" t="s">
        <v>36</v>
      </c>
      <c r="X929" t="s">
        <v>37</v>
      </c>
      <c r="Y929">
        <v>2</v>
      </c>
      <c r="AB929" t="str">
        <f>IF(Table111[[#This Row],[In Adafruit Kit]]+Table111[[#This Row],[Common part]]&gt;0,1,"")</f>
        <v/>
      </c>
      <c r="AD929">
        <v>1</v>
      </c>
      <c r="AE929" t="e">
        <f>VLOOKUP(Table111[[#This Row],[Resistance (Ohms)]],Values!$A$12:'Values'!D$88,3,0)</f>
        <v>#N/A</v>
      </c>
      <c r="AG929" t="str">
        <f>CONCATENATE(Table111[[#This Row],[Resistance (Ohms)]],Table111[[#This Row],[Tolerance]],Table111[[#This Row],[Stock]])</f>
        <v>2.21kÂ±1%</v>
      </c>
      <c r="AH929" t="s">
        <v>11345</v>
      </c>
      <c r="AI929" s="6" t="s">
        <v>11350</v>
      </c>
    </row>
    <row r="930" spans="1:35">
      <c r="A930" t="s">
        <v>7192</v>
      </c>
      <c r="B930" t="s">
        <v>5275</v>
      </c>
      <c r="C930" t="s">
        <v>8029</v>
      </c>
      <c r="D930" t="s">
        <v>8030</v>
      </c>
      <c r="E930" t="s">
        <v>60</v>
      </c>
      <c r="F930" t="s">
        <v>5739</v>
      </c>
      <c r="G930">
        <v>0</v>
      </c>
      <c r="H930">
        <v>0</v>
      </c>
      <c r="I930" t="s">
        <v>25</v>
      </c>
      <c r="J930">
        <v>0</v>
      </c>
      <c r="K930">
        <v>10</v>
      </c>
      <c r="L930" t="s">
        <v>19</v>
      </c>
      <c r="M930" t="s">
        <v>5279</v>
      </c>
      <c r="N930" t="s">
        <v>2927</v>
      </c>
      <c r="O930" t="s">
        <v>24</v>
      </c>
      <c r="P930" t="s">
        <v>5280</v>
      </c>
      <c r="Q930" t="s">
        <v>65</v>
      </c>
      <c r="R930" t="s">
        <v>20</v>
      </c>
      <c r="S930" t="s">
        <v>105</v>
      </c>
      <c r="T930" t="s">
        <v>67</v>
      </c>
      <c r="U930" t="s">
        <v>35</v>
      </c>
      <c r="V930">
        <v>603</v>
      </c>
      <c r="W930" t="s">
        <v>36</v>
      </c>
      <c r="X930" t="s">
        <v>37</v>
      </c>
      <c r="Y930">
        <v>2</v>
      </c>
      <c r="AB930" t="str">
        <f>IF(Table111[[#This Row],[In Adafruit Kit]]+Table111[[#This Row],[Common part]]&gt;0,1,"")</f>
        <v/>
      </c>
      <c r="AE930" t="e">
        <f>VLOOKUP(Table111[[#This Row],[Resistance (Ohms)]],Values!$A$12:'Values'!D$88,3,0)</f>
        <v>#N/A</v>
      </c>
      <c r="AG930" t="str">
        <f>CONCATENATE(Table111[[#This Row],[Resistance (Ohms)]],Table111[[#This Row],[Tolerance]],Table111[[#This Row],[Stock]])</f>
        <v>2.21kÂ±1%</v>
      </c>
      <c r="AH930" t="s">
        <v>11345</v>
      </c>
      <c r="AI930" s="6" t="s">
        <v>11350</v>
      </c>
    </row>
    <row r="931" spans="1:35">
      <c r="A931" t="s">
        <v>5274</v>
      </c>
      <c r="B931" t="s">
        <v>5275</v>
      </c>
      <c r="C931" t="s">
        <v>5959</v>
      </c>
      <c r="D931" t="s">
        <v>5960</v>
      </c>
      <c r="E931" t="s">
        <v>60</v>
      </c>
      <c r="F931" t="s">
        <v>5961</v>
      </c>
      <c r="G931">
        <v>132395</v>
      </c>
      <c r="H931">
        <v>0</v>
      </c>
      <c r="I931">
        <v>0.1</v>
      </c>
      <c r="J931">
        <v>0</v>
      </c>
      <c r="K931">
        <v>1</v>
      </c>
      <c r="L931" t="s">
        <v>19</v>
      </c>
      <c r="M931" t="s">
        <v>5279</v>
      </c>
      <c r="N931" t="s">
        <v>2039</v>
      </c>
      <c r="O931" t="s">
        <v>24</v>
      </c>
      <c r="P931" t="s">
        <v>5280</v>
      </c>
      <c r="Q931" t="s">
        <v>65</v>
      </c>
      <c r="R931" t="s">
        <v>66</v>
      </c>
      <c r="S931" t="s">
        <v>105</v>
      </c>
      <c r="T931" t="s">
        <v>67</v>
      </c>
      <c r="U931" t="s">
        <v>35</v>
      </c>
      <c r="V931">
        <v>603</v>
      </c>
      <c r="W931" t="s">
        <v>36</v>
      </c>
      <c r="X931" t="s">
        <v>37</v>
      </c>
      <c r="Y931">
        <v>2</v>
      </c>
      <c r="AB931" t="str">
        <f>IF(Table111[[#This Row],[In Adafruit Kit]]+Table111[[#This Row],[Common part]]&gt;0,1,"")</f>
        <v/>
      </c>
      <c r="AD931">
        <v>1</v>
      </c>
      <c r="AE931" t="e">
        <f>VLOOKUP(Table111[[#This Row],[Resistance (Ohms)]],Values!$A$12:'Values'!D$88,3,0)</f>
        <v>#N/A</v>
      </c>
      <c r="AG931" t="str">
        <f>CONCATENATE(Table111[[#This Row],[Resistance (Ohms)]],Table111[[#This Row],[Tolerance]],Table111[[#This Row],[Stock]])</f>
        <v>2.21MÂ±1%</v>
      </c>
      <c r="AH931" t="s">
        <v>11345</v>
      </c>
      <c r="AI931" s="6" t="s">
        <v>11350</v>
      </c>
    </row>
    <row r="932" spans="1:35">
      <c r="A932" t="s">
        <v>7192</v>
      </c>
      <c r="B932" t="s">
        <v>5275</v>
      </c>
      <c r="C932" t="s">
        <v>8035</v>
      </c>
      <c r="D932" t="s">
        <v>8036</v>
      </c>
      <c r="E932" t="s">
        <v>60</v>
      </c>
      <c r="F932" t="s">
        <v>5961</v>
      </c>
      <c r="G932">
        <v>0</v>
      </c>
      <c r="H932">
        <v>0</v>
      </c>
      <c r="I932" t="s">
        <v>25</v>
      </c>
      <c r="J932">
        <v>0</v>
      </c>
      <c r="K932">
        <v>10</v>
      </c>
      <c r="L932" t="s">
        <v>19</v>
      </c>
      <c r="M932" t="s">
        <v>5279</v>
      </c>
      <c r="N932" t="s">
        <v>2039</v>
      </c>
      <c r="O932" t="s">
        <v>24</v>
      </c>
      <c r="P932" t="s">
        <v>5280</v>
      </c>
      <c r="Q932" t="s">
        <v>65</v>
      </c>
      <c r="R932" t="s">
        <v>20</v>
      </c>
      <c r="S932" t="s">
        <v>105</v>
      </c>
      <c r="T932" t="s">
        <v>67</v>
      </c>
      <c r="U932" t="s">
        <v>35</v>
      </c>
      <c r="V932">
        <v>603</v>
      </c>
      <c r="W932" t="s">
        <v>36</v>
      </c>
      <c r="X932" t="s">
        <v>37</v>
      </c>
      <c r="Y932">
        <v>2</v>
      </c>
      <c r="AB932" t="str">
        <f>IF(Table111[[#This Row],[In Adafruit Kit]]+Table111[[#This Row],[Common part]]&gt;0,1,"")</f>
        <v/>
      </c>
      <c r="AE932" t="e">
        <f>VLOOKUP(Table111[[#This Row],[Resistance (Ohms)]],Values!$A$12:'Values'!D$88,3,0)</f>
        <v>#N/A</v>
      </c>
      <c r="AG932" t="str">
        <f>CONCATENATE(Table111[[#This Row],[Resistance (Ohms)]],Table111[[#This Row],[Tolerance]],Table111[[#This Row],[Stock]])</f>
        <v>2.21MÂ±1%</v>
      </c>
      <c r="AH932" t="s">
        <v>11345</v>
      </c>
      <c r="AI932" s="6" t="s">
        <v>11350</v>
      </c>
    </row>
    <row r="933" spans="1:35">
      <c r="A933" t="s">
        <v>5274</v>
      </c>
      <c r="B933" t="s">
        <v>5275</v>
      </c>
      <c r="C933" t="s">
        <v>7342</v>
      </c>
      <c r="D933" t="s">
        <v>7343</v>
      </c>
      <c r="E933" t="s">
        <v>60</v>
      </c>
      <c r="F933" t="s">
        <v>7344</v>
      </c>
      <c r="G933">
        <v>10982</v>
      </c>
      <c r="H933">
        <v>0</v>
      </c>
      <c r="I933">
        <v>0.1</v>
      </c>
      <c r="J933">
        <v>0</v>
      </c>
      <c r="K933">
        <v>1</v>
      </c>
      <c r="L933" t="s">
        <v>19</v>
      </c>
      <c r="M933" t="s">
        <v>5279</v>
      </c>
      <c r="N933" t="s">
        <v>1419</v>
      </c>
      <c r="O933" t="s">
        <v>24</v>
      </c>
      <c r="P933" t="s">
        <v>5280</v>
      </c>
      <c r="Q933" t="s">
        <v>65</v>
      </c>
      <c r="R933" t="s">
        <v>66</v>
      </c>
      <c r="S933" t="s">
        <v>105</v>
      </c>
      <c r="T933" t="s">
        <v>67</v>
      </c>
      <c r="U933" t="s">
        <v>35</v>
      </c>
      <c r="V933">
        <v>603</v>
      </c>
      <c r="W933" t="s">
        <v>36</v>
      </c>
      <c r="X933" t="s">
        <v>37</v>
      </c>
      <c r="Y933">
        <v>2</v>
      </c>
      <c r="AB933" t="str">
        <f>IF(Table111[[#This Row],[In Adafruit Kit]]+Table111[[#This Row],[Common part]]&gt;0,1,"")</f>
        <v/>
      </c>
      <c r="AD933">
        <v>1</v>
      </c>
      <c r="AE933" t="e">
        <f>VLOOKUP(Table111[[#This Row],[Resistance (Ohms)]],Values!$A$12:'Values'!D$88,3,0)</f>
        <v>#N/A</v>
      </c>
      <c r="AG933" t="str">
        <f>CONCATENATE(Table111[[#This Row],[Resistance (Ohms)]],Table111[[#This Row],[Tolerance]],Table111[[#This Row],[Stock]])</f>
        <v>2.26kÂ±1%</v>
      </c>
      <c r="AH933" t="s">
        <v>11345</v>
      </c>
      <c r="AI933" s="6" t="s">
        <v>11350</v>
      </c>
    </row>
    <row r="934" spans="1:35">
      <c r="A934" t="s">
        <v>7192</v>
      </c>
      <c r="B934" t="s">
        <v>5275</v>
      </c>
      <c r="C934" t="s">
        <v>8039</v>
      </c>
      <c r="D934" t="s">
        <v>8040</v>
      </c>
      <c r="E934" t="s">
        <v>60</v>
      </c>
      <c r="F934" t="s">
        <v>7344</v>
      </c>
      <c r="G934">
        <v>0</v>
      </c>
      <c r="H934">
        <v>0</v>
      </c>
      <c r="I934" t="s">
        <v>25</v>
      </c>
      <c r="J934">
        <v>0</v>
      </c>
      <c r="K934">
        <v>10</v>
      </c>
      <c r="L934" t="s">
        <v>19</v>
      </c>
      <c r="M934" t="s">
        <v>5279</v>
      </c>
      <c r="N934" t="s">
        <v>1419</v>
      </c>
      <c r="O934" t="s">
        <v>24</v>
      </c>
      <c r="P934" t="s">
        <v>5280</v>
      </c>
      <c r="Q934" t="s">
        <v>65</v>
      </c>
      <c r="R934" t="s">
        <v>20</v>
      </c>
      <c r="S934" t="s">
        <v>105</v>
      </c>
      <c r="T934" t="s">
        <v>67</v>
      </c>
      <c r="U934" t="s">
        <v>35</v>
      </c>
      <c r="V934">
        <v>603</v>
      </c>
      <c r="W934" t="s">
        <v>36</v>
      </c>
      <c r="X934" t="s">
        <v>37</v>
      </c>
      <c r="Y934">
        <v>2</v>
      </c>
      <c r="AB934" t="str">
        <f>IF(Table111[[#This Row],[In Adafruit Kit]]+Table111[[#This Row],[Common part]]&gt;0,1,"")</f>
        <v/>
      </c>
      <c r="AE934" t="e">
        <f>VLOOKUP(Table111[[#This Row],[Resistance (Ohms)]],Values!$A$12:'Values'!D$88,3,0)</f>
        <v>#N/A</v>
      </c>
      <c r="AG934" t="str">
        <f>CONCATENATE(Table111[[#This Row],[Resistance (Ohms)]],Table111[[#This Row],[Tolerance]],Table111[[#This Row],[Stock]])</f>
        <v>2.26kÂ±1%</v>
      </c>
      <c r="AH934" t="s">
        <v>11345</v>
      </c>
      <c r="AI934" s="6" t="s">
        <v>11350</v>
      </c>
    </row>
    <row r="935" spans="1:35">
      <c r="A935" t="s">
        <v>5274</v>
      </c>
      <c r="B935" t="s">
        <v>5275</v>
      </c>
      <c r="C935" t="s">
        <v>5320</v>
      </c>
      <c r="D935" t="s">
        <v>5321</v>
      </c>
      <c r="E935" t="s">
        <v>60</v>
      </c>
      <c r="F935" t="s">
        <v>5322</v>
      </c>
      <c r="G935">
        <v>620759</v>
      </c>
      <c r="H935">
        <v>0</v>
      </c>
      <c r="I935">
        <v>0.1</v>
      </c>
      <c r="J935">
        <v>0</v>
      </c>
      <c r="K935">
        <v>1</v>
      </c>
      <c r="L935" t="s">
        <v>19</v>
      </c>
      <c r="M935" t="s">
        <v>5279</v>
      </c>
      <c r="N935" t="s">
        <v>232</v>
      </c>
      <c r="O935" t="s">
        <v>24</v>
      </c>
      <c r="P935" t="s">
        <v>5280</v>
      </c>
      <c r="Q935" t="s">
        <v>65</v>
      </c>
      <c r="R935" t="s">
        <v>66</v>
      </c>
      <c r="S935" t="s">
        <v>105</v>
      </c>
      <c r="T935" t="s">
        <v>67</v>
      </c>
      <c r="U935" t="s">
        <v>35</v>
      </c>
      <c r="V935">
        <v>603</v>
      </c>
      <c r="W935" t="s">
        <v>36</v>
      </c>
      <c r="X935" t="s">
        <v>37</v>
      </c>
      <c r="Y935">
        <v>2</v>
      </c>
      <c r="Z935">
        <v>1</v>
      </c>
      <c r="AB935">
        <f>IF(Table111[[#This Row],[In Adafruit Kit]]+Table111[[#This Row],[Common part]]&gt;0,1,"")</f>
        <v>1</v>
      </c>
      <c r="AC935">
        <v>1</v>
      </c>
      <c r="AE935" t="str">
        <f>VLOOKUP(Table111[[#This Row],[Resistance (Ohms)]],Values!$A$12:'Values'!D$88,3,0)</f>
        <v>STOCK</v>
      </c>
      <c r="AF935" t="s">
        <v>29</v>
      </c>
      <c r="AG935" t="str">
        <f>CONCATENATE(Table111[[#This Row],[Resistance (Ohms)]],Table111[[#This Row],[Tolerance]],Table111[[#This Row],[Stock]])</f>
        <v>2.2kÂ±1%Stock</v>
      </c>
      <c r="AH935" t="s">
        <v>11345</v>
      </c>
      <c r="AI935" s="6" t="s">
        <v>11350</v>
      </c>
    </row>
    <row r="936" spans="1:35">
      <c r="A936" t="s">
        <v>5274</v>
      </c>
      <c r="B936" t="s">
        <v>5275</v>
      </c>
      <c r="C936" t="s">
        <v>5401</v>
      </c>
      <c r="D936" t="s">
        <v>5402</v>
      </c>
      <c r="E936" t="s">
        <v>60</v>
      </c>
      <c r="F936" t="s">
        <v>5403</v>
      </c>
      <c r="G936">
        <v>157385</v>
      </c>
      <c r="H936">
        <v>0</v>
      </c>
      <c r="I936">
        <v>0.1</v>
      </c>
      <c r="J936">
        <v>0</v>
      </c>
      <c r="K936">
        <v>1</v>
      </c>
      <c r="L936" t="s">
        <v>19</v>
      </c>
      <c r="M936" t="s">
        <v>5279</v>
      </c>
      <c r="N936" t="s">
        <v>232</v>
      </c>
      <c r="O936" t="s">
        <v>23</v>
      </c>
      <c r="P936" t="s">
        <v>5280</v>
      </c>
      <c r="Q936" t="s">
        <v>65</v>
      </c>
      <c r="R936" t="s">
        <v>66</v>
      </c>
      <c r="S936" t="s">
        <v>105</v>
      </c>
      <c r="T936" t="s">
        <v>67</v>
      </c>
      <c r="U936" t="s">
        <v>35</v>
      </c>
      <c r="V936">
        <v>603</v>
      </c>
      <c r="W936" t="s">
        <v>36</v>
      </c>
      <c r="X936" t="s">
        <v>37</v>
      </c>
      <c r="Y936">
        <v>2</v>
      </c>
      <c r="Z936">
        <v>1</v>
      </c>
      <c r="AA936">
        <v>1</v>
      </c>
      <c r="AB936">
        <f>IF(Table111[[#This Row],[In Adafruit Kit]]+Table111[[#This Row],[Common part]]&gt;0,1,"")</f>
        <v>1</v>
      </c>
      <c r="AC936">
        <v>1</v>
      </c>
      <c r="AE936" t="str">
        <f>VLOOKUP(Table111[[#This Row],[Resistance (Ohms)]],Values!$A$12:'Values'!D$88,3,0)</f>
        <v>STOCK</v>
      </c>
      <c r="AF936" t="s">
        <v>29</v>
      </c>
      <c r="AG936" t="str">
        <f>CONCATENATE(Table111[[#This Row],[Resistance (Ohms)]],Table111[[#This Row],[Tolerance]],Table111[[#This Row],[Stock]])</f>
        <v>2.2kÂ±5%Stock</v>
      </c>
      <c r="AH936" t="s">
        <v>11345</v>
      </c>
      <c r="AI936" s="6" t="s">
        <v>11350</v>
      </c>
    </row>
    <row r="937" spans="1:35">
      <c r="A937" t="s">
        <v>7192</v>
      </c>
      <c r="B937" t="s">
        <v>5275</v>
      </c>
      <c r="C937" t="s">
        <v>7203</v>
      </c>
      <c r="D937" t="s">
        <v>7204</v>
      </c>
      <c r="E937" t="s">
        <v>60</v>
      </c>
      <c r="F937" t="s">
        <v>5403</v>
      </c>
      <c r="G937">
        <v>99675</v>
      </c>
      <c r="H937">
        <v>0</v>
      </c>
      <c r="I937">
        <v>0.1</v>
      </c>
      <c r="J937">
        <v>0</v>
      </c>
      <c r="K937">
        <v>1</v>
      </c>
      <c r="L937" t="s">
        <v>19</v>
      </c>
      <c r="M937" t="s">
        <v>5279</v>
      </c>
      <c r="N937" t="s">
        <v>232</v>
      </c>
      <c r="O937" t="s">
        <v>23</v>
      </c>
      <c r="P937" t="s">
        <v>5280</v>
      </c>
      <c r="Q937" t="s">
        <v>65</v>
      </c>
      <c r="R937" t="s">
        <v>66</v>
      </c>
      <c r="S937" t="s">
        <v>105</v>
      </c>
      <c r="T937" t="s">
        <v>67</v>
      </c>
      <c r="U937" t="s">
        <v>35</v>
      </c>
      <c r="V937" t="s">
        <v>35</v>
      </c>
      <c r="W937" t="s">
        <v>36</v>
      </c>
      <c r="X937" t="s">
        <v>37</v>
      </c>
      <c r="Y937">
        <v>2</v>
      </c>
      <c r="AB937" t="str">
        <f>IF(Table111[[#This Row],[In Adafruit Kit]]+Table111[[#This Row],[Common part]]&gt;0,1,"")</f>
        <v/>
      </c>
      <c r="AD937">
        <v>1</v>
      </c>
      <c r="AE937" t="str">
        <f>VLOOKUP(Table111[[#This Row],[Resistance (Ohms)]],Values!$A$12:'Values'!D$88,3,0)</f>
        <v>STOCK</v>
      </c>
      <c r="AF937" t="s">
        <v>29</v>
      </c>
      <c r="AG937" t="str">
        <f>CONCATENATE(Table111[[#This Row],[Resistance (Ohms)]],Table111[[#This Row],[Tolerance]],Table111[[#This Row],[Stock]])</f>
        <v>2.2kÂ±5%Stock</v>
      </c>
      <c r="AH937" t="s">
        <v>11345</v>
      </c>
      <c r="AI937" s="6" t="s">
        <v>11350</v>
      </c>
    </row>
    <row r="938" spans="1:35">
      <c r="A938" t="s">
        <v>7192</v>
      </c>
      <c r="B938" t="s">
        <v>5275</v>
      </c>
      <c r="C938" t="s">
        <v>7225</v>
      </c>
      <c r="D938" t="s">
        <v>7226</v>
      </c>
      <c r="E938" t="s">
        <v>60</v>
      </c>
      <c r="F938" t="s">
        <v>5322</v>
      </c>
      <c r="G938">
        <v>99999</v>
      </c>
      <c r="H938">
        <v>0</v>
      </c>
      <c r="I938">
        <v>0.1</v>
      </c>
      <c r="J938">
        <v>0</v>
      </c>
      <c r="K938">
        <v>1</v>
      </c>
      <c r="L938" t="s">
        <v>19</v>
      </c>
      <c r="M938" t="s">
        <v>5279</v>
      </c>
      <c r="N938" t="s">
        <v>232</v>
      </c>
      <c r="O938" t="s">
        <v>24</v>
      </c>
      <c r="P938" t="s">
        <v>5280</v>
      </c>
      <c r="Q938" t="s">
        <v>65</v>
      </c>
      <c r="R938" t="s">
        <v>66</v>
      </c>
      <c r="S938" t="s">
        <v>105</v>
      </c>
      <c r="T938" t="s">
        <v>67</v>
      </c>
      <c r="U938" t="s">
        <v>35</v>
      </c>
      <c r="V938" t="s">
        <v>35</v>
      </c>
      <c r="W938" t="s">
        <v>36</v>
      </c>
      <c r="X938" t="s">
        <v>37</v>
      </c>
      <c r="Y938">
        <v>2</v>
      </c>
      <c r="AB938" t="str">
        <f>IF(Table111[[#This Row],[In Adafruit Kit]]+Table111[[#This Row],[Common part]]&gt;0,1,"")</f>
        <v/>
      </c>
      <c r="AD938">
        <v>1</v>
      </c>
      <c r="AE938" t="str">
        <f>VLOOKUP(Table111[[#This Row],[Resistance (Ohms)]],Values!$A$12:'Values'!D$88,3,0)</f>
        <v>STOCK</v>
      </c>
      <c r="AF938" t="s">
        <v>29</v>
      </c>
      <c r="AG938" t="str">
        <f>CONCATENATE(Table111[[#This Row],[Resistance (Ohms)]],Table111[[#This Row],[Tolerance]],Table111[[#This Row],[Stock]])</f>
        <v>2.2kÂ±1%Stock</v>
      </c>
      <c r="AH938" t="s">
        <v>11345</v>
      </c>
      <c r="AI938" s="6" t="s">
        <v>11350</v>
      </c>
    </row>
    <row r="939" spans="1:35">
      <c r="A939" t="s">
        <v>7192</v>
      </c>
      <c r="B939" t="s">
        <v>5275</v>
      </c>
      <c r="C939" t="s">
        <v>8021</v>
      </c>
      <c r="D939" t="s">
        <v>8022</v>
      </c>
      <c r="E939" t="s">
        <v>60</v>
      </c>
      <c r="F939" t="s">
        <v>5322</v>
      </c>
      <c r="G939">
        <v>0</v>
      </c>
      <c r="H939">
        <v>0</v>
      </c>
      <c r="I939" t="s">
        <v>25</v>
      </c>
      <c r="J939">
        <v>0</v>
      </c>
      <c r="K939">
        <v>10</v>
      </c>
      <c r="L939" t="s">
        <v>19</v>
      </c>
      <c r="M939" t="s">
        <v>5279</v>
      </c>
      <c r="N939" t="s">
        <v>232</v>
      </c>
      <c r="O939" t="s">
        <v>24</v>
      </c>
      <c r="P939" t="s">
        <v>5280</v>
      </c>
      <c r="Q939" t="s">
        <v>65</v>
      </c>
      <c r="R939" t="s">
        <v>20</v>
      </c>
      <c r="S939" t="s">
        <v>105</v>
      </c>
      <c r="T939" t="s">
        <v>67</v>
      </c>
      <c r="U939" t="s">
        <v>35</v>
      </c>
      <c r="V939">
        <v>603</v>
      </c>
      <c r="W939" t="s">
        <v>36</v>
      </c>
      <c r="X939" t="s">
        <v>37</v>
      </c>
      <c r="Y939">
        <v>2</v>
      </c>
      <c r="AB939" t="str">
        <f>IF(Table111[[#This Row],[In Adafruit Kit]]+Table111[[#This Row],[Common part]]&gt;0,1,"")</f>
        <v/>
      </c>
      <c r="AE939" t="str">
        <f>VLOOKUP(Table111[[#This Row],[Resistance (Ohms)]],Values!$A$12:'Values'!D$88,3,0)</f>
        <v>STOCK</v>
      </c>
      <c r="AG939" t="str">
        <f>CONCATENATE(Table111[[#This Row],[Resistance (Ohms)]],Table111[[#This Row],[Tolerance]],Table111[[#This Row],[Stock]])</f>
        <v>2.2kÂ±1%</v>
      </c>
      <c r="AH939" t="s">
        <v>11345</v>
      </c>
      <c r="AI939" s="6" t="s">
        <v>11350</v>
      </c>
    </row>
    <row r="940" spans="1:35">
      <c r="A940" t="s">
        <v>7192</v>
      </c>
      <c r="B940" t="s">
        <v>5275</v>
      </c>
      <c r="C940" t="s">
        <v>8970</v>
      </c>
      <c r="D940" t="s">
        <v>8971</v>
      </c>
      <c r="E940" t="s">
        <v>60</v>
      </c>
      <c r="F940" t="s">
        <v>5403</v>
      </c>
      <c r="G940">
        <v>0</v>
      </c>
      <c r="H940">
        <v>0</v>
      </c>
      <c r="I940" t="s">
        <v>25</v>
      </c>
      <c r="J940">
        <v>0</v>
      </c>
      <c r="K940">
        <v>10</v>
      </c>
      <c r="L940" t="s">
        <v>19</v>
      </c>
      <c r="M940" t="s">
        <v>5279</v>
      </c>
      <c r="N940" t="s">
        <v>232</v>
      </c>
      <c r="O940" t="s">
        <v>23</v>
      </c>
      <c r="P940" t="s">
        <v>5280</v>
      </c>
      <c r="Q940" t="s">
        <v>65</v>
      </c>
      <c r="R940" t="s">
        <v>20</v>
      </c>
      <c r="S940" t="s">
        <v>71</v>
      </c>
      <c r="T940" t="s">
        <v>67</v>
      </c>
      <c r="U940" t="s">
        <v>35</v>
      </c>
      <c r="V940">
        <v>603</v>
      </c>
      <c r="W940" t="s">
        <v>36</v>
      </c>
      <c r="X940" t="s">
        <v>37</v>
      </c>
      <c r="Y940">
        <v>2</v>
      </c>
      <c r="AB940" t="str">
        <f>IF(Table111[[#This Row],[In Adafruit Kit]]+Table111[[#This Row],[Common part]]&gt;0,1,"")</f>
        <v/>
      </c>
      <c r="AE940" t="str">
        <f>VLOOKUP(Table111[[#This Row],[Resistance (Ohms)]],Values!$A$12:'Values'!D$88,3,0)</f>
        <v>STOCK</v>
      </c>
      <c r="AG940" t="str">
        <f>CONCATENATE(Table111[[#This Row],[Resistance (Ohms)]],Table111[[#This Row],[Tolerance]],Table111[[#This Row],[Stock]])</f>
        <v>2.2kÂ±5%</v>
      </c>
      <c r="AH940" t="s">
        <v>11345</v>
      </c>
      <c r="AI940" s="6" t="s">
        <v>11350</v>
      </c>
    </row>
    <row r="941" spans="1:35">
      <c r="A941" t="s">
        <v>5274</v>
      </c>
      <c r="B941" t="s">
        <v>5275</v>
      </c>
      <c r="C941" t="s">
        <v>5449</v>
      </c>
      <c r="D941" t="s">
        <v>5450</v>
      </c>
      <c r="E941" t="s">
        <v>60</v>
      </c>
      <c r="F941" t="s">
        <v>5451</v>
      </c>
      <c r="G941">
        <v>103744</v>
      </c>
      <c r="H941">
        <v>0</v>
      </c>
      <c r="I941">
        <v>0.1</v>
      </c>
      <c r="J941">
        <v>0</v>
      </c>
      <c r="K941">
        <v>1</v>
      </c>
      <c r="L941" t="s">
        <v>19</v>
      </c>
      <c r="M941" t="s">
        <v>5279</v>
      </c>
      <c r="N941" t="s">
        <v>533</v>
      </c>
      <c r="O941" t="s">
        <v>23</v>
      </c>
      <c r="P941" t="s">
        <v>5280</v>
      </c>
      <c r="Q941" t="s">
        <v>65</v>
      </c>
      <c r="R941" t="s">
        <v>66</v>
      </c>
      <c r="S941" t="s">
        <v>105</v>
      </c>
      <c r="T941" t="s">
        <v>67</v>
      </c>
      <c r="U941" t="s">
        <v>35</v>
      </c>
      <c r="V941">
        <v>603</v>
      </c>
      <c r="W941" t="s">
        <v>36</v>
      </c>
      <c r="X941" t="s">
        <v>37</v>
      </c>
      <c r="Y941">
        <v>2</v>
      </c>
      <c r="AB941" t="str">
        <f>IF(Table111[[#This Row],[In Adafruit Kit]]+Table111[[#This Row],[Common part]]&gt;0,1,"")</f>
        <v/>
      </c>
      <c r="AC941">
        <v>1</v>
      </c>
      <c r="AE941" t="e">
        <f>VLOOKUP(Table111[[#This Row],[Resistance (Ohms)]],Values!$A$12:'Values'!D$88,3,0)</f>
        <v>#N/A</v>
      </c>
      <c r="AG941" t="str">
        <f>CONCATENATE(Table111[[#This Row],[Resistance (Ohms)]],Table111[[#This Row],[Tolerance]],Table111[[#This Row],[Stock]])</f>
        <v>2.2MÂ±5%</v>
      </c>
      <c r="AH941" t="s">
        <v>11345</v>
      </c>
      <c r="AI941" s="6" t="s">
        <v>11350</v>
      </c>
    </row>
    <row r="942" spans="1:35">
      <c r="A942" t="s">
        <v>7192</v>
      </c>
      <c r="B942" t="s">
        <v>5275</v>
      </c>
      <c r="C942" t="s">
        <v>8976</v>
      </c>
      <c r="D942" t="s">
        <v>8977</v>
      </c>
      <c r="E942" t="s">
        <v>60</v>
      </c>
      <c r="F942" t="s">
        <v>5451</v>
      </c>
      <c r="G942">
        <v>0</v>
      </c>
      <c r="H942">
        <v>0</v>
      </c>
      <c r="I942" t="s">
        <v>25</v>
      </c>
      <c r="J942">
        <v>0</v>
      </c>
      <c r="K942">
        <v>10</v>
      </c>
      <c r="L942" t="s">
        <v>19</v>
      </c>
      <c r="M942" t="s">
        <v>5279</v>
      </c>
      <c r="N942" t="s">
        <v>533</v>
      </c>
      <c r="O942" t="s">
        <v>23</v>
      </c>
      <c r="P942" t="s">
        <v>5280</v>
      </c>
      <c r="Q942" t="s">
        <v>65</v>
      </c>
      <c r="R942" t="s">
        <v>20</v>
      </c>
      <c r="S942" t="s">
        <v>71</v>
      </c>
      <c r="T942" t="s">
        <v>67</v>
      </c>
      <c r="U942" t="s">
        <v>35</v>
      </c>
      <c r="V942">
        <v>603</v>
      </c>
      <c r="W942" t="s">
        <v>36</v>
      </c>
      <c r="X942" t="s">
        <v>37</v>
      </c>
      <c r="Y942">
        <v>2</v>
      </c>
      <c r="AB942" t="str">
        <f>IF(Table111[[#This Row],[In Adafruit Kit]]+Table111[[#This Row],[Common part]]&gt;0,1,"")</f>
        <v/>
      </c>
      <c r="AE942" t="e">
        <f>VLOOKUP(Table111[[#This Row],[Resistance (Ohms)]],Values!$A$12:'Values'!D$88,3,0)</f>
        <v>#N/A</v>
      </c>
      <c r="AG942" t="str">
        <f>CONCATENATE(Table111[[#This Row],[Resistance (Ohms)]],Table111[[#This Row],[Tolerance]],Table111[[#This Row],[Stock]])</f>
        <v>2.2MÂ±5%</v>
      </c>
      <c r="AH942" t="s">
        <v>11345</v>
      </c>
      <c r="AI942" s="6" t="s">
        <v>11350</v>
      </c>
    </row>
    <row r="943" spans="1:35">
      <c r="A943" t="s">
        <v>5274</v>
      </c>
      <c r="B943" t="s">
        <v>5275</v>
      </c>
      <c r="C943" t="s">
        <v>5803</v>
      </c>
      <c r="D943" t="s">
        <v>5804</v>
      </c>
      <c r="E943" t="s">
        <v>60</v>
      </c>
      <c r="F943" t="s">
        <v>5805</v>
      </c>
      <c r="G943">
        <v>207995</v>
      </c>
      <c r="H943">
        <v>0</v>
      </c>
      <c r="I943">
        <v>0.1</v>
      </c>
      <c r="J943">
        <v>0</v>
      </c>
      <c r="K943">
        <v>1</v>
      </c>
      <c r="L943" t="s">
        <v>19</v>
      </c>
      <c r="M943" t="s">
        <v>5279</v>
      </c>
      <c r="N943" t="s">
        <v>1129</v>
      </c>
      <c r="O943" t="s">
        <v>24</v>
      </c>
      <c r="P943" t="s">
        <v>5280</v>
      </c>
      <c r="Q943" t="s">
        <v>65</v>
      </c>
      <c r="R943" t="s">
        <v>66</v>
      </c>
      <c r="S943" t="s">
        <v>105</v>
      </c>
      <c r="T943" t="s">
        <v>67</v>
      </c>
      <c r="U943" t="s">
        <v>35</v>
      </c>
      <c r="V943">
        <v>603</v>
      </c>
      <c r="W943" t="s">
        <v>36</v>
      </c>
      <c r="X943" t="s">
        <v>37</v>
      </c>
      <c r="Y943">
        <v>2</v>
      </c>
      <c r="AB943" t="str">
        <f>IF(Table111[[#This Row],[In Adafruit Kit]]+Table111[[#This Row],[Common part]]&gt;0,1,"")</f>
        <v/>
      </c>
      <c r="AD943">
        <v>1</v>
      </c>
      <c r="AE943" t="e">
        <f>VLOOKUP(Table111[[#This Row],[Resistance (Ohms)]],Values!$A$12:'Values'!D$88,3,0)</f>
        <v>#N/A</v>
      </c>
      <c r="AG943" t="str">
        <f>CONCATENATE(Table111[[#This Row],[Resistance (Ohms)]],Table111[[#This Row],[Tolerance]],Table111[[#This Row],[Stock]])</f>
        <v>2.32kÂ±1%</v>
      </c>
      <c r="AH943" t="s">
        <v>11345</v>
      </c>
      <c r="AI943" s="6" t="s">
        <v>11350</v>
      </c>
    </row>
    <row r="944" spans="1:35">
      <c r="A944" t="s">
        <v>7192</v>
      </c>
      <c r="B944" t="s">
        <v>5275</v>
      </c>
      <c r="C944" t="s">
        <v>8053</v>
      </c>
      <c r="D944" t="s">
        <v>8054</v>
      </c>
      <c r="E944" t="s">
        <v>60</v>
      </c>
      <c r="F944" t="s">
        <v>5805</v>
      </c>
      <c r="G944">
        <v>0</v>
      </c>
      <c r="H944">
        <v>0</v>
      </c>
      <c r="I944" t="s">
        <v>25</v>
      </c>
      <c r="J944">
        <v>0</v>
      </c>
      <c r="K944">
        <v>10</v>
      </c>
      <c r="L944" t="s">
        <v>19</v>
      </c>
      <c r="M944" t="s">
        <v>5279</v>
      </c>
      <c r="N944" t="s">
        <v>1129</v>
      </c>
      <c r="O944" t="s">
        <v>24</v>
      </c>
      <c r="P944" t="s">
        <v>5280</v>
      </c>
      <c r="Q944" t="s">
        <v>65</v>
      </c>
      <c r="R944" t="s">
        <v>20</v>
      </c>
      <c r="S944" t="s">
        <v>105</v>
      </c>
      <c r="T944" t="s">
        <v>67</v>
      </c>
      <c r="U944" t="s">
        <v>35</v>
      </c>
      <c r="V944">
        <v>603</v>
      </c>
      <c r="W944" t="s">
        <v>36</v>
      </c>
      <c r="X944" t="s">
        <v>37</v>
      </c>
      <c r="Y944">
        <v>2</v>
      </c>
      <c r="AB944" t="str">
        <f>IF(Table111[[#This Row],[In Adafruit Kit]]+Table111[[#This Row],[Common part]]&gt;0,1,"")</f>
        <v/>
      </c>
      <c r="AE944" t="e">
        <f>VLOOKUP(Table111[[#This Row],[Resistance (Ohms)]],Values!$A$12:'Values'!D$88,3,0)</f>
        <v>#N/A</v>
      </c>
      <c r="AG944" t="str">
        <f>CONCATENATE(Table111[[#This Row],[Resistance (Ohms)]],Table111[[#This Row],[Tolerance]],Table111[[#This Row],[Stock]])</f>
        <v>2.32kÂ±1%</v>
      </c>
      <c r="AH944" t="s">
        <v>11345</v>
      </c>
      <c r="AI944" s="6" t="s">
        <v>11350</v>
      </c>
    </row>
    <row r="945" spans="1:35">
      <c r="A945" t="s">
        <v>5274</v>
      </c>
      <c r="B945" t="s">
        <v>5275</v>
      </c>
      <c r="C945" t="s">
        <v>6883</v>
      </c>
      <c r="D945" t="s">
        <v>6884</v>
      </c>
      <c r="E945" t="s">
        <v>60</v>
      </c>
      <c r="F945" t="s">
        <v>6885</v>
      </c>
      <c r="G945">
        <v>26787</v>
      </c>
      <c r="H945">
        <v>0</v>
      </c>
      <c r="I945">
        <v>0.1</v>
      </c>
      <c r="J945">
        <v>0</v>
      </c>
      <c r="K945">
        <v>1</v>
      </c>
      <c r="L945" t="s">
        <v>19</v>
      </c>
      <c r="M945" t="s">
        <v>5279</v>
      </c>
      <c r="N945" t="s">
        <v>3113</v>
      </c>
      <c r="O945" t="s">
        <v>24</v>
      </c>
      <c r="P945" t="s">
        <v>5280</v>
      </c>
      <c r="Q945" t="s">
        <v>65</v>
      </c>
      <c r="R945" t="s">
        <v>66</v>
      </c>
      <c r="S945" t="s">
        <v>105</v>
      </c>
      <c r="T945" t="s">
        <v>67</v>
      </c>
      <c r="U945" t="s">
        <v>35</v>
      </c>
      <c r="V945">
        <v>603</v>
      </c>
      <c r="W945" t="s">
        <v>36</v>
      </c>
      <c r="X945" t="s">
        <v>37</v>
      </c>
      <c r="Y945">
        <v>2</v>
      </c>
      <c r="AB945" t="str">
        <f>IF(Table111[[#This Row],[In Adafruit Kit]]+Table111[[#This Row],[Common part]]&gt;0,1,"")</f>
        <v/>
      </c>
      <c r="AD945">
        <v>1</v>
      </c>
      <c r="AE945" t="e">
        <f>VLOOKUP(Table111[[#This Row],[Resistance (Ohms)]],Values!$A$12:'Values'!D$88,3,0)</f>
        <v>#N/A</v>
      </c>
      <c r="AG945" t="str">
        <f>CONCATENATE(Table111[[#This Row],[Resistance (Ohms)]],Table111[[#This Row],[Tolerance]],Table111[[#This Row],[Stock]])</f>
        <v>2.37kÂ±1%</v>
      </c>
      <c r="AH945" t="s">
        <v>11345</v>
      </c>
      <c r="AI945" s="6" t="s">
        <v>11350</v>
      </c>
    </row>
    <row r="946" spans="1:35">
      <c r="A946" t="s">
        <v>7192</v>
      </c>
      <c r="B946" t="s">
        <v>5275</v>
      </c>
      <c r="C946" t="s">
        <v>8061</v>
      </c>
      <c r="D946" t="s">
        <v>8062</v>
      </c>
      <c r="E946" t="s">
        <v>60</v>
      </c>
      <c r="F946" t="s">
        <v>6885</v>
      </c>
      <c r="G946">
        <v>0</v>
      </c>
      <c r="H946">
        <v>0</v>
      </c>
      <c r="I946" t="s">
        <v>25</v>
      </c>
      <c r="J946">
        <v>0</v>
      </c>
      <c r="K946">
        <v>10</v>
      </c>
      <c r="L946" t="s">
        <v>19</v>
      </c>
      <c r="M946" t="s">
        <v>5279</v>
      </c>
      <c r="N946" t="s">
        <v>3113</v>
      </c>
      <c r="O946" t="s">
        <v>24</v>
      </c>
      <c r="P946" t="s">
        <v>5280</v>
      </c>
      <c r="Q946" t="s">
        <v>65</v>
      </c>
      <c r="R946" t="s">
        <v>20</v>
      </c>
      <c r="S946" t="s">
        <v>105</v>
      </c>
      <c r="T946" t="s">
        <v>67</v>
      </c>
      <c r="U946" t="s">
        <v>35</v>
      </c>
      <c r="V946">
        <v>603</v>
      </c>
      <c r="W946" t="s">
        <v>36</v>
      </c>
      <c r="X946" t="s">
        <v>37</v>
      </c>
      <c r="Y946">
        <v>2</v>
      </c>
      <c r="AB946" t="str">
        <f>IF(Table111[[#This Row],[In Adafruit Kit]]+Table111[[#This Row],[Common part]]&gt;0,1,"")</f>
        <v/>
      </c>
      <c r="AE946" t="e">
        <f>VLOOKUP(Table111[[#This Row],[Resistance (Ohms)]],Values!$A$12:'Values'!D$88,3,0)</f>
        <v>#N/A</v>
      </c>
      <c r="AG946" t="str">
        <f>CONCATENATE(Table111[[#This Row],[Resistance (Ohms)]],Table111[[#This Row],[Tolerance]],Table111[[#This Row],[Stock]])</f>
        <v>2.37kÂ±1%</v>
      </c>
      <c r="AH946" t="s">
        <v>11345</v>
      </c>
      <c r="AI946" s="6" t="s">
        <v>11350</v>
      </c>
    </row>
    <row r="947" spans="1:35">
      <c r="A947" t="s">
        <v>5274</v>
      </c>
      <c r="B947" t="s">
        <v>5275</v>
      </c>
      <c r="C947" t="s">
        <v>6193</v>
      </c>
      <c r="D947" t="s">
        <v>6194</v>
      </c>
      <c r="E947" t="s">
        <v>60</v>
      </c>
      <c r="F947" t="s">
        <v>6195</v>
      </c>
      <c r="G947">
        <v>90998</v>
      </c>
      <c r="H947">
        <v>0</v>
      </c>
      <c r="I947">
        <v>0.1</v>
      </c>
      <c r="J947">
        <v>0</v>
      </c>
      <c r="K947">
        <v>1</v>
      </c>
      <c r="L947" t="s">
        <v>19</v>
      </c>
      <c r="M947" t="s">
        <v>5279</v>
      </c>
      <c r="N947" t="s">
        <v>800</v>
      </c>
      <c r="O947" t="s">
        <v>24</v>
      </c>
      <c r="P947" t="s">
        <v>5280</v>
      </c>
      <c r="Q947" t="s">
        <v>65</v>
      </c>
      <c r="R947" t="s">
        <v>66</v>
      </c>
      <c r="S947" t="s">
        <v>105</v>
      </c>
      <c r="T947" t="s">
        <v>67</v>
      </c>
      <c r="U947" t="s">
        <v>35</v>
      </c>
      <c r="V947">
        <v>603</v>
      </c>
      <c r="W947" t="s">
        <v>36</v>
      </c>
      <c r="X947" t="s">
        <v>37</v>
      </c>
      <c r="Y947">
        <v>2</v>
      </c>
      <c r="AB947" t="str">
        <f>IF(Table111[[#This Row],[In Adafruit Kit]]+Table111[[#This Row],[Common part]]&gt;0,1,"")</f>
        <v/>
      </c>
      <c r="AD947">
        <v>1</v>
      </c>
      <c r="AE947" t="e">
        <f>VLOOKUP(Table111[[#This Row],[Resistance (Ohms)]],Values!$A$12:'Values'!D$88,3,0)</f>
        <v>#N/A</v>
      </c>
      <c r="AG947" t="str">
        <f>CONCATENATE(Table111[[#This Row],[Resistance (Ohms)]],Table111[[#This Row],[Tolerance]],Table111[[#This Row],[Stock]])</f>
        <v>2.43kÂ±1%</v>
      </c>
      <c r="AH947" t="s">
        <v>11345</v>
      </c>
      <c r="AI947" s="6" t="s">
        <v>11350</v>
      </c>
    </row>
    <row r="948" spans="1:35">
      <c r="A948" t="s">
        <v>7192</v>
      </c>
      <c r="B948" t="s">
        <v>5275</v>
      </c>
      <c r="C948" t="s">
        <v>8081</v>
      </c>
      <c r="D948" t="s">
        <v>8082</v>
      </c>
      <c r="E948" t="s">
        <v>60</v>
      </c>
      <c r="F948" t="s">
        <v>6195</v>
      </c>
      <c r="G948">
        <v>0</v>
      </c>
      <c r="H948">
        <v>0</v>
      </c>
      <c r="I948" t="s">
        <v>25</v>
      </c>
      <c r="J948">
        <v>0</v>
      </c>
      <c r="K948">
        <v>10</v>
      </c>
      <c r="L948" t="s">
        <v>19</v>
      </c>
      <c r="M948" t="s">
        <v>5279</v>
      </c>
      <c r="N948" t="s">
        <v>800</v>
      </c>
      <c r="O948" t="s">
        <v>24</v>
      </c>
      <c r="P948" t="s">
        <v>5280</v>
      </c>
      <c r="Q948" t="s">
        <v>65</v>
      </c>
      <c r="R948" t="s">
        <v>20</v>
      </c>
      <c r="S948" t="s">
        <v>105</v>
      </c>
      <c r="T948" t="s">
        <v>67</v>
      </c>
      <c r="U948" t="s">
        <v>35</v>
      </c>
      <c r="V948">
        <v>603</v>
      </c>
      <c r="W948" t="s">
        <v>36</v>
      </c>
      <c r="X948" t="s">
        <v>37</v>
      </c>
      <c r="Y948">
        <v>2</v>
      </c>
      <c r="AB948" t="str">
        <f>IF(Table111[[#This Row],[In Adafruit Kit]]+Table111[[#This Row],[Common part]]&gt;0,1,"")</f>
        <v/>
      </c>
      <c r="AE948" t="e">
        <f>VLOOKUP(Table111[[#This Row],[Resistance (Ohms)]],Values!$A$12:'Values'!D$88,3,0)</f>
        <v>#N/A</v>
      </c>
      <c r="AG948" t="str">
        <f>CONCATENATE(Table111[[#This Row],[Resistance (Ohms)]],Table111[[#This Row],[Tolerance]],Table111[[#This Row],[Stock]])</f>
        <v>2.43kÂ±1%</v>
      </c>
      <c r="AH948" t="s">
        <v>11345</v>
      </c>
      <c r="AI948" s="6" t="s">
        <v>11350</v>
      </c>
    </row>
    <row r="949" spans="1:35">
      <c r="A949" t="s">
        <v>5274</v>
      </c>
      <c r="B949" t="s">
        <v>5275</v>
      </c>
      <c r="C949" t="s">
        <v>5950</v>
      </c>
      <c r="D949" t="s">
        <v>5951</v>
      </c>
      <c r="E949" t="s">
        <v>60</v>
      </c>
      <c r="F949" t="s">
        <v>5952</v>
      </c>
      <c r="G949">
        <v>143501</v>
      </c>
      <c r="H949">
        <v>0</v>
      </c>
      <c r="I949">
        <v>0.1</v>
      </c>
      <c r="J949">
        <v>0</v>
      </c>
      <c r="K949">
        <v>1</v>
      </c>
      <c r="L949" t="s">
        <v>19</v>
      </c>
      <c r="M949" t="s">
        <v>5279</v>
      </c>
      <c r="N949" t="s">
        <v>703</v>
      </c>
      <c r="O949" t="s">
        <v>24</v>
      </c>
      <c r="P949" t="s">
        <v>5280</v>
      </c>
      <c r="Q949" t="s">
        <v>65</v>
      </c>
      <c r="R949" t="s">
        <v>66</v>
      </c>
      <c r="S949" t="s">
        <v>105</v>
      </c>
      <c r="T949" t="s">
        <v>67</v>
      </c>
      <c r="U949" t="s">
        <v>35</v>
      </c>
      <c r="V949">
        <v>603</v>
      </c>
      <c r="W949" t="s">
        <v>36</v>
      </c>
      <c r="X949" t="s">
        <v>37</v>
      </c>
      <c r="Y949">
        <v>2</v>
      </c>
      <c r="AB949" t="str">
        <f>IF(Table111[[#This Row],[In Adafruit Kit]]+Table111[[#This Row],[Common part]]&gt;0,1,"")</f>
        <v/>
      </c>
      <c r="AD949">
        <v>1</v>
      </c>
      <c r="AE949" t="e">
        <f>VLOOKUP(Table111[[#This Row],[Resistance (Ohms)]],Values!$A$12:'Values'!D$88,3,0)</f>
        <v>#N/A</v>
      </c>
      <c r="AG949" t="str">
        <f>CONCATENATE(Table111[[#This Row],[Resistance (Ohms)]],Table111[[#This Row],[Tolerance]],Table111[[#This Row],[Stock]])</f>
        <v>2.49kÂ±1%</v>
      </c>
      <c r="AH949" t="s">
        <v>11345</v>
      </c>
      <c r="AI949" s="6" t="s">
        <v>11350</v>
      </c>
    </row>
    <row r="950" spans="1:35">
      <c r="A950" t="s">
        <v>7192</v>
      </c>
      <c r="B950" t="s">
        <v>5275</v>
      </c>
      <c r="C950" t="s">
        <v>8089</v>
      </c>
      <c r="D950" t="s">
        <v>8090</v>
      </c>
      <c r="E950" t="s">
        <v>60</v>
      </c>
      <c r="F950" t="s">
        <v>5952</v>
      </c>
      <c r="G950">
        <v>0</v>
      </c>
      <c r="H950">
        <v>0</v>
      </c>
      <c r="I950" t="s">
        <v>25</v>
      </c>
      <c r="J950">
        <v>0</v>
      </c>
      <c r="K950">
        <v>10</v>
      </c>
      <c r="L950" t="s">
        <v>19</v>
      </c>
      <c r="M950" t="s">
        <v>5279</v>
      </c>
      <c r="N950" t="s">
        <v>703</v>
      </c>
      <c r="O950" t="s">
        <v>24</v>
      </c>
      <c r="P950" t="s">
        <v>5280</v>
      </c>
      <c r="Q950" t="s">
        <v>65</v>
      </c>
      <c r="R950" t="s">
        <v>20</v>
      </c>
      <c r="S950" t="s">
        <v>105</v>
      </c>
      <c r="T950" t="s">
        <v>67</v>
      </c>
      <c r="U950" t="s">
        <v>35</v>
      </c>
      <c r="V950">
        <v>603</v>
      </c>
      <c r="W950" t="s">
        <v>36</v>
      </c>
      <c r="X950" t="s">
        <v>37</v>
      </c>
      <c r="Y950">
        <v>2</v>
      </c>
      <c r="AB950" t="str">
        <f>IF(Table111[[#This Row],[In Adafruit Kit]]+Table111[[#This Row],[Common part]]&gt;0,1,"")</f>
        <v/>
      </c>
      <c r="AE950" t="e">
        <f>VLOOKUP(Table111[[#This Row],[Resistance (Ohms)]],Values!$A$12:'Values'!D$88,3,0)</f>
        <v>#N/A</v>
      </c>
      <c r="AG950" t="str">
        <f>CONCATENATE(Table111[[#This Row],[Resistance (Ohms)]],Table111[[#This Row],[Tolerance]],Table111[[#This Row],[Stock]])</f>
        <v>2.49kÂ±1%</v>
      </c>
      <c r="AH950" t="s">
        <v>11345</v>
      </c>
      <c r="AI950" s="6" t="s">
        <v>11350</v>
      </c>
    </row>
    <row r="951" spans="1:35">
      <c r="A951" t="s">
        <v>5274</v>
      </c>
      <c r="B951" t="s">
        <v>5275</v>
      </c>
      <c r="C951" t="s">
        <v>7489</v>
      </c>
      <c r="D951" t="s">
        <v>7490</v>
      </c>
      <c r="E951" t="s">
        <v>60</v>
      </c>
      <c r="F951" t="s">
        <v>7491</v>
      </c>
      <c r="G951">
        <v>2152</v>
      </c>
      <c r="H951">
        <v>0</v>
      </c>
      <c r="I951">
        <v>0.1</v>
      </c>
      <c r="J951">
        <v>0</v>
      </c>
      <c r="K951">
        <v>1</v>
      </c>
      <c r="L951" t="s">
        <v>19</v>
      </c>
      <c r="M951" t="s">
        <v>5279</v>
      </c>
      <c r="N951" t="s">
        <v>1997</v>
      </c>
      <c r="O951" t="s">
        <v>24</v>
      </c>
      <c r="P951" t="s">
        <v>5280</v>
      </c>
      <c r="Q951" t="s">
        <v>65</v>
      </c>
      <c r="R951" t="s">
        <v>66</v>
      </c>
      <c r="S951" t="s">
        <v>105</v>
      </c>
      <c r="T951" t="s">
        <v>67</v>
      </c>
      <c r="U951" t="s">
        <v>35</v>
      </c>
      <c r="V951">
        <v>603</v>
      </c>
      <c r="W951" t="s">
        <v>36</v>
      </c>
      <c r="X951" t="s">
        <v>37</v>
      </c>
      <c r="Y951">
        <v>2</v>
      </c>
      <c r="AB951" t="str">
        <f>IF(Table111[[#This Row],[In Adafruit Kit]]+Table111[[#This Row],[Common part]]&gt;0,1,"")</f>
        <v/>
      </c>
      <c r="AD951">
        <v>1</v>
      </c>
      <c r="AE951" t="e">
        <f>VLOOKUP(Table111[[#This Row],[Resistance (Ohms)]],Values!$A$12:'Values'!D$88,3,0)</f>
        <v>#N/A</v>
      </c>
      <c r="AG951" t="str">
        <f>CONCATENATE(Table111[[#This Row],[Resistance (Ohms)]],Table111[[#This Row],[Tolerance]],Table111[[#This Row],[Stock]])</f>
        <v>2.49MÂ±1%</v>
      </c>
      <c r="AH951" t="s">
        <v>11345</v>
      </c>
      <c r="AI951" s="6" t="s">
        <v>11350</v>
      </c>
    </row>
    <row r="952" spans="1:35">
      <c r="A952" t="s">
        <v>7192</v>
      </c>
      <c r="B952" t="s">
        <v>5275</v>
      </c>
      <c r="C952" t="s">
        <v>8095</v>
      </c>
      <c r="D952" t="s">
        <v>8096</v>
      </c>
      <c r="E952" t="s">
        <v>60</v>
      </c>
      <c r="F952" t="s">
        <v>7491</v>
      </c>
      <c r="G952">
        <v>0</v>
      </c>
      <c r="H952">
        <v>0</v>
      </c>
      <c r="I952" t="s">
        <v>25</v>
      </c>
      <c r="J952">
        <v>0</v>
      </c>
      <c r="K952">
        <v>10</v>
      </c>
      <c r="L952" t="s">
        <v>19</v>
      </c>
      <c r="M952" t="s">
        <v>5279</v>
      </c>
      <c r="N952" t="s">
        <v>1997</v>
      </c>
      <c r="O952" t="s">
        <v>24</v>
      </c>
      <c r="P952" t="s">
        <v>5280</v>
      </c>
      <c r="Q952" t="s">
        <v>65</v>
      </c>
      <c r="R952" t="s">
        <v>20</v>
      </c>
      <c r="S952" t="s">
        <v>105</v>
      </c>
      <c r="T952" t="s">
        <v>67</v>
      </c>
      <c r="U952" t="s">
        <v>35</v>
      </c>
      <c r="V952">
        <v>603</v>
      </c>
      <c r="W952" t="s">
        <v>36</v>
      </c>
      <c r="X952" t="s">
        <v>37</v>
      </c>
      <c r="Y952">
        <v>2</v>
      </c>
      <c r="AB952" t="str">
        <f>IF(Table111[[#This Row],[In Adafruit Kit]]+Table111[[#This Row],[Common part]]&gt;0,1,"")</f>
        <v/>
      </c>
      <c r="AE952" t="e">
        <f>VLOOKUP(Table111[[#This Row],[Resistance (Ohms)]],Values!$A$12:'Values'!D$88,3,0)</f>
        <v>#N/A</v>
      </c>
      <c r="AG952" t="str">
        <f>CONCATENATE(Table111[[#This Row],[Resistance (Ohms)]],Table111[[#This Row],[Tolerance]],Table111[[#This Row],[Stock]])</f>
        <v>2.49MÂ±1%</v>
      </c>
      <c r="AH952" t="s">
        <v>11345</v>
      </c>
      <c r="AI952" s="6" t="s">
        <v>11350</v>
      </c>
    </row>
    <row r="953" spans="1:35">
      <c r="A953" t="s">
        <v>5274</v>
      </c>
      <c r="B953" t="s">
        <v>5275</v>
      </c>
      <c r="C953" t="s">
        <v>5536</v>
      </c>
      <c r="D953" t="s">
        <v>5537</v>
      </c>
      <c r="E953" t="s">
        <v>60</v>
      </c>
      <c r="F953" t="s">
        <v>5538</v>
      </c>
      <c r="G953">
        <v>65124</v>
      </c>
      <c r="H953">
        <v>0</v>
      </c>
      <c r="I953">
        <v>0.1</v>
      </c>
      <c r="J953">
        <v>0</v>
      </c>
      <c r="K953">
        <v>1</v>
      </c>
      <c r="L953" t="s">
        <v>19</v>
      </c>
      <c r="M953" t="s">
        <v>5279</v>
      </c>
      <c r="N953" t="s">
        <v>537</v>
      </c>
      <c r="O953" t="s">
        <v>23</v>
      </c>
      <c r="P953" t="s">
        <v>5280</v>
      </c>
      <c r="Q953" t="s">
        <v>65</v>
      </c>
      <c r="R953" t="s">
        <v>66</v>
      </c>
      <c r="S953" t="s">
        <v>105</v>
      </c>
      <c r="T953" t="s">
        <v>67</v>
      </c>
      <c r="U953" t="s">
        <v>35</v>
      </c>
      <c r="V953">
        <v>603</v>
      </c>
      <c r="W953" t="s">
        <v>36</v>
      </c>
      <c r="X953" t="s">
        <v>37</v>
      </c>
      <c r="Y953">
        <v>2</v>
      </c>
      <c r="AB953" t="str">
        <f>IF(Table111[[#This Row],[In Adafruit Kit]]+Table111[[#This Row],[Common part]]&gt;0,1,"")</f>
        <v/>
      </c>
      <c r="AC953">
        <v>1</v>
      </c>
      <c r="AE953" t="e">
        <f>VLOOKUP(Table111[[#This Row],[Resistance (Ohms)]],Values!$A$12:'Values'!D$88,3,0)</f>
        <v>#N/A</v>
      </c>
      <c r="AG953" t="str">
        <f>CONCATENATE(Table111[[#This Row],[Resistance (Ohms)]],Table111[[#This Row],[Tolerance]],Table111[[#This Row],[Stock]])</f>
        <v>2.4kÂ±5%</v>
      </c>
      <c r="AH953" t="s">
        <v>11345</v>
      </c>
      <c r="AI953" s="6" t="s">
        <v>11350</v>
      </c>
    </row>
    <row r="954" spans="1:35">
      <c r="A954" t="s">
        <v>5274</v>
      </c>
      <c r="B954" t="s">
        <v>5275</v>
      </c>
      <c r="C954" t="s">
        <v>5821</v>
      </c>
      <c r="D954" t="s">
        <v>5822</v>
      </c>
      <c r="E954" t="s">
        <v>60</v>
      </c>
      <c r="F954" t="s">
        <v>5823</v>
      </c>
      <c r="G954">
        <v>205339</v>
      </c>
      <c r="H954">
        <v>0</v>
      </c>
      <c r="I954">
        <v>0.1</v>
      </c>
      <c r="J954">
        <v>0</v>
      </c>
      <c r="K954">
        <v>1</v>
      </c>
      <c r="L954" t="s">
        <v>19</v>
      </c>
      <c r="M954" t="s">
        <v>5279</v>
      </c>
      <c r="N954" t="s">
        <v>537</v>
      </c>
      <c r="O954" t="s">
        <v>24</v>
      </c>
      <c r="P954" t="s">
        <v>5280</v>
      </c>
      <c r="Q954" t="s">
        <v>65</v>
      </c>
      <c r="R954" t="s">
        <v>66</v>
      </c>
      <c r="S954" t="s">
        <v>105</v>
      </c>
      <c r="T954" t="s">
        <v>67</v>
      </c>
      <c r="U954" t="s">
        <v>35</v>
      </c>
      <c r="V954">
        <v>603</v>
      </c>
      <c r="W954" t="s">
        <v>36</v>
      </c>
      <c r="X954" t="s">
        <v>37</v>
      </c>
      <c r="Y954">
        <v>2</v>
      </c>
      <c r="AB954" t="str">
        <f>IF(Table111[[#This Row],[In Adafruit Kit]]+Table111[[#This Row],[Common part]]&gt;0,1,"")</f>
        <v/>
      </c>
      <c r="AD954">
        <v>1</v>
      </c>
      <c r="AE954" t="e">
        <f>VLOOKUP(Table111[[#This Row],[Resistance (Ohms)]],Values!$A$12:'Values'!D$88,3,0)</f>
        <v>#N/A</v>
      </c>
      <c r="AG954" t="str">
        <f>CONCATENATE(Table111[[#This Row],[Resistance (Ohms)]],Table111[[#This Row],[Tolerance]],Table111[[#This Row],[Stock]])</f>
        <v>2.4kÂ±1%</v>
      </c>
      <c r="AH954" t="s">
        <v>11345</v>
      </c>
      <c r="AI954" s="6" t="s">
        <v>11350</v>
      </c>
    </row>
    <row r="955" spans="1:35">
      <c r="A955" t="s">
        <v>7192</v>
      </c>
      <c r="B955" t="s">
        <v>5275</v>
      </c>
      <c r="C955" t="s">
        <v>8073</v>
      </c>
      <c r="D955" t="s">
        <v>8074</v>
      </c>
      <c r="E955" t="s">
        <v>60</v>
      </c>
      <c r="F955" t="s">
        <v>5823</v>
      </c>
      <c r="G955">
        <v>0</v>
      </c>
      <c r="H955">
        <v>0</v>
      </c>
      <c r="I955" t="s">
        <v>25</v>
      </c>
      <c r="J955">
        <v>0</v>
      </c>
      <c r="K955">
        <v>10</v>
      </c>
      <c r="L955" t="s">
        <v>19</v>
      </c>
      <c r="M955" t="s">
        <v>5279</v>
      </c>
      <c r="N955" t="s">
        <v>537</v>
      </c>
      <c r="O955" t="s">
        <v>24</v>
      </c>
      <c r="P955" t="s">
        <v>5280</v>
      </c>
      <c r="Q955" t="s">
        <v>65</v>
      </c>
      <c r="R955" t="s">
        <v>20</v>
      </c>
      <c r="S955" t="s">
        <v>105</v>
      </c>
      <c r="T955" t="s">
        <v>67</v>
      </c>
      <c r="U955" t="s">
        <v>35</v>
      </c>
      <c r="V955">
        <v>603</v>
      </c>
      <c r="W955" t="s">
        <v>36</v>
      </c>
      <c r="X955" t="s">
        <v>37</v>
      </c>
      <c r="Y955">
        <v>2</v>
      </c>
      <c r="AB955" t="str">
        <f>IF(Table111[[#This Row],[In Adafruit Kit]]+Table111[[#This Row],[Common part]]&gt;0,1,"")</f>
        <v/>
      </c>
      <c r="AE955" t="e">
        <f>VLOOKUP(Table111[[#This Row],[Resistance (Ohms)]],Values!$A$12:'Values'!D$88,3,0)</f>
        <v>#N/A</v>
      </c>
      <c r="AG955" t="str">
        <f>CONCATENATE(Table111[[#This Row],[Resistance (Ohms)]],Table111[[#This Row],[Tolerance]],Table111[[#This Row],[Stock]])</f>
        <v>2.4kÂ±1%</v>
      </c>
      <c r="AH955" t="s">
        <v>11345</v>
      </c>
      <c r="AI955" s="6" t="s">
        <v>11350</v>
      </c>
    </row>
    <row r="956" spans="1:35">
      <c r="A956" t="s">
        <v>7192</v>
      </c>
      <c r="B956" t="s">
        <v>5275</v>
      </c>
      <c r="C956" t="s">
        <v>8982</v>
      </c>
      <c r="D956" t="s">
        <v>8983</v>
      </c>
      <c r="E956" t="s">
        <v>60</v>
      </c>
      <c r="F956" t="s">
        <v>5538</v>
      </c>
      <c r="G956">
        <v>0</v>
      </c>
      <c r="H956">
        <v>0</v>
      </c>
      <c r="I956" t="s">
        <v>25</v>
      </c>
      <c r="J956">
        <v>0</v>
      </c>
      <c r="K956">
        <v>10</v>
      </c>
      <c r="L956" t="s">
        <v>19</v>
      </c>
      <c r="M956" t="s">
        <v>5279</v>
      </c>
      <c r="N956" t="s">
        <v>537</v>
      </c>
      <c r="O956" t="s">
        <v>23</v>
      </c>
      <c r="P956" t="s">
        <v>5280</v>
      </c>
      <c r="Q956" t="s">
        <v>65</v>
      </c>
      <c r="R956" t="s">
        <v>20</v>
      </c>
      <c r="S956" t="s">
        <v>71</v>
      </c>
      <c r="T956" t="s">
        <v>67</v>
      </c>
      <c r="U956" t="s">
        <v>35</v>
      </c>
      <c r="V956">
        <v>603</v>
      </c>
      <c r="W956" t="s">
        <v>36</v>
      </c>
      <c r="X956" t="s">
        <v>37</v>
      </c>
      <c r="Y956">
        <v>2</v>
      </c>
      <c r="AB956" t="str">
        <f>IF(Table111[[#This Row],[In Adafruit Kit]]+Table111[[#This Row],[Common part]]&gt;0,1,"")</f>
        <v/>
      </c>
      <c r="AE956" t="e">
        <f>VLOOKUP(Table111[[#This Row],[Resistance (Ohms)]],Values!$A$12:'Values'!D$88,3,0)</f>
        <v>#N/A</v>
      </c>
      <c r="AG956" t="str">
        <f>CONCATENATE(Table111[[#This Row],[Resistance (Ohms)]],Table111[[#This Row],[Tolerance]],Table111[[#This Row],[Stock]])</f>
        <v>2.4kÂ±5%</v>
      </c>
      <c r="AH956" t="s">
        <v>11345</v>
      </c>
      <c r="AI956" s="6" t="s">
        <v>11350</v>
      </c>
    </row>
    <row r="957" spans="1:35">
      <c r="A957" t="s">
        <v>5274</v>
      </c>
      <c r="B957" t="s">
        <v>5275</v>
      </c>
      <c r="C957" t="s">
        <v>5566</v>
      </c>
      <c r="D957" t="s">
        <v>5567</v>
      </c>
      <c r="E957" t="s">
        <v>60</v>
      </c>
      <c r="F957" t="s">
        <v>5568</v>
      </c>
      <c r="G957">
        <v>54311</v>
      </c>
      <c r="H957">
        <v>0</v>
      </c>
      <c r="I957">
        <v>0.1</v>
      </c>
      <c r="J957">
        <v>0</v>
      </c>
      <c r="K957">
        <v>1</v>
      </c>
      <c r="L957" t="s">
        <v>19</v>
      </c>
      <c r="M957" t="s">
        <v>5279</v>
      </c>
      <c r="N957" t="s">
        <v>541</v>
      </c>
      <c r="O957" t="s">
        <v>23</v>
      </c>
      <c r="P957" t="s">
        <v>5280</v>
      </c>
      <c r="Q957" t="s">
        <v>65</v>
      </c>
      <c r="R957" t="s">
        <v>66</v>
      </c>
      <c r="S957" t="s">
        <v>105</v>
      </c>
      <c r="T957" t="s">
        <v>67</v>
      </c>
      <c r="U957" t="s">
        <v>35</v>
      </c>
      <c r="V957">
        <v>603</v>
      </c>
      <c r="W957" t="s">
        <v>36</v>
      </c>
      <c r="X957" t="s">
        <v>37</v>
      </c>
      <c r="Y957">
        <v>2</v>
      </c>
      <c r="AB957" t="str">
        <f>IF(Table111[[#This Row],[In Adafruit Kit]]+Table111[[#This Row],[Common part]]&gt;0,1,"")</f>
        <v/>
      </c>
      <c r="AC957">
        <v>1</v>
      </c>
      <c r="AE957" t="e">
        <f>VLOOKUP(Table111[[#This Row],[Resistance (Ohms)]],Values!$A$12:'Values'!D$88,3,0)</f>
        <v>#N/A</v>
      </c>
      <c r="AG957" t="str">
        <f>CONCATENATE(Table111[[#This Row],[Resistance (Ohms)]],Table111[[#This Row],[Tolerance]],Table111[[#This Row],[Stock]])</f>
        <v>2.4MÂ±5%</v>
      </c>
      <c r="AH957" t="s">
        <v>11345</v>
      </c>
      <c r="AI957" s="6" t="s">
        <v>11350</v>
      </c>
    </row>
    <row r="958" spans="1:35">
      <c r="A958" t="s">
        <v>7192</v>
      </c>
      <c r="B958" t="s">
        <v>5275</v>
      </c>
      <c r="C958" t="s">
        <v>8988</v>
      </c>
      <c r="D958" t="s">
        <v>8989</v>
      </c>
      <c r="E958" t="s">
        <v>60</v>
      </c>
      <c r="F958" t="s">
        <v>5568</v>
      </c>
      <c r="G958">
        <v>0</v>
      </c>
      <c r="H958">
        <v>0</v>
      </c>
      <c r="I958" t="s">
        <v>25</v>
      </c>
      <c r="J958">
        <v>0</v>
      </c>
      <c r="K958">
        <v>10</v>
      </c>
      <c r="L958" t="s">
        <v>19</v>
      </c>
      <c r="M958" t="s">
        <v>5279</v>
      </c>
      <c r="N958" t="s">
        <v>541</v>
      </c>
      <c r="O958" t="s">
        <v>23</v>
      </c>
      <c r="P958" t="s">
        <v>5280</v>
      </c>
      <c r="Q958" t="s">
        <v>65</v>
      </c>
      <c r="R958" t="s">
        <v>20</v>
      </c>
      <c r="S958" t="s">
        <v>71</v>
      </c>
      <c r="T958" t="s">
        <v>67</v>
      </c>
      <c r="U958" t="s">
        <v>35</v>
      </c>
      <c r="V958">
        <v>603</v>
      </c>
      <c r="W958" t="s">
        <v>36</v>
      </c>
      <c r="X958" t="s">
        <v>37</v>
      </c>
      <c r="Y958">
        <v>2</v>
      </c>
      <c r="AB958" t="str">
        <f>IF(Table111[[#This Row],[In Adafruit Kit]]+Table111[[#This Row],[Common part]]&gt;0,1,"")</f>
        <v/>
      </c>
      <c r="AE958" t="e">
        <f>VLOOKUP(Table111[[#This Row],[Resistance (Ohms)]],Values!$A$12:'Values'!D$88,3,0)</f>
        <v>#N/A</v>
      </c>
      <c r="AG958" t="str">
        <f>CONCATENATE(Table111[[#This Row],[Resistance (Ohms)]],Table111[[#This Row],[Tolerance]],Table111[[#This Row],[Stock]])</f>
        <v>2.4MÂ±5%</v>
      </c>
      <c r="AH958" t="s">
        <v>11345</v>
      </c>
      <c r="AI958" s="6" t="s">
        <v>11350</v>
      </c>
    </row>
    <row r="959" spans="1:35">
      <c r="A959" t="s">
        <v>5274</v>
      </c>
      <c r="B959" t="s">
        <v>5275</v>
      </c>
      <c r="C959" t="s">
        <v>5887</v>
      </c>
      <c r="D959" t="s">
        <v>5888</v>
      </c>
      <c r="E959" t="s">
        <v>60</v>
      </c>
      <c r="F959" t="s">
        <v>5889</v>
      </c>
      <c r="G959">
        <v>157619</v>
      </c>
      <c r="H959">
        <v>0</v>
      </c>
      <c r="I959">
        <v>0.1</v>
      </c>
      <c r="J959">
        <v>0</v>
      </c>
      <c r="K959">
        <v>1</v>
      </c>
      <c r="L959" t="s">
        <v>19</v>
      </c>
      <c r="M959" t="s">
        <v>5279</v>
      </c>
      <c r="N959" t="s">
        <v>2694</v>
      </c>
      <c r="O959" t="s">
        <v>24</v>
      </c>
      <c r="P959" t="s">
        <v>5280</v>
      </c>
      <c r="Q959" t="s">
        <v>65</v>
      </c>
      <c r="R959" t="s">
        <v>66</v>
      </c>
      <c r="S959" t="s">
        <v>105</v>
      </c>
      <c r="T959" t="s">
        <v>67</v>
      </c>
      <c r="U959" t="s">
        <v>35</v>
      </c>
      <c r="V959">
        <v>603</v>
      </c>
      <c r="W959" t="s">
        <v>36</v>
      </c>
      <c r="X959" t="s">
        <v>37</v>
      </c>
      <c r="Y959">
        <v>2</v>
      </c>
      <c r="AB959" t="str">
        <f>IF(Table111[[#This Row],[In Adafruit Kit]]+Table111[[#This Row],[Common part]]&gt;0,1,"")</f>
        <v/>
      </c>
      <c r="AD959">
        <v>1</v>
      </c>
      <c r="AE959" t="e">
        <f>VLOOKUP(Table111[[#This Row],[Resistance (Ohms)]],Values!$A$12:'Values'!D$88,3,0)</f>
        <v>#N/A</v>
      </c>
      <c r="AG959" t="str">
        <f>CONCATENATE(Table111[[#This Row],[Resistance (Ohms)]],Table111[[#This Row],[Tolerance]],Table111[[#This Row],[Stock]])</f>
        <v>2.55kÂ±1%</v>
      </c>
      <c r="AH959" t="s">
        <v>11345</v>
      </c>
      <c r="AI959" s="6" t="s">
        <v>11350</v>
      </c>
    </row>
    <row r="960" spans="1:35">
      <c r="A960" t="s">
        <v>7192</v>
      </c>
      <c r="B960" t="s">
        <v>5275</v>
      </c>
      <c r="C960" t="s">
        <v>8105</v>
      </c>
      <c r="D960" t="s">
        <v>8106</v>
      </c>
      <c r="E960" t="s">
        <v>60</v>
      </c>
      <c r="F960" t="s">
        <v>5889</v>
      </c>
      <c r="G960">
        <v>0</v>
      </c>
      <c r="H960">
        <v>0</v>
      </c>
      <c r="I960" t="s">
        <v>25</v>
      </c>
      <c r="J960">
        <v>0</v>
      </c>
      <c r="K960">
        <v>10</v>
      </c>
      <c r="L960" t="s">
        <v>19</v>
      </c>
      <c r="M960" t="s">
        <v>5279</v>
      </c>
      <c r="N960" t="s">
        <v>2694</v>
      </c>
      <c r="O960" t="s">
        <v>24</v>
      </c>
      <c r="P960" t="s">
        <v>5280</v>
      </c>
      <c r="Q960" t="s">
        <v>65</v>
      </c>
      <c r="R960" t="s">
        <v>20</v>
      </c>
      <c r="S960" t="s">
        <v>105</v>
      </c>
      <c r="T960" t="s">
        <v>67</v>
      </c>
      <c r="U960" t="s">
        <v>35</v>
      </c>
      <c r="V960">
        <v>603</v>
      </c>
      <c r="W960" t="s">
        <v>36</v>
      </c>
      <c r="X960" t="s">
        <v>37</v>
      </c>
      <c r="Y960">
        <v>2</v>
      </c>
      <c r="AB960" t="str">
        <f>IF(Table111[[#This Row],[In Adafruit Kit]]+Table111[[#This Row],[Common part]]&gt;0,1,"")</f>
        <v/>
      </c>
      <c r="AE960" t="e">
        <f>VLOOKUP(Table111[[#This Row],[Resistance (Ohms)]],Values!$A$12:'Values'!D$88,3,0)</f>
        <v>#N/A</v>
      </c>
      <c r="AG960" t="str">
        <f>CONCATENATE(Table111[[#This Row],[Resistance (Ohms)]],Table111[[#This Row],[Tolerance]],Table111[[#This Row],[Stock]])</f>
        <v>2.55kÂ±1%</v>
      </c>
      <c r="AH960" t="s">
        <v>11345</v>
      </c>
      <c r="AI960" s="6" t="s">
        <v>11350</v>
      </c>
    </row>
    <row r="961" spans="1:35">
      <c r="A961" t="s">
        <v>5274</v>
      </c>
      <c r="B961" t="s">
        <v>5275</v>
      </c>
      <c r="C961" t="s">
        <v>7273</v>
      </c>
      <c r="D961" t="s">
        <v>7274</v>
      </c>
      <c r="E961" t="s">
        <v>60</v>
      </c>
      <c r="F961" t="s">
        <v>7275</v>
      </c>
      <c r="G961">
        <v>13371</v>
      </c>
      <c r="H961">
        <v>0</v>
      </c>
      <c r="I961">
        <v>0.1</v>
      </c>
      <c r="J961">
        <v>0</v>
      </c>
      <c r="K961">
        <v>1</v>
      </c>
      <c r="L961" t="s">
        <v>19</v>
      </c>
      <c r="M961" t="s">
        <v>5279</v>
      </c>
      <c r="N961" t="s">
        <v>1757</v>
      </c>
      <c r="O961" t="s">
        <v>24</v>
      </c>
      <c r="P961" t="s">
        <v>5280</v>
      </c>
      <c r="Q961" t="s">
        <v>65</v>
      </c>
      <c r="R961" t="s">
        <v>66</v>
      </c>
      <c r="S961" t="s">
        <v>105</v>
      </c>
      <c r="T961" t="s">
        <v>67</v>
      </c>
      <c r="U961" t="s">
        <v>35</v>
      </c>
      <c r="V961">
        <v>603</v>
      </c>
      <c r="W961" t="s">
        <v>36</v>
      </c>
      <c r="X961" t="s">
        <v>37</v>
      </c>
      <c r="Y961">
        <v>2</v>
      </c>
      <c r="AB961" t="str">
        <f>IF(Table111[[#This Row],[In Adafruit Kit]]+Table111[[#This Row],[Common part]]&gt;0,1,"")</f>
        <v/>
      </c>
      <c r="AC961">
        <v>1</v>
      </c>
      <c r="AE961" t="e">
        <f>VLOOKUP(Table111[[#This Row],[Resistance (Ohms)]],Values!$A$12:'Values'!D$88,3,0)</f>
        <v>#N/A</v>
      </c>
      <c r="AG961" t="str">
        <f>CONCATENATE(Table111[[#This Row],[Resistance (Ohms)]],Table111[[#This Row],[Tolerance]],Table111[[#This Row],[Stock]])</f>
        <v>2.61kÂ±1%</v>
      </c>
      <c r="AH961" t="s">
        <v>11345</v>
      </c>
      <c r="AI961" s="6" t="s">
        <v>11350</v>
      </c>
    </row>
    <row r="962" spans="1:35">
      <c r="A962" t="s">
        <v>7192</v>
      </c>
      <c r="B962" t="s">
        <v>5275</v>
      </c>
      <c r="C962" t="s">
        <v>8115</v>
      </c>
      <c r="D962" t="s">
        <v>8116</v>
      </c>
      <c r="E962" t="s">
        <v>60</v>
      </c>
      <c r="F962" t="s">
        <v>7275</v>
      </c>
      <c r="G962">
        <v>0</v>
      </c>
      <c r="H962">
        <v>0</v>
      </c>
      <c r="I962" t="s">
        <v>25</v>
      </c>
      <c r="J962">
        <v>0</v>
      </c>
      <c r="K962">
        <v>10</v>
      </c>
      <c r="L962" t="s">
        <v>19</v>
      </c>
      <c r="M962" t="s">
        <v>5279</v>
      </c>
      <c r="N962" t="s">
        <v>1757</v>
      </c>
      <c r="O962" t="s">
        <v>24</v>
      </c>
      <c r="P962" t="s">
        <v>5280</v>
      </c>
      <c r="Q962" t="s">
        <v>65</v>
      </c>
      <c r="R962" t="s">
        <v>20</v>
      </c>
      <c r="S962" t="s">
        <v>105</v>
      </c>
      <c r="T962" t="s">
        <v>67</v>
      </c>
      <c r="U962" t="s">
        <v>35</v>
      </c>
      <c r="V962">
        <v>603</v>
      </c>
      <c r="W962" t="s">
        <v>36</v>
      </c>
      <c r="X962" t="s">
        <v>37</v>
      </c>
      <c r="Y962">
        <v>2</v>
      </c>
      <c r="AB962" t="str">
        <f>IF(Table111[[#This Row],[In Adafruit Kit]]+Table111[[#This Row],[Common part]]&gt;0,1,"")</f>
        <v/>
      </c>
      <c r="AE962" t="e">
        <f>VLOOKUP(Table111[[#This Row],[Resistance (Ohms)]],Values!$A$12:'Values'!D$88,3,0)</f>
        <v>#N/A</v>
      </c>
      <c r="AG962" t="str">
        <f>CONCATENATE(Table111[[#This Row],[Resistance (Ohms)]],Table111[[#This Row],[Tolerance]],Table111[[#This Row],[Stock]])</f>
        <v>2.61kÂ±1%</v>
      </c>
      <c r="AH962" t="s">
        <v>11345</v>
      </c>
      <c r="AI962" s="6" t="s">
        <v>11350</v>
      </c>
    </row>
    <row r="963" spans="1:35">
      <c r="A963" t="s">
        <v>5274</v>
      </c>
      <c r="B963" t="s">
        <v>5275</v>
      </c>
      <c r="C963" t="s">
        <v>6922</v>
      </c>
      <c r="D963" t="s">
        <v>6923</v>
      </c>
      <c r="E963" t="s">
        <v>60</v>
      </c>
      <c r="F963" t="s">
        <v>6924</v>
      </c>
      <c r="G963">
        <v>23711</v>
      </c>
      <c r="H963">
        <v>0</v>
      </c>
      <c r="I963">
        <v>0.1</v>
      </c>
      <c r="J963">
        <v>0</v>
      </c>
      <c r="K963">
        <v>1</v>
      </c>
      <c r="L963" t="s">
        <v>19</v>
      </c>
      <c r="M963" t="s">
        <v>5279</v>
      </c>
      <c r="N963" t="s">
        <v>1761</v>
      </c>
      <c r="O963" t="s">
        <v>24</v>
      </c>
      <c r="P963" t="s">
        <v>5280</v>
      </c>
      <c r="Q963" t="s">
        <v>65</v>
      </c>
      <c r="R963" t="s">
        <v>66</v>
      </c>
      <c r="S963" t="s">
        <v>105</v>
      </c>
      <c r="T963" t="s">
        <v>67</v>
      </c>
      <c r="U963" t="s">
        <v>35</v>
      </c>
      <c r="V963">
        <v>603</v>
      </c>
      <c r="W963" t="s">
        <v>36</v>
      </c>
      <c r="X963" t="s">
        <v>37</v>
      </c>
      <c r="Y963">
        <v>2</v>
      </c>
      <c r="AB963" t="str">
        <f>IF(Table111[[#This Row],[In Adafruit Kit]]+Table111[[#This Row],[Common part]]&gt;0,1,"")</f>
        <v/>
      </c>
      <c r="AD963">
        <v>1</v>
      </c>
      <c r="AE963" t="e">
        <f>VLOOKUP(Table111[[#This Row],[Resistance (Ohms)]],Values!$A$12:'Values'!D$88,3,0)</f>
        <v>#N/A</v>
      </c>
      <c r="AG963" t="str">
        <f>CONCATENATE(Table111[[#This Row],[Resistance (Ohms)]],Table111[[#This Row],[Tolerance]],Table111[[#This Row],[Stock]])</f>
        <v>2.67kÂ±1%</v>
      </c>
      <c r="AH963" t="s">
        <v>11345</v>
      </c>
      <c r="AI963" s="6" t="s">
        <v>11350</v>
      </c>
    </row>
    <row r="964" spans="1:35">
      <c r="A964" t="s">
        <v>7192</v>
      </c>
      <c r="B964" t="s">
        <v>5275</v>
      </c>
      <c r="C964" t="s">
        <v>8123</v>
      </c>
      <c r="D964" t="s">
        <v>8124</v>
      </c>
      <c r="E964" t="s">
        <v>60</v>
      </c>
      <c r="F964" t="s">
        <v>6924</v>
      </c>
      <c r="G964">
        <v>0</v>
      </c>
      <c r="H964">
        <v>0</v>
      </c>
      <c r="I964" t="s">
        <v>25</v>
      </c>
      <c r="J964">
        <v>0</v>
      </c>
      <c r="K964">
        <v>10</v>
      </c>
      <c r="L964" t="s">
        <v>19</v>
      </c>
      <c r="M964" t="s">
        <v>5279</v>
      </c>
      <c r="N964" t="s">
        <v>1761</v>
      </c>
      <c r="O964" t="s">
        <v>24</v>
      </c>
      <c r="P964" t="s">
        <v>5280</v>
      </c>
      <c r="Q964" t="s">
        <v>65</v>
      </c>
      <c r="R964" t="s">
        <v>20</v>
      </c>
      <c r="S964" t="s">
        <v>105</v>
      </c>
      <c r="T964" t="s">
        <v>67</v>
      </c>
      <c r="U964" t="s">
        <v>35</v>
      </c>
      <c r="V964">
        <v>603</v>
      </c>
      <c r="W964" t="s">
        <v>36</v>
      </c>
      <c r="X964" t="s">
        <v>37</v>
      </c>
      <c r="Y964">
        <v>2</v>
      </c>
      <c r="AB964" t="str">
        <f>IF(Table111[[#This Row],[In Adafruit Kit]]+Table111[[#This Row],[Common part]]&gt;0,1,"")</f>
        <v/>
      </c>
      <c r="AE964" t="e">
        <f>VLOOKUP(Table111[[#This Row],[Resistance (Ohms)]],Values!$A$12:'Values'!D$88,3,0)</f>
        <v>#N/A</v>
      </c>
      <c r="AG964" t="str">
        <f>CONCATENATE(Table111[[#This Row],[Resistance (Ohms)]],Table111[[#This Row],[Tolerance]],Table111[[#This Row],[Stock]])</f>
        <v>2.67kÂ±1%</v>
      </c>
      <c r="AH964" t="s">
        <v>11345</v>
      </c>
      <c r="AI964" s="6" t="s">
        <v>11350</v>
      </c>
    </row>
    <row r="965" spans="1:35">
      <c r="A965" t="s">
        <v>5274</v>
      </c>
      <c r="B965" t="s">
        <v>5275</v>
      </c>
      <c r="C965" t="s">
        <v>6886</v>
      </c>
      <c r="D965" t="s">
        <v>6887</v>
      </c>
      <c r="E965" t="s">
        <v>60</v>
      </c>
      <c r="F965" t="s">
        <v>6888</v>
      </c>
      <c r="G965">
        <v>31216</v>
      </c>
      <c r="H965">
        <v>0</v>
      </c>
      <c r="I965">
        <v>0.1</v>
      </c>
      <c r="J965">
        <v>0</v>
      </c>
      <c r="K965">
        <v>1</v>
      </c>
      <c r="L965" t="s">
        <v>19</v>
      </c>
      <c r="M965" t="s">
        <v>5279</v>
      </c>
      <c r="N965" t="s">
        <v>891</v>
      </c>
      <c r="O965" t="s">
        <v>24</v>
      </c>
      <c r="P965" t="s">
        <v>5280</v>
      </c>
      <c r="Q965" t="s">
        <v>65</v>
      </c>
      <c r="R965" t="s">
        <v>66</v>
      </c>
      <c r="S965" t="s">
        <v>105</v>
      </c>
      <c r="T965" t="s">
        <v>67</v>
      </c>
      <c r="U965" t="s">
        <v>35</v>
      </c>
      <c r="V965">
        <v>603</v>
      </c>
      <c r="W965" t="s">
        <v>36</v>
      </c>
      <c r="X965" t="s">
        <v>37</v>
      </c>
      <c r="Y965">
        <v>2</v>
      </c>
      <c r="AB965" t="str">
        <f>IF(Table111[[#This Row],[In Adafruit Kit]]+Table111[[#This Row],[Common part]]&gt;0,1,"")</f>
        <v/>
      </c>
      <c r="AD965">
        <v>1</v>
      </c>
      <c r="AE965" t="e">
        <f>VLOOKUP(Table111[[#This Row],[Resistance (Ohms)]],Values!$A$12:'Values'!D$88,3,0)</f>
        <v>#N/A</v>
      </c>
      <c r="AG965" t="str">
        <f>CONCATENATE(Table111[[#This Row],[Resistance (Ohms)]],Table111[[#This Row],[Tolerance]],Table111[[#This Row],[Stock]])</f>
        <v>2.74kÂ±1%</v>
      </c>
      <c r="AH965" t="s">
        <v>11345</v>
      </c>
      <c r="AI965" s="6" t="s">
        <v>11350</v>
      </c>
    </row>
    <row r="966" spans="1:35">
      <c r="A966" t="s">
        <v>7192</v>
      </c>
      <c r="B966" t="s">
        <v>5275</v>
      </c>
      <c r="C966" t="s">
        <v>8143</v>
      </c>
      <c r="D966" t="s">
        <v>8144</v>
      </c>
      <c r="E966" t="s">
        <v>60</v>
      </c>
      <c r="F966" t="s">
        <v>6888</v>
      </c>
      <c r="G966">
        <v>0</v>
      </c>
      <c r="H966">
        <v>0</v>
      </c>
      <c r="I966" t="s">
        <v>25</v>
      </c>
      <c r="J966">
        <v>0</v>
      </c>
      <c r="K966">
        <v>10</v>
      </c>
      <c r="L966" t="s">
        <v>19</v>
      </c>
      <c r="M966" t="s">
        <v>5279</v>
      </c>
      <c r="N966" t="s">
        <v>891</v>
      </c>
      <c r="O966" t="s">
        <v>24</v>
      </c>
      <c r="P966" t="s">
        <v>5280</v>
      </c>
      <c r="Q966" t="s">
        <v>65</v>
      </c>
      <c r="R966" t="s">
        <v>20</v>
      </c>
      <c r="S966" t="s">
        <v>105</v>
      </c>
      <c r="T966" t="s">
        <v>67</v>
      </c>
      <c r="U966" t="s">
        <v>35</v>
      </c>
      <c r="V966">
        <v>603</v>
      </c>
      <c r="W966" t="s">
        <v>36</v>
      </c>
      <c r="X966" t="s">
        <v>37</v>
      </c>
      <c r="Y966">
        <v>2</v>
      </c>
      <c r="AB966" t="str">
        <f>IF(Table111[[#This Row],[In Adafruit Kit]]+Table111[[#This Row],[Common part]]&gt;0,1,"")</f>
        <v/>
      </c>
      <c r="AE966" t="e">
        <f>VLOOKUP(Table111[[#This Row],[Resistance (Ohms)]],Values!$A$12:'Values'!D$88,3,0)</f>
        <v>#N/A</v>
      </c>
      <c r="AG966" t="str">
        <f>CONCATENATE(Table111[[#This Row],[Resistance (Ohms)]],Table111[[#This Row],[Tolerance]],Table111[[#This Row],[Stock]])</f>
        <v>2.74kÂ±1%</v>
      </c>
      <c r="AH966" t="s">
        <v>11345</v>
      </c>
      <c r="AI966" s="6" t="s">
        <v>11350</v>
      </c>
    </row>
    <row r="967" spans="1:35">
      <c r="A967" t="s">
        <v>5274</v>
      </c>
      <c r="B967" t="s">
        <v>5275</v>
      </c>
      <c r="C967" t="s">
        <v>5374</v>
      </c>
      <c r="D967" t="s">
        <v>5375</v>
      </c>
      <c r="E967" t="s">
        <v>60</v>
      </c>
      <c r="F967" t="s">
        <v>5376</v>
      </c>
      <c r="G967">
        <v>217627</v>
      </c>
      <c r="H967">
        <v>0</v>
      </c>
      <c r="I967">
        <v>0.1</v>
      </c>
      <c r="J967">
        <v>0</v>
      </c>
      <c r="K967">
        <v>1</v>
      </c>
      <c r="L967" t="s">
        <v>19</v>
      </c>
      <c r="M967" t="s">
        <v>5279</v>
      </c>
      <c r="N967" t="s">
        <v>236</v>
      </c>
      <c r="O967" t="s">
        <v>23</v>
      </c>
      <c r="P967" t="s">
        <v>5280</v>
      </c>
      <c r="Q967" t="s">
        <v>65</v>
      </c>
      <c r="R967" t="s">
        <v>66</v>
      </c>
      <c r="S967" t="s">
        <v>105</v>
      </c>
      <c r="T967" t="s">
        <v>67</v>
      </c>
      <c r="U967" t="s">
        <v>35</v>
      </c>
      <c r="V967">
        <v>603</v>
      </c>
      <c r="W967" t="s">
        <v>36</v>
      </c>
      <c r="X967" t="s">
        <v>37</v>
      </c>
      <c r="Y967">
        <v>2</v>
      </c>
      <c r="AB967" t="str">
        <f>IF(Table111[[#This Row],[In Adafruit Kit]]+Table111[[#This Row],[Common part]]&gt;0,1,"")</f>
        <v/>
      </c>
      <c r="AE967" t="str">
        <f>VLOOKUP(Table111[[#This Row],[Resistance (Ohms)]],Values!$A$12:'Values'!D$88,3,0)</f>
        <v>STOCK</v>
      </c>
      <c r="AF967" t="s">
        <v>29</v>
      </c>
      <c r="AG967" t="str">
        <f>CONCATENATE(Table111[[#This Row],[Resistance (Ohms)]],Table111[[#This Row],[Tolerance]],Table111[[#This Row],[Stock]])</f>
        <v>2.7kÂ±5%Stock</v>
      </c>
      <c r="AH967" t="s">
        <v>11345</v>
      </c>
      <c r="AI967" s="6" t="s">
        <v>11350</v>
      </c>
    </row>
    <row r="968" spans="1:35">
      <c r="A968" t="s">
        <v>5274</v>
      </c>
      <c r="B968" t="s">
        <v>5275</v>
      </c>
      <c r="C968" t="s">
        <v>5740</v>
      </c>
      <c r="D968" t="s">
        <v>5741</v>
      </c>
      <c r="E968" t="s">
        <v>60</v>
      </c>
      <c r="F968" t="s">
        <v>5742</v>
      </c>
      <c r="G968">
        <v>358281</v>
      </c>
      <c r="H968">
        <v>0</v>
      </c>
      <c r="I968">
        <v>0.1</v>
      </c>
      <c r="J968">
        <v>0</v>
      </c>
      <c r="K968">
        <v>1</v>
      </c>
      <c r="L968" t="s">
        <v>19</v>
      </c>
      <c r="M968" t="s">
        <v>5279</v>
      </c>
      <c r="N968" t="s">
        <v>236</v>
      </c>
      <c r="O968" t="s">
        <v>24</v>
      </c>
      <c r="P968" t="s">
        <v>5280</v>
      </c>
      <c r="Q968" t="s">
        <v>65</v>
      </c>
      <c r="R968" t="s">
        <v>66</v>
      </c>
      <c r="S968" t="s">
        <v>105</v>
      </c>
      <c r="T968" t="s">
        <v>67</v>
      </c>
      <c r="U968" t="s">
        <v>35</v>
      </c>
      <c r="V968">
        <v>603</v>
      </c>
      <c r="W968" t="s">
        <v>36</v>
      </c>
      <c r="X968" t="s">
        <v>37</v>
      </c>
      <c r="Y968">
        <v>2</v>
      </c>
      <c r="AB968" t="str">
        <f>IF(Table111[[#This Row],[In Adafruit Kit]]+Table111[[#This Row],[Common part]]&gt;0,1,"")</f>
        <v/>
      </c>
      <c r="AD968">
        <v>1</v>
      </c>
      <c r="AE968" t="str">
        <f>VLOOKUP(Table111[[#This Row],[Resistance (Ohms)]],Values!$A$12:'Values'!D$88,3,0)</f>
        <v>STOCK</v>
      </c>
      <c r="AF968" t="s">
        <v>29</v>
      </c>
      <c r="AG968" t="str">
        <f>CONCATENATE(Table111[[#This Row],[Resistance (Ohms)]],Table111[[#This Row],[Tolerance]],Table111[[#This Row],[Stock]])</f>
        <v>2.7kÂ±1%Stock</v>
      </c>
      <c r="AH968" t="s">
        <v>11345</v>
      </c>
      <c r="AI968" s="6" t="s">
        <v>11350</v>
      </c>
    </row>
    <row r="969" spans="1:35">
      <c r="A969" t="s">
        <v>7192</v>
      </c>
      <c r="B969" t="s">
        <v>5275</v>
      </c>
      <c r="C969" t="s">
        <v>8135</v>
      </c>
      <c r="D969" t="s">
        <v>8136</v>
      </c>
      <c r="E969" t="s">
        <v>60</v>
      </c>
      <c r="F969" t="s">
        <v>5742</v>
      </c>
      <c r="G969">
        <v>0</v>
      </c>
      <c r="H969">
        <v>0</v>
      </c>
      <c r="I969" t="s">
        <v>25</v>
      </c>
      <c r="J969">
        <v>0</v>
      </c>
      <c r="K969">
        <v>10</v>
      </c>
      <c r="L969" t="s">
        <v>19</v>
      </c>
      <c r="M969" t="s">
        <v>5279</v>
      </c>
      <c r="N969" t="s">
        <v>236</v>
      </c>
      <c r="O969" t="s">
        <v>24</v>
      </c>
      <c r="P969" t="s">
        <v>5280</v>
      </c>
      <c r="Q969" t="s">
        <v>65</v>
      </c>
      <c r="R969" t="s">
        <v>20</v>
      </c>
      <c r="S969" t="s">
        <v>105</v>
      </c>
      <c r="T969" t="s">
        <v>67</v>
      </c>
      <c r="U969" t="s">
        <v>35</v>
      </c>
      <c r="V969">
        <v>603</v>
      </c>
      <c r="W969" t="s">
        <v>36</v>
      </c>
      <c r="X969" t="s">
        <v>37</v>
      </c>
      <c r="Y969">
        <v>2</v>
      </c>
      <c r="AB969" t="str">
        <f>IF(Table111[[#This Row],[In Adafruit Kit]]+Table111[[#This Row],[Common part]]&gt;0,1,"")</f>
        <v/>
      </c>
      <c r="AE969" t="str">
        <f>VLOOKUP(Table111[[#This Row],[Resistance (Ohms)]],Values!$A$12:'Values'!D$88,3,0)</f>
        <v>STOCK</v>
      </c>
      <c r="AG969" t="str">
        <f>CONCATENATE(Table111[[#This Row],[Resistance (Ohms)]],Table111[[#This Row],[Tolerance]],Table111[[#This Row],[Stock]])</f>
        <v>2.7kÂ±1%</v>
      </c>
      <c r="AH969" t="s">
        <v>11345</v>
      </c>
      <c r="AI969" s="6" t="s">
        <v>11350</v>
      </c>
    </row>
    <row r="970" spans="1:35">
      <c r="A970" t="s">
        <v>7192</v>
      </c>
      <c r="B970" t="s">
        <v>5275</v>
      </c>
      <c r="C970" t="s">
        <v>8994</v>
      </c>
      <c r="D970" t="s">
        <v>8995</v>
      </c>
      <c r="E970" t="s">
        <v>60</v>
      </c>
      <c r="F970" t="s">
        <v>5376</v>
      </c>
      <c r="G970">
        <v>0</v>
      </c>
      <c r="H970">
        <v>0</v>
      </c>
      <c r="I970" t="s">
        <v>25</v>
      </c>
      <c r="J970">
        <v>0</v>
      </c>
      <c r="K970">
        <v>10</v>
      </c>
      <c r="L970" t="s">
        <v>19</v>
      </c>
      <c r="M970" t="s">
        <v>5279</v>
      </c>
      <c r="N970" t="s">
        <v>236</v>
      </c>
      <c r="O970" t="s">
        <v>23</v>
      </c>
      <c r="P970" t="s">
        <v>5280</v>
      </c>
      <c r="Q970" t="s">
        <v>65</v>
      </c>
      <c r="R970" t="s">
        <v>20</v>
      </c>
      <c r="S970" t="s">
        <v>71</v>
      </c>
      <c r="T970" t="s">
        <v>67</v>
      </c>
      <c r="U970" t="s">
        <v>35</v>
      </c>
      <c r="V970">
        <v>603</v>
      </c>
      <c r="W970" t="s">
        <v>36</v>
      </c>
      <c r="X970" t="s">
        <v>37</v>
      </c>
      <c r="Y970">
        <v>2</v>
      </c>
      <c r="AB970" t="str">
        <f>IF(Table111[[#This Row],[In Adafruit Kit]]+Table111[[#This Row],[Common part]]&gt;0,1,"")</f>
        <v/>
      </c>
      <c r="AE970" t="str">
        <f>VLOOKUP(Table111[[#This Row],[Resistance (Ohms)]],Values!$A$12:'Values'!D$88,3,0)</f>
        <v>STOCK</v>
      </c>
      <c r="AG970" t="str">
        <f>CONCATENATE(Table111[[#This Row],[Resistance (Ohms)]],Table111[[#This Row],[Tolerance]],Table111[[#This Row],[Stock]])</f>
        <v>2.7kÂ±5%</v>
      </c>
      <c r="AH970" t="s">
        <v>11345</v>
      </c>
      <c r="AI970" s="6" t="s">
        <v>11350</v>
      </c>
    </row>
    <row r="971" spans="1:35">
      <c r="A971" t="s">
        <v>5274</v>
      </c>
      <c r="B971" t="s">
        <v>5275</v>
      </c>
      <c r="C971" t="s">
        <v>7261</v>
      </c>
      <c r="D971" t="s">
        <v>7262</v>
      </c>
      <c r="E971" t="s">
        <v>60</v>
      </c>
      <c r="F971" t="s">
        <v>7263</v>
      </c>
      <c r="G971">
        <v>14993</v>
      </c>
      <c r="H971">
        <v>0</v>
      </c>
      <c r="I971">
        <v>0.1</v>
      </c>
      <c r="J971">
        <v>0</v>
      </c>
      <c r="K971">
        <v>1</v>
      </c>
      <c r="L971" t="s">
        <v>19</v>
      </c>
      <c r="M971" t="s">
        <v>5279</v>
      </c>
      <c r="N971" t="s">
        <v>1971</v>
      </c>
      <c r="O971" t="s">
        <v>23</v>
      </c>
      <c r="P971" t="s">
        <v>5280</v>
      </c>
      <c r="Q971" t="s">
        <v>65</v>
      </c>
      <c r="R971" t="s">
        <v>66</v>
      </c>
      <c r="S971" t="s">
        <v>105</v>
      </c>
      <c r="T971" t="s">
        <v>67</v>
      </c>
      <c r="U971" t="s">
        <v>35</v>
      </c>
      <c r="V971">
        <v>603</v>
      </c>
      <c r="W971" t="s">
        <v>36</v>
      </c>
      <c r="X971" t="s">
        <v>37</v>
      </c>
      <c r="Y971">
        <v>2</v>
      </c>
      <c r="Z971">
        <v>1</v>
      </c>
      <c r="AB971">
        <f>IF(Table111[[#This Row],[In Adafruit Kit]]+Table111[[#This Row],[Common part]]&gt;0,1,"")</f>
        <v>1</v>
      </c>
      <c r="AC971">
        <v>1</v>
      </c>
      <c r="AE971" t="e">
        <f>VLOOKUP(Table111[[#This Row],[Resistance (Ohms)]],Values!$A$12:'Values'!D$88,3,0)</f>
        <v>#N/A</v>
      </c>
      <c r="AG971" t="str">
        <f>CONCATENATE(Table111[[#This Row],[Resistance (Ohms)]],Table111[[#This Row],[Tolerance]],Table111[[#This Row],[Stock]])</f>
        <v>2.7MÂ±5%</v>
      </c>
      <c r="AH971" t="s">
        <v>11345</v>
      </c>
      <c r="AI971" s="6" t="s">
        <v>11350</v>
      </c>
    </row>
    <row r="972" spans="1:35">
      <c r="A972" t="s">
        <v>7192</v>
      </c>
      <c r="B972" t="s">
        <v>5275</v>
      </c>
      <c r="C972" t="s">
        <v>9000</v>
      </c>
      <c r="D972" t="s">
        <v>9001</v>
      </c>
      <c r="E972" t="s">
        <v>60</v>
      </c>
      <c r="F972" t="s">
        <v>7263</v>
      </c>
      <c r="G972">
        <v>0</v>
      </c>
      <c r="H972">
        <v>0</v>
      </c>
      <c r="I972" t="s">
        <v>25</v>
      </c>
      <c r="J972">
        <v>0</v>
      </c>
      <c r="K972">
        <v>10</v>
      </c>
      <c r="L972" t="s">
        <v>19</v>
      </c>
      <c r="M972" t="s">
        <v>5279</v>
      </c>
      <c r="N972" t="s">
        <v>1971</v>
      </c>
      <c r="O972" t="s">
        <v>23</v>
      </c>
      <c r="P972" t="s">
        <v>5280</v>
      </c>
      <c r="Q972" t="s">
        <v>65</v>
      </c>
      <c r="R972" t="s">
        <v>20</v>
      </c>
      <c r="S972" t="s">
        <v>71</v>
      </c>
      <c r="T972" t="s">
        <v>67</v>
      </c>
      <c r="U972" t="s">
        <v>35</v>
      </c>
      <c r="V972">
        <v>603</v>
      </c>
      <c r="W972" t="s">
        <v>36</v>
      </c>
      <c r="X972" t="s">
        <v>37</v>
      </c>
      <c r="Y972">
        <v>2</v>
      </c>
      <c r="AB972" t="str">
        <f>IF(Table111[[#This Row],[In Adafruit Kit]]+Table111[[#This Row],[Common part]]&gt;0,1,"")</f>
        <v/>
      </c>
      <c r="AE972" t="e">
        <f>VLOOKUP(Table111[[#This Row],[Resistance (Ohms)]],Values!$A$12:'Values'!D$88,3,0)</f>
        <v>#N/A</v>
      </c>
      <c r="AG972" t="str">
        <f>CONCATENATE(Table111[[#This Row],[Resistance (Ohms)]],Table111[[#This Row],[Tolerance]],Table111[[#This Row],[Stock]])</f>
        <v>2.7MÂ±5%</v>
      </c>
      <c r="AH972" t="s">
        <v>11345</v>
      </c>
      <c r="AI972" s="6" t="s">
        <v>11350</v>
      </c>
    </row>
    <row r="973" spans="1:35">
      <c r="A973" t="s">
        <v>5274</v>
      </c>
      <c r="B973" t="s">
        <v>5275</v>
      </c>
      <c r="C973" t="s">
        <v>6694</v>
      </c>
      <c r="D973" t="s">
        <v>6695</v>
      </c>
      <c r="E973" t="s">
        <v>60</v>
      </c>
      <c r="F973" t="s">
        <v>6696</v>
      </c>
      <c r="G973">
        <v>40429</v>
      </c>
      <c r="H973">
        <v>0</v>
      </c>
      <c r="I973">
        <v>0.1</v>
      </c>
      <c r="J973">
        <v>0</v>
      </c>
      <c r="K973">
        <v>1</v>
      </c>
      <c r="L973" t="s">
        <v>19</v>
      </c>
      <c r="M973" t="s">
        <v>5279</v>
      </c>
      <c r="N973" t="s">
        <v>1291</v>
      </c>
      <c r="O973" t="s">
        <v>24</v>
      </c>
      <c r="P973" t="s">
        <v>5280</v>
      </c>
      <c r="Q973" t="s">
        <v>65</v>
      </c>
      <c r="R973" t="s">
        <v>66</v>
      </c>
      <c r="S973" t="s">
        <v>105</v>
      </c>
      <c r="T973" t="s">
        <v>67</v>
      </c>
      <c r="U973" t="s">
        <v>35</v>
      </c>
      <c r="V973">
        <v>603</v>
      </c>
      <c r="W973" t="s">
        <v>36</v>
      </c>
      <c r="X973" t="s">
        <v>37</v>
      </c>
      <c r="Y973">
        <v>2</v>
      </c>
      <c r="AB973" t="str">
        <f>IF(Table111[[#This Row],[In Adafruit Kit]]+Table111[[#This Row],[Common part]]&gt;0,1,"")</f>
        <v/>
      </c>
      <c r="AD973">
        <v>1</v>
      </c>
      <c r="AE973" t="e">
        <f>VLOOKUP(Table111[[#This Row],[Resistance (Ohms)]],Values!$A$12:'Values'!D$88,3,0)</f>
        <v>#N/A</v>
      </c>
      <c r="AG973" t="str">
        <f>CONCATENATE(Table111[[#This Row],[Resistance (Ohms)]],Table111[[#This Row],[Tolerance]],Table111[[#This Row],[Stock]])</f>
        <v>2.87kÂ±1%</v>
      </c>
      <c r="AH973" t="s">
        <v>11345</v>
      </c>
      <c r="AI973" s="6" t="s">
        <v>11350</v>
      </c>
    </row>
    <row r="974" spans="1:35">
      <c r="A974" t="s">
        <v>7192</v>
      </c>
      <c r="B974" t="s">
        <v>5275</v>
      </c>
      <c r="C974" t="s">
        <v>8163</v>
      </c>
      <c r="D974" t="s">
        <v>8164</v>
      </c>
      <c r="E974" t="s">
        <v>60</v>
      </c>
      <c r="F974" t="s">
        <v>6696</v>
      </c>
      <c r="G974">
        <v>0</v>
      </c>
      <c r="H974">
        <v>0</v>
      </c>
      <c r="I974" t="s">
        <v>25</v>
      </c>
      <c r="J974">
        <v>0</v>
      </c>
      <c r="K974">
        <v>10</v>
      </c>
      <c r="L974" t="s">
        <v>19</v>
      </c>
      <c r="M974" t="s">
        <v>5279</v>
      </c>
      <c r="N974" t="s">
        <v>1291</v>
      </c>
      <c r="O974" t="s">
        <v>24</v>
      </c>
      <c r="P974" t="s">
        <v>5280</v>
      </c>
      <c r="Q974" t="s">
        <v>65</v>
      </c>
      <c r="R974" t="s">
        <v>20</v>
      </c>
      <c r="S974" t="s">
        <v>105</v>
      </c>
      <c r="T974" t="s">
        <v>67</v>
      </c>
      <c r="U974" t="s">
        <v>35</v>
      </c>
      <c r="V974">
        <v>603</v>
      </c>
      <c r="W974" t="s">
        <v>36</v>
      </c>
      <c r="X974" t="s">
        <v>37</v>
      </c>
      <c r="Y974">
        <v>2</v>
      </c>
      <c r="AB974" t="str">
        <f>IF(Table111[[#This Row],[In Adafruit Kit]]+Table111[[#This Row],[Common part]]&gt;0,1,"")</f>
        <v/>
      </c>
      <c r="AE974" t="e">
        <f>VLOOKUP(Table111[[#This Row],[Resistance (Ohms)]],Values!$A$12:'Values'!D$88,3,0)</f>
        <v>#N/A</v>
      </c>
      <c r="AG974" t="str">
        <f>CONCATENATE(Table111[[#This Row],[Resistance (Ohms)]],Table111[[#This Row],[Tolerance]],Table111[[#This Row],[Stock]])</f>
        <v>2.87kÂ±1%</v>
      </c>
      <c r="AH974" t="s">
        <v>11345</v>
      </c>
      <c r="AI974" s="6" t="s">
        <v>11350</v>
      </c>
    </row>
    <row r="975" spans="1:35">
      <c r="A975" t="s">
        <v>5274</v>
      </c>
      <c r="B975" t="s">
        <v>5275</v>
      </c>
      <c r="C975" t="s">
        <v>6817</v>
      </c>
      <c r="D975" t="s">
        <v>6818</v>
      </c>
      <c r="E975" t="s">
        <v>60</v>
      </c>
      <c r="F975" t="s">
        <v>6819</v>
      </c>
      <c r="G975">
        <v>33525</v>
      </c>
      <c r="H975">
        <v>0</v>
      </c>
      <c r="I975">
        <v>0.1</v>
      </c>
      <c r="J975">
        <v>0</v>
      </c>
      <c r="K975">
        <v>1</v>
      </c>
      <c r="L975" t="s">
        <v>19</v>
      </c>
      <c r="M975" t="s">
        <v>5279</v>
      </c>
      <c r="N975" t="s">
        <v>999</v>
      </c>
      <c r="O975" t="s">
        <v>24</v>
      </c>
      <c r="P975" t="s">
        <v>5280</v>
      </c>
      <c r="Q975" t="s">
        <v>65</v>
      </c>
      <c r="R975" t="s">
        <v>66</v>
      </c>
      <c r="S975" t="s">
        <v>105</v>
      </c>
      <c r="T975" t="s">
        <v>67</v>
      </c>
      <c r="U975" t="s">
        <v>35</v>
      </c>
      <c r="V975">
        <v>603</v>
      </c>
      <c r="W975" t="s">
        <v>36</v>
      </c>
      <c r="X975" t="s">
        <v>37</v>
      </c>
      <c r="Y975">
        <v>2</v>
      </c>
      <c r="AB975" t="str">
        <f>IF(Table111[[#This Row],[In Adafruit Kit]]+Table111[[#This Row],[Common part]]&gt;0,1,"")</f>
        <v/>
      </c>
      <c r="AD975">
        <v>1</v>
      </c>
      <c r="AE975" t="e">
        <f>VLOOKUP(Table111[[#This Row],[Resistance (Ohms)]],Values!$A$12:'Values'!D$88,3,0)</f>
        <v>#N/A</v>
      </c>
      <c r="AG975" t="str">
        <f>CONCATENATE(Table111[[#This Row],[Resistance (Ohms)]],Table111[[#This Row],[Tolerance]],Table111[[#This Row],[Stock]])</f>
        <v>2.8kÂ±1%</v>
      </c>
      <c r="AH975" t="s">
        <v>11345</v>
      </c>
      <c r="AI975" s="6" t="s">
        <v>11350</v>
      </c>
    </row>
    <row r="976" spans="1:35">
      <c r="A976" t="s">
        <v>7192</v>
      </c>
      <c r="B976" t="s">
        <v>5275</v>
      </c>
      <c r="C976" t="s">
        <v>8155</v>
      </c>
      <c r="D976" t="s">
        <v>8156</v>
      </c>
      <c r="E976" t="s">
        <v>60</v>
      </c>
      <c r="F976" t="s">
        <v>6819</v>
      </c>
      <c r="G976">
        <v>0</v>
      </c>
      <c r="H976">
        <v>0</v>
      </c>
      <c r="I976" t="s">
        <v>25</v>
      </c>
      <c r="J976">
        <v>0</v>
      </c>
      <c r="K976">
        <v>10</v>
      </c>
      <c r="L976" t="s">
        <v>19</v>
      </c>
      <c r="M976" t="s">
        <v>5279</v>
      </c>
      <c r="N976" t="s">
        <v>999</v>
      </c>
      <c r="O976" t="s">
        <v>24</v>
      </c>
      <c r="P976" t="s">
        <v>5280</v>
      </c>
      <c r="Q976" t="s">
        <v>65</v>
      </c>
      <c r="R976" t="s">
        <v>20</v>
      </c>
      <c r="S976" t="s">
        <v>105</v>
      </c>
      <c r="T976" t="s">
        <v>67</v>
      </c>
      <c r="U976" t="s">
        <v>35</v>
      </c>
      <c r="V976">
        <v>603</v>
      </c>
      <c r="W976" t="s">
        <v>36</v>
      </c>
      <c r="X976" t="s">
        <v>37</v>
      </c>
      <c r="Y976">
        <v>2</v>
      </c>
      <c r="AB976" t="str">
        <f>IF(Table111[[#This Row],[In Adafruit Kit]]+Table111[[#This Row],[Common part]]&gt;0,1,"")</f>
        <v/>
      </c>
      <c r="AE976" t="e">
        <f>VLOOKUP(Table111[[#This Row],[Resistance (Ohms)]],Values!$A$12:'Values'!D$88,3,0)</f>
        <v>#N/A</v>
      </c>
      <c r="AG976" t="str">
        <f>CONCATENATE(Table111[[#This Row],[Resistance (Ohms)]],Table111[[#This Row],[Tolerance]],Table111[[#This Row],[Stock]])</f>
        <v>2.8kÂ±1%</v>
      </c>
      <c r="AH976" t="s">
        <v>11345</v>
      </c>
      <c r="AI976" s="6" t="s">
        <v>11350</v>
      </c>
    </row>
    <row r="977" spans="1:35">
      <c r="A977" t="s">
        <v>5274</v>
      </c>
      <c r="B977" t="s">
        <v>5275</v>
      </c>
      <c r="C977" t="s">
        <v>6310</v>
      </c>
      <c r="D977" t="s">
        <v>6311</v>
      </c>
      <c r="E977" t="s">
        <v>60</v>
      </c>
      <c r="F977" t="s">
        <v>6312</v>
      </c>
      <c r="G977">
        <v>81556</v>
      </c>
      <c r="H977">
        <v>0</v>
      </c>
      <c r="I977">
        <v>0.1</v>
      </c>
      <c r="J977">
        <v>0</v>
      </c>
      <c r="K977">
        <v>1</v>
      </c>
      <c r="L977" t="s">
        <v>19</v>
      </c>
      <c r="M977" t="s">
        <v>5279</v>
      </c>
      <c r="N977" t="s">
        <v>2900</v>
      </c>
      <c r="O977" t="s">
        <v>24</v>
      </c>
      <c r="P977" t="s">
        <v>5280</v>
      </c>
      <c r="Q977" t="s">
        <v>65</v>
      </c>
      <c r="R977" t="s">
        <v>66</v>
      </c>
      <c r="S977" t="s">
        <v>105</v>
      </c>
      <c r="T977" t="s">
        <v>67</v>
      </c>
      <c r="U977" t="s">
        <v>35</v>
      </c>
      <c r="V977">
        <v>603</v>
      </c>
      <c r="W977" t="s">
        <v>36</v>
      </c>
      <c r="X977" t="s">
        <v>37</v>
      </c>
      <c r="Y977">
        <v>2</v>
      </c>
      <c r="AB977" t="str">
        <f>IF(Table111[[#This Row],[In Adafruit Kit]]+Table111[[#This Row],[Common part]]&gt;0,1,"")</f>
        <v/>
      </c>
      <c r="AD977">
        <v>1</v>
      </c>
      <c r="AE977" t="e">
        <f>VLOOKUP(Table111[[#This Row],[Resistance (Ohms)]],Values!$A$12:'Values'!D$88,3,0)</f>
        <v>#N/A</v>
      </c>
      <c r="AG977" t="str">
        <f>CONCATENATE(Table111[[#This Row],[Resistance (Ohms)]],Table111[[#This Row],[Tolerance]],Table111[[#This Row],[Stock]])</f>
        <v>2.94kÂ±1%</v>
      </c>
      <c r="AH977" t="s">
        <v>11345</v>
      </c>
      <c r="AI977" s="6" t="s">
        <v>11350</v>
      </c>
    </row>
    <row r="978" spans="1:35">
      <c r="A978" t="s">
        <v>7192</v>
      </c>
      <c r="B978" t="s">
        <v>5275</v>
      </c>
      <c r="C978" t="s">
        <v>8175</v>
      </c>
      <c r="D978" t="s">
        <v>8176</v>
      </c>
      <c r="E978" t="s">
        <v>60</v>
      </c>
      <c r="F978" t="s">
        <v>6312</v>
      </c>
      <c r="G978">
        <v>0</v>
      </c>
      <c r="H978">
        <v>0</v>
      </c>
      <c r="I978" t="s">
        <v>25</v>
      </c>
      <c r="J978">
        <v>0</v>
      </c>
      <c r="K978">
        <v>10</v>
      </c>
      <c r="L978" t="s">
        <v>19</v>
      </c>
      <c r="M978" t="s">
        <v>5279</v>
      </c>
      <c r="N978" t="s">
        <v>2900</v>
      </c>
      <c r="O978" t="s">
        <v>24</v>
      </c>
      <c r="P978" t="s">
        <v>5280</v>
      </c>
      <c r="Q978" t="s">
        <v>65</v>
      </c>
      <c r="R978" t="s">
        <v>20</v>
      </c>
      <c r="S978" t="s">
        <v>105</v>
      </c>
      <c r="T978" t="s">
        <v>67</v>
      </c>
      <c r="U978" t="s">
        <v>35</v>
      </c>
      <c r="V978">
        <v>603</v>
      </c>
      <c r="W978" t="s">
        <v>36</v>
      </c>
      <c r="X978" t="s">
        <v>37</v>
      </c>
      <c r="Y978">
        <v>2</v>
      </c>
      <c r="AB978" t="str">
        <f>IF(Table111[[#This Row],[In Adafruit Kit]]+Table111[[#This Row],[Common part]]&gt;0,1,"")</f>
        <v/>
      </c>
      <c r="AE978" t="e">
        <f>VLOOKUP(Table111[[#This Row],[Resistance (Ohms)]],Values!$A$12:'Values'!D$88,3,0)</f>
        <v>#N/A</v>
      </c>
      <c r="AG978" t="str">
        <f>CONCATENATE(Table111[[#This Row],[Resistance (Ohms)]],Table111[[#This Row],[Tolerance]],Table111[[#This Row],[Stock]])</f>
        <v>2.94kÂ±1%</v>
      </c>
      <c r="AH978" t="s">
        <v>11345</v>
      </c>
      <c r="AI978" s="6" t="s">
        <v>11350</v>
      </c>
    </row>
    <row r="979" spans="1:35">
      <c r="A979" t="s">
        <v>5274</v>
      </c>
      <c r="B979" t="s">
        <v>5275</v>
      </c>
      <c r="C979" t="s">
        <v>7138</v>
      </c>
      <c r="D979" t="s">
        <v>7139</v>
      </c>
      <c r="E979" t="s">
        <v>60</v>
      </c>
      <c r="F979" t="s">
        <v>7140</v>
      </c>
      <c r="G979">
        <v>66363</v>
      </c>
      <c r="H979">
        <v>0</v>
      </c>
      <c r="I979">
        <v>0.1</v>
      </c>
      <c r="J979">
        <v>0</v>
      </c>
      <c r="K979">
        <v>1</v>
      </c>
      <c r="L979" t="s">
        <v>19</v>
      </c>
      <c r="M979" t="s">
        <v>5279</v>
      </c>
      <c r="N979" t="s">
        <v>2583</v>
      </c>
      <c r="O979" t="s">
        <v>24</v>
      </c>
      <c r="P979" t="s">
        <v>5280</v>
      </c>
      <c r="Q979" t="s">
        <v>65</v>
      </c>
      <c r="R979" t="s">
        <v>66</v>
      </c>
      <c r="S979" t="s">
        <v>105</v>
      </c>
      <c r="T979" t="s">
        <v>67</v>
      </c>
      <c r="U979" t="s">
        <v>35</v>
      </c>
      <c r="V979">
        <v>603</v>
      </c>
      <c r="W979" t="s">
        <v>36</v>
      </c>
      <c r="X979" t="s">
        <v>37</v>
      </c>
      <c r="Y979">
        <v>2</v>
      </c>
      <c r="AB979" t="str">
        <f>IF(Table111[[#This Row],[In Adafruit Kit]]+Table111[[#This Row],[Common part]]&gt;0,1,"")</f>
        <v/>
      </c>
      <c r="AD979">
        <v>1</v>
      </c>
      <c r="AE979" t="e">
        <f>VLOOKUP(Table111[[#This Row],[Resistance (Ohms)]],Values!$A$12:'Values'!D$88,3,0)</f>
        <v>#N/A</v>
      </c>
      <c r="AG979" t="str">
        <f>CONCATENATE(Table111[[#This Row],[Resistance (Ohms)]],Table111[[#This Row],[Tolerance]],Table111[[#This Row],[Stock]])</f>
        <v>2.94MÂ±1%</v>
      </c>
      <c r="AH979" t="s">
        <v>11345</v>
      </c>
      <c r="AI979" s="6" t="s">
        <v>11350</v>
      </c>
    </row>
    <row r="980" spans="1:35">
      <c r="A980" t="s">
        <v>7192</v>
      </c>
      <c r="B980" t="s">
        <v>5275</v>
      </c>
      <c r="C980" t="s">
        <v>8181</v>
      </c>
      <c r="D980" t="s">
        <v>8182</v>
      </c>
      <c r="E980" t="s">
        <v>60</v>
      </c>
      <c r="F980" t="s">
        <v>7140</v>
      </c>
      <c r="G980">
        <v>0</v>
      </c>
      <c r="H980">
        <v>0</v>
      </c>
      <c r="I980" t="s">
        <v>25</v>
      </c>
      <c r="J980">
        <v>0</v>
      </c>
      <c r="K980">
        <v>10</v>
      </c>
      <c r="L980" t="s">
        <v>19</v>
      </c>
      <c r="M980" t="s">
        <v>5279</v>
      </c>
      <c r="N980" t="s">
        <v>2583</v>
      </c>
      <c r="O980" t="s">
        <v>24</v>
      </c>
      <c r="P980" t="s">
        <v>5280</v>
      </c>
      <c r="Q980" t="s">
        <v>65</v>
      </c>
      <c r="R980" t="s">
        <v>20</v>
      </c>
      <c r="S980" t="s">
        <v>105</v>
      </c>
      <c r="T980" t="s">
        <v>67</v>
      </c>
      <c r="U980" t="s">
        <v>35</v>
      </c>
      <c r="V980">
        <v>603</v>
      </c>
      <c r="W980" t="s">
        <v>36</v>
      </c>
      <c r="X980" t="s">
        <v>37</v>
      </c>
      <c r="Y980">
        <v>2</v>
      </c>
      <c r="AB980" t="str">
        <f>IF(Table111[[#This Row],[In Adafruit Kit]]+Table111[[#This Row],[Common part]]&gt;0,1,"")</f>
        <v/>
      </c>
      <c r="AE980" t="e">
        <f>VLOOKUP(Table111[[#This Row],[Resistance (Ohms)]],Values!$A$12:'Values'!D$88,3,0)</f>
        <v>#N/A</v>
      </c>
      <c r="AG980" t="str">
        <f>CONCATENATE(Table111[[#This Row],[Resistance (Ohms)]],Table111[[#This Row],[Tolerance]],Table111[[#This Row],[Stock]])</f>
        <v>2.94MÂ±1%</v>
      </c>
      <c r="AH980" t="s">
        <v>11345</v>
      </c>
      <c r="AI980" s="6" t="s">
        <v>11350</v>
      </c>
    </row>
    <row r="981" spans="1:35">
      <c r="A981" t="s">
        <v>5274</v>
      </c>
      <c r="B981" t="s">
        <v>5275</v>
      </c>
      <c r="C981" t="s">
        <v>5704</v>
      </c>
      <c r="D981" t="s">
        <v>5705</v>
      </c>
      <c r="E981" t="s">
        <v>60</v>
      </c>
      <c r="F981" t="s">
        <v>5706</v>
      </c>
      <c r="G981">
        <v>656466</v>
      </c>
      <c r="H981">
        <v>0</v>
      </c>
      <c r="I981">
        <v>0.1</v>
      </c>
      <c r="J981">
        <v>0</v>
      </c>
      <c r="K981">
        <v>1</v>
      </c>
      <c r="L981" t="s">
        <v>19</v>
      </c>
      <c r="M981" t="s">
        <v>5279</v>
      </c>
      <c r="N981" t="s">
        <v>1053</v>
      </c>
      <c r="O981" t="s">
        <v>24</v>
      </c>
      <c r="P981" t="s">
        <v>5280</v>
      </c>
      <c r="Q981" t="s">
        <v>65</v>
      </c>
      <c r="R981" t="s">
        <v>66</v>
      </c>
      <c r="S981" t="s">
        <v>105</v>
      </c>
      <c r="T981" t="s">
        <v>67</v>
      </c>
      <c r="U981" t="s">
        <v>35</v>
      </c>
      <c r="V981">
        <v>603</v>
      </c>
      <c r="W981" t="s">
        <v>36</v>
      </c>
      <c r="X981" t="s">
        <v>37</v>
      </c>
      <c r="Y981">
        <v>2</v>
      </c>
      <c r="AB981" t="str">
        <f>IF(Table111[[#This Row],[In Adafruit Kit]]+Table111[[#This Row],[Common part]]&gt;0,1,"")</f>
        <v/>
      </c>
      <c r="AD981">
        <v>1</v>
      </c>
      <c r="AE981" t="e">
        <f>VLOOKUP(Table111[[#This Row],[Resistance (Ohms)]],Values!$A$12:'Values'!D$88,3,0)</f>
        <v>#N/A</v>
      </c>
      <c r="AG981" t="str">
        <f>CONCATENATE(Table111[[#This Row],[Resistance (Ohms)]],Table111[[#This Row],[Tolerance]],Table111[[#This Row],[Stock]])</f>
        <v>20.5kÂ±1%</v>
      </c>
      <c r="AH981" t="s">
        <v>11345</v>
      </c>
      <c r="AI981" s="6" t="s">
        <v>11350</v>
      </c>
    </row>
    <row r="982" spans="1:35">
      <c r="A982" t="s">
        <v>7192</v>
      </c>
      <c r="B982" t="s">
        <v>5275</v>
      </c>
      <c r="C982" t="s">
        <v>7991</v>
      </c>
      <c r="D982" t="s">
        <v>7992</v>
      </c>
      <c r="E982" t="s">
        <v>60</v>
      </c>
      <c r="F982" t="s">
        <v>5706</v>
      </c>
      <c r="G982">
        <v>0</v>
      </c>
      <c r="H982">
        <v>0</v>
      </c>
      <c r="I982" t="s">
        <v>25</v>
      </c>
      <c r="J982">
        <v>0</v>
      </c>
      <c r="K982">
        <v>10</v>
      </c>
      <c r="L982" t="s">
        <v>19</v>
      </c>
      <c r="M982" t="s">
        <v>5279</v>
      </c>
      <c r="N982" t="s">
        <v>1053</v>
      </c>
      <c r="O982" t="s">
        <v>24</v>
      </c>
      <c r="P982" t="s">
        <v>5280</v>
      </c>
      <c r="Q982" t="s">
        <v>65</v>
      </c>
      <c r="R982" t="s">
        <v>20</v>
      </c>
      <c r="S982" t="s">
        <v>105</v>
      </c>
      <c r="T982" t="s">
        <v>67</v>
      </c>
      <c r="U982" t="s">
        <v>35</v>
      </c>
      <c r="V982">
        <v>603</v>
      </c>
      <c r="W982" t="s">
        <v>36</v>
      </c>
      <c r="X982" t="s">
        <v>37</v>
      </c>
      <c r="Y982">
        <v>2</v>
      </c>
      <c r="AB982" t="str">
        <f>IF(Table111[[#This Row],[In Adafruit Kit]]+Table111[[#This Row],[Common part]]&gt;0,1,"")</f>
        <v/>
      </c>
      <c r="AE982" t="e">
        <f>VLOOKUP(Table111[[#This Row],[Resistance (Ohms)]],Values!$A$12:'Values'!D$88,3,0)</f>
        <v>#N/A</v>
      </c>
      <c r="AG982" t="str">
        <f>CONCATENATE(Table111[[#This Row],[Resistance (Ohms)]],Table111[[#This Row],[Tolerance]],Table111[[#This Row],[Stock]])</f>
        <v>20.5kÂ±1%</v>
      </c>
      <c r="AH982" t="s">
        <v>11345</v>
      </c>
      <c r="AI982" s="6" t="s">
        <v>11350</v>
      </c>
    </row>
    <row r="983" spans="1:35">
      <c r="A983" t="s">
        <v>5274</v>
      </c>
      <c r="B983" t="s">
        <v>5275</v>
      </c>
      <c r="C983" t="s">
        <v>5386</v>
      </c>
      <c r="D983" t="s">
        <v>5387</v>
      </c>
      <c r="E983" t="s">
        <v>60</v>
      </c>
      <c r="F983" t="s">
        <v>5388</v>
      </c>
      <c r="G983">
        <v>205989</v>
      </c>
      <c r="H983">
        <v>0</v>
      </c>
      <c r="I983">
        <v>0.1</v>
      </c>
      <c r="J983">
        <v>0</v>
      </c>
      <c r="K983">
        <v>1</v>
      </c>
      <c r="L983" t="s">
        <v>19</v>
      </c>
      <c r="M983" t="s">
        <v>5279</v>
      </c>
      <c r="N983" t="s">
        <v>240</v>
      </c>
      <c r="O983" t="s">
        <v>23</v>
      </c>
      <c r="P983" t="s">
        <v>5280</v>
      </c>
      <c r="Q983" t="s">
        <v>65</v>
      </c>
      <c r="R983" t="s">
        <v>66</v>
      </c>
      <c r="S983" t="s">
        <v>105</v>
      </c>
      <c r="T983" t="s">
        <v>67</v>
      </c>
      <c r="U983" t="s">
        <v>35</v>
      </c>
      <c r="V983">
        <v>603</v>
      </c>
      <c r="W983" t="s">
        <v>36</v>
      </c>
      <c r="X983" t="s">
        <v>37</v>
      </c>
      <c r="Y983">
        <v>2</v>
      </c>
      <c r="AB983" t="str">
        <f>IF(Table111[[#This Row],[In Adafruit Kit]]+Table111[[#This Row],[Common part]]&gt;0,1,"")</f>
        <v/>
      </c>
      <c r="AC983">
        <v>1</v>
      </c>
      <c r="AE983" t="str">
        <f>VLOOKUP(Table111[[#This Row],[Resistance (Ohms)]],Values!$A$12:'Values'!D$88,3,0)</f>
        <v>STOCK</v>
      </c>
      <c r="AF983" t="s">
        <v>29</v>
      </c>
      <c r="AG983" t="str">
        <f>CONCATENATE(Table111[[#This Row],[Resistance (Ohms)]],Table111[[#This Row],[Tolerance]],Table111[[#This Row],[Stock]])</f>
        <v>200kÂ±5%Stock</v>
      </c>
      <c r="AH983" t="s">
        <v>11345</v>
      </c>
      <c r="AI983" s="6" t="s">
        <v>11350</v>
      </c>
    </row>
    <row r="984" spans="1:35">
      <c r="A984" t="s">
        <v>5274</v>
      </c>
      <c r="B984" t="s">
        <v>5275</v>
      </c>
      <c r="C984" t="s">
        <v>5698</v>
      </c>
      <c r="D984" t="s">
        <v>5699</v>
      </c>
      <c r="E984" t="s">
        <v>60</v>
      </c>
      <c r="F984" t="s">
        <v>5700</v>
      </c>
      <c r="G984">
        <v>671826</v>
      </c>
      <c r="H984">
        <v>0</v>
      </c>
      <c r="I984">
        <v>0.1</v>
      </c>
      <c r="J984">
        <v>0</v>
      </c>
      <c r="K984">
        <v>1</v>
      </c>
      <c r="L984" t="s">
        <v>19</v>
      </c>
      <c r="M984" t="s">
        <v>5279</v>
      </c>
      <c r="N984" t="s">
        <v>240</v>
      </c>
      <c r="O984" t="s">
        <v>24</v>
      </c>
      <c r="P984" t="s">
        <v>5280</v>
      </c>
      <c r="Q984" t="s">
        <v>65</v>
      </c>
      <c r="R984" t="s">
        <v>66</v>
      </c>
      <c r="S984" t="s">
        <v>105</v>
      </c>
      <c r="T984" t="s">
        <v>67</v>
      </c>
      <c r="U984" t="s">
        <v>35</v>
      </c>
      <c r="V984">
        <v>603</v>
      </c>
      <c r="W984" t="s">
        <v>36</v>
      </c>
      <c r="X984" t="s">
        <v>37</v>
      </c>
      <c r="Y984">
        <v>2</v>
      </c>
      <c r="AB984" t="str">
        <f>IF(Table111[[#This Row],[In Adafruit Kit]]+Table111[[#This Row],[Common part]]&gt;0,1,"")</f>
        <v/>
      </c>
      <c r="AD984">
        <v>1</v>
      </c>
      <c r="AE984" t="str">
        <f>VLOOKUP(Table111[[#This Row],[Resistance (Ohms)]],Values!$A$12:'Values'!D$88,3,0)</f>
        <v>STOCK</v>
      </c>
      <c r="AF984" t="s">
        <v>29</v>
      </c>
      <c r="AG984" t="str">
        <f>CONCATENATE(Table111[[#This Row],[Resistance (Ohms)]],Table111[[#This Row],[Tolerance]],Table111[[#This Row],[Stock]])</f>
        <v>200kÂ±1%Stock</v>
      </c>
      <c r="AH984" t="s">
        <v>11345</v>
      </c>
      <c r="AI984" s="6" t="s">
        <v>11350</v>
      </c>
    </row>
    <row r="985" spans="1:35">
      <c r="A985" t="s">
        <v>7192</v>
      </c>
      <c r="B985" t="s">
        <v>5275</v>
      </c>
      <c r="C985" t="s">
        <v>7983</v>
      </c>
      <c r="D985" t="s">
        <v>7984</v>
      </c>
      <c r="E985" t="s">
        <v>60</v>
      </c>
      <c r="F985" t="s">
        <v>5700</v>
      </c>
      <c r="G985">
        <v>0</v>
      </c>
      <c r="H985">
        <v>0</v>
      </c>
      <c r="I985" t="s">
        <v>25</v>
      </c>
      <c r="J985">
        <v>0</v>
      </c>
      <c r="K985">
        <v>10</v>
      </c>
      <c r="L985" t="s">
        <v>19</v>
      </c>
      <c r="M985" t="s">
        <v>5279</v>
      </c>
      <c r="N985" t="s">
        <v>240</v>
      </c>
      <c r="O985" t="s">
        <v>24</v>
      </c>
      <c r="P985" t="s">
        <v>5280</v>
      </c>
      <c r="Q985" t="s">
        <v>65</v>
      </c>
      <c r="R985" t="s">
        <v>20</v>
      </c>
      <c r="S985" t="s">
        <v>105</v>
      </c>
      <c r="T985" t="s">
        <v>67</v>
      </c>
      <c r="U985" t="s">
        <v>35</v>
      </c>
      <c r="V985">
        <v>603</v>
      </c>
      <c r="W985" t="s">
        <v>36</v>
      </c>
      <c r="X985" t="s">
        <v>37</v>
      </c>
      <c r="Y985">
        <v>2</v>
      </c>
      <c r="AB985" t="str">
        <f>IF(Table111[[#This Row],[In Adafruit Kit]]+Table111[[#This Row],[Common part]]&gt;0,1,"")</f>
        <v/>
      </c>
      <c r="AE985" t="str">
        <f>VLOOKUP(Table111[[#This Row],[Resistance (Ohms)]],Values!$A$12:'Values'!D$88,3,0)</f>
        <v>STOCK</v>
      </c>
      <c r="AG985" t="str">
        <f>CONCATENATE(Table111[[#This Row],[Resistance (Ohms)]],Table111[[#This Row],[Tolerance]],Table111[[#This Row],[Stock]])</f>
        <v>200kÂ±1%</v>
      </c>
      <c r="AH985" t="s">
        <v>11345</v>
      </c>
      <c r="AI985" s="6" t="s">
        <v>11350</v>
      </c>
    </row>
    <row r="986" spans="1:35">
      <c r="A986" t="s">
        <v>7192</v>
      </c>
      <c r="B986" t="s">
        <v>5275</v>
      </c>
      <c r="C986" t="s">
        <v>8962</v>
      </c>
      <c r="D986" t="s">
        <v>8963</v>
      </c>
      <c r="E986" t="s">
        <v>60</v>
      </c>
      <c r="F986" t="s">
        <v>5388</v>
      </c>
      <c r="G986">
        <v>0</v>
      </c>
      <c r="H986">
        <v>0</v>
      </c>
      <c r="I986" t="s">
        <v>25</v>
      </c>
      <c r="J986">
        <v>0</v>
      </c>
      <c r="K986">
        <v>10</v>
      </c>
      <c r="L986" t="s">
        <v>19</v>
      </c>
      <c r="M986" t="s">
        <v>5279</v>
      </c>
      <c r="N986" t="s">
        <v>240</v>
      </c>
      <c r="O986" t="s">
        <v>23</v>
      </c>
      <c r="P986" t="s">
        <v>5280</v>
      </c>
      <c r="Q986" t="s">
        <v>65</v>
      </c>
      <c r="R986" t="s">
        <v>20</v>
      </c>
      <c r="S986" t="s">
        <v>71</v>
      </c>
      <c r="T986" t="s">
        <v>67</v>
      </c>
      <c r="U986" t="s">
        <v>35</v>
      </c>
      <c r="V986">
        <v>603</v>
      </c>
      <c r="W986" t="s">
        <v>36</v>
      </c>
      <c r="X986" t="s">
        <v>37</v>
      </c>
      <c r="Y986">
        <v>2</v>
      </c>
      <c r="AB986" t="str">
        <f>IF(Table111[[#This Row],[In Adafruit Kit]]+Table111[[#This Row],[Common part]]&gt;0,1,"")</f>
        <v/>
      </c>
      <c r="AE986" t="str">
        <f>VLOOKUP(Table111[[#This Row],[Resistance (Ohms)]],Values!$A$12:'Values'!D$88,3,0)</f>
        <v>STOCK</v>
      </c>
      <c r="AG986" t="str">
        <f>CONCATENATE(Table111[[#This Row],[Resistance (Ohms)]],Table111[[#This Row],[Tolerance]],Table111[[#This Row],[Stock]])</f>
        <v>200kÂ±5%</v>
      </c>
      <c r="AH986" t="s">
        <v>11345</v>
      </c>
      <c r="AI986" s="6" t="s">
        <v>11350</v>
      </c>
    </row>
    <row r="987" spans="1:35">
      <c r="A987" t="s">
        <v>5274</v>
      </c>
      <c r="B987" t="s">
        <v>5275</v>
      </c>
      <c r="C987" t="s">
        <v>6697</v>
      </c>
      <c r="D987" t="s">
        <v>6698</v>
      </c>
      <c r="E987" t="s">
        <v>60</v>
      </c>
      <c r="F987" t="s">
        <v>6699</v>
      </c>
      <c r="G987">
        <v>50801</v>
      </c>
      <c r="H987">
        <v>0</v>
      </c>
      <c r="I987">
        <v>0.1</v>
      </c>
      <c r="J987">
        <v>0</v>
      </c>
      <c r="K987">
        <v>1</v>
      </c>
      <c r="L987" t="s">
        <v>19</v>
      </c>
      <c r="M987" t="s">
        <v>5279</v>
      </c>
      <c r="N987" t="s">
        <v>1057</v>
      </c>
      <c r="O987" t="s">
        <v>24</v>
      </c>
      <c r="P987" t="s">
        <v>5280</v>
      </c>
      <c r="Q987" t="s">
        <v>65</v>
      </c>
      <c r="R987" t="s">
        <v>66</v>
      </c>
      <c r="S987" t="s">
        <v>105</v>
      </c>
      <c r="T987" t="s">
        <v>67</v>
      </c>
      <c r="U987" t="s">
        <v>35</v>
      </c>
      <c r="V987">
        <v>603</v>
      </c>
      <c r="W987" t="s">
        <v>36</v>
      </c>
      <c r="X987" t="s">
        <v>37</v>
      </c>
      <c r="Y987">
        <v>2</v>
      </c>
      <c r="AB987" t="str">
        <f>IF(Table111[[#This Row],[In Adafruit Kit]]+Table111[[#This Row],[Common part]]&gt;0,1,"")</f>
        <v/>
      </c>
      <c r="AD987">
        <v>1</v>
      </c>
      <c r="AE987" t="e">
        <f>VLOOKUP(Table111[[#This Row],[Resistance (Ohms)]],Values!$A$12:'Values'!D$88,3,0)</f>
        <v>#N/A</v>
      </c>
      <c r="AG987" t="str">
        <f>CONCATENATE(Table111[[#This Row],[Resistance (Ohms)]],Table111[[#This Row],[Tolerance]],Table111[[#This Row],[Stock]])</f>
        <v>205kÂ±1%</v>
      </c>
      <c r="AH987" t="s">
        <v>11345</v>
      </c>
      <c r="AI987" s="6" t="s">
        <v>11350</v>
      </c>
    </row>
    <row r="988" spans="1:35">
      <c r="A988" t="s">
        <v>7192</v>
      </c>
      <c r="B988" t="s">
        <v>5275</v>
      </c>
      <c r="C988" t="s">
        <v>7993</v>
      </c>
      <c r="D988" t="s">
        <v>7994</v>
      </c>
      <c r="E988" t="s">
        <v>60</v>
      </c>
      <c r="F988" t="s">
        <v>6699</v>
      </c>
      <c r="G988">
        <v>0</v>
      </c>
      <c r="H988">
        <v>0</v>
      </c>
      <c r="I988" t="s">
        <v>25</v>
      </c>
      <c r="J988">
        <v>0</v>
      </c>
      <c r="K988">
        <v>10</v>
      </c>
      <c r="L988" t="s">
        <v>19</v>
      </c>
      <c r="M988" t="s">
        <v>5279</v>
      </c>
      <c r="N988" t="s">
        <v>1057</v>
      </c>
      <c r="O988" t="s">
        <v>24</v>
      </c>
      <c r="P988" t="s">
        <v>5280</v>
      </c>
      <c r="Q988" t="s">
        <v>65</v>
      </c>
      <c r="R988" t="s">
        <v>20</v>
      </c>
      <c r="S988" t="s">
        <v>105</v>
      </c>
      <c r="T988" t="s">
        <v>67</v>
      </c>
      <c r="U988" t="s">
        <v>35</v>
      </c>
      <c r="V988">
        <v>603</v>
      </c>
      <c r="W988" t="s">
        <v>36</v>
      </c>
      <c r="X988" t="s">
        <v>37</v>
      </c>
      <c r="Y988">
        <v>2</v>
      </c>
      <c r="AB988" t="str">
        <f>IF(Table111[[#This Row],[In Adafruit Kit]]+Table111[[#This Row],[Common part]]&gt;0,1,"")</f>
        <v/>
      </c>
      <c r="AE988" t="e">
        <f>VLOOKUP(Table111[[#This Row],[Resistance (Ohms)]],Values!$A$12:'Values'!D$88,3,0)</f>
        <v>#N/A</v>
      </c>
      <c r="AG988" t="str">
        <f>CONCATENATE(Table111[[#This Row],[Resistance (Ohms)]],Table111[[#This Row],[Tolerance]],Table111[[#This Row],[Stock]])</f>
        <v>205kÂ±1%</v>
      </c>
      <c r="AH988" t="s">
        <v>11345</v>
      </c>
      <c r="AI988" s="6" t="s">
        <v>11350</v>
      </c>
    </row>
    <row r="989" spans="1:35">
      <c r="A989" t="s">
        <v>5274</v>
      </c>
      <c r="B989" t="s">
        <v>5275</v>
      </c>
      <c r="C989" t="s">
        <v>5539</v>
      </c>
      <c r="D989" t="s">
        <v>5540</v>
      </c>
      <c r="E989" t="s">
        <v>60</v>
      </c>
      <c r="F989" t="s">
        <v>5541</v>
      </c>
      <c r="G989">
        <v>63786</v>
      </c>
      <c r="H989">
        <v>0</v>
      </c>
      <c r="I989">
        <v>0.1</v>
      </c>
      <c r="J989">
        <v>0</v>
      </c>
      <c r="K989">
        <v>1</v>
      </c>
      <c r="L989" t="s">
        <v>19</v>
      </c>
      <c r="M989" t="s">
        <v>5279</v>
      </c>
      <c r="N989" t="s">
        <v>244</v>
      </c>
      <c r="O989" t="s">
        <v>23</v>
      </c>
      <c r="P989" t="s">
        <v>5280</v>
      </c>
      <c r="Q989" t="s">
        <v>65</v>
      </c>
      <c r="R989" t="s">
        <v>66</v>
      </c>
      <c r="S989" t="s">
        <v>105</v>
      </c>
      <c r="T989" t="s">
        <v>67</v>
      </c>
      <c r="U989" t="s">
        <v>35</v>
      </c>
      <c r="V989">
        <v>603</v>
      </c>
      <c r="W989" t="s">
        <v>36</v>
      </c>
      <c r="X989" t="s">
        <v>37</v>
      </c>
      <c r="Y989">
        <v>2</v>
      </c>
      <c r="AB989" t="str">
        <f>IF(Table111[[#This Row],[In Adafruit Kit]]+Table111[[#This Row],[Common part]]&gt;0,1,"")</f>
        <v/>
      </c>
      <c r="AC989">
        <v>1</v>
      </c>
      <c r="AE989" t="str">
        <f>VLOOKUP(Table111[[#This Row],[Resistance (Ohms)]],Values!$A$12:'Values'!D$88,3,0)</f>
        <v>STOCK</v>
      </c>
      <c r="AF989" t="s">
        <v>29</v>
      </c>
      <c r="AG989" t="str">
        <f>CONCATENATE(Table111[[#This Row],[Resistance (Ohms)]],Table111[[#This Row],[Tolerance]],Table111[[#This Row],[Stock]])</f>
        <v>20kÂ±5%Stock</v>
      </c>
      <c r="AH989" t="s">
        <v>11345</v>
      </c>
      <c r="AI989" s="6" t="s">
        <v>11350</v>
      </c>
    </row>
    <row r="990" spans="1:35">
      <c r="A990" t="s">
        <v>5274</v>
      </c>
      <c r="B990" t="s">
        <v>5275</v>
      </c>
      <c r="C990" t="s">
        <v>7567</v>
      </c>
      <c r="D990" t="s">
        <v>7568</v>
      </c>
      <c r="E990" t="s">
        <v>60</v>
      </c>
      <c r="F990" t="s">
        <v>7569</v>
      </c>
      <c r="G990">
        <v>0</v>
      </c>
      <c r="H990">
        <v>0</v>
      </c>
      <c r="I990">
        <v>0.1</v>
      </c>
      <c r="J990">
        <v>0</v>
      </c>
      <c r="K990">
        <v>1</v>
      </c>
      <c r="L990" t="s">
        <v>19</v>
      </c>
      <c r="M990" t="s">
        <v>5279</v>
      </c>
      <c r="N990" t="s">
        <v>244</v>
      </c>
      <c r="O990" t="s">
        <v>24</v>
      </c>
      <c r="P990" t="s">
        <v>5280</v>
      </c>
      <c r="Q990" t="s">
        <v>65</v>
      </c>
      <c r="R990" t="s">
        <v>66</v>
      </c>
      <c r="S990" t="s">
        <v>105</v>
      </c>
      <c r="T990" t="s">
        <v>67</v>
      </c>
      <c r="U990" t="s">
        <v>35</v>
      </c>
      <c r="V990">
        <v>603</v>
      </c>
      <c r="W990" t="s">
        <v>36</v>
      </c>
      <c r="X990" t="s">
        <v>37</v>
      </c>
      <c r="Y990">
        <v>2</v>
      </c>
      <c r="AB990" t="str">
        <f>IF(Table111[[#This Row],[In Adafruit Kit]]+Table111[[#This Row],[Common part]]&gt;0,1,"")</f>
        <v/>
      </c>
      <c r="AD990">
        <v>1</v>
      </c>
      <c r="AE990" t="str">
        <f>VLOOKUP(Table111[[#This Row],[Resistance (Ohms)]],Values!$A$12:'Values'!D$88,3,0)</f>
        <v>STOCK</v>
      </c>
      <c r="AF990" t="s">
        <v>29</v>
      </c>
      <c r="AG990" t="str">
        <f>CONCATENATE(Table111[[#This Row],[Resistance (Ohms)]],Table111[[#This Row],[Tolerance]],Table111[[#This Row],[Stock]])</f>
        <v>20kÂ±1%Stock</v>
      </c>
      <c r="AH990" t="s">
        <v>11345</v>
      </c>
      <c r="AI990" s="6" t="s">
        <v>11350</v>
      </c>
    </row>
    <row r="991" spans="1:35">
      <c r="A991" t="s">
        <v>7192</v>
      </c>
      <c r="B991" t="s">
        <v>5275</v>
      </c>
      <c r="C991" t="s">
        <v>7981</v>
      </c>
      <c r="D991" t="s">
        <v>7982</v>
      </c>
      <c r="E991" t="s">
        <v>60</v>
      </c>
      <c r="F991" t="s">
        <v>7569</v>
      </c>
      <c r="G991">
        <v>0</v>
      </c>
      <c r="H991">
        <v>0</v>
      </c>
      <c r="I991" t="s">
        <v>25</v>
      </c>
      <c r="J991">
        <v>0</v>
      </c>
      <c r="K991">
        <v>10</v>
      </c>
      <c r="L991" t="s">
        <v>19</v>
      </c>
      <c r="M991" t="s">
        <v>5279</v>
      </c>
      <c r="N991" t="s">
        <v>244</v>
      </c>
      <c r="O991" t="s">
        <v>24</v>
      </c>
      <c r="P991" t="s">
        <v>5280</v>
      </c>
      <c r="Q991" t="s">
        <v>65</v>
      </c>
      <c r="R991" t="s">
        <v>20</v>
      </c>
      <c r="S991" t="s">
        <v>105</v>
      </c>
      <c r="T991" t="s">
        <v>67</v>
      </c>
      <c r="U991" t="s">
        <v>35</v>
      </c>
      <c r="V991">
        <v>603</v>
      </c>
      <c r="W991" t="s">
        <v>36</v>
      </c>
      <c r="X991" t="s">
        <v>37</v>
      </c>
      <c r="Y991">
        <v>2</v>
      </c>
      <c r="AB991" t="str">
        <f>IF(Table111[[#This Row],[In Adafruit Kit]]+Table111[[#This Row],[Common part]]&gt;0,1,"")</f>
        <v/>
      </c>
      <c r="AE991" t="str">
        <f>VLOOKUP(Table111[[#This Row],[Resistance (Ohms)]],Values!$A$12:'Values'!D$88,3,0)</f>
        <v>STOCK</v>
      </c>
      <c r="AG991" t="str">
        <f>CONCATENATE(Table111[[#This Row],[Resistance (Ohms)]],Table111[[#This Row],[Tolerance]],Table111[[#This Row],[Stock]])</f>
        <v>20kÂ±1%</v>
      </c>
      <c r="AH991" t="s">
        <v>11345</v>
      </c>
      <c r="AI991" s="6" t="s">
        <v>11350</v>
      </c>
    </row>
    <row r="992" spans="1:35">
      <c r="A992" t="s">
        <v>7192</v>
      </c>
      <c r="B992" t="s">
        <v>5275</v>
      </c>
      <c r="C992" t="s">
        <v>8960</v>
      </c>
      <c r="D992" t="s">
        <v>8961</v>
      </c>
      <c r="E992" t="s">
        <v>60</v>
      </c>
      <c r="F992" t="s">
        <v>5541</v>
      </c>
      <c r="G992">
        <v>0</v>
      </c>
      <c r="H992">
        <v>0</v>
      </c>
      <c r="I992" t="s">
        <v>25</v>
      </c>
      <c r="J992">
        <v>0</v>
      </c>
      <c r="K992">
        <v>10</v>
      </c>
      <c r="L992" t="s">
        <v>19</v>
      </c>
      <c r="M992" t="s">
        <v>5279</v>
      </c>
      <c r="N992" t="s">
        <v>244</v>
      </c>
      <c r="O992" t="s">
        <v>23</v>
      </c>
      <c r="P992" t="s">
        <v>5280</v>
      </c>
      <c r="Q992" t="s">
        <v>65</v>
      </c>
      <c r="R992" t="s">
        <v>20</v>
      </c>
      <c r="S992" t="s">
        <v>71</v>
      </c>
      <c r="T992" t="s">
        <v>67</v>
      </c>
      <c r="U992" t="s">
        <v>35</v>
      </c>
      <c r="V992">
        <v>603</v>
      </c>
      <c r="W992" t="s">
        <v>36</v>
      </c>
      <c r="X992" t="s">
        <v>37</v>
      </c>
      <c r="Y992">
        <v>2</v>
      </c>
      <c r="AB992" t="str">
        <f>IF(Table111[[#This Row],[In Adafruit Kit]]+Table111[[#This Row],[Common part]]&gt;0,1,"")</f>
        <v/>
      </c>
      <c r="AE992" t="str">
        <f>VLOOKUP(Table111[[#This Row],[Resistance (Ohms)]],Values!$A$12:'Values'!D$88,3,0)</f>
        <v>STOCK</v>
      </c>
      <c r="AG992" t="str">
        <f>CONCATENATE(Table111[[#This Row],[Resistance (Ohms)]],Table111[[#This Row],[Tolerance]],Table111[[#This Row],[Stock]])</f>
        <v>20kÂ±5%</v>
      </c>
      <c r="AH992" t="s">
        <v>11345</v>
      </c>
      <c r="AI992" s="6" t="s">
        <v>11350</v>
      </c>
    </row>
    <row r="993" spans="1:35">
      <c r="A993" t="s">
        <v>5274</v>
      </c>
      <c r="B993" t="s">
        <v>5275</v>
      </c>
      <c r="C993" t="s">
        <v>6769</v>
      </c>
      <c r="D993" t="s">
        <v>6770</v>
      </c>
      <c r="E993" t="s">
        <v>60</v>
      </c>
      <c r="F993" t="s">
        <v>6771</v>
      </c>
      <c r="G993">
        <v>36685</v>
      </c>
      <c r="H993">
        <v>0</v>
      </c>
      <c r="I993">
        <v>0.1</v>
      </c>
      <c r="J993">
        <v>0</v>
      </c>
      <c r="K993">
        <v>1</v>
      </c>
      <c r="L993" t="s">
        <v>19</v>
      </c>
      <c r="M993" t="s">
        <v>5279</v>
      </c>
      <c r="N993" t="s">
        <v>2960</v>
      </c>
      <c r="O993" t="s">
        <v>24</v>
      </c>
      <c r="P993" t="s">
        <v>5280</v>
      </c>
      <c r="Q993" t="s">
        <v>65</v>
      </c>
      <c r="R993" t="s">
        <v>66</v>
      </c>
      <c r="S993" t="s">
        <v>105</v>
      </c>
      <c r="T993" t="s">
        <v>67</v>
      </c>
      <c r="U993" t="s">
        <v>35</v>
      </c>
      <c r="V993">
        <v>603</v>
      </c>
      <c r="W993" t="s">
        <v>36</v>
      </c>
      <c r="X993" t="s">
        <v>37</v>
      </c>
      <c r="Y993">
        <v>2</v>
      </c>
      <c r="AB993" t="str">
        <f>IF(Table111[[#This Row],[In Adafruit Kit]]+Table111[[#This Row],[Common part]]&gt;0,1,"")</f>
        <v/>
      </c>
      <c r="AD993">
        <v>1</v>
      </c>
      <c r="AE993" t="e">
        <f>VLOOKUP(Table111[[#This Row],[Resistance (Ohms)]],Values!$A$12:'Values'!D$88,3,0)</f>
        <v>#N/A</v>
      </c>
      <c r="AG993" t="str">
        <f>CONCATENATE(Table111[[#This Row],[Resistance (Ohms)]],Table111[[#This Row],[Tolerance]],Table111[[#This Row],[Stock]])</f>
        <v>21.5kÂ±1%</v>
      </c>
      <c r="AH993" t="s">
        <v>11345</v>
      </c>
      <c r="AI993" s="6" t="s">
        <v>11350</v>
      </c>
    </row>
    <row r="994" spans="1:35">
      <c r="A994" t="s">
        <v>7192</v>
      </c>
      <c r="B994" t="s">
        <v>5275</v>
      </c>
      <c r="C994" t="s">
        <v>8011</v>
      </c>
      <c r="D994" t="s">
        <v>8012</v>
      </c>
      <c r="E994" t="s">
        <v>60</v>
      </c>
      <c r="F994" t="s">
        <v>6771</v>
      </c>
      <c r="G994">
        <v>0</v>
      </c>
      <c r="H994">
        <v>0</v>
      </c>
      <c r="I994" t="s">
        <v>25</v>
      </c>
      <c r="J994">
        <v>0</v>
      </c>
      <c r="K994">
        <v>10</v>
      </c>
      <c r="L994" t="s">
        <v>19</v>
      </c>
      <c r="M994" t="s">
        <v>5279</v>
      </c>
      <c r="N994" t="s">
        <v>2960</v>
      </c>
      <c r="O994" t="s">
        <v>24</v>
      </c>
      <c r="P994" t="s">
        <v>5280</v>
      </c>
      <c r="Q994" t="s">
        <v>65</v>
      </c>
      <c r="R994" t="s">
        <v>20</v>
      </c>
      <c r="S994" t="s">
        <v>105</v>
      </c>
      <c r="T994" t="s">
        <v>67</v>
      </c>
      <c r="U994" t="s">
        <v>35</v>
      </c>
      <c r="V994">
        <v>603</v>
      </c>
      <c r="W994" t="s">
        <v>36</v>
      </c>
      <c r="X994" t="s">
        <v>37</v>
      </c>
      <c r="Y994">
        <v>2</v>
      </c>
      <c r="AB994" t="str">
        <f>IF(Table111[[#This Row],[In Adafruit Kit]]+Table111[[#This Row],[Common part]]&gt;0,1,"")</f>
        <v/>
      </c>
      <c r="AE994" t="e">
        <f>VLOOKUP(Table111[[#This Row],[Resistance (Ohms)]],Values!$A$12:'Values'!D$88,3,0)</f>
        <v>#N/A</v>
      </c>
      <c r="AG994" t="str">
        <f>CONCATENATE(Table111[[#This Row],[Resistance (Ohms)]],Table111[[#This Row],[Tolerance]],Table111[[#This Row],[Stock]])</f>
        <v>21.5kÂ±1%</v>
      </c>
      <c r="AH994" t="s">
        <v>11345</v>
      </c>
      <c r="AI994" s="6" t="s">
        <v>11350</v>
      </c>
    </row>
    <row r="995" spans="1:35">
      <c r="A995" t="s">
        <v>5274</v>
      </c>
      <c r="B995" t="s">
        <v>5275</v>
      </c>
      <c r="C995" t="s">
        <v>6040</v>
      </c>
      <c r="D995" t="s">
        <v>6041</v>
      </c>
      <c r="E995" t="s">
        <v>60</v>
      </c>
      <c r="F995" t="s">
        <v>6042</v>
      </c>
      <c r="G995">
        <v>114774</v>
      </c>
      <c r="H995">
        <v>0</v>
      </c>
      <c r="I995">
        <v>0.1</v>
      </c>
      <c r="J995">
        <v>0</v>
      </c>
      <c r="K995">
        <v>1</v>
      </c>
      <c r="L995" t="s">
        <v>19</v>
      </c>
      <c r="M995" t="s">
        <v>5279</v>
      </c>
      <c r="N995" t="s">
        <v>1765</v>
      </c>
      <c r="O995" t="s">
        <v>24</v>
      </c>
      <c r="P995" t="s">
        <v>5280</v>
      </c>
      <c r="Q995" t="s">
        <v>65</v>
      </c>
      <c r="R995" t="s">
        <v>66</v>
      </c>
      <c r="S995" t="s">
        <v>105</v>
      </c>
      <c r="T995" t="s">
        <v>67</v>
      </c>
      <c r="U995" t="s">
        <v>35</v>
      </c>
      <c r="V995">
        <v>603</v>
      </c>
      <c r="W995" t="s">
        <v>36</v>
      </c>
      <c r="X995" t="s">
        <v>37</v>
      </c>
      <c r="Y995">
        <v>2</v>
      </c>
      <c r="AB995" t="str">
        <f>IF(Table111[[#This Row],[In Adafruit Kit]]+Table111[[#This Row],[Common part]]&gt;0,1,"")</f>
        <v/>
      </c>
      <c r="AD995">
        <v>1</v>
      </c>
      <c r="AE995" t="e">
        <f>VLOOKUP(Table111[[#This Row],[Resistance (Ohms)]],Values!$A$12:'Values'!D$88,3,0)</f>
        <v>#N/A</v>
      </c>
      <c r="AG995" t="str">
        <f>CONCATENATE(Table111[[#This Row],[Resistance (Ohms)]],Table111[[#This Row],[Tolerance]],Table111[[#This Row],[Stock]])</f>
        <v>210kÂ±1%</v>
      </c>
      <c r="AH995" t="s">
        <v>11345</v>
      </c>
      <c r="AI995" s="6" t="s">
        <v>11350</v>
      </c>
    </row>
    <row r="996" spans="1:35">
      <c r="A996" t="s">
        <v>7192</v>
      </c>
      <c r="B996" t="s">
        <v>5275</v>
      </c>
      <c r="C996" t="s">
        <v>8005</v>
      </c>
      <c r="D996" t="s">
        <v>8006</v>
      </c>
      <c r="E996" t="s">
        <v>60</v>
      </c>
      <c r="F996" t="s">
        <v>6042</v>
      </c>
      <c r="G996">
        <v>0</v>
      </c>
      <c r="H996">
        <v>0</v>
      </c>
      <c r="I996" t="s">
        <v>25</v>
      </c>
      <c r="J996">
        <v>0</v>
      </c>
      <c r="K996">
        <v>10</v>
      </c>
      <c r="L996" t="s">
        <v>19</v>
      </c>
      <c r="M996" t="s">
        <v>5279</v>
      </c>
      <c r="N996" t="s">
        <v>1765</v>
      </c>
      <c r="O996" t="s">
        <v>24</v>
      </c>
      <c r="P996" t="s">
        <v>5280</v>
      </c>
      <c r="Q996" t="s">
        <v>65</v>
      </c>
      <c r="R996" t="s">
        <v>20</v>
      </c>
      <c r="S996" t="s">
        <v>105</v>
      </c>
      <c r="T996" t="s">
        <v>67</v>
      </c>
      <c r="U996" t="s">
        <v>35</v>
      </c>
      <c r="V996">
        <v>603</v>
      </c>
      <c r="W996" t="s">
        <v>36</v>
      </c>
      <c r="X996" t="s">
        <v>37</v>
      </c>
      <c r="Y996">
        <v>2</v>
      </c>
      <c r="AB996" t="str">
        <f>IF(Table111[[#This Row],[In Adafruit Kit]]+Table111[[#This Row],[Common part]]&gt;0,1,"")</f>
        <v/>
      </c>
      <c r="AE996" t="e">
        <f>VLOOKUP(Table111[[#This Row],[Resistance (Ohms)]],Values!$A$12:'Values'!D$88,3,0)</f>
        <v>#N/A</v>
      </c>
      <c r="AG996" t="str">
        <f>CONCATENATE(Table111[[#This Row],[Resistance (Ohms)]],Table111[[#This Row],[Tolerance]],Table111[[#This Row],[Stock]])</f>
        <v>210kÂ±1%</v>
      </c>
      <c r="AH996" t="s">
        <v>11345</v>
      </c>
      <c r="AI996" s="6" t="s">
        <v>11350</v>
      </c>
    </row>
    <row r="997" spans="1:35">
      <c r="A997" t="s">
        <v>5274</v>
      </c>
      <c r="B997" t="s">
        <v>5275</v>
      </c>
      <c r="C997" t="s">
        <v>6313</v>
      </c>
      <c r="D997" t="s">
        <v>6314</v>
      </c>
      <c r="E997" t="s">
        <v>60</v>
      </c>
      <c r="F997" t="s">
        <v>6315</v>
      </c>
      <c r="G997">
        <v>77302</v>
      </c>
      <c r="H997">
        <v>0</v>
      </c>
      <c r="I997">
        <v>0.1</v>
      </c>
      <c r="J997">
        <v>0</v>
      </c>
      <c r="K997">
        <v>1</v>
      </c>
      <c r="L997" t="s">
        <v>19</v>
      </c>
      <c r="M997" t="s">
        <v>5279</v>
      </c>
      <c r="N997" t="s">
        <v>1423</v>
      </c>
      <c r="O997" t="s">
        <v>24</v>
      </c>
      <c r="P997" t="s">
        <v>5280</v>
      </c>
      <c r="Q997" t="s">
        <v>65</v>
      </c>
      <c r="R997" t="s">
        <v>66</v>
      </c>
      <c r="S997" t="s">
        <v>105</v>
      </c>
      <c r="T997" t="s">
        <v>67</v>
      </c>
      <c r="U997" t="s">
        <v>35</v>
      </c>
      <c r="V997">
        <v>603</v>
      </c>
      <c r="W997" t="s">
        <v>36</v>
      </c>
      <c r="X997" t="s">
        <v>37</v>
      </c>
      <c r="Y997">
        <v>2</v>
      </c>
      <c r="AB997" t="str">
        <f>IF(Table111[[#This Row],[In Adafruit Kit]]+Table111[[#This Row],[Common part]]&gt;0,1,"")</f>
        <v/>
      </c>
      <c r="AD997">
        <v>1</v>
      </c>
      <c r="AE997" t="e">
        <f>VLOOKUP(Table111[[#This Row],[Resistance (Ohms)]],Values!$A$12:'Values'!D$88,3,0)</f>
        <v>#N/A</v>
      </c>
      <c r="AG997" t="str">
        <f>CONCATENATE(Table111[[#This Row],[Resistance (Ohms)]],Table111[[#This Row],[Tolerance]],Table111[[#This Row],[Stock]])</f>
        <v>215kÂ±1%</v>
      </c>
      <c r="AH997" t="s">
        <v>11345</v>
      </c>
      <c r="AI997" s="6" t="s">
        <v>11350</v>
      </c>
    </row>
    <row r="998" spans="1:35">
      <c r="A998" t="s">
        <v>7192</v>
      </c>
      <c r="B998" t="s">
        <v>5275</v>
      </c>
      <c r="C998" t="s">
        <v>8013</v>
      </c>
      <c r="D998" t="s">
        <v>8014</v>
      </c>
      <c r="E998" t="s">
        <v>60</v>
      </c>
      <c r="F998" t="s">
        <v>6315</v>
      </c>
      <c r="G998">
        <v>0</v>
      </c>
      <c r="H998">
        <v>0</v>
      </c>
      <c r="I998" t="s">
        <v>25</v>
      </c>
      <c r="J998">
        <v>0</v>
      </c>
      <c r="K998">
        <v>10</v>
      </c>
      <c r="L998" t="s">
        <v>19</v>
      </c>
      <c r="M998" t="s">
        <v>5279</v>
      </c>
      <c r="N998" t="s">
        <v>1423</v>
      </c>
      <c r="O998" t="s">
        <v>24</v>
      </c>
      <c r="P998" t="s">
        <v>5280</v>
      </c>
      <c r="Q998" t="s">
        <v>65</v>
      </c>
      <c r="R998" t="s">
        <v>20</v>
      </c>
      <c r="S998" t="s">
        <v>105</v>
      </c>
      <c r="T998" t="s">
        <v>67</v>
      </c>
      <c r="U998" t="s">
        <v>35</v>
      </c>
      <c r="V998">
        <v>603</v>
      </c>
      <c r="W998" t="s">
        <v>36</v>
      </c>
      <c r="X998" t="s">
        <v>37</v>
      </c>
      <c r="Y998">
        <v>2</v>
      </c>
      <c r="AB998" t="str">
        <f>IF(Table111[[#This Row],[In Adafruit Kit]]+Table111[[#This Row],[Common part]]&gt;0,1,"")</f>
        <v/>
      </c>
      <c r="AE998" t="e">
        <f>VLOOKUP(Table111[[#This Row],[Resistance (Ohms)]],Values!$A$12:'Values'!D$88,3,0)</f>
        <v>#N/A</v>
      </c>
      <c r="AG998" t="str">
        <f>CONCATENATE(Table111[[#This Row],[Resistance (Ohms)]],Table111[[#This Row],[Tolerance]],Table111[[#This Row],[Stock]])</f>
        <v>215kÂ±1%</v>
      </c>
      <c r="AH998" t="s">
        <v>11345</v>
      </c>
      <c r="AI998" s="6" t="s">
        <v>11350</v>
      </c>
    </row>
    <row r="999" spans="1:35">
      <c r="A999" t="s">
        <v>5274</v>
      </c>
      <c r="B999" t="s">
        <v>5275</v>
      </c>
      <c r="C999" t="s">
        <v>5851</v>
      </c>
      <c r="D999" t="s">
        <v>5852</v>
      </c>
      <c r="E999" t="s">
        <v>60</v>
      </c>
      <c r="F999" t="s">
        <v>5853</v>
      </c>
      <c r="G999">
        <v>184148</v>
      </c>
      <c r="H999">
        <v>0</v>
      </c>
      <c r="I999">
        <v>0.1</v>
      </c>
      <c r="J999">
        <v>0</v>
      </c>
      <c r="K999">
        <v>1</v>
      </c>
      <c r="L999" t="s">
        <v>19</v>
      </c>
      <c r="M999" t="s">
        <v>5279</v>
      </c>
      <c r="N999" t="s">
        <v>1570</v>
      </c>
      <c r="O999" t="s">
        <v>24</v>
      </c>
      <c r="P999" t="s">
        <v>5280</v>
      </c>
      <c r="Q999" t="s">
        <v>65</v>
      </c>
      <c r="R999" t="s">
        <v>66</v>
      </c>
      <c r="S999" t="s">
        <v>105</v>
      </c>
      <c r="T999" t="s">
        <v>67</v>
      </c>
      <c r="U999" t="s">
        <v>35</v>
      </c>
      <c r="V999">
        <v>603</v>
      </c>
      <c r="W999" t="s">
        <v>36</v>
      </c>
      <c r="X999" t="s">
        <v>37</v>
      </c>
      <c r="Y999">
        <v>2</v>
      </c>
      <c r="AB999" t="str">
        <f>IF(Table111[[#This Row],[In Adafruit Kit]]+Table111[[#This Row],[Common part]]&gt;0,1,"")</f>
        <v/>
      </c>
      <c r="AD999">
        <v>1</v>
      </c>
      <c r="AE999" t="e">
        <f>VLOOKUP(Table111[[#This Row],[Resistance (Ohms)]],Values!$A$12:'Values'!D$88,3,0)</f>
        <v>#N/A</v>
      </c>
      <c r="AG999" t="str">
        <f>CONCATENATE(Table111[[#This Row],[Resistance (Ohms)]],Table111[[#This Row],[Tolerance]],Table111[[#This Row],[Stock]])</f>
        <v>21kÂ±1%</v>
      </c>
      <c r="AH999" t="s">
        <v>11345</v>
      </c>
      <c r="AI999" s="6" t="s">
        <v>11350</v>
      </c>
    </row>
    <row r="1000" spans="1:35">
      <c r="A1000" t="s">
        <v>7192</v>
      </c>
      <c r="B1000" t="s">
        <v>5275</v>
      </c>
      <c r="C1000" t="s">
        <v>8003</v>
      </c>
      <c r="D1000" t="s">
        <v>8004</v>
      </c>
      <c r="E1000" t="s">
        <v>60</v>
      </c>
      <c r="F1000" t="s">
        <v>5853</v>
      </c>
      <c r="G1000">
        <v>0</v>
      </c>
      <c r="H1000">
        <v>0</v>
      </c>
      <c r="I1000" t="s">
        <v>25</v>
      </c>
      <c r="J1000">
        <v>0</v>
      </c>
      <c r="K1000">
        <v>10</v>
      </c>
      <c r="L1000" t="s">
        <v>19</v>
      </c>
      <c r="M1000" t="s">
        <v>5279</v>
      </c>
      <c r="N1000" t="s">
        <v>1570</v>
      </c>
      <c r="O1000" t="s">
        <v>24</v>
      </c>
      <c r="P1000" t="s">
        <v>5280</v>
      </c>
      <c r="Q1000" t="s">
        <v>65</v>
      </c>
      <c r="R1000" t="s">
        <v>20</v>
      </c>
      <c r="S1000" t="s">
        <v>105</v>
      </c>
      <c r="T1000" t="s">
        <v>67</v>
      </c>
      <c r="U1000" t="s">
        <v>35</v>
      </c>
      <c r="V1000">
        <v>603</v>
      </c>
      <c r="W1000" t="s">
        <v>36</v>
      </c>
      <c r="X1000" t="s">
        <v>37</v>
      </c>
      <c r="Y1000">
        <v>2</v>
      </c>
      <c r="AB1000" t="str">
        <f>IF(Table111[[#This Row],[In Adafruit Kit]]+Table111[[#This Row],[Common part]]&gt;0,1,"")</f>
        <v/>
      </c>
      <c r="AE1000" t="e">
        <f>VLOOKUP(Table111[[#This Row],[Resistance (Ohms)]],Values!$A$12:'Values'!D$88,3,0)</f>
        <v>#N/A</v>
      </c>
      <c r="AG1000" t="str">
        <f>CONCATENATE(Table111[[#This Row],[Resistance (Ohms)]],Table111[[#This Row],[Tolerance]],Table111[[#This Row],[Stock]])</f>
        <v>21kÂ±1%</v>
      </c>
      <c r="AH1000" t="s">
        <v>11345</v>
      </c>
      <c r="AI1000" s="6" t="s">
        <v>11350</v>
      </c>
    </row>
    <row r="1001" spans="1:35">
      <c r="A1001" t="s">
        <v>5274</v>
      </c>
      <c r="B1001" t="s">
        <v>5275</v>
      </c>
      <c r="C1001" t="s">
        <v>5686</v>
      </c>
      <c r="D1001" t="s">
        <v>5687</v>
      </c>
      <c r="E1001" t="s">
        <v>60</v>
      </c>
      <c r="F1001" t="s">
        <v>5688</v>
      </c>
      <c r="G1001">
        <v>949013</v>
      </c>
      <c r="H1001">
        <v>0</v>
      </c>
      <c r="I1001">
        <v>0.1</v>
      </c>
      <c r="J1001">
        <v>0</v>
      </c>
      <c r="K1001">
        <v>1</v>
      </c>
      <c r="L1001" t="s">
        <v>19</v>
      </c>
      <c r="M1001" t="s">
        <v>5279</v>
      </c>
      <c r="N1001" t="s">
        <v>1003</v>
      </c>
      <c r="O1001" t="s">
        <v>24</v>
      </c>
      <c r="P1001" t="s">
        <v>5280</v>
      </c>
      <c r="Q1001" t="s">
        <v>65</v>
      </c>
      <c r="R1001" t="s">
        <v>66</v>
      </c>
      <c r="S1001" t="s">
        <v>105</v>
      </c>
      <c r="T1001" t="s">
        <v>67</v>
      </c>
      <c r="U1001" t="s">
        <v>35</v>
      </c>
      <c r="V1001">
        <v>603</v>
      </c>
      <c r="W1001" t="s">
        <v>36</v>
      </c>
      <c r="X1001" t="s">
        <v>37</v>
      </c>
      <c r="Y1001">
        <v>2</v>
      </c>
      <c r="AB1001" t="str">
        <f>IF(Table111[[#This Row],[In Adafruit Kit]]+Table111[[#This Row],[Common part]]&gt;0,1,"")</f>
        <v/>
      </c>
      <c r="AD1001">
        <v>1</v>
      </c>
      <c r="AE1001" t="e">
        <f>VLOOKUP(Table111[[#This Row],[Resistance (Ohms)]],Values!$A$12:'Values'!D$88,3,0)</f>
        <v>#N/A</v>
      </c>
      <c r="AG1001" t="str">
        <f>CONCATENATE(Table111[[#This Row],[Resistance (Ohms)]],Table111[[#This Row],[Tolerance]],Table111[[#This Row],[Stock]])</f>
        <v>22.1kÂ±1%</v>
      </c>
      <c r="AH1001" t="s">
        <v>11345</v>
      </c>
      <c r="AI1001" s="6" t="s">
        <v>11350</v>
      </c>
    </row>
    <row r="1002" spans="1:35">
      <c r="A1002" t="s">
        <v>7192</v>
      </c>
      <c r="B1002" t="s">
        <v>5275</v>
      </c>
      <c r="C1002" t="s">
        <v>8031</v>
      </c>
      <c r="D1002" t="s">
        <v>8032</v>
      </c>
      <c r="E1002" t="s">
        <v>60</v>
      </c>
      <c r="F1002" t="s">
        <v>5688</v>
      </c>
      <c r="G1002">
        <v>0</v>
      </c>
      <c r="H1002">
        <v>0</v>
      </c>
      <c r="I1002" t="s">
        <v>25</v>
      </c>
      <c r="J1002">
        <v>0</v>
      </c>
      <c r="K1002">
        <v>10</v>
      </c>
      <c r="L1002" t="s">
        <v>19</v>
      </c>
      <c r="M1002" t="s">
        <v>5279</v>
      </c>
      <c r="N1002" t="s">
        <v>1003</v>
      </c>
      <c r="O1002" t="s">
        <v>24</v>
      </c>
      <c r="P1002" t="s">
        <v>5280</v>
      </c>
      <c r="Q1002" t="s">
        <v>65</v>
      </c>
      <c r="R1002" t="s">
        <v>20</v>
      </c>
      <c r="S1002" t="s">
        <v>105</v>
      </c>
      <c r="T1002" t="s">
        <v>67</v>
      </c>
      <c r="U1002" t="s">
        <v>35</v>
      </c>
      <c r="V1002">
        <v>603</v>
      </c>
      <c r="W1002" t="s">
        <v>36</v>
      </c>
      <c r="X1002" t="s">
        <v>37</v>
      </c>
      <c r="Y1002">
        <v>2</v>
      </c>
      <c r="AB1002" t="str">
        <f>IF(Table111[[#This Row],[In Adafruit Kit]]+Table111[[#This Row],[Common part]]&gt;0,1,"")</f>
        <v/>
      </c>
      <c r="AE1002" t="e">
        <f>VLOOKUP(Table111[[#This Row],[Resistance (Ohms)]],Values!$A$12:'Values'!D$88,3,0)</f>
        <v>#N/A</v>
      </c>
      <c r="AG1002" t="str">
        <f>CONCATENATE(Table111[[#This Row],[Resistance (Ohms)]],Table111[[#This Row],[Tolerance]],Table111[[#This Row],[Stock]])</f>
        <v>22.1kÂ±1%</v>
      </c>
      <c r="AH1002" t="s">
        <v>11345</v>
      </c>
      <c r="AI1002" s="6" t="s">
        <v>11350</v>
      </c>
    </row>
    <row r="1003" spans="1:35">
      <c r="A1003" t="s">
        <v>5274</v>
      </c>
      <c r="B1003" t="s">
        <v>5275</v>
      </c>
      <c r="C1003" t="s">
        <v>6097</v>
      </c>
      <c r="D1003" t="s">
        <v>6098</v>
      </c>
      <c r="E1003" t="s">
        <v>60</v>
      </c>
      <c r="F1003" t="s">
        <v>6099</v>
      </c>
      <c r="G1003">
        <v>102563</v>
      </c>
      <c r="H1003">
        <v>0</v>
      </c>
      <c r="I1003">
        <v>0.1</v>
      </c>
      <c r="J1003">
        <v>0</v>
      </c>
      <c r="K1003">
        <v>1</v>
      </c>
      <c r="L1003" t="s">
        <v>19</v>
      </c>
      <c r="M1003" t="s">
        <v>5279</v>
      </c>
      <c r="N1003" t="s">
        <v>1061</v>
      </c>
      <c r="O1003" t="s">
        <v>24</v>
      </c>
      <c r="P1003" t="s">
        <v>5280</v>
      </c>
      <c r="Q1003" t="s">
        <v>65</v>
      </c>
      <c r="R1003" t="s">
        <v>66</v>
      </c>
      <c r="S1003" t="s">
        <v>105</v>
      </c>
      <c r="T1003" t="s">
        <v>67</v>
      </c>
      <c r="U1003" t="s">
        <v>35</v>
      </c>
      <c r="V1003">
        <v>603</v>
      </c>
      <c r="W1003" t="s">
        <v>36</v>
      </c>
      <c r="X1003" t="s">
        <v>37</v>
      </c>
      <c r="Y1003">
        <v>2</v>
      </c>
      <c r="AB1003" t="str">
        <f>IF(Table111[[#This Row],[In Adafruit Kit]]+Table111[[#This Row],[Common part]]&gt;0,1,"")</f>
        <v/>
      </c>
      <c r="AD1003">
        <v>1</v>
      </c>
      <c r="AE1003" t="e">
        <f>VLOOKUP(Table111[[#This Row],[Resistance (Ohms)]],Values!$A$12:'Values'!D$88,3,0)</f>
        <v>#N/A</v>
      </c>
      <c r="AG1003" t="str">
        <f>CONCATENATE(Table111[[#This Row],[Resistance (Ohms)]],Table111[[#This Row],[Tolerance]],Table111[[#This Row],[Stock]])</f>
        <v>22.6kÂ±1%</v>
      </c>
      <c r="AH1003" t="s">
        <v>11345</v>
      </c>
      <c r="AI1003" s="6" t="s">
        <v>11350</v>
      </c>
    </row>
    <row r="1004" spans="1:35">
      <c r="A1004" t="s">
        <v>7192</v>
      </c>
      <c r="B1004" t="s">
        <v>5275</v>
      </c>
      <c r="C1004" t="s">
        <v>8041</v>
      </c>
      <c r="D1004" t="s">
        <v>8042</v>
      </c>
      <c r="E1004" t="s">
        <v>60</v>
      </c>
      <c r="F1004" t="s">
        <v>6099</v>
      </c>
      <c r="G1004">
        <v>0</v>
      </c>
      <c r="H1004">
        <v>0</v>
      </c>
      <c r="I1004" t="s">
        <v>25</v>
      </c>
      <c r="J1004">
        <v>0</v>
      </c>
      <c r="K1004">
        <v>10</v>
      </c>
      <c r="L1004" t="s">
        <v>19</v>
      </c>
      <c r="M1004" t="s">
        <v>5279</v>
      </c>
      <c r="N1004" t="s">
        <v>1061</v>
      </c>
      <c r="O1004" t="s">
        <v>24</v>
      </c>
      <c r="P1004" t="s">
        <v>5280</v>
      </c>
      <c r="Q1004" t="s">
        <v>65</v>
      </c>
      <c r="R1004" t="s">
        <v>20</v>
      </c>
      <c r="S1004" t="s">
        <v>105</v>
      </c>
      <c r="T1004" t="s">
        <v>67</v>
      </c>
      <c r="U1004" t="s">
        <v>35</v>
      </c>
      <c r="V1004">
        <v>603</v>
      </c>
      <c r="W1004" t="s">
        <v>36</v>
      </c>
      <c r="X1004" t="s">
        <v>37</v>
      </c>
      <c r="Y1004">
        <v>2</v>
      </c>
      <c r="AB1004" t="str">
        <f>IF(Table111[[#This Row],[In Adafruit Kit]]+Table111[[#This Row],[Common part]]&gt;0,1,"")</f>
        <v/>
      </c>
      <c r="AE1004" t="e">
        <f>VLOOKUP(Table111[[#This Row],[Resistance (Ohms)]],Values!$A$12:'Values'!D$88,3,0)</f>
        <v>#N/A</v>
      </c>
      <c r="AG1004" t="str">
        <f>CONCATENATE(Table111[[#This Row],[Resistance (Ohms)]],Table111[[#This Row],[Tolerance]],Table111[[#This Row],[Stock]])</f>
        <v>22.6kÂ±1%</v>
      </c>
      <c r="AH1004" t="s">
        <v>11345</v>
      </c>
      <c r="AI1004" s="6" t="s">
        <v>11350</v>
      </c>
    </row>
    <row r="1005" spans="1:35">
      <c r="A1005" t="s">
        <v>5274</v>
      </c>
      <c r="B1005" t="s">
        <v>5275</v>
      </c>
      <c r="C1005" t="s">
        <v>5344</v>
      </c>
      <c r="D1005" t="s">
        <v>5345</v>
      </c>
      <c r="E1005" t="s">
        <v>60</v>
      </c>
      <c r="F1005" t="s">
        <v>5346</v>
      </c>
      <c r="G1005">
        <v>471972</v>
      </c>
      <c r="H1005">
        <v>0</v>
      </c>
      <c r="I1005">
        <v>0.1</v>
      </c>
      <c r="J1005">
        <v>0</v>
      </c>
      <c r="K1005">
        <v>1</v>
      </c>
      <c r="L1005" t="s">
        <v>19</v>
      </c>
      <c r="M1005" t="s">
        <v>5279</v>
      </c>
      <c r="N1005" t="s">
        <v>248</v>
      </c>
      <c r="O1005" t="s">
        <v>23</v>
      </c>
      <c r="P1005" t="s">
        <v>5280</v>
      </c>
      <c r="Q1005" t="s">
        <v>65</v>
      </c>
      <c r="R1005" t="s">
        <v>66</v>
      </c>
      <c r="S1005" t="s">
        <v>105</v>
      </c>
      <c r="T1005" t="s">
        <v>67</v>
      </c>
      <c r="U1005" t="s">
        <v>35</v>
      </c>
      <c r="V1005">
        <v>603</v>
      </c>
      <c r="W1005" t="s">
        <v>36</v>
      </c>
      <c r="X1005" t="s">
        <v>37</v>
      </c>
      <c r="Y1005">
        <v>2</v>
      </c>
      <c r="AB1005" t="str">
        <f>IF(Table111[[#This Row],[In Adafruit Kit]]+Table111[[#This Row],[Common part]]&gt;0,1,"")</f>
        <v/>
      </c>
      <c r="AC1005">
        <v>1</v>
      </c>
      <c r="AE1005" t="str">
        <f>VLOOKUP(Table111[[#This Row],[Resistance (Ohms)]],Values!$A$12:'Values'!D$88,3,0)</f>
        <v>STOCK</v>
      </c>
      <c r="AF1005" t="s">
        <v>29</v>
      </c>
      <c r="AG1005" t="str">
        <f>CONCATENATE(Table111[[#This Row],[Resistance (Ohms)]],Table111[[#This Row],[Tolerance]],Table111[[#This Row],[Stock]])</f>
        <v>220kÂ±5%Stock</v>
      </c>
      <c r="AH1005" t="s">
        <v>11345</v>
      </c>
      <c r="AI1005" s="6" t="s">
        <v>11350</v>
      </c>
    </row>
    <row r="1006" spans="1:35">
      <c r="A1006" t="s">
        <v>5274</v>
      </c>
      <c r="B1006" t="s">
        <v>5275</v>
      </c>
      <c r="C1006" t="s">
        <v>5743</v>
      </c>
      <c r="D1006" t="s">
        <v>5744</v>
      </c>
      <c r="E1006" t="s">
        <v>60</v>
      </c>
      <c r="F1006" t="s">
        <v>5745</v>
      </c>
      <c r="G1006">
        <v>354773</v>
      </c>
      <c r="H1006">
        <v>0</v>
      </c>
      <c r="I1006">
        <v>0.1</v>
      </c>
      <c r="J1006">
        <v>0</v>
      </c>
      <c r="K1006">
        <v>1</v>
      </c>
      <c r="L1006" t="s">
        <v>19</v>
      </c>
      <c r="M1006" t="s">
        <v>5279</v>
      </c>
      <c r="N1006" t="s">
        <v>248</v>
      </c>
      <c r="O1006" t="s">
        <v>24</v>
      </c>
      <c r="P1006" t="s">
        <v>5280</v>
      </c>
      <c r="Q1006" t="s">
        <v>65</v>
      </c>
      <c r="R1006" t="s">
        <v>66</v>
      </c>
      <c r="S1006" t="s">
        <v>105</v>
      </c>
      <c r="T1006" t="s">
        <v>67</v>
      </c>
      <c r="U1006" t="s">
        <v>35</v>
      </c>
      <c r="V1006">
        <v>603</v>
      </c>
      <c r="W1006" t="s">
        <v>36</v>
      </c>
      <c r="X1006" t="s">
        <v>37</v>
      </c>
      <c r="Y1006">
        <v>2</v>
      </c>
      <c r="AB1006" t="str">
        <f>IF(Table111[[#This Row],[In Adafruit Kit]]+Table111[[#This Row],[Common part]]&gt;0,1,"")</f>
        <v/>
      </c>
      <c r="AD1006">
        <v>1</v>
      </c>
      <c r="AE1006" t="str">
        <f>VLOOKUP(Table111[[#This Row],[Resistance (Ohms)]],Values!$A$12:'Values'!D$88,3,0)</f>
        <v>STOCK</v>
      </c>
      <c r="AF1006" t="s">
        <v>29</v>
      </c>
      <c r="AG1006" t="str">
        <f>CONCATENATE(Table111[[#This Row],[Resistance (Ohms)]],Table111[[#This Row],[Tolerance]],Table111[[#This Row],[Stock]])</f>
        <v>220kÂ±1%Stock</v>
      </c>
      <c r="AH1006" t="s">
        <v>11345</v>
      </c>
      <c r="AI1006" s="6" t="s">
        <v>11350</v>
      </c>
    </row>
    <row r="1007" spans="1:35">
      <c r="A1007" t="s">
        <v>7192</v>
      </c>
      <c r="B1007" t="s">
        <v>5275</v>
      </c>
      <c r="C1007" t="s">
        <v>8025</v>
      </c>
      <c r="D1007" t="s">
        <v>8026</v>
      </c>
      <c r="E1007" t="s">
        <v>60</v>
      </c>
      <c r="F1007" t="s">
        <v>5745</v>
      </c>
      <c r="G1007">
        <v>0</v>
      </c>
      <c r="H1007">
        <v>0</v>
      </c>
      <c r="I1007" t="s">
        <v>25</v>
      </c>
      <c r="J1007">
        <v>0</v>
      </c>
      <c r="K1007">
        <v>10</v>
      </c>
      <c r="L1007" t="s">
        <v>19</v>
      </c>
      <c r="M1007" t="s">
        <v>5279</v>
      </c>
      <c r="N1007" t="s">
        <v>248</v>
      </c>
      <c r="O1007" t="s">
        <v>24</v>
      </c>
      <c r="P1007" t="s">
        <v>5280</v>
      </c>
      <c r="Q1007" t="s">
        <v>65</v>
      </c>
      <c r="R1007" t="s">
        <v>20</v>
      </c>
      <c r="S1007" t="s">
        <v>105</v>
      </c>
      <c r="T1007" t="s">
        <v>67</v>
      </c>
      <c r="U1007" t="s">
        <v>35</v>
      </c>
      <c r="V1007">
        <v>603</v>
      </c>
      <c r="W1007" t="s">
        <v>36</v>
      </c>
      <c r="X1007" t="s">
        <v>37</v>
      </c>
      <c r="Y1007">
        <v>2</v>
      </c>
      <c r="AB1007" t="str">
        <f>IF(Table111[[#This Row],[In Adafruit Kit]]+Table111[[#This Row],[Common part]]&gt;0,1,"")</f>
        <v/>
      </c>
      <c r="AE1007" t="str">
        <f>VLOOKUP(Table111[[#This Row],[Resistance (Ohms)]],Values!$A$12:'Values'!D$88,3,0)</f>
        <v>STOCK</v>
      </c>
      <c r="AG1007" t="str">
        <f>CONCATENATE(Table111[[#This Row],[Resistance (Ohms)]],Table111[[#This Row],[Tolerance]],Table111[[#This Row],[Stock]])</f>
        <v>220kÂ±1%</v>
      </c>
      <c r="AH1007" t="s">
        <v>11345</v>
      </c>
      <c r="AI1007" s="6" t="s">
        <v>11350</v>
      </c>
    </row>
    <row r="1008" spans="1:35">
      <c r="A1008" t="s">
        <v>7192</v>
      </c>
      <c r="B1008" t="s">
        <v>5275</v>
      </c>
      <c r="C1008" t="s">
        <v>8974</v>
      </c>
      <c r="D1008" t="s">
        <v>8975</v>
      </c>
      <c r="E1008" t="s">
        <v>60</v>
      </c>
      <c r="F1008" t="s">
        <v>5346</v>
      </c>
      <c r="G1008">
        <v>0</v>
      </c>
      <c r="H1008">
        <v>0</v>
      </c>
      <c r="I1008" t="s">
        <v>25</v>
      </c>
      <c r="J1008">
        <v>0</v>
      </c>
      <c r="K1008">
        <v>10</v>
      </c>
      <c r="L1008" t="s">
        <v>19</v>
      </c>
      <c r="M1008" t="s">
        <v>5279</v>
      </c>
      <c r="N1008" t="s">
        <v>248</v>
      </c>
      <c r="O1008" t="s">
        <v>23</v>
      </c>
      <c r="P1008" t="s">
        <v>5280</v>
      </c>
      <c r="Q1008" t="s">
        <v>65</v>
      </c>
      <c r="R1008" t="s">
        <v>20</v>
      </c>
      <c r="S1008" t="s">
        <v>71</v>
      </c>
      <c r="T1008" t="s">
        <v>67</v>
      </c>
      <c r="U1008" t="s">
        <v>35</v>
      </c>
      <c r="V1008">
        <v>603</v>
      </c>
      <c r="W1008" t="s">
        <v>36</v>
      </c>
      <c r="X1008" t="s">
        <v>37</v>
      </c>
      <c r="Y1008">
        <v>2</v>
      </c>
      <c r="AB1008" t="str">
        <f>IF(Table111[[#This Row],[In Adafruit Kit]]+Table111[[#This Row],[Common part]]&gt;0,1,"")</f>
        <v/>
      </c>
      <c r="AE1008" t="str">
        <f>VLOOKUP(Table111[[#This Row],[Resistance (Ohms)]],Values!$A$12:'Values'!D$88,3,0)</f>
        <v>STOCK</v>
      </c>
      <c r="AG1008" t="str">
        <f>CONCATENATE(Table111[[#This Row],[Resistance (Ohms)]],Table111[[#This Row],[Tolerance]],Table111[[#This Row],[Stock]])</f>
        <v>220kÂ±5%</v>
      </c>
      <c r="AH1008" t="s">
        <v>11345</v>
      </c>
      <c r="AI1008" s="6" t="s">
        <v>11350</v>
      </c>
    </row>
    <row r="1009" spans="1:35">
      <c r="A1009" t="s">
        <v>5274</v>
      </c>
      <c r="B1009" t="s">
        <v>5275</v>
      </c>
      <c r="C1009" t="s">
        <v>6148</v>
      </c>
      <c r="D1009" t="s">
        <v>6149</v>
      </c>
      <c r="E1009" t="s">
        <v>60</v>
      </c>
      <c r="F1009" t="s">
        <v>6150</v>
      </c>
      <c r="G1009">
        <v>90634</v>
      </c>
      <c r="H1009">
        <v>0</v>
      </c>
      <c r="I1009">
        <v>0.1</v>
      </c>
      <c r="J1009">
        <v>0</v>
      </c>
      <c r="K1009">
        <v>1</v>
      </c>
      <c r="L1009" t="s">
        <v>19</v>
      </c>
      <c r="M1009" t="s">
        <v>5279</v>
      </c>
      <c r="N1009" t="s">
        <v>651</v>
      </c>
      <c r="O1009" t="s">
        <v>24</v>
      </c>
      <c r="P1009" t="s">
        <v>5280</v>
      </c>
      <c r="Q1009" t="s">
        <v>65</v>
      </c>
      <c r="R1009" t="s">
        <v>66</v>
      </c>
      <c r="S1009" t="s">
        <v>105</v>
      </c>
      <c r="T1009" t="s">
        <v>67</v>
      </c>
      <c r="U1009" t="s">
        <v>35</v>
      </c>
      <c r="V1009">
        <v>603</v>
      </c>
      <c r="W1009" t="s">
        <v>36</v>
      </c>
      <c r="X1009" t="s">
        <v>37</v>
      </c>
      <c r="Y1009">
        <v>2</v>
      </c>
      <c r="AB1009" t="str">
        <f>IF(Table111[[#This Row],[In Adafruit Kit]]+Table111[[#This Row],[Common part]]&gt;0,1,"")</f>
        <v/>
      </c>
      <c r="AD1009">
        <v>1</v>
      </c>
      <c r="AE1009" t="e">
        <f>VLOOKUP(Table111[[#This Row],[Resistance (Ohms)]],Values!$A$12:'Values'!D$88,3,0)</f>
        <v>#N/A</v>
      </c>
      <c r="AG1009" t="str">
        <f>CONCATENATE(Table111[[#This Row],[Resistance (Ohms)]],Table111[[#This Row],[Tolerance]],Table111[[#This Row],[Stock]])</f>
        <v>221kÂ±1%</v>
      </c>
      <c r="AH1009" t="s">
        <v>11345</v>
      </c>
      <c r="AI1009" s="6" t="s">
        <v>11350</v>
      </c>
    </row>
    <row r="1010" spans="1:35">
      <c r="A1010" t="s">
        <v>7192</v>
      </c>
      <c r="B1010" t="s">
        <v>5275</v>
      </c>
      <c r="C1010" t="s">
        <v>8033</v>
      </c>
      <c r="D1010" t="s">
        <v>8034</v>
      </c>
      <c r="E1010" t="s">
        <v>60</v>
      </c>
      <c r="F1010" t="s">
        <v>6150</v>
      </c>
      <c r="G1010">
        <v>0</v>
      </c>
      <c r="H1010">
        <v>0</v>
      </c>
      <c r="I1010" t="s">
        <v>25</v>
      </c>
      <c r="J1010">
        <v>0</v>
      </c>
      <c r="K1010">
        <v>10</v>
      </c>
      <c r="L1010" t="s">
        <v>19</v>
      </c>
      <c r="M1010" t="s">
        <v>5279</v>
      </c>
      <c r="N1010" t="s">
        <v>651</v>
      </c>
      <c r="O1010" t="s">
        <v>24</v>
      </c>
      <c r="P1010" t="s">
        <v>5280</v>
      </c>
      <c r="Q1010" t="s">
        <v>65</v>
      </c>
      <c r="R1010" t="s">
        <v>20</v>
      </c>
      <c r="S1010" t="s">
        <v>105</v>
      </c>
      <c r="T1010" t="s">
        <v>67</v>
      </c>
      <c r="U1010" t="s">
        <v>35</v>
      </c>
      <c r="V1010">
        <v>603</v>
      </c>
      <c r="W1010" t="s">
        <v>36</v>
      </c>
      <c r="X1010" t="s">
        <v>37</v>
      </c>
      <c r="Y1010">
        <v>2</v>
      </c>
      <c r="AB1010" t="str">
        <f>IF(Table111[[#This Row],[In Adafruit Kit]]+Table111[[#This Row],[Common part]]&gt;0,1,"")</f>
        <v/>
      </c>
      <c r="AE1010" t="e">
        <f>VLOOKUP(Table111[[#This Row],[Resistance (Ohms)]],Values!$A$12:'Values'!D$88,3,0)</f>
        <v>#N/A</v>
      </c>
      <c r="AG1010" t="str">
        <f>CONCATENATE(Table111[[#This Row],[Resistance (Ohms)]],Table111[[#This Row],[Tolerance]],Table111[[#This Row],[Stock]])</f>
        <v>221kÂ±1%</v>
      </c>
      <c r="AH1010" t="s">
        <v>11345</v>
      </c>
      <c r="AI1010" s="6" t="s">
        <v>11350</v>
      </c>
    </row>
    <row r="1011" spans="1:35">
      <c r="A1011" t="s">
        <v>5274</v>
      </c>
      <c r="B1011" t="s">
        <v>5275</v>
      </c>
      <c r="C1011" t="s">
        <v>6262</v>
      </c>
      <c r="D1011" t="s">
        <v>6263</v>
      </c>
      <c r="E1011" t="s">
        <v>60</v>
      </c>
      <c r="F1011" t="s">
        <v>6264</v>
      </c>
      <c r="G1011">
        <v>82565</v>
      </c>
      <c r="H1011">
        <v>0</v>
      </c>
      <c r="I1011">
        <v>0.1</v>
      </c>
      <c r="J1011">
        <v>0</v>
      </c>
      <c r="K1011">
        <v>1</v>
      </c>
      <c r="L1011" t="s">
        <v>19</v>
      </c>
      <c r="M1011" t="s">
        <v>5279</v>
      </c>
      <c r="N1011" t="s">
        <v>3027</v>
      </c>
      <c r="O1011" t="s">
        <v>24</v>
      </c>
      <c r="P1011" t="s">
        <v>5280</v>
      </c>
      <c r="Q1011" t="s">
        <v>65</v>
      </c>
      <c r="R1011" t="s">
        <v>66</v>
      </c>
      <c r="S1011" t="s">
        <v>105</v>
      </c>
      <c r="T1011" t="s">
        <v>67</v>
      </c>
      <c r="U1011" t="s">
        <v>35</v>
      </c>
      <c r="V1011">
        <v>603</v>
      </c>
      <c r="W1011" t="s">
        <v>36</v>
      </c>
      <c r="X1011" t="s">
        <v>37</v>
      </c>
      <c r="Y1011">
        <v>2</v>
      </c>
      <c r="AB1011" t="str">
        <f>IF(Table111[[#This Row],[In Adafruit Kit]]+Table111[[#This Row],[Common part]]&gt;0,1,"")</f>
        <v/>
      </c>
      <c r="AD1011">
        <v>1</v>
      </c>
      <c r="AE1011" t="e">
        <f>VLOOKUP(Table111[[#This Row],[Resistance (Ohms)]],Values!$A$12:'Values'!D$88,3,0)</f>
        <v>#N/A</v>
      </c>
      <c r="AG1011" t="str">
        <f>CONCATENATE(Table111[[#This Row],[Resistance (Ohms)]],Table111[[#This Row],[Tolerance]],Table111[[#This Row],[Stock]])</f>
        <v>226kÂ±1%</v>
      </c>
      <c r="AH1011" t="s">
        <v>11345</v>
      </c>
      <c r="AI1011" s="6" t="s">
        <v>11350</v>
      </c>
    </row>
    <row r="1012" spans="1:35">
      <c r="A1012" t="s">
        <v>7192</v>
      </c>
      <c r="B1012" t="s">
        <v>5275</v>
      </c>
      <c r="C1012" t="s">
        <v>8043</v>
      </c>
      <c r="D1012" t="s">
        <v>8044</v>
      </c>
      <c r="E1012" t="s">
        <v>60</v>
      </c>
      <c r="F1012" t="s">
        <v>6264</v>
      </c>
      <c r="G1012">
        <v>0</v>
      </c>
      <c r="H1012">
        <v>0</v>
      </c>
      <c r="I1012" t="s">
        <v>25</v>
      </c>
      <c r="J1012">
        <v>0</v>
      </c>
      <c r="K1012">
        <v>10</v>
      </c>
      <c r="L1012" t="s">
        <v>19</v>
      </c>
      <c r="M1012" t="s">
        <v>5279</v>
      </c>
      <c r="N1012" t="s">
        <v>3027</v>
      </c>
      <c r="O1012" t="s">
        <v>24</v>
      </c>
      <c r="P1012" t="s">
        <v>5280</v>
      </c>
      <c r="Q1012" t="s">
        <v>65</v>
      </c>
      <c r="R1012" t="s">
        <v>20</v>
      </c>
      <c r="S1012" t="s">
        <v>105</v>
      </c>
      <c r="T1012" t="s">
        <v>67</v>
      </c>
      <c r="U1012" t="s">
        <v>35</v>
      </c>
      <c r="V1012">
        <v>603</v>
      </c>
      <c r="W1012" t="s">
        <v>36</v>
      </c>
      <c r="X1012" t="s">
        <v>37</v>
      </c>
      <c r="Y1012">
        <v>2</v>
      </c>
      <c r="AB1012" t="str">
        <f>IF(Table111[[#This Row],[In Adafruit Kit]]+Table111[[#This Row],[Common part]]&gt;0,1,"")</f>
        <v/>
      </c>
      <c r="AE1012" t="e">
        <f>VLOOKUP(Table111[[#This Row],[Resistance (Ohms)]],Values!$A$12:'Values'!D$88,3,0)</f>
        <v>#N/A</v>
      </c>
      <c r="AG1012" t="str">
        <f>CONCATENATE(Table111[[#This Row],[Resistance (Ohms)]],Table111[[#This Row],[Tolerance]],Table111[[#This Row],[Stock]])</f>
        <v>226kÂ±1%</v>
      </c>
      <c r="AH1012" t="s">
        <v>11345</v>
      </c>
      <c r="AI1012" s="6" t="s">
        <v>11350</v>
      </c>
    </row>
    <row r="1013" spans="1:35">
      <c r="A1013" t="s">
        <v>5274</v>
      </c>
      <c r="B1013" t="s">
        <v>5275</v>
      </c>
      <c r="C1013" t="s">
        <v>5332</v>
      </c>
      <c r="D1013" t="s">
        <v>5333</v>
      </c>
      <c r="E1013" t="s">
        <v>60</v>
      </c>
      <c r="F1013" t="s">
        <v>5334</v>
      </c>
      <c r="G1013">
        <v>676300</v>
      </c>
      <c r="H1013">
        <v>0</v>
      </c>
      <c r="I1013">
        <v>0.1</v>
      </c>
      <c r="J1013">
        <v>0</v>
      </c>
      <c r="K1013">
        <v>1</v>
      </c>
      <c r="L1013" t="s">
        <v>19</v>
      </c>
      <c r="M1013" t="s">
        <v>5279</v>
      </c>
      <c r="N1013" t="s">
        <v>252</v>
      </c>
      <c r="O1013" t="s">
        <v>23</v>
      </c>
      <c r="P1013" t="s">
        <v>5280</v>
      </c>
      <c r="Q1013" t="s">
        <v>65</v>
      </c>
      <c r="R1013" t="s">
        <v>66</v>
      </c>
      <c r="S1013" t="s">
        <v>105</v>
      </c>
      <c r="T1013" t="s">
        <v>67</v>
      </c>
      <c r="U1013" t="s">
        <v>35</v>
      </c>
      <c r="V1013">
        <v>603</v>
      </c>
      <c r="W1013" t="s">
        <v>36</v>
      </c>
      <c r="X1013" t="s">
        <v>37</v>
      </c>
      <c r="Y1013">
        <v>2</v>
      </c>
      <c r="Z1013">
        <v>1</v>
      </c>
      <c r="AB1013">
        <f>IF(Table111[[#This Row],[In Adafruit Kit]]+Table111[[#This Row],[Common part]]&gt;0,1,"")</f>
        <v>1</v>
      </c>
      <c r="AC1013">
        <v>1</v>
      </c>
      <c r="AE1013" t="str">
        <f>VLOOKUP(Table111[[#This Row],[Resistance (Ohms)]],Values!$A$12:'Values'!D$88,3,0)</f>
        <v>STOCK</v>
      </c>
      <c r="AF1013" t="s">
        <v>29</v>
      </c>
      <c r="AG1013" t="str">
        <f>CONCATENATE(Table111[[#This Row],[Resistance (Ohms)]],Table111[[#This Row],[Tolerance]],Table111[[#This Row],[Stock]])</f>
        <v>22kÂ±5%Stock</v>
      </c>
      <c r="AH1013" t="s">
        <v>11345</v>
      </c>
      <c r="AI1013" s="6" t="s">
        <v>11350</v>
      </c>
    </row>
    <row r="1014" spans="1:35">
      <c r="A1014" t="s">
        <v>5274</v>
      </c>
      <c r="B1014" t="s">
        <v>5275</v>
      </c>
      <c r="C1014" t="s">
        <v>5755</v>
      </c>
      <c r="D1014" t="s">
        <v>5756</v>
      </c>
      <c r="E1014" t="s">
        <v>60</v>
      </c>
      <c r="F1014" t="s">
        <v>5757</v>
      </c>
      <c r="G1014">
        <v>295632</v>
      </c>
      <c r="H1014">
        <v>0</v>
      </c>
      <c r="I1014">
        <v>0.1</v>
      </c>
      <c r="J1014">
        <v>0</v>
      </c>
      <c r="K1014">
        <v>1</v>
      </c>
      <c r="L1014" t="s">
        <v>19</v>
      </c>
      <c r="M1014" t="s">
        <v>5279</v>
      </c>
      <c r="N1014" t="s">
        <v>252</v>
      </c>
      <c r="O1014" t="s">
        <v>24</v>
      </c>
      <c r="P1014" t="s">
        <v>5280</v>
      </c>
      <c r="Q1014" t="s">
        <v>65</v>
      </c>
      <c r="R1014" t="s">
        <v>66</v>
      </c>
      <c r="S1014" t="s">
        <v>105</v>
      </c>
      <c r="T1014" t="s">
        <v>67</v>
      </c>
      <c r="U1014" t="s">
        <v>35</v>
      </c>
      <c r="V1014">
        <v>603</v>
      </c>
      <c r="W1014" t="s">
        <v>36</v>
      </c>
      <c r="X1014" t="s">
        <v>37</v>
      </c>
      <c r="Y1014">
        <v>2</v>
      </c>
      <c r="AB1014" t="str">
        <f>IF(Table111[[#This Row],[In Adafruit Kit]]+Table111[[#This Row],[Common part]]&gt;0,1,"")</f>
        <v/>
      </c>
      <c r="AD1014">
        <v>1</v>
      </c>
      <c r="AE1014" t="str">
        <f>VLOOKUP(Table111[[#This Row],[Resistance (Ohms)]],Values!$A$12:'Values'!D$88,3,0)</f>
        <v>STOCK</v>
      </c>
      <c r="AF1014" t="s">
        <v>29</v>
      </c>
      <c r="AG1014" t="str">
        <f>CONCATENATE(Table111[[#This Row],[Resistance (Ohms)]],Table111[[#This Row],[Tolerance]],Table111[[#This Row],[Stock]])</f>
        <v>22kÂ±1%Stock</v>
      </c>
      <c r="AH1014" t="s">
        <v>11345</v>
      </c>
      <c r="AI1014" s="6" t="s">
        <v>11350</v>
      </c>
    </row>
    <row r="1015" spans="1:35">
      <c r="A1015" t="s">
        <v>7192</v>
      </c>
      <c r="B1015" t="s">
        <v>5275</v>
      </c>
      <c r="C1015" t="s">
        <v>8023</v>
      </c>
      <c r="D1015" t="s">
        <v>8024</v>
      </c>
      <c r="E1015" t="s">
        <v>60</v>
      </c>
      <c r="F1015" t="s">
        <v>5757</v>
      </c>
      <c r="G1015">
        <v>0</v>
      </c>
      <c r="H1015">
        <v>0</v>
      </c>
      <c r="I1015" t="s">
        <v>25</v>
      </c>
      <c r="J1015">
        <v>0</v>
      </c>
      <c r="K1015">
        <v>10</v>
      </c>
      <c r="L1015" t="s">
        <v>19</v>
      </c>
      <c r="M1015" t="s">
        <v>5279</v>
      </c>
      <c r="N1015" t="s">
        <v>252</v>
      </c>
      <c r="O1015" t="s">
        <v>24</v>
      </c>
      <c r="P1015" t="s">
        <v>5280</v>
      </c>
      <c r="Q1015" t="s">
        <v>65</v>
      </c>
      <c r="R1015" t="s">
        <v>20</v>
      </c>
      <c r="S1015" t="s">
        <v>105</v>
      </c>
      <c r="T1015" t="s">
        <v>67</v>
      </c>
      <c r="U1015" t="s">
        <v>35</v>
      </c>
      <c r="V1015">
        <v>603</v>
      </c>
      <c r="W1015" t="s">
        <v>36</v>
      </c>
      <c r="X1015" t="s">
        <v>37</v>
      </c>
      <c r="Y1015">
        <v>2</v>
      </c>
      <c r="AB1015" t="str">
        <f>IF(Table111[[#This Row],[In Adafruit Kit]]+Table111[[#This Row],[Common part]]&gt;0,1,"")</f>
        <v/>
      </c>
      <c r="AE1015" t="str">
        <f>VLOOKUP(Table111[[#This Row],[Resistance (Ohms)]],Values!$A$12:'Values'!D$88,3,0)</f>
        <v>STOCK</v>
      </c>
      <c r="AG1015" t="str">
        <f>CONCATENATE(Table111[[#This Row],[Resistance (Ohms)]],Table111[[#This Row],[Tolerance]],Table111[[#This Row],[Stock]])</f>
        <v>22kÂ±1%</v>
      </c>
      <c r="AH1015" t="s">
        <v>11345</v>
      </c>
      <c r="AI1015" s="6" t="s">
        <v>11350</v>
      </c>
    </row>
    <row r="1016" spans="1:35">
      <c r="A1016" t="s">
        <v>7192</v>
      </c>
      <c r="B1016" t="s">
        <v>5275</v>
      </c>
      <c r="C1016" t="s">
        <v>8972</v>
      </c>
      <c r="D1016" t="s">
        <v>8973</v>
      </c>
      <c r="E1016" t="s">
        <v>60</v>
      </c>
      <c r="F1016" t="s">
        <v>5334</v>
      </c>
      <c r="G1016">
        <v>0</v>
      </c>
      <c r="H1016">
        <v>0</v>
      </c>
      <c r="I1016" t="s">
        <v>25</v>
      </c>
      <c r="J1016">
        <v>0</v>
      </c>
      <c r="K1016">
        <v>10</v>
      </c>
      <c r="L1016" t="s">
        <v>19</v>
      </c>
      <c r="M1016" t="s">
        <v>5279</v>
      </c>
      <c r="N1016" t="s">
        <v>252</v>
      </c>
      <c r="O1016" t="s">
        <v>23</v>
      </c>
      <c r="P1016" t="s">
        <v>5280</v>
      </c>
      <c r="Q1016" t="s">
        <v>65</v>
      </c>
      <c r="R1016" t="s">
        <v>20</v>
      </c>
      <c r="S1016" t="s">
        <v>71</v>
      </c>
      <c r="T1016" t="s">
        <v>67</v>
      </c>
      <c r="U1016" t="s">
        <v>35</v>
      </c>
      <c r="V1016">
        <v>603</v>
      </c>
      <c r="W1016" t="s">
        <v>36</v>
      </c>
      <c r="X1016" t="s">
        <v>37</v>
      </c>
      <c r="Y1016">
        <v>2</v>
      </c>
      <c r="AB1016" t="str">
        <f>IF(Table111[[#This Row],[In Adafruit Kit]]+Table111[[#This Row],[Common part]]&gt;0,1,"")</f>
        <v/>
      </c>
      <c r="AE1016" t="str">
        <f>VLOOKUP(Table111[[#This Row],[Resistance (Ohms)]],Values!$A$12:'Values'!D$88,3,0)</f>
        <v>STOCK</v>
      </c>
      <c r="AG1016" t="str">
        <f>CONCATENATE(Table111[[#This Row],[Resistance (Ohms)]],Table111[[#This Row],[Tolerance]],Table111[[#This Row],[Stock]])</f>
        <v>22kÂ±5%</v>
      </c>
      <c r="AH1016" t="s">
        <v>11345</v>
      </c>
      <c r="AI1016" s="6" t="s">
        <v>11350</v>
      </c>
    </row>
    <row r="1017" spans="1:35">
      <c r="A1017" t="s">
        <v>5274</v>
      </c>
      <c r="B1017" t="s">
        <v>5275</v>
      </c>
      <c r="C1017" t="s">
        <v>6010</v>
      </c>
      <c r="D1017" t="s">
        <v>6011</v>
      </c>
      <c r="E1017" t="s">
        <v>60</v>
      </c>
      <c r="F1017" t="s">
        <v>6012</v>
      </c>
      <c r="G1017">
        <v>110282</v>
      </c>
      <c r="H1017">
        <v>0</v>
      </c>
      <c r="I1017">
        <v>0.1</v>
      </c>
      <c r="J1017">
        <v>0</v>
      </c>
      <c r="K1017">
        <v>1</v>
      </c>
      <c r="L1017" t="s">
        <v>19</v>
      </c>
      <c r="M1017" t="s">
        <v>5279</v>
      </c>
      <c r="N1017" t="s">
        <v>643</v>
      </c>
      <c r="O1017" t="s">
        <v>24</v>
      </c>
      <c r="P1017" t="s">
        <v>5280</v>
      </c>
      <c r="Q1017" t="s">
        <v>65</v>
      </c>
      <c r="R1017" t="s">
        <v>66</v>
      </c>
      <c r="S1017" t="s">
        <v>105</v>
      </c>
      <c r="T1017" t="s">
        <v>67</v>
      </c>
      <c r="U1017" t="s">
        <v>35</v>
      </c>
      <c r="V1017">
        <v>603</v>
      </c>
      <c r="W1017" t="s">
        <v>36</v>
      </c>
      <c r="X1017" t="s">
        <v>37</v>
      </c>
      <c r="Y1017">
        <v>2</v>
      </c>
      <c r="AB1017" t="str">
        <f>IF(Table111[[#This Row],[In Adafruit Kit]]+Table111[[#This Row],[Common part]]&gt;0,1,"")</f>
        <v/>
      </c>
      <c r="AD1017">
        <v>1</v>
      </c>
      <c r="AE1017" t="e">
        <f>VLOOKUP(Table111[[#This Row],[Resistance (Ohms)]],Values!$A$12:'Values'!D$88,3,0)</f>
        <v>#N/A</v>
      </c>
      <c r="AG1017" t="str">
        <f>CONCATENATE(Table111[[#This Row],[Resistance (Ohms)]],Table111[[#This Row],[Tolerance]],Table111[[#This Row],[Stock]])</f>
        <v>23.2kÂ±1%</v>
      </c>
      <c r="AH1017" t="s">
        <v>11345</v>
      </c>
      <c r="AI1017" s="6" t="s">
        <v>11350</v>
      </c>
    </row>
    <row r="1018" spans="1:35">
      <c r="A1018" t="s">
        <v>7192</v>
      </c>
      <c r="B1018" t="s">
        <v>5275</v>
      </c>
      <c r="C1018" t="s">
        <v>8055</v>
      </c>
      <c r="D1018" t="s">
        <v>8056</v>
      </c>
      <c r="E1018" t="s">
        <v>60</v>
      </c>
      <c r="F1018" t="s">
        <v>6012</v>
      </c>
      <c r="G1018">
        <v>0</v>
      </c>
      <c r="H1018">
        <v>0</v>
      </c>
      <c r="I1018" t="s">
        <v>25</v>
      </c>
      <c r="J1018">
        <v>0</v>
      </c>
      <c r="K1018">
        <v>10</v>
      </c>
      <c r="L1018" t="s">
        <v>19</v>
      </c>
      <c r="M1018" t="s">
        <v>5279</v>
      </c>
      <c r="N1018" t="s">
        <v>643</v>
      </c>
      <c r="O1018" t="s">
        <v>24</v>
      </c>
      <c r="P1018" t="s">
        <v>5280</v>
      </c>
      <c r="Q1018" t="s">
        <v>65</v>
      </c>
      <c r="R1018" t="s">
        <v>20</v>
      </c>
      <c r="S1018" t="s">
        <v>105</v>
      </c>
      <c r="T1018" t="s">
        <v>67</v>
      </c>
      <c r="U1018" t="s">
        <v>35</v>
      </c>
      <c r="V1018">
        <v>603</v>
      </c>
      <c r="W1018" t="s">
        <v>36</v>
      </c>
      <c r="X1018" t="s">
        <v>37</v>
      </c>
      <c r="Y1018">
        <v>2</v>
      </c>
      <c r="AB1018" t="str">
        <f>IF(Table111[[#This Row],[In Adafruit Kit]]+Table111[[#This Row],[Common part]]&gt;0,1,"")</f>
        <v/>
      </c>
      <c r="AE1018" t="e">
        <f>VLOOKUP(Table111[[#This Row],[Resistance (Ohms)]],Values!$A$12:'Values'!D$88,3,0)</f>
        <v>#N/A</v>
      </c>
      <c r="AG1018" t="str">
        <f>CONCATENATE(Table111[[#This Row],[Resistance (Ohms)]],Table111[[#This Row],[Tolerance]],Table111[[#This Row],[Stock]])</f>
        <v>23.2kÂ±1%</v>
      </c>
      <c r="AH1018" t="s">
        <v>11345</v>
      </c>
      <c r="AI1018" s="6" t="s">
        <v>11350</v>
      </c>
    </row>
    <row r="1019" spans="1:35">
      <c r="A1019" t="s">
        <v>5274</v>
      </c>
      <c r="B1019" t="s">
        <v>5275</v>
      </c>
      <c r="C1019" t="s">
        <v>6100</v>
      </c>
      <c r="D1019" t="s">
        <v>6101</v>
      </c>
      <c r="E1019" t="s">
        <v>60</v>
      </c>
      <c r="F1019" t="s">
        <v>6102</v>
      </c>
      <c r="G1019">
        <v>105452</v>
      </c>
      <c r="H1019">
        <v>0</v>
      </c>
      <c r="I1019">
        <v>0.1</v>
      </c>
      <c r="J1019">
        <v>0</v>
      </c>
      <c r="K1019">
        <v>1</v>
      </c>
      <c r="L1019" t="s">
        <v>19</v>
      </c>
      <c r="M1019" t="s">
        <v>5279</v>
      </c>
      <c r="N1019" t="s">
        <v>1772</v>
      </c>
      <c r="O1019" t="s">
        <v>24</v>
      </c>
      <c r="P1019" t="s">
        <v>5280</v>
      </c>
      <c r="Q1019" t="s">
        <v>65</v>
      </c>
      <c r="R1019" t="s">
        <v>66</v>
      </c>
      <c r="S1019" t="s">
        <v>105</v>
      </c>
      <c r="T1019" t="s">
        <v>67</v>
      </c>
      <c r="U1019" t="s">
        <v>35</v>
      </c>
      <c r="V1019">
        <v>603</v>
      </c>
      <c r="W1019" t="s">
        <v>36</v>
      </c>
      <c r="X1019" t="s">
        <v>37</v>
      </c>
      <c r="Y1019">
        <v>2</v>
      </c>
      <c r="AB1019" t="str">
        <f>IF(Table111[[#This Row],[In Adafruit Kit]]+Table111[[#This Row],[Common part]]&gt;0,1,"")</f>
        <v/>
      </c>
      <c r="AD1019">
        <v>1</v>
      </c>
      <c r="AE1019" t="e">
        <f>VLOOKUP(Table111[[#This Row],[Resistance (Ohms)]],Values!$A$12:'Values'!D$88,3,0)</f>
        <v>#N/A</v>
      </c>
      <c r="AG1019" t="str">
        <f>CONCATENATE(Table111[[#This Row],[Resistance (Ohms)]],Table111[[#This Row],[Tolerance]],Table111[[#This Row],[Stock]])</f>
        <v>23.7kÂ±1%</v>
      </c>
      <c r="AH1019" t="s">
        <v>11345</v>
      </c>
      <c r="AI1019" s="6" t="s">
        <v>11350</v>
      </c>
    </row>
    <row r="1020" spans="1:35">
      <c r="A1020" t="s">
        <v>7192</v>
      </c>
      <c r="B1020" t="s">
        <v>5275</v>
      </c>
      <c r="C1020" t="s">
        <v>8063</v>
      </c>
      <c r="D1020" t="s">
        <v>8064</v>
      </c>
      <c r="E1020" t="s">
        <v>60</v>
      </c>
      <c r="F1020" t="s">
        <v>6102</v>
      </c>
      <c r="G1020">
        <v>0</v>
      </c>
      <c r="H1020">
        <v>0</v>
      </c>
      <c r="I1020" t="s">
        <v>25</v>
      </c>
      <c r="J1020">
        <v>0</v>
      </c>
      <c r="K1020">
        <v>10</v>
      </c>
      <c r="L1020" t="s">
        <v>19</v>
      </c>
      <c r="M1020" t="s">
        <v>5279</v>
      </c>
      <c r="N1020" t="s">
        <v>1772</v>
      </c>
      <c r="O1020" t="s">
        <v>24</v>
      </c>
      <c r="P1020" t="s">
        <v>5280</v>
      </c>
      <c r="Q1020" t="s">
        <v>65</v>
      </c>
      <c r="R1020" t="s">
        <v>20</v>
      </c>
      <c r="S1020" t="s">
        <v>105</v>
      </c>
      <c r="T1020" t="s">
        <v>67</v>
      </c>
      <c r="U1020" t="s">
        <v>35</v>
      </c>
      <c r="V1020">
        <v>603</v>
      </c>
      <c r="W1020" t="s">
        <v>36</v>
      </c>
      <c r="X1020" t="s">
        <v>37</v>
      </c>
      <c r="Y1020">
        <v>2</v>
      </c>
      <c r="AB1020" t="str">
        <f>IF(Table111[[#This Row],[In Adafruit Kit]]+Table111[[#This Row],[Common part]]&gt;0,1,"")</f>
        <v/>
      </c>
      <c r="AE1020" t="e">
        <f>VLOOKUP(Table111[[#This Row],[Resistance (Ohms)]],Values!$A$12:'Values'!D$88,3,0)</f>
        <v>#N/A</v>
      </c>
      <c r="AG1020" t="str">
        <f>CONCATENATE(Table111[[#This Row],[Resistance (Ohms)]],Table111[[#This Row],[Tolerance]],Table111[[#This Row],[Stock]])</f>
        <v>23.7kÂ±1%</v>
      </c>
      <c r="AH1020" t="s">
        <v>11345</v>
      </c>
      <c r="AI1020" s="6" t="s">
        <v>11350</v>
      </c>
    </row>
    <row r="1021" spans="1:35">
      <c r="A1021" t="s">
        <v>5274</v>
      </c>
      <c r="B1021" t="s">
        <v>5275</v>
      </c>
      <c r="C1021" t="s">
        <v>6703</v>
      </c>
      <c r="D1021" t="s">
        <v>6704</v>
      </c>
      <c r="E1021" t="s">
        <v>60</v>
      </c>
      <c r="F1021" t="s">
        <v>6705</v>
      </c>
      <c r="G1021">
        <v>41510</v>
      </c>
      <c r="H1021">
        <v>0</v>
      </c>
      <c r="I1021">
        <v>0.1</v>
      </c>
      <c r="J1021">
        <v>0</v>
      </c>
      <c r="K1021">
        <v>1</v>
      </c>
      <c r="L1021" t="s">
        <v>19</v>
      </c>
      <c r="M1021" t="s">
        <v>5279</v>
      </c>
      <c r="N1021" t="s">
        <v>1427</v>
      </c>
      <c r="O1021" t="s">
        <v>24</v>
      </c>
      <c r="P1021" t="s">
        <v>5280</v>
      </c>
      <c r="Q1021" t="s">
        <v>65</v>
      </c>
      <c r="R1021" t="s">
        <v>66</v>
      </c>
      <c r="S1021" t="s">
        <v>105</v>
      </c>
      <c r="T1021" t="s">
        <v>67</v>
      </c>
      <c r="U1021" t="s">
        <v>35</v>
      </c>
      <c r="V1021">
        <v>603</v>
      </c>
      <c r="W1021" t="s">
        <v>36</v>
      </c>
      <c r="X1021" t="s">
        <v>37</v>
      </c>
      <c r="Y1021">
        <v>2</v>
      </c>
      <c r="AB1021" t="str">
        <f>IF(Table111[[#This Row],[In Adafruit Kit]]+Table111[[#This Row],[Common part]]&gt;0,1,"")</f>
        <v/>
      </c>
      <c r="AD1021">
        <v>1</v>
      </c>
      <c r="AE1021" t="e">
        <f>VLOOKUP(Table111[[#This Row],[Resistance (Ohms)]],Values!$A$12:'Values'!D$88,3,0)</f>
        <v>#N/A</v>
      </c>
      <c r="AG1021" t="str">
        <f>CONCATENATE(Table111[[#This Row],[Resistance (Ohms)]],Table111[[#This Row],[Tolerance]],Table111[[#This Row],[Stock]])</f>
        <v>232kÂ±1%</v>
      </c>
      <c r="AH1021" t="s">
        <v>11345</v>
      </c>
      <c r="AI1021" s="6" t="s">
        <v>11350</v>
      </c>
    </row>
    <row r="1022" spans="1:35">
      <c r="A1022" t="s">
        <v>7192</v>
      </c>
      <c r="B1022" t="s">
        <v>5275</v>
      </c>
      <c r="C1022" t="s">
        <v>8057</v>
      </c>
      <c r="D1022" t="s">
        <v>8058</v>
      </c>
      <c r="E1022" t="s">
        <v>60</v>
      </c>
      <c r="F1022" t="s">
        <v>6705</v>
      </c>
      <c r="G1022">
        <v>0</v>
      </c>
      <c r="H1022">
        <v>0</v>
      </c>
      <c r="I1022" t="s">
        <v>25</v>
      </c>
      <c r="J1022">
        <v>0</v>
      </c>
      <c r="K1022">
        <v>10</v>
      </c>
      <c r="L1022" t="s">
        <v>19</v>
      </c>
      <c r="M1022" t="s">
        <v>5279</v>
      </c>
      <c r="N1022" t="s">
        <v>1427</v>
      </c>
      <c r="O1022" t="s">
        <v>24</v>
      </c>
      <c r="P1022" t="s">
        <v>5280</v>
      </c>
      <c r="Q1022" t="s">
        <v>65</v>
      </c>
      <c r="R1022" t="s">
        <v>20</v>
      </c>
      <c r="S1022" t="s">
        <v>105</v>
      </c>
      <c r="T1022" t="s">
        <v>67</v>
      </c>
      <c r="U1022" t="s">
        <v>35</v>
      </c>
      <c r="V1022">
        <v>603</v>
      </c>
      <c r="W1022" t="s">
        <v>36</v>
      </c>
      <c r="X1022" t="s">
        <v>37</v>
      </c>
      <c r="Y1022">
        <v>2</v>
      </c>
      <c r="AB1022" t="str">
        <f>IF(Table111[[#This Row],[In Adafruit Kit]]+Table111[[#This Row],[Common part]]&gt;0,1,"")</f>
        <v/>
      </c>
      <c r="AE1022" t="e">
        <f>VLOOKUP(Table111[[#This Row],[Resistance (Ohms)]],Values!$A$12:'Values'!D$88,3,0)</f>
        <v>#N/A</v>
      </c>
      <c r="AG1022" t="str">
        <f>CONCATENATE(Table111[[#This Row],[Resistance (Ohms)]],Table111[[#This Row],[Tolerance]],Table111[[#This Row],[Stock]])</f>
        <v>232kÂ±1%</v>
      </c>
      <c r="AH1022" t="s">
        <v>11345</v>
      </c>
      <c r="AI1022" s="6" t="s">
        <v>11350</v>
      </c>
    </row>
    <row r="1023" spans="1:35">
      <c r="A1023" t="s">
        <v>5274</v>
      </c>
      <c r="B1023" t="s">
        <v>5275</v>
      </c>
      <c r="C1023" t="s">
        <v>6265</v>
      </c>
      <c r="D1023" t="s">
        <v>6266</v>
      </c>
      <c r="E1023" t="s">
        <v>60</v>
      </c>
      <c r="F1023" t="s">
        <v>6267</v>
      </c>
      <c r="G1023">
        <v>83433</v>
      </c>
      <c r="H1023">
        <v>0</v>
      </c>
      <c r="I1023">
        <v>0.1</v>
      </c>
      <c r="J1023">
        <v>0</v>
      </c>
      <c r="K1023">
        <v>1</v>
      </c>
      <c r="L1023" t="s">
        <v>19</v>
      </c>
      <c r="M1023" t="s">
        <v>5279</v>
      </c>
      <c r="N1023" t="s">
        <v>1431</v>
      </c>
      <c r="O1023" t="s">
        <v>24</v>
      </c>
      <c r="P1023" t="s">
        <v>5280</v>
      </c>
      <c r="Q1023" t="s">
        <v>65</v>
      </c>
      <c r="R1023" t="s">
        <v>66</v>
      </c>
      <c r="S1023" t="s">
        <v>105</v>
      </c>
      <c r="T1023" t="s">
        <v>67</v>
      </c>
      <c r="U1023" t="s">
        <v>35</v>
      </c>
      <c r="V1023">
        <v>603</v>
      </c>
      <c r="W1023" t="s">
        <v>36</v>
      </c>
      <c r="X1023" t="s">
        <v>37</v>
      </c>
      <c r="Y1023">
        <v>2</v>
      </c>
      <c r="AB1023" t="str">
        <f>IF(Table111[[#This Row],[In Adafruit Kit]]+Table111[[#This Row],[Common part]]&gt;0,1,"")</f>
        <v/>
      </c>
      <c r="AD1023">
        <v>1</v>
      </c>
      <c r="AE1023" t="e">
        <f>VLOOKUP(Table111[[#This Row],[Resistance (Ohms)]],Values!$A$12:'Values'!D$88,3,0)</f>
        <v>#N/A</v>
      </c>
      <c r="AG1023" t="str">
        <f>CONCATENATE(Table111[[#This Row],[Resistance (Ohms)]],Table111[[#This Row],[Tolerance]],Table111[[#This Row],[Stock]])</f>
        <v>237kÂ±1%</v>
      </c>
      <c r="AH1023" t="s">
        <v>11345</v>
      </c>
      <c r="AI1023" s="6" t="s">
        <v>11350</v>
      </c>
    </row>
    <row r="1024" spans="1:35">
      <c r="A1024" t="s">
        <v>7192</v>
      </c>
      <c r="B1024" t="s">
        <v>5275</v>
      </c>
      <c r="C1024" t="s">
        <v>8065</v>
      </c>
      <c r="D1024" t="s">
        <v>8066</v>
      </c>
      <c r="E1024" t="s">
        <v>60</v>
      </c>
      <c r="F1024" t="s">
        <v>6267</v>
      </c>
      <c r="G1024">
        <v>0</v>
      </c>
      <c r="H1024">
        <v>0</v>
      </c>
      <c r="I1024" t="s">
        <v>25</v>
      </c>
      <c r="J1024">
        <v>0</v>
      </c>
      <c r="K1024">
        <v>10</v>
      </c>
      <c r="L1024" t="s">
        <v>19</v>
      </c>
      <c r="M1024" t="s">
        <v>5279</v>
      </c>
      <c r="N1024" t="s">
        <v>1431</v>
      </c>
      <c r="O1024" t="s">
        <v>24</v>
      </c>
      <c r="P1024" t="s">
        <v>5280</v>
      </c>
      <c r="Q1024" t="s">
        <v>65</v>
      </c>
      <c r="R1024" t="s">
        <v>20</v>
      </c>
      <c r="S1024" t="s">
        <v>105</v>
      </c>
      <c r="T1024" t="s">
        <v>67</v>
      </c>
      <c r="U1024" t="s">
        <v>35</v>
      </c>
      <c r="V1024">
        <v>603</v>
      </c>
      <c r="W1024" t="s">
        <v>36</v>
      </c>
      <c r="X1024" t="s">
        <v>37</v>
      </c>
      <c r="Y1024">
        <v>2</v>
      </c>
      <c r="AB1024" t="str">
        <f>IF(Table111[[#This Row],[In Adafruit Kit]]+Table111[[#This Row],[Common part]]&gt;0,1,"")</f>
        <v/>
      </c>
      <c r="AE1024" t="e">
        <f>VLOOKUP(Table111[[#This Row],[Resistance (Ohms)]],Values!$A$12:'Values'!D$88,3,0)</f>
        <v>#N/A</v>
      </c>
      <c r="AG1024" t="str">
        <f>CONCATENATE(Table111[[#This Row],[Resistance (Ohms)]],Table111[[#This Row],[Tolerance]],Table111[[#This Row],[Stock]])</f>
        <v>237kÂ±1%</v>
      </c>
      <c r="AH1024" t="s">
        <v>11345</v>
      </c>
      <c r="AI1024" s="6" t="s">
        <v>11350</v>
      </c>
    </row>
    <row r="1025" spans="1:35">
      <c r="A1025" t="s">
        <v>5274</v>
      </c>
      <c r="B1025" t="s">
        <v>5275</v>
      </c>
      <c r="C1025" t="s">
        <v>6565</v>
      </c>
      <c r="D1025" t="s">
        <v>6566</v>
      </c>
      <c r="E1025" t="s">
        <v>60</v>
      </c>
      <c r="F1025" t="s">
        <v>6567</v>
      </c>
      <c r="G1025">
        <v>52029</v>
      </c>
      <c r="H1025">
        <v>0</v>
      </c>
      <c r="I1025">
        <v>0.1</v>
      </c>
      <c r="J1025">
        <v>0</v>
      </c>
      <c r="K1025">
        <v>1</v>
      </c>
      <c r="L1025" t="s">
        <v>19</v>
      </c>
      <c r="M1025" t="s">
        <v>5279</v>
      </c>
      <c r="N1025" t="s">
        <v>1065</v>
      </c>
      <c r="O1025" t="s">
        <v>24</v>
      </c>
      <c r="P1025" t="s">
        <v>5280</v>
      </c>
      <c r="Q1025" t="s">
        <v>65</v>
      </c>
      <c r="R1025" t="s">
        <v>66</v>
      </c>
      <c r="S1025" t="s">
        <v>105</v>
      </c>
      <c r="T1025" t="s">
        <v>67</v>
      </c>
      <c r="U1025" t="s">
        <v>35</v>
      </c>
      <c r="V1025">
        <v>603</v>
      </c>
      <c r="W1025" t="s">
        <v>36</v>
      </c>
      <c r="X1025" t="s">
        <v>37</v>
      </c>
      <c r="Y1025">
        <v>2</v>
      </c>
      <c r="AB1025" t="str">
        <f>IF(Table111[[#This Row],[In Adafruit Kit]]+Table111[[#This Row],[Common part]]&gt;0,1,"")</f>
        <v/>
      </c>
      <c r="AD1025">
        <v>1</v>
      </c>
      <c r="AE1025" t="e">
        <f>VLOOKUP(Table111[[#This Row],[Resistance (Ohms)]],Values!$A$12:'Values'!D$88,3,0)</f>
        <v>#N/A</v>
      </c>
      <c r="AG1025" t="str">
        <f>CONCATENATE(Table111[[#This Row],[Resistance (Ohms)]],Table111[[#This Row],[Tolerance]],Table111[[#This Row],[Stock]])</f>
        <v>24.3kÂ±1%</v>
      </c>
      <c r="AH1025" t="s">
        <v>11345</v>
      </c>
      <c r="AI1025" s="6" t="s">
        <v>11350</v>
      </c>
    </row>
    <row r="1026" spans="1:35">
      <c r="A1026" t="s">
        <v>7192</v>
      </c>
      <c r="B1026" t="s">
        <v>5275</v>
      </c>
      <c r="C1026" t="s">
        <v>8083</v>
      </c>
      <c r="D1026" t="s">
        <v>8084</v>
      </c>
      <c r="E1026" t="s">
        <v>60</v>
      </c>
      <c r="F1026" t="s">
        <v>6567</v>
      </c>
      <c r="G1026">
        <v>0</v>
      </c>
      <c r="H1026">
        <v>0</v>
      </c>
      <c r="I1026" t="s">
        <v>25</v>
      </c>
      <c r="J1026">
        <v>0</v>
      </c>
      <c r="K1026">
        <v>10</v>
      </c>
      <c r="L1026" t="s">
        <v>19</v>
      </c>
      <c r="M1026" t="s">
        <v>5279</v>
      </c>
      <c r="N1026" t="s">
        <v>1065</v>
      </c>
      <c r="O1026" t="s">
        <v>24</v>
      </c>
      <c r="P1026" t="s">
        <v>5280</v>
      </c>
      <c r="Q1026" t="s">
        <v>65</v>
      </c>
      <c r="R1026" t="s">
        <v>20</v>
      </c>
      <c r="S1026" t="s">
        <v>105</v>
      </c>
      <c r="T1026" t="s">
        <v>67</v>
      </c>
      <c r="U1026" t="s">
        <v>35</v>
      </c>
      <c r="V1026">
        <v>603</v>
      </c>
      <c r="W1026" t="s">
        <v>36</v>
      </c>
      <c r="X1026" t="s">
        <v>37</v>
      </c>
      <c r="Y1026">
        <v>2</v>
      </c>
      <c r="AB1026" t="str">
        <f>IF(Table111[[#This Row],[In Adafruit Kit]]+Table111[[#This Row],[Common part]]&gt;0,1,"")</f>
        <v/>
      </c>
      <c r="AE1026" t="e">
        <f>VLOOKUP(Table111[[#This Row],[Resistance (Ohms)]],Values!$A$12:'Values'!D$88,3,0)</f>
        <v>#N/A</v>
      </c>
      <c r="AG1026" t="str">
        <f>CONCATENATE(Table111[[#This Row],[Resistance (Ohms)]],Table111[[#This Row],[Tolerance]],Table111[[#This Row],[Stock]])</f>
        <v>24.3kÂ±1%</v>
      </c>
      <c r="AH1026" t="s">
        <v>11345</v>
      </c>
      <c r="AI1026" s="6" t="s">
        <v>11350</v>
      </c>
    </row>
    <row r="1027" spans="1:35">
      <c r="A1027" t="s">
        <v>5274</v>
      </c>
      <c r="B1027" t="s">
        <v>5275</v>
      </c>
      <c r="C1027" t="s">
        <v>5770</v>
      </c>
      <c r="D1027" t="s">
        <v>5771</v>
      </c>
      <c r="E1027" t="s">
        <v>60</v>
      </c>
      <c r="F1027" t="s">
        <v>5772</v>
      </c>
      <c r="G1027">
        <v>265890</v>
      </c>
      <c r="H1027">
        <v>0</v>
      </c>
      <c r="I1027">
        <v>0.1</v>
      </c>
      <c r="J1027">
        <v>0</v>
      </c>
      <c r="K1027">
        <v>1</v>
      </c>
      <c r="L1027" t="s">
        <v>19</v>
      </c>
      <c r="M1027" t="s">
        <v>5279</v>
      </c>
      <c r="N1027" t="s">
        <v>2517</v>
      </c>
      <c r="O1027" t="s">
        <v>24</v>
      </c>
      <c r="P1027" t="s">
        <v>5280</v>
      </c>
      <c r="Q1027" t="s">
        <v>65</v>
      </c>
      <c r="R1027" t="s">
        <v>66</v>
      </c>
      <c r="S1027" t="s">
        <v>105</v>
      </c>
      <c r="T1027" t="s">
        <v>67</v>
      </c>
      <c r="U1027" t="s">
        <v>35</v>
      </c>
      <c r="V1027">
        <v>603</v>
      </c>
      <c r="W1027" t="s">
        <v>36</v>
      </c>
      <c r="X1027" t="s">
        <v>37</v>
      </c>
      <c r="Y1027">
        <v>2</v>
      </c>
      <c r="AB1027" t="str">
        <f>IF(Table111[[#This Row],[In Adafruit Kit]]+Table111[[#This Row],[Common part]]&gt;0,1,"")</f>
        <v/>
      </c>
      <c r="AD1027">
        <v>1</v>
      </c>
      <c r="AE1027" t="e">
        <f>VLOOKUP(Table111[[#This Row],[Resistance (Ohms)]],Values!$A$12:'Values'!D$88,3,0)</f>
        <v>#N/A</v>
      </c>
      <c r="AG1027" t="str">
        <f>CONCATENATE(Table111[[#This Row],[Resistance (Ohms)]],Table111[[#This Row],[Tolerance]],Table111[[#This Row],[Stock]])</f>
        <v>24.9kÂ±1%</v>
      </c>
      <c r="AH1027" t="s">
        <v>11345</v>
      </c>
      <c r="AI1027" s="6" t="s">
        <v>11350</v>
      </c>
    </row>
    <row r="1028" spans="1:35">
      <c r="A1028" t="s">
        <v>7192</v>
      </c>
      <c r="B1028" t="s">
        <v>5275</v>
      </c>
      <c r="C1028" t="s">
        <v>8091</v>
      </c>
      <c r="D1028" t="s">
        <v>8092</v>
      </c>
      <c r="E1028" t="s">
        <v>60</v>
      </c>
      <c r="F1028" t="s">
        <v>5772</v>
      </c>
      <c r="G1028">
        <v>0</v>
      </c>
      <c r="H1028">
        <v>0</v>
      </c>
      <c r="I1028" t="s">
        <v>25</v>
      </c>
      <c r="J1028">
        <v>0</v>
      </c>
      <c r="K1028">
        <v>10</v>
      </c>
      <c r="L1028" t="s">
        <v>19</v>
      </c>
      <c r="M1028" t="s">
        <v>5279</v>
      </c>
      <c r="N1028" t="s">
        <v>2517</v>
      </c>
      <c r="O1028" t="s">
        <v>24</v>
      </c>
      <c r="P1028" t="s">
        <v>5280</v>
      </c>
      <c r="Q1028" t="s">
        <v>65</v>
      </c>
      <c r="R1028" t="s">
        <v>20</v>
      </c>
      <c r="S1028" t="s">
        <v>105</v>
      </c>
      <c r="T1028" t="s">
        <v>67</v>
      </c>
      <c r="U1028" t="s">
        <v>35</v>
      </c>
      <c r="V1028">
        <v>603</v>
      </c>
      <c r="W1028" t="s">
        <v>36</v>
      </c>
      <c r="X1028" t="s">
        <v>37</v>
      </c>
      <c r="Y1028">
        <v>2</v>
      </c>
      <c r="AB1028" t="str">
        <f>IF(Table111[[#This Row],[In Adafruit Kit]]+Table111[[#This Row],[Common part]]&gt;0,1,"")</f>
        <v/>
      </c>
      <c r="AE1028" t="e">
        <f>VLOOKUP(Table111[[#This Row],[Resistance (Ohms)]],Values!$A$12:'Values'!D$88,3,0)</f>
        <v>#N/A</v>
      </c>
      <c r="AG1028" t="str">
        <f>CONCATENATE(Table111[[#This Row],[Resistance (Ohms)]],Table111[[#This Row],[Tolerance]],Table111[[#This Row],[Stock]])</f>
        <v>24.9kÂ±1%</v>
      </c>
      <c r="AH1028" t="s">
        <v>11345</v>
      </c>
      <c r="AI1028" s="6" t="s">
        <v>11350</v>
      </c>
    </row>
    <row r="1029" spans="1:35">
      <c r="A1029" t="s">
        <v>5274</v>
      </c>
      <c r="B1029" t="s">
        <v>5275</v>
      </c>
      <c r="C1029" t="s">
        <v>5572</v>
      </c>
      <c r="D1029" t="s">
        <v>5573</v>
      </c>
      <c r="E1029" t="s">
        <v>60</v>
      </c>
      <c r="F1029" t="s">
        <v>5574</v>
      </c>
      <c r="G1029">
        <v>64323</v>
      </c>
      <c r="H1029">
        <v>0</v>
      </c>
      <c r="I1029">
        <v>0.1</v>
      </c>
      <c r="J1029">
        <v>0</v>
      </c>
      <c r="K1029">
        <v>1</v>
      </c>
      <c r="L1029" t="s">
        <v>19</v>
      </c>
      <c r="M1029" t="s">
        <v>5279</v>
      </c>
      <c r="N1029" t="s">
        <v>2138</v>
      </c>
      <c r="O1029" t="s">
        <v>23</v>
      </c>
      <c r="P1029" t="s">
        <v>5280</v>
      </c>
      <c r="Q1029" t="s">
        <v>65</v>
      </c>
      <c r="R1029" t="s">
        <v>66</v>
      </c>
      <c r="S1029" t="s">
        <v>105</v>
      </c>
      <c r="T1029" t="s">
        <v>67</v>
      </c>
      <c r="U1029" t="s">
        <v>35</v>
      </c>
      <c r="V1029">
        <v>603</v>
      </c>
      <c r="W1029" t="s">
        <v>36</v>
      </c>
      <c r="X1029" t="s">
        <v>37</v>
      </c>
      <c r="Y1029">
        <v>2</v>
      </c>
      <c r="Z1029">
        <v>1</v>
      </c>
      <c r="AB1029">
        <f>IF(Table111[[#This Row],[In Adafruit Kit]]+Table111[[#This Row],[Common part]]&gt;0,1,"")</f>
        <v>1</v>
      </c>
      <c r="AC1029">
        <v>1</v>
      </c>
      <c r="AE1029" t="e">
        <f>VLOOKUP(Table111[[#This Row],[Resistance (Ohms)]],Values!$A$12:'Values'!D$88,3,0)</f>
        <v>#N/A</v>
      </c>
      <c r="AG1029" t="str">
        <f>CONCATENATE(Table111[[#This Row],[Resistance (Ohms)]],Table111[[#This Row],[Tolerance]],Table111[[#This Row],[Stock]])</f>
        <v>240kÂ±5%</v>
      </c>
      <c r="AH1029" t="s">
        <v>11345</v>
      </c>
      <c r="AI1029" s="6" t="s">
        <v>11350</v>
      </c>
    </row>
    <row r="1030" spans="1:35">
      <c r="A1030" t="s">
        <v>5274</v>
      </c>
      <c r="B1030" t="s">
        <v>5275</v>
      </c>
      <c r="C1030" t="s">
        <v>5776</v>
      </c>
      <c r="D1030" t="s">
        <v>5777</v>
      </c>
      <c r="E1030" t="s">
        <v>60</v>
      </c>
      <c r="F1030" t="s">
        <v>5778</v>
      </c>
      <c r="G1030">
        <v>262656</v>
      </c>
      <c r="H1030">
        <v>0</v>
      </c>
      <c r="I1030">
        <v>0.1</v>
      </c>
      <c r="J1030">
        <v>0</v>
      </c>
      <c r="K1030">
        <v>1</v>
      </c>
      <c r="L1030" t="s">
        <v>19</v>
      </c>
      <c r="M1030" t="s">
        <v>5279</v>
      </c>
      <c r="N1030" t="s">
        <v>2138</v>
      </c>
      <c r="O1030" t="s">
        <v>24</v>
      </c>
      <c r="P1030" t="s">
        <v>5280</v>
      </c>
      <c r="Q1030" t="s">
        <v>65</v>
      </c>
      <c r="R1030" t="s">
        <v>66</v>
      </c>
      <c r="S1030" t="s">
        <v>105</v>
      </c>
      <c r="T1030" t="s">
        <v>67</v>
      </c>
      <c r="U1030" t="s">
        <v>35</v>
      </c>
      <c r="V1030">
        <v>603</v>
      </c>
      <c r="W1030" t="s">
        <v>36</v>
      </c>
      <c r="X1030" t="s">
        <v>37</v>
      </c>
      <c r="Y1030">
        <v>2</v>
      </c>
      <c r="AB1030" t="str">
        <f>IF(Table111[[#This Row],[In Adafruit Kit]]+Table111[[#This Row],[Common part]]&gt;0,1,"")</f>
        <v/>
      </c>
      <c r="AD1030">
        <v>1</v>
      </c>
      <c r="AE1030" t="e">
        <f>VLOOKUP(Table111[[#This Row],[Resistance (Ohms)]],Values!$A$12:'Values'!D$88,3,0)</f>
        <v>#N/A</v>
      </c>
      <c r="AG1030" t="str">
        <f>CONCATENATE(Table111[[#This Row],[Resistance (Ohms)]],Table111[[#This Row],[Tolerance]],Table111[[#This Row],[Stock]])</f>
        <v>240kÂ±1%</v>
      </c>
      <c r="AH1030" t="s">
        <v>11345</v>
      </c>
      <c r="AI1030" s="6" t="s">
        <v>11350</v>
      </c>
    </row>
    <row r="1031" spans="1:35">
      <c r="A1031" t="s">
        <v>7192</v>
      </c>
      <c r="B1031" t="s">
        <v>5275</v>
      </c>
      <c r="C1031" t="s">
        <v>8077</v>
      </c>
      <c r="D1031" t="s">
        <v>8078</v>
      </c>
      <c r="E1031" t="s">
        <v>60</v>
      </c>
      <c r="F1031" t="s">
        <v>5778</v>
      </c>
      <c r="G1031">
        <v>0</v>
      </c>
      <c r="H1031">
        <v>0</v>
      </c>
      <c r="I1031" t="s">
        <v>25</v>
      </c>
      <c r="J1031">
        <v>0</v>
      </c>
      <c r="K1031">
        <v>10</v>
      </c>
      <c r="L1031" t="s">
        <v>19</v>
      </c>
      <c r="M1031" t="s">
        <v>5279</v>
      </c>
      <c r="N1031" t="s">
        <v>2138</v>
      </c>
      <c r="O1031" t="s">
        <v>24</v>
      </c>
      <c r="P1031" t="s">
        <v>5280</v>
      </c>
      <c r="Q1031" t="s">
        <v>65</v>
      </c>
      <c r="R1031" t="s">
        <v>20</v>
      </c>
      <c r="S1031" t="s">
        <v>105</v>
      </c>
      <c r="T1031" t="s">
        <v>67</v>
      </c>
      <c r="U1031" t="s">
        <v>35</v>
      </c>
      <c r="V1031">
        <v>603</v>
      </c>
      <c r="W1031" t="s">
        <v>36</v>
      </c>
      <c r="X1031" t="s">
        <v>37</v>
      </c>
      <c r="Y1031">
        <v>2</v>
      </c>
      <c r="AB1031" t="str">
        <f>IF(Table111[[#This Row],[In Adafruit Kit]]+Table111[[#This Row],[Common part]]&gt;0,1,"")</f>
        <v/>
      </c>
      <c r="AE1031" t="e">
        <f>VLOOKUP(Table111[[#This Row],[Resistance (Ohms)]],Values!$A$12:'Values'!D$88,3,0)</f>
        <v>#N/A</v>
      </c>
      <c r="AG1031" t="str">
        <f>CONCATENATE(Table111[[#This Row],[Resistance (Ohms)]],Table111[[#This Row],[Tolerance]],Table111[[#This Row],[Stock]])</f>
        <v>240kÂ±1%</v>
      </c>
      <c r="AH1031" t="s">
        <v>11345</v>
      </c>
      <c r="AI1031" s="6" t="s">
        <v>11350</v>
      </c>
    </row>
    <row r="1032" spans="1:35">
      <c r="A1032" t="s">
        <v>7192</v>
      </c>
      <c r="B1032" t="s">
        <v>5275</v>
      </c>
      <c r="C1032" t="s">
        <v>8986</v>
      </c>
      <c r="D1032" t="s">
        <v>8987</v>
      </c>
      <c r="E1032" t="s">
        <v>60</v>
      </c>
      <c r="F1032" t="s">
        <v>5574</v>
      </c>
      <c r="G1032">
        <v>0</v>
      </c>
      <c r="H1032">
        <v>0</v>
      </c>
      <c r="I1032" t="s">
        <v>25</v>
      </c>
      <c r="J1032">
        <v>0</v>
      </c>
      <c r="K1032">
        <v>10</v>
      </c>
      <c r="L1032" t="s">
        <v>19</v>
      </c>
      <c r="M1032" t="s">
        <v>5279</v>
      </c>
      <c r="N1032" t="s">
        <v>2138</v>
      </c>
      <c r="O1032" t="s">
        <v>23</v>
      </c>
      <c r="P1032" t="s">
        <v>5280</v>
      </c>
      <c r="Q1032" t="s">
        <v>65</v>
      </c>
      <c r="R1032" t="s">
        <v>20</v>
      </c>
      <c r="S1032" t="s">
        <v>71</v>
      </c>
      <c r="T1032" t="s">
        <v>67</v>
      </c>
      <c r="U1032" t="s">
        <v>35</v>
      </c>
      <c r="V1032">
        <v>603</v>
      </c>
      <c r="W1032" t="s">
        <v>36</v>
      </c>
      <c r="X1032" t="s">
        <v>37</v>
      </c>
      <c r="Y1032">
        <v>2</v>
      </c>
      <c r="AB1032" t="str">
        <f>IF(Table111[[#This Row],[In Adafruit Kit]]+Table111[[#This Row],[Common part]]&gt;0,1,"")</f>
        <v/>
      </c>
      <c r="AE1032" t="e">
        <f>VLOOKUP(Table111[[#This Row],[Resistance (Ohms)]],Values!$A$12:'Values'!D$88,3,0)</f>
        <v>#N/A</v>
      </c>
      <c r="AG1032" t="str">
        <f>CONCATENATE(Table111[[#This Row],[Resistance (Ohms)]],Table111[[#This Row],[Tolerance]],Table111[[#This Row],[Stock]])</f>
        <v>240kÂ±5%</v>
      </c>
      <c r="AH1032" t="s">
        <v>11345</v>
      </c>
      <c r="AI1032" s="6" t="s">
        <v>11350</v>
      </c>
    </row>
    <row r="1033" spans="1:35">
      <c r="A1033" t="s">
        <v>5274</v>
      </c>
      <c r="B1033" t="s">
        <v>5275</v>
      </c>
      <c r="C1033" t="s">
        <v>6892</v>
      </c>
      <c r="D1033" t="s">
        <v>6893</v>
      </c>
      <c r="E1033" t="s">
        <v>60</v>
      </c>
      <c r="F1033" t="s">
        <v>6894</v>
      </c>
      <c r="G1033">
        <v>27939</v>
      </c>
      <c r="H1033">
        <v>0</v>
      </c>
      <c r="I1033">
        <v>0.1</v>
      </c>
      <c r="J1033">
        <v>0</v>
      </c>
      <c r="K1033">
        <v>1</v>
      </c>
      <c r="L1033" t="s">
        <v>19</v>
      </c>
      <c r="M1033" t="s">
        <v>5279</v>
      </c>
      <c r="N1033" t="s">
        <v>2988</v>
      </c>
      <c r="O1033" t="s">
        <v>24</v>
      </c>
      <c r="P1033" t="s">
        <v>5280</v>
      </c>
      <c r="Q1033" t="s">
        <v>65</v>
      </c>
      <c r="R1033" t="s">
        <v>66</v>
      </c>
      <c r="S1033" t="s">
        <v>105</v>
      </c>
      <c r="T1033" t="s">
        <v>67</v>
      </c>
      <c r="U1033" t="s">
        <v>35</v>
      </c>
      <c r="V1033">
        <v>603</v>
      </c>
      <c r="W1033" t="s">
        <v>36</v>
      </c>
      <c r="X1033" t="s">
        <v>37</v>
      </c>
      <c r="Y1033">
        <v>2</v>
      </c>
      <c r="AB1033" t="str">
        <f>IF(Table111[[#This Row],[In Adafruit Kit]]+Table111[[#This Row],[Common part]]&gt;0,1,"")</f>
        <v/>
      </c>
      <c r="AD1033">
        <v>1</v>
      </c>
      <c r="AE1033" t="e">
        <f>VLOOKUP(Table111[[#This Row],[Resistance (Ohms)]],Values!$A$12:'Values'!D$88,3,0)</f>
        <v>#N/A</v>
      </c>
      <c r="AG1033" t="str">
        <f>CONCATENATE(Table111[[#This Row],[Resistance (Ohms)]],Table111[[#This Row],[Tolerance]],Table111[[#This Row],[Stock]])</f>
        <v>243kÂ±1%</v>
      </c>
      <c r="AH1033" t="s">
        <v>11345</v>
      </c>
      <c r="AI1033" s="6" t="s">
        <v>11350</v>
      </c>
    </row>
    <row r="1034" spans="1:35">
      <c r="A1034" t="s">
        <v>7192</v>
      </c>
      <c r="B1034" t="s">
        <v>5275</v>
      </c>
      <c r="C1034" t="s">
        <v>8085</v>
      </c>
      <c r="D1034" t="s">
        <v>8086</v>
      </c>
      <c r="E1034" t="s">
        <v>60</v>
      </c>
      <c r="F1034" t="s">
        <v>6894</v>
      </c>
      <c r="G1034">
        <v>0</v>
      </c>
      <c r="H1034">
        <v>0</v>
      </c>
      <c r="I1034" t="s">
        <v>25</v>
      </c>
      <c r="J1034">
        <v>0</v>
      </c>
      <c r="K1034">
        <v>10</v>
      </c>
      <c r="L1034" t="s">
        <v>19</v>
      </c>
      <c r="M1034" t="s">
        <v>5279</v>
      </c>
      <c r="N1034" t="s">
        <v>2988</v>
      </c>
      <c r="O1034" t="s">
        <v>24</v>
      </c>
      <c r="P1034" t="s">
        <v>5280</v>
      </c>
      <c r="Q1034" t="s">
        <v>65</v>
      </c>
      <c r="R1034" t="s">
        <v>20</v>
      </c>
      <c r="S1034" t="s">
        <v>105</v>
      </c>
      <c r="T1034" t="s">
        <v>67</v>
      </c>
      <c r="U1034" t="s">
        <v>35</v>
      </c>
      <c r="V1034">
        <v>603</v>
      </c>
      <c r="W1034" t="s">
        <v>36</v>
      </c>
      <c r="X1034" t="s">
        <v>37</v>
      </c>
      <c r="Y1034">
        <v>2</v>
      </c>
      <c r="AB1034" t="str">
        <f>IF(Table111[[#This Row],[In Adafruit Kit]]+Table111[[#This Row],[Common part]]&gt;0,1,"")</f>
        <v/>
      </c>
      <c r="AE1034" t="e">
        <f>VLOOKUP(Table111[[#This Row],[Resistance (Ohms)]],Values!$A$12:'Values'!D$88,3,0)</f>
        <v>#N/A</v>
      </c>
      <c r="AG1034" t="str">
        <f>CONCATENATE(Table111[[#This Row],[Resistance (Ohms)]],Table111[[#This Row],[Tolerance]],Table111[[#This Row],[Stock]])</f>
        <v>243kÂ±1%</v>
      </c>
      <c r="AH1034" t="s">
        <v>11345</v>
      </c>
      <c r="AI1034" s="6" t="s">
        <v>11350</v>
      </c>
    </row>
    <row r="1035" spans="1:35">
      <c r="A1035" t="s">
        <v>5274</v>
      </c>
      <c r="B1035" t="s">
        <v>5275</v>
      </c>
      <c r="C1035" t="s">
        <v>6070</v>
      </c>
      <c r="D1035" t="s">
        <v>6071</v>
      </c>
      <c r="E1035" t="s">
        <v>60</v>
      </c>
      <c r="F1035" t="s">
        <v>6072</v>
      </c>
      <c r="G1035">
        <v>107018</v>
      </c>
      <c r="H1035">
        <v>0</v>
      </c>
      <c r="I1035">
        <v>0.1</v>
      </c>
      <c r="J1035">
        <v>0</v>
      </c>
      <c r="K1035">
        <v>1</v>
      </c>
      <c r="L1035" t="s">
        <v>19</v>
      </c>
      <c r="M1035" t="s">
        <v>5279</v>
      </c>
      <c r="N1035" t="s">
        <v>918</v>
      </c>
      <c r="O1035" t="s">
        <v>24</v>
      </c>
      <c r="P1035" t="s">
        <v>5280</v>
      </c>
      <c r="Q1035" t="s">
        <v>65</v>
      </c>
      <c r="R1035" t="s">
        <v>66</v>
      </c>
      <c r="S1035" t="s">
        <v>105</v>
      </c>
      <c r="T1035" t="s">
        <v>67</v>
      </c>
      <c r="U1035" t="s">
        <v>35</v>
      </c>
      <c r="V1035">
        <v>603</v>
      </c>
      <c r="W1035" t="s">
        <v>36</v>
      </c>
      <c r="X1035" t="s">
        <v>37</v>
      </c>
      <c r="Y1035">
        <v>2</v>
      </c>
      <c r="AB1035" t="str">
        <f>IF(Table111[[#This Row],[In Adafruit Kit]]+Table111[[#This Row],[Common part]]&gt;0,1,"")</f>
        <v/>
      </c>
      <c r="AD1035">
        <v>1</v>
      </c>
      <c r="AE1035" t="e">
        <f>VLOOKUP(Table111[[#This Row],[Resistance (Ohms)]],Values!$A$12:'Values'!D$88,3,0)</f>
        <v>#N/A</v>
      </c>
      <c r="AG1035" t="str">
        <f>CONCATENATE(Table111[[#This Row],[Resistance (Ohms)]],Table111[[#This Row],[Tolerance]],Table111[[#This Row],[Stock]])</f>
        <v>249kÂ±1%</v>
      </c>
      <c r="AH1035" t="s">
        <v>11345</v>
      </c>
      <c r="AI1035" s="6" t="s">
        <v>11350</v>
      </c>
    </row>
    <row r="1036" spans="1:35">
      <c r="A1036" t="s">
        <v>7192</v>
      </c>
      <c r="B1036" t="s">
        <v>5275</v>
      </c>
      <c r="C1036" t="s">
        <v>8093</v>
      </c>
      <c r="D1036" t="s">
        <v>8094</v>
      </c>
      <c r="E1036" t="s">
        <v>60</v>
      </c>
      <c r="F1036" t="s">
        <v>6072</v>
      </c>
      <c r="G1036">
        <v>0</v>
      </c>
      <c r="H1036">
        <v>0</v>
      </c>
      <c r="I1036" t="s">
        <v>25</v>
      </c>
      <c r="J1036">
        <v>0</v>
      </c>
      <c r="K1036">
        <v>10</v>
      </c>
      <c r="L1036" t="s">
        <v>19</v>
      </c>
      <c r="M1036" t="s">
        <v>5279</v>
      </c>
      <c r="N1036" t="s">
        <v>918</v>
      </c>
      <c r="O1036" t="s">
        <v>24</v>
      </c>
      <c r="P1036" t="s">
        <v>5280</v>
      </c>
      <c r="Q1036" t="s">
        <v>65</v>
      </c>
      <c r="R1036" t="s">
        <v>20</v>
      </c>
      <c r="S1036" t="s">
        <v>105</v>
      </c>
      <c r="T1036" t="s">
        <v>67</v>
      </c>
      <c r="U1036" t="s">
        <v>35</v>
      </c>
      <c r="V1036">
        <v>603</v>
      </c>
      <c r="W1036" t="s">
        <v>36</v>
      </c>
      <c r="X1036" t="s">
        <v>37</v>
      </c>
      <c r="Y1036">
        <v>2</v>
      </c>
      <c r="AB1036" t="str">
        <f>IF(Table111[[#This Row],[In Adafruit Kit]]+Table111[[#This Row],[Common part]]&gt;0,1,"")</f>
        <v/>
      </c>
      <c r="AE1036" t="e">
        <f>VLOOKUP(Table111[[#This Row],[Resistance (Ohms)]],Values!$A$12:'Values'!D$88,3,0)</f>
        <v>#N/A</v>
      </c>
      <c r="AG1036" t="str">
        <f>CONCATENATE(Table111[[#This Row],[Resistance (Ohms)]],Table111[[#This Row],[Tolerance]],Table111[[#This Row],[Stock]])</f>
        <v>249kÂ±1%</v>
      </c>
      <c r="AH1036" t="s">
        <v>11345</v>
      </c>
      <c r="AI1036" s="6" t="s">
        <v>11350</v>
      </c>
    </row>
    <row r="1037" spans="1:35">
      <c r="A1037" t="s">
        <v>5274</v>
      </c>
      <c r="B1037" t="s">
        <v>5275</v>
      </c>
      <c r="C1037" t="s">
        <v>5395</v>
      </c>
      <c r="D1037" t="s">
        <v>5396</v>
      </c>
      <c r="E1037" t="s">
        <v>60</v>
      </c>
      <c r="F1037" t="s">
        <v>5397</v>
      </c>
      <c r="G1037">
        <v>162986</v>
      </c>
      <c r="H1037">
        <v>0</v>
      </c>
      <c r="I1037">
        <v>0.1</v>
      </c>
      <c r="J1037">
        <v>0</v>
      </c>
      <c r="K1037">
        <v>1</v>
      </c>
      <c r="L1037" t="s">
        <v>19</v>
      </c>
      <c r="M1037" t="s">
        <v>5279</v>
      </c>
      <c r="N1037" t="s">
        <v>858</v>
      </c>
      <c r="O1037" t="s">
        <v>23</v>
      </c>
      <c r="P1037" t="s">
        <v>5280</v>
      </c>
      <c r="Q1037" t="s">
        <v>65</v>
      </c>
      <c r="R1037" t="s">
        <v>66</v>
      </c>
      <c r="S1037" t="s">
        <v>105</v>
      </c>
      <c r="T1037" t="s">
        <v>67</v>
      </c>
      <c r="U1037" t="s">
        <v>35</v>
      </c>
      <c r="V1037">
        <v>603</v>
      </c>
      <c r="W1037" t="s">
        <v>36</v>
      </c>
      <c r="X1037" t="s">
        <v>37</v>
      </c>
      <c r="Y1037">
        <v>2</v>
      </c>
      <c r="AA1037">
        <v>1</v>
      </c>
      <c r="AB1037">
        <f>IF(Table111[[#This Row],[In Adafruit Kit]]+Table111[[#This Row],[Common part]]&gt;0,1,"")</f>
        <v>1</v>
      </c>
      <c r="AC1037">
        <v>1</v>
      </c>
      <c r="AE1037" t="e">
        <f>VLOOKUP(Table111[[#This Row],[Resistance (Ohms)]],Values!$A$12:'Values'!D$88,3,0)</f>
        <v>#N/A</v>
      </c>
      <c r="AG1037" t="str">
        <f>CONCATENATE(Table111[[#This Row],[Resistance (Ohms)]],Table111[[#This Row],[Tolerance]],Table111[[#This Row],[Stock]])</f>
        <v>24kÂ±5%</v>
      </c>
      <c r="AH1037" t="s">
        <v>11345</v>
      </c>
      <c r="AI1037" s="6" t="s">
        <v>11350</v>
      </c>
    </row>
    <row r="1038" spans="1:35">
      <c r="A1038" t="s">
        <v>5274</v>
      </c>
      <c r="B1038" t="s">
        <v>5275</v>
      </c>
      <c r="C1038" t="s">
        <v>5836</v>
      </c>
      <c r="D1038" t="s">
        <v>5837</v>
      </c>
      <c r="E1038" t="s">
        <v>60</v>
      </c>
      <c r="F1038" t="s">
        <v>5838</v>
      </c>
      <c r="G1038">
        <v>189847</v>
      </c>
      <c r="H1038">
        <v>0</v>
      </c>
      <c r="I1038">
        <v>0.1</v>
      </c>
      <c r="J1038">
        <v>0</v>
      </c>
      <c r="K1038">
        <v>1</v>
      </c>
      <c r="L1038" t="s">
        <v>19</v>
      </c>
      <c r="M1038" t="s">
        <v>5279</v>
      </c>
      <c r="N1038" t="s">
        <v>858</v>
      </c>
      <c r="O1038" t="s">
        <v>24</v>
      </c>
      <c r="P1038" t="s">
        <v>5280</v>
      </c>
      <c r="Q1038" t="s">
        <v>65</v>
      </c>
      <c r="R1038" t="s">
        <v>66</v>
      </c>
      <c r="S1038" t="s">
        <v>105</v>
      </c>
      <c r="T1038" t="s">
        <v>67</v>
      </c>
      <c r="U1038" t="s">
        <v>35</v>
      </c>
      <c r="V1038">
        <v>603</v>
      </c>
      <c r="W1038" t="s">
        <v>36</v>
      </c>
      <c r="X1038" t="s">
        <v>37</v>
      </c>
      <c r="Y1038">
        <v>2</v>
      </c>
      <c r="AB1038" t="str">
        <f>IF(Table111[[#This Row],[In Adafruit Kit]]+Table111[[#This Row],[Common part]]&gt;0,1,"")</f>
        <v/>
      </c>
      <c r="AD1038">
        <v>1</v>
      </c>
      <c r="AE1038" t="e">
        <f>VLOOKUP(Table111[[#This Row],[Resistance (Ohms)]],Values!$A$12:'Values'!D$88,3,0)</f>
        <v>#N/A</v>
      </c>
      <c r="AG1038" t="str">
        <f>CONCATENATE(Table111[[#This Row],[Resistance (Ohms)]],Table111[[#This Row],[Tolerance]],Table111[[#This Row],[Stock]])</f>
        <v>24kÂ±1%</v>
      </c>
      <c r="AH1038" t="s">
        <v>11345</v>
      </c>
      <c r="AI1038" s="6" t="s">
        <v>11350</v>
      </c>
    </row>
    <row r="1039" spans="1:35">
      <c r="A1039" t="s">
        <v>7192</v>
      </c>
      <c r="B1039" t="s">
        <v>5275</v>
      </c>
      <c r="C1039" t="s">
        <v>8075</v>
      </c>
      <c r="D1039" t="s">
        <v>8076</v>
      </c>
      <c r="E1039" t="s">
        <v>60</v>
      </c>
      <c r="F1039" t="s">
        <v>5838</v>
      </c>
      <c r="G1039">
        <v>0</v>
      </c>
      <c r="H1039">
        <v>0</v>
      </c>
      <c r="I1039" t="s">
        <v>25</v>
      </c>
      <c r="J1039">
        <v>0</v>
      </c>
      <c r="K1039">
        <v>10</v>
      </c>
      <c r="L1039" t="s">
        <v>19</v>
      </c>
      <c r="M1039" t="s">
        <v>5279</v>
      </c>
      <c r="N1039" t="s">
        <v>858</v>
      </c>
      <c r="O1039" t="s">
        <v>24</v>
      </c>
      <c r="P1039" t="s">
        <v>5280</v>
      </c>
      <c r="Q1039" t="s">
        <v>65</v>
      </c>
      <c r="R1039" t="s">
        <v>20</v>
      </c>
      <c r="S1039" t="s">
        <v>105</v>
      </c>
      <c r="T1039" t="s">
        <v>67</v>
      </c>
      <c r="U1039" t="s">
        <v>35</v>
      </c>
      <c r="V1039">
        <v>603</v>
      </c>
      <c r="W1039" t="s">
        <v>36</v>
      </c>
      <c r="X1039" t="s">
        <v>37</v>
      </c>
      <c r="Y1039">
        <v>2</v>
      </c>
      <c r="AB1039" t="str">
        <f>IF(Table111[[#This Row],[In Adafruit Kit]]+Table111[[#This Row],[Common part]]&gt;0,1,"")</f>
        <v/>
      </c>
      <c r="AE1039" t="e">
        <f>VLOOKUP(Table111[[#This Row],[Resistance (Ohms)]],Values!$A$12:'Values'!D$88,3,0)</f>
        <v>#N/A</v>
      </c>
      <c r="AG1039" t="str">
        <f>CONCATENATE(Table111[[#This Row],[Resistance (Ohms)]],Table111[[#This Row],[Tolerance]],Table111[[#This Row],[Stock]])</f>
        <v>24kÂ±1%</v>
      </c>
      <c r="AH1039" t="s">
        <v>11345</v>
      </c>
      <c r="AI1039" s="6" t="s">
        <v>11350</v>
      </c>
    </row>
    <row r="1040" spans="1:35">
      <c r="A1040" t="s">
        <v>7192</v>
      </c>
      <c r="B1040" t="s">
        <v>5275</v>
      </c>
      <c r="C1040" t="s">
        <v>8984</v>
      </c>
      <c r="D1040" t="s">
        <v>8985</v>
      </c>
      <c r="E1040" t="s">
        <v>60</v>
      </c>
      <c r="F1040" t="s">
        <v>5397</v>
      </c>
      <c r="G1040">
        <v>0</v>
      </c>
      <c r="H1040">
        <v>0</v>
      </c>
      <c r="I1040" t="s">
        <v>25</v>
      </c>
      <c r="J1040">
        <v>0</v>
      </c>
      <c r="K1040">
        <v>10</v>
      </c>
      <c r="L1040" t="s">
        <v>19</v>
      </c>
      <c r="M1040" t="s">
        <v>5279</v>
      </c>
      <c r="N1040" t="s">
        <v>858</v>
      </c>
      <c r="O1040" t="s">
        <v>23</v>
      </c>
      <c r="P1040" t="s">
        <v>5280</v>
      </c>
      <c r="Q1040" t="s">
        <v>65</v>
      </c>
      <c r="R1040" t="s">
        <v>20</v>
      </c>
      <c r="S1040" t="s">
        <v>71</v>
      </c>
      <c r="T1040" t="s">
        <v>67</v>
      </c>
      <c r="U1040" t="s">
        <v>35</v>
      </c>
      <c r="V1040">
        <v>603</v>
      </c>
      <c r="W1040" t="s">
        <v>36</v>
      </c>
      <c r="X1040" t="s">
        <v>37</v>
      </c>
      <c r="Y1040">
        <v>2</v>
      </c>
      <c r="AB1040" t="str">
        <f>IF(Table111[[#This Row],[In Adafruit Kit]]+Table111[[#This Row],[Common part]]&gt;0,1,"")</f>
        <v/>
      </c>
      <c r="AE1040" t="e">
        <f>VLOOKUP(Table111[[#This Row],[Resistance (Ohms)]],Values!$A$12:'Values'!D$88,3,0)</f>
        <v>#N/A</v>
      </c>
      <c r="AG1040" t="str">
        <f>CONCATENATE(Table111[[#This Row],[Resistance (Ohms)]],Table111[[#This Row],[Tolerance]],Table111[[#This Row],[Stock]])</f>
        <v>24kÂ±5%</v>
      </c>
      <c r="AH1040" t="s">
        <v>11345</v>
      </c>
      <c r="AI1040" s="6" t="s">
        <v>11350</v>
      </c>
    </row>
    <row r="1041" spans="1:35">
      <c r="A1041" t="s">
        <v>5274</v>
      </c>
      <c r="B1041" t="s">
        <v>5275</v>
      </c>
      <c r="C1041" t="s">
        <v>6772</v>
      </c>
      <c r="D1041" t="s">
        <v>6773</v>
      </c>
      <c r="E1041" t="s">
        <v>60</v>
      </c>
      <c r="F1041" t="s">
        <v>6774</v>
      </c>
      <c r="G1041">
        <v>37547</v>
      </c>
      <c r="H1041">
        <v>0</v>
      </c>
      <c r="I1041">
        <v>0.1</v>
      </c>
      <c r="J1041">
        <v>0</v>
      </c>
      <c r="K1041">
        <v>1</v>
      </c>
      <c r="L1041" t="s">
        <v>19</v>
      </c>
      <c r="M1041" t="s">
        <v>5279</v>
      </c>
      <c r="N1041" t="s">
        <v>804</v>
      </c>
      <c r="O1041" t="s">
        <v>24</v>
      </c>
      <c r="P1041" t="s">
        <v>5280</v>
      </c>
      <c r="Q1041" t="s">
        <v>65</v>
      </c>
      <c r="R1041" t="s">
        <v>66</v>
      </c>
      <c r="S1041" t="s">
        <v>105</v>
      </c>
      <c r="T1041" t="s">
        <v>67</v>
      </c>
      <c r="U1041" t="s">
        <v>35</v>
      </c>
      <c r="V1041">
        <v>603</v>
      </c>
      <c r="W1041" t="s">
        <v>36</v>
      </c>
      <c r="X1041" t="s">
        <v>37</v>
      </c>
      <c r="Y1041">
        <v>2</v>
      </c>
      <c r="AB1041" t="str">
        <f>IF(Table111[[#This Row],[In Adafruit Kit]]+Table111[[#This Row],[Common part]]&gt;0,1,"")</f>
        <v/>
      </c>
      <c r="AD1041">
        <v>1</v>
      </c>
      <c r="AE1041" t="e">
        <f>VLOOKUP(Table111[[#This Row],[Resistance (Ohms)]],Values!$A$12:'Values'!D$88,3,0)</f>
        <v>#N/A</v>
      </c>
      <c r="AG1041" t="str">
        <f>CONCATENATE(Table111[[#This Row],[Resistance (Ohms)]],Table111[[#This Row],[Tolerance]],Table111[[#This Row],[Stock]])</f>
        <v>25.5kÂ±1%</v>
      </c>
      <c r="AH1041" t="s">
        <v>11345</v>
      </c>
      <c r="AI1041" s="6" t="s">
        <v>11350</v>
      </c>
    </row>
    <row r="1042" spans="1:35">
      <c r="A1042" t="s">
        <v>7192</v>
      </c>
      <c r="B1042" t="s">
        <v>5275</v>
      </c>
      <c r="C1042" t="s">
        <v>8107</v>
      </c>
      <c r="D1042" t="s">
        <v>8108</v>
      </c>
      <c r="E1042" t="s">
        <v>60</v>
      </c>
      <c r="F1042" t="s">
        <v>6774</v>
      </c>
      <c r="G1042">
        <v>0</v>
      </c>
      <c r="H1042">
        <v>0</v>
      </c>
      <c r="I1042" t="s">
        <v>25</v>
      </c>
      <c r="J1042">
        <v>0</v>
      </c>
      <c r="K1042">
        <v>10</v>
      </c>
      <c r="L1042" t="s">
        <v>19</v>
      </c>
      <c r="M1042" t="s">
        <v>5279</v>
      </c>
      <c r="N1042" t="s">
        <v>804</v>
      </c>
      <c r="O1042" t="s">
        <v>24</v>
      </c>
      <c r="P1042" t="s">
        <v>5280</v>
      </c>
      <c r="Q1042" t="s">
        <v>65</v>
      </c>
      <c r="R1042" t="s">
        <v>20</v>
      </c>
      <c r="S1042" t="s">
        <v>105</v>
      </c>
      <c r="T1042" t="s">
        <v>67</v>
      </c>
      <c r="U1042" t="s">
        <v>35</v>
      </c>
      <c r="V1042">
        <v>603</v>
      </c>
      <c r="W1042" t="s">
        <v>36</v>
      </c>
      <c r="X1042" t="s">
        <v>37</v>
      </c>
      <c r="Y1042">
        <v>2</v>
      </c>
      <c r="AB1042" t="str">
        <f>IF(Table111[[#This Row],[In Adafruit Kit]]+Table111[[#This Row],[Common part]]&gt;0,1,"")</f>
        <v/>
      </c>
      <c r="AE1042" t="e">
        <f>VLOOKUP(Table111[[#This Row],[Resistance (Ohms)]],Values!$A$12:'Values'!D$88,3,0)</f>
        <v>#N/A</v>
      </c>
      <c r="AG1042" t="str">
        <f>CONCATENATE(Table111[[#This Row],[Resistance (Ohms)]],Table111[[#This Row],[Tolerance]],Table111[[#This Row],[Stock]])</f>
        <v>25.5kÂ±1%</v>
      </c>
      <c r="AH1042" t="s">
        <v>11345</v>
      </c>
      <c r="AI1042" s="6" t="s">
        <v>11350</v>
      </c>
    </row>
    <row r="1043" spans="1:35">
      <c r="A1043" t="s">
        <v>5274</v>
      </c>
      <c r="B1043" t="s">
        <v>5275</v>
      </c>
      <c r="C1043" t="s">
        <v>6268</v>
      </c>
      <c r="D1043" t="s">
        <v>6269</v>
      </c>
      <c r="E1043" t="s">
        <v>60</v>
      </c>
      <c r="F1043" t="s">
        <v>6270</v>
      </c>
      <c r="G1043">
        <v>86828</v>
      </c>
      <c r="H1043">
        <v>0</v>
      </c>
      <c r="I1043">
        <v>0.1</v>
      </c>
      <c r="J1043">
        <v>0</v>
      </c>
      <c r="K1043">
        <v>1</v>
      </c>
      <c r="L1043" t="s">
        <v>19</v>
      </c>
      <c r="M1043" t="s">
        <v>5279</v>
      </c>
      <c r="N1043" t="s">
        <v>1886</v>
      </c>
      <c r="O1043" t="s">
        <v>24</v>
      </c>
      <c r="P1043" t="s">
        <v>5280</v>
      </c>
      <c r="Q1043" t="s">
        <v>65</v>
      </c>
      <c r="R1043" t="s">
        <v>66</v>
      </c>
      <c r="S1043" t="s">
        <v>105</v>
      </c>
      <c r="T1043" t="s">
        <v>67</v>
      </c>
      <c r="U1043" t="s">
        <v>35</v>
      </c>
      <c r="V1043">
        <v>603</v>
      </c>
      <c r="W1043" t="s">
        <v>36</v>
      </c>
      <c r="X1043" t="s">
        <v>37</v>
      </c>
      <c r="Y1043">
        <v>2</v>
      </c>
      <c r="AB1043" t="str">
        <f>IF(Table111[[#This Row],[In Adafruit Kit]]+Table111[[#This Row],[Common part]]&gt;0,1,"")</f>
        <v/>
      </c>
      <c r="AD1043">
        <v>1</v>
      </c>
      <c r="AE1043" t="e">
        <f>VLOOKUP(Table111[[#This Row],[Resistance (Ohms)]],Values!$A$12:'Values'!D$88,3,0)</f>
        <v>#N/A</v>
      </c>
      <c r="AG1043" t="str">
        <f>CONCATENATE(Table111[[#This Row],[Resistance (Ohms)]],Table111[[#This Row],[Tolerance]],Table111[[#This Row],[Stock]])</f>
        <v>255kÂ±1%</v>
      </c>
      <c r="AH1043" t="s">
        <v>11345</v>
      </c>
      <c r="AI1043" s="6" t="s">
        <v>11350</v>
      </c>
    </row>
    <row r="1044" spans="1:35">
      <c r="A1044" t="s">
        <v>7192</v>
      </c>
      <c r="B1044" t="s">
        <v>5275</v>
      </c>
      <c r="C1044" t="s">
        <v>8109</v>
      </c>
      <c r="D1044" t="s">
        <v>8110</v>
      </c>
      <c r="E1044" t="s">
        <v>60</v>
      </c>
      <c r="F1044" t="s">
        <v>6270</v>
      </c>
      <c r="G1044">
        <v>0</v>
      </c>
      <c r="H1044">
        <v>0</v>
      </c>
      <c r="I1044" t="s">
        <v>25</v>
      </c>
      <c r="J1044">
        <v>0</v>
      </c>
      <c r="K1044">
        <v>10</v>
      </c>
      <c r="L1044" t="s">
        <v>19</v>
      </c>
      <c r="M1044" t="s">
        <v>5279</v>
      </c>
      <c r="N1044" t="s">
        <v>1886</v>
      </c>
      <c r="O1044" t="s">
        <v>24</v>
      </c>
      <c r="P1044" t="s">
        <v>5280</v>
      </c>
      <c r="Q1044" t="s">
        <v>65</v>
      </c>
      <c r="R1044" t="s">
        <v>20</v>
      </c>
      <c r="S1044" t="s">
        <v>105</v>
      </c>
      <c r="T1044" t="s">
        <v>67</v>
      </c>
      <c r="U1044" t="s">
        <v>35</v>
      </c>
      <c r="V1044">
        <v>603</v>
      </c>
      <c r="W1044" t="s">
        <v>36</v>
      </c>
      <c r="X1044" t="s">
        <v>37</v>
      </c>
      <c r="Y1044">
        <v>2</v>
      </c>
      <c r="AB1044" t="str">
        <f>IF(Table111[[#This Row],[In Adafruit Kit]]+Table111[[#This Row],[Common part]]&gt;0,1,"")</f>
        <v/>
      </c>
      <c r="AE1044" t="e">
        <f>VLOOKUP(Table111[[#This Row],[Resistance (Ohms)]],Values!$A$12:'Values'!D$88,3,0)</f>
        <v>#N/A</v>
      </c>
      <c r="AG1044" t="str">
        <f>CONCATENATE(Table111[[#This Row],[Resistance (Ohms)]],Table111[[#This Row],[Tolerance]],Table111[[#This Row],[Stock]])</f>
        <v>255kÂ±1%</v>
      </c>
      <c r="AH1044" t="s">
        <v>11345</v>
      </c>
      <c r="AI1044" s="6" t="s">
        <v>11350</v>
      </c>
    </row>
    <row r="1045" spans="1:35">
      <c r="A1045" t="s">
        <v>5274</v>
      </c>
      <c r="B1045" t="s">
        <v>5275</v>
      </c>
      <c r="C1045" t="s">
        <v>5998</v>
      </c>
      <c r="D1045" t="s">
        <v>5999</v>
      </c>
      <c r="E1045" t="s">
        <v>60</v>
      </c>
      <c r="F1045" t="s">
        <v>6000</v>
      </c>
      <c r="G1045">
        <v>123354</v>
      </c>
      <c r="H1045">
        <v>0</v>
      </c>
      <c r="I1045">
        <v>0.1</v>
      </c>
      <c r="J1045">
        <v>0</v>
      </c>
      <c r="K1045">
        <v>1</v>
      </c>
      <c r="L1045" t="s">
        <v>19</v>
      </c>
      <c r="M1045" t="s">
        <v>5279</v>
      </c>
      <c r="N1045" t="s">
        <v>1890</v>
      </c>
      <c r="O1045" t="s">
        <v>24</v>
      </c>
      <c r="P1045" t="s">
        <v>5280</v>
      </c>
      <c r="Q1045" t="s">
        <v>65</v>
      </c>
      <c r="R1045" t="s">
        <v>66</v>
      </c>
      <c r="S1045" t="s">
        <v>105</v>
      </c>
      <c r="T1045" t="s">
        <v>67</v>
      </c>
      <c r="U1045" t="s">
        <v>35</v>
      </c>
      <c r="V1045">
        <v>603</v>
      </c>
      <c r="W1045" t="s">
        <v>36</v>
      </c>
      <c r="X1045" t="s">
        <v>37</v>
      </c>
      <c r="Y1045">
        <v>2</v>
      </c>
      <c r="AB1045" t="str">
        <f>IF(Table111[[#This Row],[In Adafruit Kit]]+Table111[[#This Row],[Common part]]&gt;0,1,"")</f>
        <v/>
      </c>
      <c r="AD1045">
        <v>1</v>
      </c>
      <c r="AE1045" t="e">
        <f>VLOOKUP(Table111[[#This Row],[Resistance (Ohms)]],Values!$A$12:'Values'!D$88,3,0)</f>
        <v>#N/A</v>
      </c>
      <c r="AG1045" t="str">
        <f>CONCATENATE(Table111[[#This Row],[Resistance (Ohms)]],Table111[[#This Row],[Tolerance]],Table111[[#This Row],[Stock]])</f>
        <v>26.1kÂ±1%</v>
      </c>
      <c r="AH1045" t="s">
        <v>11345</v>
      </c>
      <c r="AI1045" s="6" t="s">
        <v>11350</v>
      </c>
    </row>
    <row r="1046" spans="1:35">
      <c r="A1046" t="s">
        <v>7192</v>
      </c>
      <c r="B1046" t="s">
        <v>5275</v>
      </c>
      <c r="C1046" t="s">
        <v>8117</v>
      </c>
      <c r="D1046" t="s">
        <v>8118</v>
      </c>
      <c r="E1046" t="s">
        <v>60</v>
      </c>
      <c r="F1046" t="s">
        <v>6000</v>
      </c>
      <c r="G1046">
        <v>0</v>
      </c>
      <c r="H1046">
        <v>0</v>
      </c>
      <c r="I1046" t="s">
        <v>25</v>
      </c>
      <c r="J1046">
        <v>0</v>
      </c>
      <c r="K1046">
        <v>10</v>
      </c>
      <c r="L1046" t="s">
        <v>19</v>
      </c>
      <c r="M1046" t="s">
        <v>5279</v>
      </c>
      <c r="N1046" t="s">
        <v>1890</v>
      </c>
      <c r="O1046" t="s">
        <v>24</v>
      </c>
      <c r="P1046" t="s">
        <v>5280</v>
      </c>
      <c r="Q1046" t="s">
        <v>65</v>
      </c>
      <c r="R1046" t="s">
        <v>20</v>
      </c>
      <c r="S1046" t="s">
        <v>105</v>
      </c>
      <c r="T1046" t="s">
        <v>67</v>
      </c>
      <c r="U1046" t="s">
        <v>35</v>
      </c>
      <c r="V1046">
        <v>603</v>
      </c>
      <c r="W1046" t="s">
        <v>36</v>
      </c>
      <c r="X1046" t="s">
        <v>37</v>
      </c>
      <c r="Y1046">
        <v>2</v>
      </c>
      <c r="AB1046" t="str">
        <f>IF(Table111[[#This Row],[In Adafruit Kit]]+Table111[[#This Row],[Common part]]&gt;0,1,"")</f>
        <v/>
      </c>
      <c r="AE1046" t="e">
        <f>VLOOKUP(Table111[[#This Row],[Resistance (Ohms)]],Values!$A$12:'Values'!D$88,3,0)</f>
        <v>#N/A</v>
      </c>
      <c r="AG1046" t="str">
        <f>CONCATENATE(Table111[[#This Row],[Resistance (Ohms)]],Table111[[#This Row],[Tolerance]],Table111[[#This Row],[Stock]])</f>
        <v>26.1kÂ±1%</v>
      </c>
      <c r="AH1046" t="s">
        <v>11345</v>
      </c>
      <c r="AI1046" s="6" t="s">
        <v>11350</v>
      </c>
    </row>
    <row r="1047" spans="1:35">
      <c r="A1047" t="s">
        <v>5274</v>
      </c>
      <c r="B1047" t="s">
        <v>5275</v>
      </c>
      <c r="C1047" t="s">
        <v>6895</v>
      </c>
      <c r="D1047" t="s">
        <v>6896</v>
      </c>
      <c r="E1047" t="s">
        <v>60</v>
      </c>
      <c r="F1047" t="s">
        <v>6897</v>
      </c>
      <c r="G1047">
        <v>26828</v>
      </c>
      <c r="H1047">
        <v>0</v>
      </c>
      <c r="I1047">
        <v>0.1</v>
      </c>
      <c r="J1047">
        <v>0</v>
      </c>
      <c r="K1047">
        <v>1</v>
      </c>
      <c r="L1047" t="s">
        <v>19</v>
      </c>
      <c r="M1047" t="s">
        <v>5279</v>
      </c>
      <c r="N1047" t="s">
        <v>1779</v>
      </c>
      <c r="O1047" t="s">
        <v>24</v>
      </c>
      <c r="P1047" t="s">
        <v>5280</v>
      </c>
      <c r="Q1047" t="s">
        <v>65</v>
      </c>
      <c r="R1047" t="s">
        <v>66</v>
      </c>
      <c r="S1047" t="s">
        <v>105</v>
      </c>
      <c r="T1047" t="s">
        <v>67</v>
      </c>
      <c r="U1047" t="s">
        <v>35</v>
      </c>
      <c r="V1047">
        <v>603</v>
      </c>
      <c r="W1047" t="s">
        <v>36</v>
      </c>
      <c r="X1047" t="s">
        <v>37</v>
      </c>
      <c r="Y1047">
        <v>2</v>
      </c>
      <c r="AB1047" t="str">
        <f>IF(Table111[[#This Row],[In Adafruit Kit]]+Table111[[#This Row],[Common part]]&gt;0,1,"")</f>
        <v/>
      </c>
      <c r="AD1047">
        <v>1</v>
      </c>
      <c r="AE1047" t="e">
        <f>VLOOKUP(Table111[[#This Row],[Resistance (Ohms)]],Values!$A$12:'Values'!D$88,3,0)</f>
        <v>#N/A</v>
      </c>
      <c r="AG1047" t="str">
        <f>CONCATENATE(Table111[[#This Row],[Resistance (Ohms)]],Table111[[#This Row],[Tolerance]],Table111[[#This Row],[Stock]])</f>
        <v>26.7kÂ±1%</v>
      </c>
      <c r="AH1047" t="s">
        <v>11345</v>
      </c>
      <c r="AI1047" s="6" t="s">
        <v>11350</v>
      </c>
    </row>
    <row r="1048" spans="1:35">
      <c r="A1048" t="s">
        <v>7192</v>
      </c>
      <c r="B1048" t="s">
        <v>5275</v>
      </c>
      <c r="C1048" t="s">
        <v>8125</v>
      </c>
      <c r="D1048" t="s">
        <v>8126</v>
      </c>
      <c r="E1048" t="s">
        <v>60</v>
      </c>
      <c r="F1048" t="s">
        <v>6897</v>
      </c>
      <c r="G1048">
        <v>0</v>
      </c>
      <c r="H1048">
        <v>0</v>
      </c>
      <c r="I1048" t="s">
        <v>25</v>
      </c>
      <c r="J1048">
        <v>0</v>
      </c>
      <c r="K1048">
        <v>10</v>
      </c>
      <c r="L1048" t="s">
        <v>19</v>
      </c>
      <c r="M1048" t="s">
        <v>5279</v>
      </c>
      <c r="N1048" t="s">
        <v>1779</v>
      </c>
      <c r="O1048" t="s">
        <v>24</v>
      </c>
      <c r="P1048" t="s">
        <v>5280</v>
      </c>
      <c r="Q1048" t="s">
        <v>65</v>
      </c>
      <c r="R1048" t="s">
        <v>20</v>
      </c>
      <c r="S1048" t="s">
        <v>105</v>
      </c>
      <c r="T1048" t="s">
        <v>67</v>
      </c>
      <c r="U1048" t="s">
        <v>35</v>
      </c>
      <c r="V1048">
        <v>603</v>
      </c>
      <c r="W1048" t="s">
        <v>36</v>
      </c>
      <c r="X1048" t="s">
        <v>37</v>
      </c>
      <c r="Y1048">
        <v>2</v>
      </c>
      <c r="AB1048" t="str">
        <f>IF(Table111[[#This Row],[In Adafruit Kit]]+Table111[[#This Row],[Common part]]&gt;0,1,"")</f>
        <v/>
      </c>
      <c r="AE1048" t="e">
        <f>VLOOKUP(Table111[[#This Row],[Resistance (Ohms)]],Values!$A$12:'Values'!D$88,3,0)</f>
        <v>#N/A</v>
      </c>
      <c r="AG1048" t="str">
        <f>CONCATENATE(Table111[[#This Row],[Resistance (Ohms)]],Table111[[#This Row],[Tolerance]],Table111[[#This Row],[Stock]])</f>
        <v>26.7kÂ±1%</v>
      </c>
      <c r="AH1048" t="s">
        <v>11345</v>
      </c>
      <c r="AI1048" s="6" t="s">
        <v>11350</v>
      </c>
    </row>
    <row r="1049" spans="1:35">
      <c r="A1049" t="s">
        <v>5274</v>
      </c>
      <c r="B1049" t="s">
        <v>5275</v>
      </c>
      <c r="C1049" t="s">
        <v>6898</v>
      </c>
      <c r="D1049" t="s">
        <v>6899</v>
      </c>
      <c r="E1049" t="s">
        <v>60</v>
      </c>
      <c r="F1049" t="s">
        <v>6900</v>
      </c>
      <c r="G1049">
        <v>26377</v>
      </c>
      <c r="H1049">
        <v>0</v>
      </c>
      <c r="I1049">
        <v>0.1</v>
      </c>
      <c r="J1049">
        <v>0</v>
      </c>
      <c r="K1049">
        <v>1</v>
      </c>
      <c r="L1049" t="s">
        <v>19</v>
      </c>
      <c r="M1049" t="s">
        <v>5279</v>
      </c>
      <c r="N1049" t="s">
        <v>2563</v>
      </c>
      <c r="O1049" t="s">
        <v>24</v>
      </c>
      <c r="P1049" t="s">
        <v>5280</v>
      </c>
      <c r="Q1049" t="s">
        <v>65</v>
      </c>
      <c r="R1049" t="s">
        <v>66</v>
      </c>
      <c r="S1049" t="s">
        <v>105</v>
      </c>
      <c r="T1049" t="s">
        <v>67</v>
      </c>
      <c r="U1049" t="s">
        <v>35</v>
      </c>
      <c r="V1049">
        <v>603</v>
      </c>
      <c r="W1049" t="s">
        <v>36</v>
      </c>
      <c r="X1049" t="s">
        <v>37</v>
      </c>
      <c r="Y1049">
        <v>2</v>
      </c>
      <c r="AB1049" t="str">
        <f>IF(Table111[[#This Row],[In Adafruit Kit]]+Table111[[#This Row],[Common part]]&gt;0,1,"")</f>
        <v/>
      </c>
      <c r="AD1049">
        <v>1</v>
      </c>
      <c r="AE1049" t="e">
        <f>VLOOKUP(Table111[[#This Row],[Resistance (Ohms)]],Values!$A$12:'Values'!D$88,3,0)</f>
        <v>#N/A</v>
      </c>
      <c r="AG1049" t="str">
        <f>CONCATENATE(Table111[[#This Row],[Resistance (Ohms)]],Table111[[#This Row],[Tolerance]],Table111[[#This Row],[Stock]])</f>
        <v>261kÂ±1%</v>
      </c>
      <c r="AH1049" t="s">
        <v>11345</v>
      </c>
      <c r="AI1049" s="6" t="s">
        <v>11350</v>
      </c>
    </row>
    <row r="1050" spans="1:35">
      <c r="A1050" t="s">
        <v>7192</v>
      </c>
      <c r="B1050" t="s">
        <v>5275</v>
      </c>
      <c r="C1050" t="s">
        <v>8119</v>
      </c>
      <c r="D1050" t="s">
        <v>8120</v>
      </c>
      <c r="E1050" t="s">
        <v>60</v>
      </c>
      <c r="F1050" t="s">
        <v>6900</v>
      </c>
      <c r="G1050">
        <v>0</v>
      </c>
      <c r="H1050">
        <v>0</v>
      </c>
      <c r="I1050" t="s">
        <v>25</v>
      </c>
      <c r="J1050">
        <v>0</v>
      </c>
      <c r="K1050">
        <v>10</v>
      </c>
      <c r="L1050" t="s">
        <v>19</v>
      </c>
      <c r="M1050" t="s">
        <v>5279</v>
      </c>
      <c r="N1050" t="s">
        <v>2563</v>
      </c>
      <c r="O1050" t="s">
        <v>24</v>
      </c>
      <c r="P1050" t="s">
        <v>5280</v>
      </c>
      <c r="Q1050" t="s">
        <v>65</v>
      </c>
      <c r="R1050" t="s">
        <v>20</v>
      </c>
      <c r="S1050" t="s">
        <v>105</v>
      </c>
      <c r="T1050" t="s">
        <v>67</v>
      </c>
      <c r="U1050" t="s">
        <v>35</v>
      </c>
      <c r="V1050">
        <v>603</v>
      </c>
      <c r="W1050" t="s">
        <v>36</v>
      </c>
      <c r="X1050" t="s">
        <v>37</v>
      </c>
      <c r="Y1050">
        <v>2</v>
      </c>
      <c r="AB1050" t="str">
        <f>IF(Table111[[#This Row],[In Adafruit Kit]]+Table111[[#This Row],[Common part]]&gt;0,1,"")</f>
        <v/>
      </c>
      <c r="AE1050" t="e">
        <f>VLOOKUP(Table111[[#This Row],[Resistance (Ohms)]],Values!$A$12:'Values'!D$88,3,0)</f>
        <v>#N/A</v>
      </c>
      <c r="AG1050" t="str">
        <f>CONCATENATE(Table111[[#This Row],[Resistance (Ohms)]],Table111[[#This Row],[Tolerance]],Table111[[#This Row],[Stock]])</f>
        <v>261kÂ±1%</v>
      </c>
      <c r="AH1050" t="s">
        <v>11345</v>
      </c>
      <c r="AI1050" s="6" t="s">
        <v>11350</v>
      </c>
    </row>
    <row r="1051" spans="1:35">
      <c r="A1051" t="s">
        <v>5274</v>
      </c>
      <c r="B1051" t="s">
        <v>5275</v>
      </c>
      <c r="C1051" t="s">
        <v>6826</v>
      </c>
      <c r="D1051" t="s">
        <v>6827</v>
      </c>
      <c r="E1051" t="s">
        <v>60</v>
      </c>
      <c r="F1051" t="s">
        <v>6828</v>
      </c>
      <c r="G1051">
        <v>32568</v>
      </c>
      <c r="H1051">
        <v>0</v>
      </c>
      <c r="I1051">
        <v>0.1</v>
      </c>
      <c r="J1051">
        <v>0</v>
      </c>
      <c r="K1051">
        <v>1</v>
      </c>
      <c r="L1051" t="s">
        <v>19</v>
      </c>
      <c r="M1051" t="s">
        <v>5279</v>
      </c>
      <c r="N1051" t="s">
        <v>1310</v>
      </c>
      <c r="O1051" t="s">
        <v>24</v>
      </c>
      <c r="P1051" t="s">
        <v>5280</v>
      </c>
      <c r="Q1051" t="s">
        <v>65</v>
      </c>
      <c r="R1051" t="s">
        <v>66</v>
      </c>
      <c r="S1051" t="s">
        <v>105</v>
      </c>
      <c r="T1051" t="s">
        <v>67</v>
      </c>
      <c r="U1051" t="s">
        <v>35</v>
      </c>
      <c r="V1051">
        <v>603</v>
      </c>
      <c r="W1051" t="s">
        <v>36</v>
      </c>
      <c r="X1051" t="s">
        <v>37</v>
      </c>
      <c r="Y1051">
        <v>2</v>
      </c>
      <c r="AB1051" t="str">
        <f>IF(Table111[[#This Row],[In Adafruit Kit]]+Table111[[#This Row],[Common part]]&gt;0,1,"")</f>
        <v/>
      </c>
      <c r="AC1051">
        <v>1</v>
      </c>
      <c r="AE1051" t="e">
        <f>VLOOKUP(Table111[[#This Row],[Resistance (Ohms)]],Values!$A$12:'Values'!D$88,3,0)</f>
        <v>#N/A</v>
      </c>
      <c r="AG1051" t="str">
        <f>CONCATENATE(Table111[[#This Row],[Resistance (Ohms)]],Table111[[#This Row],[Tolerance]],Table111[[#This Row],[Stock]])</f>
        <v>267kÂ±1%</v>
      </c>
      <c r="AH1051" t="s">
        <v>11345</v>
      </c>
      <c r="AI1051" s="6" t="s">
        <v>11350</v>
      </c>
    </row>
    <row r="1052" spans="1:35">
      <c r="A1052" t="s">
        <v>7192</v>
      </c>
      <c r="B1052" t="s">
        <v>5275</v>
      </c>
      <c r="C1052" t="s">
        <v>8127</v>
      </c>
      <c r="D1052" t="s">
        <v>8128</v>
      </c>
      <c r="E1052" t="s">
        <v>60</v>
      </c>
      <c r="F1052" t="s">
        <v>6828</v>
      </c>
      <c r="G1052">
        <v>0</v>
      </c>
      <c r="H1052">
        <v>0</v>
      </c>
      <c r="I1052" t="s">
        <v>25</v>
      </c>
      <c r="J1052">
        <v>0</v>
      </c>
      <c r="K1052">
        <v>10</v>
      </c>
      <c r="L1052" t="s">
        <v>19</v>
      </c>
      <c r="M1052" t="s">
        <v>5279</v>
      </c>
      <c r="N1052" t="s">
        <v>1310</v>
      </c>
      <c r="O1052" t="s">
        <v>24</v>
      </c>
      <c r="P1052" t="s">
        <v>5280</v>
      </c>
      <c r="Q1052" t="s">
        <v>65</v>
      </c>
      <c r="R1052" t="s">
        <v>20</v>
      </c>
      <c r="S1052" t="s">
        <v>105</v>
      </c>
      <c r="T1052" t="s">
        <v>67</v>
      </c>
      <c r="U1052" t="s">
        <v>35</v>
      </c>
      <c r="V1052">
        <v>603</v>
      </c>
      <c r="W1052" t="s">
        <v>36</v>
      </c>
      <c r="X1052" t="s">
        <v>37</v>
      </c>
      <c r="Y1052">
        <v>2</v>
      </c>
      <c r="AB1052" t="str">
        <f>IF(Table111[[#This Row],[In Adafruit Kit]]+Table111[[#This Row],[Common part]]&gt;0,1,"")</f>
        <v/>
      </c>
      <c r="AE1052" t="e">
        <f>VLOOKUP(Table111[[#This Row],[Resistance (Ohms)]],Values!$A$12:'Values'!D$88,3,0)</f>
        <v>#N/A</v>
      </c>
      <c r="AG1052" t="str">
        <f>CONCATENATE(Table111[[#This Row],[Resistance (Ohms)]],Table111[[#This Row],[Tolerance]],Table111[[#This Row],[Stock]])</f>
        <v>267kÂ±1%</v>
      </c>
      <c r="AH1052" t="s">
        <v>11345</v>
      </c>
      <c r="AI1052" s="6" t="s">
        <v>11350</v>
      </c>
    </row>
    <row r="1053" spans="1:35">
      <c r="A1053" t="s">
        <v>5274</v>
      </c>
      <c r="B1053" t="s">
        <v>5275</v>
      </c>
      <c r="C1053" t="s">
        <v>5806</v>
      </c>
      <c r="D1053" t="s">
        <v>5807</v>
      </c>
      <c r="E1053" t="s">
        <v>60</v>
      </c>
      <c r="F1053" t="s">
        <v>5808</v>
      </c>
      <c r="G1053">
        <v>211961</v>
      </c>
      <c r="H1053">
        <v>0</v>
      </c>
      <c r="I1053">
        <v>0.1</v>
      </c>
      <c r="J1053">
        <v>0</v>
      </c>
      <c r="K1053">
        <v>1</v>
      </c>
      <c r="L1053" t="s">
        <v>19</v>
      </c>
      <c r="M1053" t="s">
        <v>5279</v>
      </c>
      <c r="N1053" t="s">
        <v>707</v>
      </c>
      <c r="O1053" t="s">
        <v>24</v>
      </c>
      <c r="P1053" t="s">
        <v>5280</v>
      </c>
      <c r="Q1053" t="s">
        <v>65</v>
      </c>
      <c r="R1053" t="s">
        <v>66</v>
      </c>
      <c r="S1053" t="s">
        <v>105</v>
      </c>
      <c r="T1053" t="s">
        <v>67</v>
      </c>
      <c r="U1053" t="s">
        <v>35</v>
      </c>
      <c r="V1053">
        <v>603</v>
      </c>
      <c r="W1053" t="s">
        <v>36</v>
      </c>
      <c r="X1053" t="s">
        <v>37</v>
      </c>
      <c r="Y1053">
        <v>2</v>
      </c>
      <c r="AB1053" t="str">
        <f>IF(Table111[[#This Row],[In Adafruit Kit]]+Table111[[#This Row],[Common part]]&gt;0,1,"")</f>
        <v/>
      </c>
      <c r="AD1053">
        <v>1</v>
      </c>
      <c r="AE1053" t="e">
        <f>VLOOKUP(Table111[[#This Row],[Resistance (Ohms)]],Values!$A$12:'Values'!D$88,3,0)</f>
        <v>#N/A</v>
      </c>
      <c r="AG1053" t="str">
        <f>CONCATENATE(Table111[[#This Row],[Resistance (Ohms)]],Table111[[#This Row],[Tolerance]],Table111[[#This Row],[Stock]])</f>
        <v>27.4kÂ±1%</v>
      </c>
      <c r="AH1053" t="s">
        <v>11345</v>
      </c>
      <c r="AI1053" s="6" t="s">
        <v>11350</v>
      </c>
    </row>
    <row r="1054" spans="1:35">
      <c r="A1054" t="s">
        <v>7192</v>
      </c>
      <c r="B1054" t="s">
        <v>5275</v>
      </c>
      <c r="C1054" t="s">
        <v>8145</v>
      </c>
      <c r="D1054" t="s">
        <v>8146</v>
      </c>
      <c r="E1054" t="s">
        <v>60</v>
      </c>
      <c r="F1054" t="s">
        <v>5808</v>
      </c>
      <c r="G1054">
        <v>0</v>
      </c>
      <c r="H1054">
        <v>0</v>
      </c>
      <c r="I1054" t="s">
        <v>25</v>
      </c>
      <c r="J1054">
        <v>0</v>
      </c>
      <c r="K1054">
        <v>10</v>
      </c>
      <c r="L1054" t="s">
        <v>19</v>
      </c>
      <c r="M1054" t="s">
        <v>5279</v>
      </c>
      <c r="N1054" t="s">
        <v>707</v>
      </c>
      <c r="O1054" t="s">
        <v>24</v>
      </c>
      <c r="P1054" t="s">
        <v>5280</v>
      </c>
      <c r="Q1054" t="s">
        <v>65</v>
      </c>
      <c r="R1054" t="s">
        <v>20</v>
      </c>
      <c r="S1054" t="s">
        <v>105</v>
      </c>
      <c r="T1054" t="s">
        <v>67</v>
      </c>
      <c r="U1054" t="s">
        <v>35</v>
      </c>
      <c r="V1054">
        <v>603</v>
      </c>
      <c r="W1054" t="s">
        <v>36</v>
      </c>
      <c r="X1054" t="s">
        <v>37</v>
      </c>
      <c r="Y1054">
        <v>2</v>
      </c>
      <c r="AB1054" t="str">
        <f>IF(Table111[[#This Row],[In Adafruit Kit]]+Table111[[#This Row],[Common part]]&gt;0,1,"")</f>
        <v/>
      </c>
      <c r="AE1054" t="e">
        <f>VLOOKUP(Table111[[#This Row],[Resistance (Ohms)]],Values!$A$12:'Values'!D$88,3,0)</f>
        <v>#N/A</v>
      </c>
      <c r="AG1054" t="str">
        <f>CONCATENATE(Table111[[#This Row],[Resistance (Ohms)]],Table111[[#This Row],[Tolerance]],Table111[[#This Row],[Stock]])</f>
        <v>27.4kÂ±1%</v>
      </c>
      <c r="AH1054" t="s">
        <v>11345</v>
      </c>
      <c r="AI1054" s="6" t="s">
        <v>11350</v>
      </c>
    </row>
    <row r="1055" spans="1:35">
      <c r="A1055" t="s">
        <v>5274</v>
      </c>
      <c r="B1055" t="s">
        <v>5275</v>
      </c>
      <c r="C1055" t="s">
        <v>5527</v>
      </c>
      <c r="D1055" t="s">
        <v>5528</v>
      </c>
      <c r="E1055" t="s">
        <v>60</v>
      </c>
      <c r="F1055" t="s">
        <v>5529</v>
      </c>
      <c r="G1055">
        <v>79805</v>
      </c>
      <c r="H1055">
        <v>0</v>
      </c>
      <c r="I1055">
        <v>0.1</v>
      </c>
      <c r="J1055">
        <v>0</v>
      </c>
      <c r="K1055">
        <v>1</v>
      </c>
      <c r="L1055" t="s">
        <v>19</v>
      </c>
      <c r="M1055" t="s">
        <v>5279</v>
      </c>
      <c r="N1055" t="s">
        <v>256</v>
      </c>
      <c r="O1055" t="s">
        <v>23</v>
      </c>
      <c r="P1055" t="s">
        <v>5280</v>
      </c>
      <c r="Q1055" t="s">
        <v>65</v>
      </c>
      <c r="R1055" t="s">
        <v>66</v>
      </c>
      <c r="S1055" t="s">
        <v>105</v>
      </c>
      <c r="T1055" t="s">
        <v>67</v>
      </c>
      <c r="U1055" t="s">
        <v>35</v>
      </c>
      <c r="V1055">
        <v>603</v>
      </c>
      <c r="W1055" t="s">
        <v>36</v>
      </c>
      <c r="X1055" t="s">
        <v>37</v>
      </c>
      <c r="Y1055">
        <v>2</v>
      </c>
      <c r="Z1055">
        <v>1</v>
      </c>
      <c r="AB1055">
        <f>IF(Table111[[#This Row],[In Adafruit Kit]]+Table111[[#This Row],[Common part]]&gt;0,1,"")</f>
        <v>1</v>
      </c>
      <c r="AC1055">
        <v>1</v>
      </c>
      <c r="AE1055" t="str">
        <f>VLOOKUP(Table111[[#This Row],[Resistance (Ohms)]],Values!$A$12:'Values'!D$88,3,0)</f>
        <v>STOCK</v>
      </c>
      <c r="AF1055" t="s">
        <v>29</v>
      </c>
      <c r="AG1055" t="str">
        <f>CONCATENATE(Table111[[#This Row],[Resistance (Ohms)]],Table111[[#This Row],[Tolerance]],Table111[[#This Row],[Stock]])</f>
        <v>270kÂ±5%Stock</v>
      </c>
      <c r="AH1055" t="s">
        <v>11345</v>
      </c>
      <c r="AI1055" s="6" t="s">
        <v>11350</v>
      </c>
    </row>
    <row r="1056" spans="1:35">
      <c r="A1056" t="s">
        <v>5274</v>
      </c>
      <c r="B1056" t="s">
        <v>5275</v>
      </c>
      <c r="C1056" t="s">
        <v>5701</v>
      </c>
      <c r="D1056" t="s">
        <v>5702</v>
      </c>
      <c r="E1056" t="s">
        <v>60</v>
      </c>
      <c r="F1056" t="s">
        <v>5703</v>
      </c>
      <c r="G1056">
        <v>666690</v>
      </c>
      <c r="H1056">
        <v>0</v>
      </c>
      <c r="I1056">
        <v>0.1</v>
      </c>
      <c r="J1056">
        <v>0</v>
      </c>
      <c r="K1056">
        <v>1</v>
      </c>
      <c r="L1056" t="s">
        <v>19</v>
      </c>
      <c r="M1056" t="s">
        <v>5279</v>
      </c>
      <c r="N1056" t="s">
        <v>256</v>
      </c>
      <c r="O1056" t="s">
        <v>24</v>
      </c>
      <c r="P1056" t="s">
        <v>5280</v>
      </c>
      <c r="Q1056" t="s">
        <v>65</v>
      </c>
      <c r="R1056" t="s">
        <v>66</v>
      </c>
      <c r="S1056" t="s">
        <v>105</v>
      </c>
      <c r="T1056" t="s">
        <v>67</v>
      </c>
      <c r="U1056" t="s">
        <v>35</v>
      </c>
      <c r="V1056">
        <v>603</v>
      </c>
      <c r="W1056" t="s">
        <v>36</v>
      </c>
      <c r="X1056" t="s">
        <v>37</v>
      </c>
      <c r="Y1056">
        <v>2</v>
      </c>
      <c r="AB1056" t="str">
        <f>IF(Table111[[#This Row],[In Adafruit Kit]]+Table111[[#This Row],[Common part]]&gt;0,1,"")</f>
        <v/>
      </c>
      <c r="AD1056">
        <v>1</v>
      </c>
      <c r="AE1056" t="str">
        <f>VLOOKUP(Table111[[#This Row],[Resistance (Ohms)]],Values!$A$12:'Values'!D$88,3,0)</f>
        <v>STOCK</v>
      </c>
      <c r="AF1056" t="s">
        <v>29</v>
      </c>
      <c r="AG1056" t="str">
        <f>CONCATENATE(Table111[[#This Row],[Resistance (Ohms)]],Table111[[#This Row],[Tolerance]],Table111[[#This Row],[Stock]])</f>
        <v>270kÂ±1%Stock</v>
      </c>
      <c r="AH1056" t="s">
        <v>11345</v>
      </c>
      <c r="AI1056" s="6" t="s">
        <v>11350</v>
      </c>
    </row>
    <row r="1057" spans="1:35">
      <c r="A1057" t="s">
        <v>7192</v>
      </c>
      <c r="B1057" t="s">
        <v>5275</v>
      </c>
      <c r="C1057" t="s">
        <v>8139</v>
      </c>
      <c r="D1057" t="s">
        <v>8140</v>
      </c>
      <c r="E1057" t="s">
        <v>60</v>
      </c>
      <c r="F1057" t="s">
        <v>5703</v>
      </c>
      <c r="G1057">
        <v>0</v>
      </c>
      <c r="H1057">
        <v>0</v>
      </c>
      <c r="I1057" t="s">
        <v>25</v>
      </c>
      <c r="J1057">
        <v>0</v>
      </c>
      <c r="K1057">
        <v>10</v>
      </c>
      <c r="L1057" t="s">
        <v>19</v>
      </c>
      <c r="M1057" t="s">
        <v>5279</v>
      </c>
      <c r="N1057" t="s">
        <v>256</v>
      </c>
      <c r="O1057" t="s">
        <v>24</v>
      </c>
      <c r="P1057" t="s">
        <v>5280</v>
      </c>
      <c r="Q1057" t="s">
        <v>65</v>
      </c>
      <c r="R1057" t="s">
        <v>20</v>
      </c>
      <c r="S1057" t="s">
        <v>105</v>
      </c>
      <c r="T1057" t="s">
        <v>67</v>
      </c>
      <c r="U1057" t="s">
        <v>35</v>
      </c>
      <c r="V1057">
        <v>603</v>
      </c>
      <c r="W1057" t="s">
        <v>36</v>
      </c>
      <c r="X1057" t="s">
        <v>37</v>
      </c>
      <c r="Y1057">
        <v>2</v>
      </c>
      <c r="AB1057" t="str">
        <f>IF(Table111[[#This Row],[In Adafruit Kit]]+Table111[[#This Row],[Common part]]&gt;0,1,"")</f>
        <v/>
      </c>
      <c r="AE1057" t="str">
        <f>VLOOKUP(Table111[[#This Row],[Resistance (Ohms)]],Values!$A$12:'Values'!D$88,3,0)</f>
        <v>STOCK</v>
      </c>
      <c r="AG1057" t="str">
        <f>CONCATENATE(Table111[[#This Row],[Resistance (Ohms)]],Table111[[#This Row],[Tolerance]],Table111[[#This Row],[Stock]])</f>
        <v>270kÂ±1%</v>
      </c>
      <c r="AH1057" t="s">
        <v>11345</v>
      </c>
      <c r="AI1057" s="6" t="s">
        <v>11350</v>
      </c>
    </row>
    <row r="1058" spans="1:35">
      <c r="A1058" t="s">
        <v>7192</v>
      </c>
      <c r="B1058" t="s">
        <v>5275</v>
      </c>
      <c r="C1058" t="s">
        <v>8998</v>
      </c>
      <c r="D1058" t="s">
        <v>8999</v>
      </c>
      <c r="E1058" t="s">
        <v>60</v>
      </c>
      <c r="F1058" t="s">
        <v>5529</v>
      </c>
      <c r="G1058">
        <v>0</v>
      </c>
      <c r="H1058">
        <v>0</v>
      </c>
      <c r="I1058" t="s">
        <v>25</v>
      </c>
      <c r="J1058">
        <v>0</v>
      </c>
      <c r="K1058">
        <v>10</v>
      </c>
      <c r="L1058" t="s">
        <v>19</v>
      </c>
      <c r="M1058" t="s">
        <v>5279</v>
      </c>
      <c r="N1058" t="s">
        <v>256</v>
      </c>
      <c r="O1058" t="s">
        <v>23</v>
      </c>
      <c r="P1058" t="s">
        <v>5280</v>
      </c>
      <c r="Q1058" t="s">
        <v>65</v>
      </c>
      <c r="R1058" t="s">
        <v>20</v>
      </c>
      <c r="S1058" t="s">
        <v>71</v>
      </c>
      <c r="T1058" t="s">
        <v>67</v>
      </c>
      <c r="U1058" t="s">
        <v>35</v>
      </c>
      <c r="V1058">
        <v>603</v>
      </c>
      <c r="W1058" t="s">
        <v>36</v>
      </c>
      <c r="X1058" t="s">
        <v>37</v>
      </c>
      <c r="Y1058">
        <v>2</v>
      </c>
      <c r="AB1058" t="str">
        <f>IF(Table111[[#This Row],[In Adafruit Kit]]+Table111[[#This Row],[Common part]]&gt;0,1,"")</f>
        <v/>
      </c>
      <c r="AE1058" t="str">
        <f>VLOOKUP(Table111[[#This Row],[Resistance (Ohms)]],Values!$A$12:'Values'!D$88,3,0)</f>
        <v>STOCK</v>
      </c>
      <c r="AG1058" t="str">
        <f>CONCATENATE(Table111[[#This Row],[Resistance (Ohms)]],Table111[[#This Row],[Tolerance]],Table111[[#This Row],[Stock]])</f>
        <v>270kÂ±5%</v>
      </c>
      <c r="AH1058" t="s">
        <v>11345</v>
      </c>
      <c r="AI1058" s="6" t="s">
        <v>11350</v>
      </c>
    </row>
    <row r="1059" spans="1:35">
      <c r="A1059" t="s">
        <v>5274</v>
      </c>
      <c r="B1059" t="s">
        <v>5275</v>
      </c>
      <c r="C1059" t="s">
        <v>6706</v>
      </c>
      <c r="D1059" t="s">
        <v>6707</v>
      </c>
      <c r="E1059" t="s">
        <v>60</v>
      </c>
      <c r="F1059" t="s">
        <v>6708</v>
      </c>
      <c r="G1059">
        <v>42713</v>
      </c>
      <c r="H1059">
        <v>0</v>
      </c>
      <c r="I1059">
        <v>0.1</v>
      </c>
      <c r="J1059">
        <v>0</v>
      </c>
      <c r="K1059">
        <v>1</v>
      </c>
      <c r="L1059" t="s">
        <v>19</v>
      </c>
      <c r="M1059" t="s">
        <v>5279</v>
      </c>
      <c r="N1059" t="s">
        <v>1197</v>
      </c>
      <c r="O1059" t="s">
        <v>24</v>
      </c>
      <c r="P1059" t="s">
        <v>5280</v>
      </c>
      <c r="Q1059" t="s">
        <v>65</v>
      </c>
      <c r="R1059" t="s">
        <v>66</v>
      </c>
      <c r="S1059" t="s">
        <v>105</v>
      </c>
      <c r="T1059" t="s">
        <v>67</v>
      </c>
      <c r="U1059" t="s">
        <v>35</v>
      </c>
      <c r="V1059">
        <v>603</v>
      </c>
      <c r="W1059" t="s">
        <v>36</v>
      </c>
      <c r="X1059" t="s">
        <v>37</v>
      </c>
      <c r="Y1059">
        <v>2</v>
      </c>
      <c r="AB1059" t="str">
        <f>IF(Table111[[#This Row],[In Adafruit Kit]]+Table111[[#This Row],[Common part]]&gt;0,1,"")</f>
        <v/>
      </c>
      <c r="AD1059">
        <v>1</v>
      </c>
      <c r="AE1059" t="e">
        <f>VLOOKUP(Table111[[#This Row],[Resistance (Ohms)]],Values!$A$12:'Values'!D$88,3,0)</f>
        <v>#N/A</v>
      </c>
      <c r="AG1059" t="str">
        <f>CONCATENATE(Table111[[#This Row],[Resistance (Ohms)]],Table111[[#This Row],[Tolerance]],Table111[[#This Row],[Stock]])</f>
        <v>274kÂ±1%</v>
      </c>
      <c r="AH1059" t="s">
        <v>11345</v>
      </c>
      <c r="AI1059" s="6" t="s">
        <v>11350</v>
      </c>
    </row>
    <row r="1060" spans="1:35">
      <c r="A1060" t="s">
        <v>7192</v>
      </c>
      <c r="B1060" t="s">
        <v>5275</v>
      </c>
      <c r="C1060" t="s">
        <v>8147</v>
      </c>
      <c r="D1060" t="s">
        <v>8148</v>
      </c>
      <c r="E1060" t="s">
        <v>60</v>
      </c>
      <c r="F1060" t="s">
        <v>6708</v>
      </c>
      <c r="G1060">
        <v>0</v>
      </c>
      <c r="H1060">
        <v>0</v>
      </c>
      <c r="I1060" t="s">
        <v>25</v>
      </c>
      <c r="J1060">
        <v>0</v>
      </c>
      <c r="K1060">
        <v>10</v>
      </c>
      <c r="L1060" t="s">
        <v>19</v>
      </c>
      <c r="M1060" t="s">
        <v>5279</v>
      </c>
      <c r="N1060" t="s">
        <v>1197</v>
      </c>
      <c r="O1060" t="s">
        <v>24</v>
      </c>
      <c r="P1060" t="s">
        <v>5280</v>
      </c>
      <c r="Q1060" t="s">
        <v>65</v>
      </c>
      <c r="R1060" t="s">
        <v>20</v>
      </c>
      <c r="S1060" t="s">
        <v>105</v>
      </c>
      <c r="T1060" t="s">
        <v>67</v>
      </c>
      <c r="U1060" t="s">
        <v>35</v>
      </c>
      <c r="V1060">
        <v>603</v>
      </c>
      <c r="W1060" t="s">
        <v>36</v>
      </c>
      <c r="X1060" t="s">
        <v>37</v>
      </c>
      <c r="Y1060">
        <v>2</v>
      </c>
      <c r="AB1060" t="str">
        <f>IF(Table111[[#This Row],[In Adafruit Kit]]+Table111[[#This Row],[Common part]]&gt;0,1,"")</f>
        <v/>
      </c>
      <c r="AE1060" t="e">
        <f>VLOOKUP(Table111[[#This Row],[Resistance (Ohms)]],Values!$A$12:'Values'!D$88,3,0)</f>
        <v>#N/A</v>
      </c>
      <c r="AG1060" t="str">
        <f>CONCATENATE(Table111[[#This Row],[Resistance (Ohms)]],Table111[[#This Row],[Tolerance]],Table111[[#This Row],[Stock]])</f>
        <v>274kÂ±1%</v>
      </c>
      <c r="AH1060" t="s">
        <v>11345</v>
      </c>
      <c r="AI1060" s="6" t="s">
        <v>11350</v>
      </c>
    </row>
    <row r="1061" spans="1:35">
      <c r="A1061" t="s">
        <v>5274</v>
      </c>
      <c r="B1061" t="s">
        <v>5275</v>
      </c>
      <c r="C1061" t="s">
        <v>5398</v>
      </c>
      <c r="D1061" t="s">
        <v>5399</v>
      </c>
      <c r="E1061" t="s">
        <v>60</v>
      </c>
      <c r="F1061" t="s">
        <v>5400</v>
      </c>
      <c r="G1061">
        <v>152918</v>
      </c>
      <c r="H1061">
        <v>0</v>
      </c>
      <c r="I1061">
        <v>0.1</v>
      </c>
      <c r="J1061">
        <v>0</v>
      </c>
      <c r="K1061">
        <v>1</v>
      </c>
      <c r="L1061" t="s">
        <v>19</v>
      </c>
      <c r="M1061" t="s">
        <v>5279</v>
      </c>
      <c r="N1061" t="s">
        <v>260</v>
      </c>
      <c r="O1061" t="s">
        <v>23</v>
      </c>
      <c r="P1061" t="s">
        <v>5280</v>
      </c>
      <c r="Q1061" t="s">
        <v>65</v>
      </c>
      <c r="R1061" t="s">
        <v>66</v>
      </c>
      <c r="S1061" t="s">
        <v>105</v>
      </c>
      <c r="T1061" t="s">
        <v>67</v>
      </c>
      <c r="U1061" t="s">
        <v>35</v>
      </c>
      <c r="V1061">
        <v>603</v>
      </c>
      <c r="W1061" t="s">
        <v>36</v>
      </c>
      <c r="X1061" t="s">
        <v>37</v>
      </c>
      <c r="Y1061">
        <v>2</v>
      </c>
      <c r="AB1061" t="str">
        <f>IF(Table111[[#This Row],[In Adafruit Kit]]+Table111[[#This Row],[Common part]]&gt;0,1,"")</f>
        <v/>
      </c>
      <c r="AC1061">
        <v>1</v>
      </c>
      <c r="AE1061" t="str">
        <f>VLOOKUP(Table111[[#This Row],[Resistance (Ohms)]],Values!$A$12:'Values'!D$88,3,0)</f>
        <v>STOCK</v>
      </c>
      <c r="AF1061" t="s">
        <v>29</v>
      </c>
      <c r="AG1061" t="str">
        <f>CONCATENATE(Table111[[#This Row],[Resistance (Ohms)]],Table111[[#This Row],[Tolerance]],Table111[[#This Row],[Stock]])</f>
        <v>27kÂ±5%Stock</v>
      </c>
      <c r="AH1061" t="s">
        <v>11345</v>
      </c>
      <c r="AI1061" s="6" t="s">
        <v>11350</v>
      </c>
    </row>
    <row r="1062" spans="1:35">
      <c r="A1062" t="s">
        <v>5274</v>
      </c>
      <c r="B1062" t="s">
        <v>5275</v>
      </c>
      <c r="C1062" t="s">
        <v>5722</v>
      </c>
      <c r="D1062" t="s">
        <v>5723</v>
      </c>
      <c r="E1062" t="s">
        <v>60</v>
      </c>
      <c r="F1062" t="s">
        <v>5724</v>
      </c>
      <c r="G1062">
        <v>439249</v>
      </c>
      <c r="H1062">
        <v>0</v>
      </c>
      <c r="I1062">
        <v>0.1</v>
      </c>
      <c r="J1062">
        <v>0</v>
      </c>
      <c r="K1062">
        <v>1</v>
      </c>
      <c r="L1062" t="s">
        <v>19</v>
      </c>
      <c r="M1062" t="s">
        <v>5279</v>
      </c>
      <c r="N1062" t="s">
        <v>260</v>
      </c>
      <c r="O1062" t="s">
        <v>24</v>
      </c>
      <c r="P1062" t="s">
        <v>5280</v>
      </c>
      <c r="Q1062" t="s">
        <v>65</v>
      </c>
      <c r="R1062" t="s">
        <v>66</v>
      </c>
      <c r="S1062" t="s">
        <v>105</v>
      </c>
      <c r="T1062" t="s">
        <v>67</v>
      </c>
      <c r="U1062" t="s">
        <v>35</v>
      </c>
      <c r="V1062">
        <v>603</v>
      </c>
      <c r="W1062" t="s">
        <v>36</v>
      </c>
      <c r="X1062" t="s">
        <v>37</v>
      </c>
      <c r="Y1062">
        <v>2</v>
      </c>
      <c r="AB1062" t="str">
        <f>IF(Table111[[#This Row],[In Adafruit Kit]]+Table111[[#This Row],[Common part]]&gt;0,1,"")</f>
        <v/>
      </c>
      <c r="AD1062">
        <v>1</v>
      </c>
      <c r="AE1062" t="str">
        <f>VLOOKUP(Table111[[#This Row],[Resistance (Ohms)]],Values!$A$12:'Values'!D$88,3,0)</f>
        <v>STOCK</v>
      </c>
      <c r="AF1062" t="s">
        <v>29</v>
      </c>
      <c r="AG1062" t="str">
        <f>CONCATENATE(Table111[[#This Row],[Resistance (Ohms)]],Table111[[#This Row],[Tolerance]],Table111[[#This Row],[Stock]])</f>
        <v>27kÂ±1%Stock</v>
      </c>
      <c r="AH1062" t="s">
        <v>11345</v>
      </c>
      <c r="AI1062" s="6" t="s">
        <v>11350</v>
      </c>
    </row>
    <row r="1063" spans="1:35">
      <c r="A1063" t="s">
        <v>7192</v>
      </c>
      <c r="B1063" t="s">
        <v>5275</v>
      </c>
      <c r="C1063" t="s">
        <v>8137</v>
      </c>
      <c r="D1063" t="s">
        <v>8138</v>
      </c>
      <c r="E1063" t="s">
        <v>60</v>
      </c>
      <c r="F1063" t="s">
        <v>5724</v>
      </c>
      <c r="G1063">
        <v>0</v>
      </c>
      <c r="H1063">
        <v>0</v>
      </c>
      <c r="I1063" t="s">
        <v>25</v>
      </c>
      <c r="J1063">
        <v>0</v>
      </c>
      <c r="K1063">
        <v>10</v>
      </c>
      <c r="L1063" t="s">
        <v>19</v>
      </c>
      <c r="M1063" t="s">
        <v>5279</v>
      </c>
      <c r="N1063" t="s">
        <v>260</v>
      </c>
      <c r="O1063" t="s">
        <v>24</v>
      </c>
      <c r="P1063" t="s">
        <v>5280</v>
      </c>
      <c r="Q1063" t="s">
        <v>65</v>
      </c>
      <c r="R1063" t="s">
        <v>20</v>
      </c>
      <c r="S1063" t="s">
        <v>105</v>
      </c>
      <c r="T1063" t="s">
        <v>67</v>
      </c>
      <c r="U1063" t="s">
        <v>35</v>
      </c>
      <c r="V1063">
        <v>603</v>
      </c>
      <c r="W1063" t="s">
        <v>36</v>
      </c>
      <c r="X1063" t="s">
        <v>37</v>
      </c>
      <c r="Y1063">
        <v>2</v>
      </c>
      <c r="AB1063" t="str">
        <f>IF(Table111[[#This Row],[In Adafruit Kit]]+Table111[[#This Row],[Common part]]&gt;0,1,"")</f>
        <v/>
      </c>
      <c r="AE1063" t="str">
        <f>VLOOKUP(Table111[[#This Row],[Resistance (Ohms)]],Values!$A$12:'Values'!D$88,3,0)</f>
        <v>STOCK</v>
      </c>
      <c r="AG1063" t="str">
        <f>CONCATENATE(Table111[[#This Row],[Resistance (Ohms)]],Table111[[#This Row],[Tolerance]],Table111[[#This Row],[Stock]])</f>
        <v>27kÂ±1%</v>
      </c>
      <c r="AH1063" t="s">
        <v>11345</v>
      </c>
      <c r="AI1063" s="6" t="s">
        <v>11350</v>
      </c>
    </row>
    <row r="1064" spans="1:35">
      <c r="A1064" t="s">
        <v>7192</v>
      </c>
      <c r="B1064" t="s">
        <v>5275</v>
      </c>
      <c r="C1064" t="s">
        <v>8996</v>
      </c>
      <c r="D1064" t="s">
        <v>8997</v>
      </c>
      <c r="E1064" t="s">
        <v>60</v>
      </c>
      <c r="F1064" t="s">
        <v>5400</v>
      </c>
      <c r="G1064">
        <v>0</v>
      </c>
      <c r="H1064">
        <v>0</v>
      </c>
      <c r="I1064" t="s">
        <v>25</v>
      </c>
      <c r="J1064">
        <v>0</v>
      </c>
      <c r="K1064">
        <v>10</v>
      </c>
      <c r="L1064" t="s">
        <v>19</v>
      </c>
      <c r="M1064" t="s">
        <v>5279</v>
      </c>
      <c r="N1064" t="s">
        <v>260</v>
      </c>
      <c r="O1064" t="s">
        <v>23</v>
      </c>
      <c r="P1064" t="s">
        <v>5280</v>
      </c>
      <c r="Q1064" t="s">
        <v>65</v>
      </c>
      <c r="R1064" t="s">
        <v>20</v>
      </c>
      <c r="S1064" t="s">
        <v>71</v>
      </c>
      <c r="T1064" t="s">
        <v>67</v>
      </c>
      <c r="U1064" t="s">
        <v>35</v>
      </c>
      <c r="V1064">
        <v>603</v>
      </c>
      <c r="W1064" t="s">
        <v>36</v>
      </c>
      <c r="X1064" t="s">
        <v>37</v>
      </c>
      <c r="Y1064">
        <v>2</v>
      </c>
      <c r="AB1064" t="str">
        <f>IF(Table111[[#This Row],[In Adafruit Kit]]+Table111[[#This Row],[Common part]]&gt;0,1,"")</f>
        <v/>
      </c>
      <c r="AE1064" t="str">
        <f>VLOOKUP(Table111[[#This Row],[Resistance (Ohms)]],Values!$A$12:'Values'!D$88,3,0)</f>
        <v>STOCK</v>
      </c>
      <c r="AG1064" t="str">
        <f>CONCATENATE(Table111[[#This Row],[Resistance (Ohms)]],Table111[[#This Row],[Tolerance]],Table111[[#This Row],[Stock]])</f>
        <v>27kÂ±5%</v>
      </c>
      <c r="AH1064" t="s">
        <v>11345</v>
      </c>
      <c r="AI1064" s="6" t="s">
        <v>11350</v>
      </c>
    </row>
    <row r="1065" spans="1:35">
      <c r="A1065" t="s">
        <v>5274</v>
      </c>
      <c r="B1065" t="s">
        <v>5275</v>
      </c>
      <c r="C1065" t="s">
        <v>7519</v>
      </c>
      <c r="D1065" t="s">
        <v>7520</v>
      </c>
      <c r="E1065" t="s">
        <v>60</v>
      </c>
      <c r="F1065" t="s">
        <v>7521</v>
      </c>
      <c r="G1065">
        <v>1409</v>
      </c>
      <c r="H1065">
        <v>0</v>
      </c>
      <c r="I1065">
        <v>0.1</v>
      </c>
      <c r="J1065">
        <v>0</v>
      </c>
      <c r="K1065">
        <v>1</v>
      </c>
      <c r="L1065" t="s">
        <v>19</v>
      </c>
      <c r="M1065" t="s">
        <v>5279</v>
      </c>
      <c r="N1065" t="s">
        <v>1441</v>
      </c>
      <c r="O1065" t="s">
        <v>24</v>
      </c>
      <c r="P1065" t="s">
        <v>5280</v>
      </c>
      <c r="Q1065" t="s">
        <v>65</v>
      </c>
      <c r="R1065" t="s">
        <v>66</v>
      </c>
      <c r="S1065" t="s">
        <v>105</v>
      </c>
      <c r="T1065" t="s">
        <v>67</v>
      </c>
      <c r="U1065" t="s">
        <v>35</v>
      </c>
      <c r="V1065">
        <v>603</v>
      </c>
      <c r="W1065" t="s">
        <v>36</v>
      </c>
      <c r="X1065" t="s">
        <v>37</v>
      </c>
      <c r="Y1065">
        <v>2</v>
      </c>
      <c r="AB1065" t="str">
        <f>IF(Table111[[#This Row],[In Adafruit Kit]]+Table111[[#This Row],[Common part]]&gt;0,1,"")</f>
        <v/>
      </c>
      <c r="AD1065">
        <v>1</v>
      </c>
      <c r="AE1065" t="e">
        <f>VLOOKUP(Table111[[#This Row],[Resistance (Ohms)]],Values!$A$12:'Values'!D$88,3,0)</f>
        <v>#N/A</v>
      </c>
      <c r="AG1065" t="str">
        <f>CONCATENATE(Table111[[#This Row],[Resistance (Ohms)]],Table111[[#This Row],[Tolerance]],Table111[[#This Row],[Stock]])</f>
        <v>28.7kÂ±1%</v>
      </c>
      <c r="AH1065" t="s">
        <v>11345</v>
      </c>
      <c r="AI1065" s="6" t="s">
        <v>11350</v>
      </c>
    </row>
    <row r="1066" spans="1:35">
      <c r="A1066" t="s">
        <v>7192</v>
      </c>
      <c r="B1066" t="s">
        <v>5275</v>
      </c>
      <c r="C1066" t="s">
        <v>8165</v>
      </c>
      <c r="D1066" t="s">
        <v>8166</v>
      </c>
      <c r="E1066" t="s">
        <v>60</v>
      </c>
      <c r="F1066" t="s">
        <v>7521</v>
      </c>
      <c r="G1066">
        <v>0</v>
      </c>
      <c r="H1066">
        <v>0</v>
      </c>
      <c r="I1066" t="s">
        <v>25</v>
      </c>
      <c r="J1066">
        <v>0</v>
      </c>
      <c r="K1066">
        <v>10</v>
      </c>
      <c r="L1066" t="s">
        <v>19</v>
      </c>
      <c r="M1066" t="s">
        <v>5279</v>
      </c>
      <c r="N1066" t="s">
        <v>1441</v>
      </c>
      <c r="O1066" t="s">
        <v>24</v>
      </c>
      <c r="P1066" t="s">
        <v>5280</v>
      </c>
      <c r="Q1066" t="s">
        <v>65</v>
      </c>
      <c r="R1066" t="s">
        <v>20</v>
      </c>
      <c r="S1066" t="s">
        <v>105</v>
      </c>
      <c r="T1066" t="s">
        <v>67</v>
      </c>
      <c r="U1066" t="s">
        <v>35</v>
      </c>
      <c r="V1066">
        <v>603</v>
      </c>
      <c r="W1066" t="s">
        <v>36</v>
      </c>
      <c r="X1066" t="s">
        <v>37</v>
      </c>
      <c r="Y1066">
        <v>2</v>
      </c>
      <c r="AB1066" t="str">
        <f>IF(Table111[[#This Row],[In Adafruit Kit]]+Table111[[#This Row],[Common part]]&gt;0,1,"")</f>
        <v/>
      </c>
      <c r="AE1066" t="e">
        <f>VLOOKUP(Table111[[#This Row],[Resistance (Ohms)]],Values!$A$12:'Values'!D$88,3,0)</f>
        <v>#N/A</v>
      </c>
      <c r="AG1066" t="str">
        <f>CONCATENATE(Table111[[#This Row],[Resistance (Ohms)]],Table111[[#This Row],[Tolerance]],Table111[[#This Row],[Stock]])</f>
        <v>28.7kÂ±1%</v>
      </c>
      <c r="AH1066" t="s">
        <v>11345</v>
      </c>
      <c r="AI1066" s="6" t="s">
        <v>11350</v>
      </c>
    </row>
    <row r="1067" spans="1:35">
      <c r="A1067" t="s">
        <v>5274</v>
      </c>
      <c r="B1067" t="s">
        <v>5275</v>
      </c>
      <c r="C1067" t="s">
        <v>6493</v>
      </c>
      <c r="D1067" t="s">
        <v>6494</v>
      </c>
      <c r="E1067" t="s">
        <v>60</v>
      </c>
      <c r="F1067" t="s">
        <v>6495</v>
      </c>
      <c r="G1067">
        <v>58399</v>
      </c>
      <c r="H1067">
        <v>0</v>
      </c>
      <c r="I1067">
        <v>0.1</v>
      </c>
      <c r="J1067">
        <v>0</v>
      </c>
      <c r="K1067">
        <v>1</v>
      </c>
      <c r="L1067" t="s">
        <v>19</v>
      </c>
      <c r="M1067" t="s">
        <v>5279</v>
      </c>
      <c r="N1067" t="s">
        <v>1201</v>
      </c>
      <c r="O1067" t="s">
        <v>24</v>
      </c>
      <c r="P1067" t="s">
        <v>5280</v>
      </c>
      <c r="Q1067" t="s">
        <v>65</v>
      </c>
      <c r="R1067" t="s">
        <v>66</v>
      </c>
      <c r="S1067" t="s">
        <v>105</v>
      </c>
      <c r="T1067" t="s">
        <v>67</v>
      </c>
      <c r="U1067" t="s">
        <v>35</v>
      </c>
      <c r="V1067">
        <v>603</v>
      </c>
      <c r="W1067" t="s">
        <v>36</v>
      </c>
      <c r="X1067" t="s">
        <v>37</v>
      </c>
      <c r="Y1067">
        <v>2</v>
      </c>
      <c r="AB1067" t="str">
        <f>IF(Table111[[#This Row],[In Adafruit Kit]]+Table111[[#This Row],[Common part]]&gt;0,1,"")</f>
        <v/>
      </c>
      <c r="AD1067">
        <v>1</v>
      </c>
      <c r="AE1067" t="e">
        <f>VLOOKUP(Table111[[#This Row],[Resistance (Ohms)]],Values!$A$12:'Values'!D$88,3,0)</f>
        <v>#N/A</v>
      </c>
      <c r="AG1067" t="str">
        <f>CONCATENATE(Table111[[#This Row],[Resistance (Ohms)]],Table111[[#This Row],[Tolerance]],Table111[[#This Row],[Stock]])</f>
        <v>280kÂ±1%</v>
      </c>
      <c r="AH1067" t="s">
        <v>11345</v>
      </c>
      <c r="AI1067" s="6" t="s">
        <v>11350</v>
      </c>
    </row>
    <row r="1068" spans="1:35">
      <c r="A1068" t="s">
        <v>7192</v>
      </c>
      <c r="B1068" t="s">
        <v>5275</v>
      </c>
      <c r="C1068" t="s">
        <v>8159</v>
      </c>
      <c r="D1068" t="s">
        <v>8160</v>
      </c>
      <c r="E1068" t="s">
        <v>60</v>
      </c>
      <c r="F1068" t="s">
        <v>6495</v>
      </c>
      <c r="G1068">
        <v>0</v>
      </c>
      <c r="H1068">
        <v>0</v>
      </c>
      <c r="I1068" t="s">
        <v>25</v>
      </c>
      <c r="J1068">
        <v>0</v>
      </c>
      <c r="K1068">
        <v>10</v>
      </c>
      <c r="L1068" t="s">
        <v>19</v>
      </c>
      <c r="M1068" t="s">
        <v>5279</v>
      </c>
      <c r="N1068" t="s">
        <v>1201</v>
      </c>
      <c r="O1068" t="s">
        <v>24</v>
      </c>
      <c r="P1068" t="s">
        <v>5280</v>
      </c>
      <c r="Q1068" t="s">
        <v>65</v>
      </c>
      <c r="R1068" t="s">
        <v>20</v>
      </c>
      <c r="S1068" t="s">
        <v>105</v>
      </c>
      <c r="T1068" t="s">
        <v>67</v>
      </c>
      <c r="U1068" t="s">
        <v>35</v>
      </c>
      <c r="V1068">
        <v>603</v>
      </c>
      <c r="W1068" t="s">
        <v>36</v>
      </c>
      <c r="X1068" t="s">
        <v>37</v>
      </c>
      <c r="Y1068">
        <v>2</v>
      </c>
      <c r="AB1068" t="str">
        <f>IF(Table111[[#This Row],[In Adafruit Kit]]+Table111[[#This Row],[Common part]]&gt;0,1,"")</f>
        <v/>
      </c>
      <c r="AE1068" t="e">
        <f>VLOOKUP(Table111[[#This Row],[Resistance (Ohms)]],Values!$A$12:'Values'!D$88,3,0)</f>
        <v>#N/A</v>
      </c>
      <c r="AG1068" t="str">
        <f>CONCATENATE(Table111[[#This Row],[Resistance (Ohms)]],Table111[[#This Row],[Tolerance]],Table111[[#This Row],[Stock]])</f>
        <v>280kÂ±1%</v>
      </c>
      <c r="AH1068" t="s">
        <v>11345</v>
      </c>
      <c r="AI1068" s="6" t="s">
        <v>11350</v>
      </c>
    </row>
    <row r="1069" spans="1:35">
      <c r="A1069" t="s">
        <v>5274</v>
      </c>
      <c r="B1069" t="s">
        <v>5275</v>
      </c>
      <c r="C1069" t="s">
        <v>6352</v>
      </c>
      <c r="D1069" t="s">
        <v>6353</v>
      </c>
      <c r="E1069" t="s">
        <v>60</v>
      </c>
      <c r="F1069" t="s">
        <v>6354</v>
      </c>
      <c r="G1069">
        <v>71492</v>
      </c>
      <c r="H1069">
        <v>0</v>
      </c>
      <c r="I1069">
        <v>0.1</v>
      </c>
      <c r="J1069">
        <v>0</v>
      </c>
      <c r="K1069">
        <v>1</v>
      </c>
      <c r="L1069" t="s">
        <v>19</v>
      </c>
      <c r="M1069" t="s">
        <v>5279</v>
      </c>
      <c r="N1069" t="s">
        <v>1783</v>
      </c>
      <c r="O1069" t="s">
        <v>24</v>
      </c>
      <c r="P1069" t="s">
        <v>5280</v>
      </c>
      <c r="Q1069" t="s">
        <v>65</v>
      </c>
      <c r="R1069" t="s">
        <v>66</v>
      </c>
      <c r="S1069" t="s">
        <v>105</v>
      </c>
      <c r="T1069" t="s">
        <v>67</v>
      </c>
      <c r="U1069" t="s">
        <v>35</v>
      </c>
      <c r="V1069">
        <v>603</v>
      </c>
      <c r="W1069" t="s">
        <v>36</v>
      </c>
      <c r="X1069" t="s">
        <v>37</v>
      </c>
      <c r="Y1069">
        <v>2</v>
      </c>
      <c r="AB1069" t="str">
        <f>IF(Table111[[#This Row],[In Adafruit Kit]]+Table111[[#This Row],[Common part]]&gt;0,1,"")</f>
        <v/>
      </c>
      <c r="AD1069">
        <v>1</v>
      </c>
      <c r="AE1069" t="e">
        <f>VLOOKUP(Table111[[#This Row],[Resistance (Ohms)]],Values!$A$12:'Values'!D$88,3,0)</f>
        <v>#N/A</v>
      </c>
      <c r="AG1069" t="str">
        <f>CONCATENATE(Table111[[#This Row],[Resistance (Ohms)]],Table111[[#This Row],[Tolerance]],Table111[[#This Row],[Stock]])</f>
        <v>287kÂ±1%</v>
      </c>
      <c r="AH1069" t="s">
        <v>11345</v>
      </c>
      <c r="AI1069" s="6" t="s">
        <v>11350</v>
      </c>
    </row>
    <row r="1070" spans="1:35">
      <c r="A1070" t="s">
        <v>7192</v>
      </c>
      <c r="B1070" t="s">
        <v>5275</v>
      </c>
      <c r="C1070" t="s">
        <v>8167</v>
      </c>
      <c r="D1070" t="s">
        <v>8168</v>
      </c>
      <c r="E1070" t="s">
        <v>60</v>
      </c>
      <c r="F1070" t="s">
        <v>6354</v>
      </c>
      <c r="G1070">
        <v>0</v>
      </c>
      <c r="H1070">
        <v>0</v>
      </c>
      <c r="I1070" t="s">
        <v>25</v>
      </c>
      <c r="J1070">
        <v>0</v>
      </c>
      <c r="K1070">
        <v>10</v>
      </c>
      <c r="L1070" t="s">
        <v>19</v>
      </c>
      <c r="M1070" t="s">
        <v>5279</v>
      </c>
      <c r="N1070" t="s">
        <v>1783</v>
      </c>
      <c r="O1070" t="s">
        <v>24</v>
      </c>
      <c r="P1070" t="s">
        <v>5280</v>
      </c>
      <c r="Q1070" t="s">
        <v>65</v>
      </c>
      <c r="R1070" t="s">
        <v>20</v>
      </c>
      <c r="S1070" t="s">
        <v>105</v>
      </c>
      <c r="T1070" t="s">
        <v>67</v>
      </c>
      <c r="U1070" t="s">
        <v>35</v>
      </c>
      <c r="V1070">
        <v>603</v>
      </c>
      <c r="W1070" t="s">
        <v>36</v>
      </c>
      <c r="X1070" t="s">
        <v>37</v>
      </c>
      <c r="Y1070">
        <v>2</v>
      </c>
      <c r="AB1070" t="str">
        <f>IF(Table111[[#This Row],[In Adafruit Kit]]+Table111[[#This Row],[Common part]]&gt;0,1,"")</f>
        <v/>
      </c>
      <c r="AE1070" t="e">
        <f>VLOOKUP(Table111[[#This Row],[Resistance (Ohms)]],Values!$A$12:'Values'!D$88,3,0)</f>
        <v>#N/A</v>
      </c>
      <c r="AG1070" t="str">
        <f>CONCATENATE(Table111[[#This Row],[Resistance (Ohms)]],Table111[[#This Row],[Tolerance]],Table111[[#This Row],[Stock]])</f>
        <v>287kÂ±1%</v>
      </c>
      <c r="AH1070" t="s">
        <v>11345</v>
      </c>
      <c r="AI1070" s="6" t="s">
        <v>11350</v>
      </c>
    </row>
    <row r="1071" spans="1:35">
      <c r="A1071" t="s">
        <v>5274</v>
      </c>
      <c r="B1071" t="s">
        <v>5275</v>
      </c>
      <c r="C1071" t="s">
        <v>6568</v>
      </c>
      <c r="D1071" t="s">
        <v>6569</v>
      </c>
      <c r="E1071" t="s">
        <v>60</v>
      </c>
      <c r="F1071" t="s">
        <v>6570</v>
      </c>
      <c r="G1071">
        <v>53212</v>
      </c>
      <c r="H1071">
        <v>0</v>
      </c>
      <c r="I1071">
        <v>0.1</v>
      </c>
      <c r="J1071">
        <v>0</v>
      </c>
      <c r="K1071">
        <v>1</v>
      </c>
      <c r="L1071" t="s">
        <v>19</v>
      </c>
      <c r="M1071" t="s">
        <v>5279</v>
      </c>
      <c r="N1071" t="s">
        <v>2579</v>
      </c>
      <c r="O1071" t="s">
        <v>24</v>
      </c>
      <c r="P1071" t="s">
        <v>5280</v>
      </c>
      <c r="Q1071" t="s">
        <v>65</v>
      </c>
      <c r="R1071" t="s">
        <v>66</v>
      </c>
      <c r="S1071" t="s">
        <v>105</v>
      </c>
      <c r="T1071" t="s">
        <v>67</v>
      </c>
      <c r="U1071" t="s">
        <v>35</v>
      </c>
      <c r="V1071">
        <v>603</v>
      </c>
      <c r="W1071" t="s">
        <v>36</v>
      </c>
      <c r="X1071" t="s">
        <v>37</v>
      </c>
      <c r="Y1071">
        <v>2</v>
      </c>
      <c r="AB1071" t="str">
        <f>IF(Table111[[#This Row],[In Adafruit Kit]]+Table111[[#This Row],[Common part]]&gt;0,1,"")</f>
        <v/>
      </c>
      <c r="AD1071">
        <v>1</v>
      </c>
      <c r="AE1071" t="e">
        <f>VLOOKUP(Table111[[#This Row],[Resistance (Ohms)]],Values!$A$12:'Values'!D$88,3,0)</f>
        <v>#N/A</v>
      </c>
      <c r="AG1071" t="str">
        <f>CONCATENATE(Table111[[#This Row],[Resistance (Ohms)]],Table111[[#This Row],[Tolerance]],Table111[[#This Row],[Stock]])</f>
        <v>28kÂ±1%</v>
      </c>
      <c r="AH1071" t="s">
        <v>11345</v>
      </c>
      <c r="AI1071" s="6" t="s">
        <v>11350</v>
      </c>
    </row>
    <row r="1072" spans="1:35">
      <c r="A1072" t="s">
        <v>7192</v>
      </c>
      <c r="B1072" t="s">
        <v>5275</v>
      </c>
      <c r="C1072" t="s">
        <v>8157</v>
      </c>
      <c r="D1072" t="s">
        <v>8158</v>
      </c>
      <c r="E1072" t="s">
        <v>60</v>
      </c>
      <c r="F1072" t="s">
        <v>6570</v>
      </c>
      <c r="G1072">
        <v>0</v>
      </c>
      <c r="H1072">
        <v>0</v>
      </c>
      <c r="I1072" t="s">
        <v>25</v>
      </c>
      <c r="J1072">
        <v>0</v>
      </c>
      <c r="K1072">
        <v>10</v>
      </c>
      <c r="L1072" t="s">
        <v>19</v>
      </c>
      <c r="M1072" t="s">
        <v>5279</v>
      </c>
      <c r="N1072" t="s">
        <v>2579</v>
      </c>
      <c r="O1072" t="s">
        <v>24</v>
      </c>
      <c r="P1072" t="s">
        <v>5280</v>
      </c>
      <c r="Q1072" t="s">
        <v>65</v>
      </c>
      <c r="R1072" t="s">
        <v>20</v>
      </c>
      <c r="S1072" t="s">
        <v>105</v>
      </c>
      <c r="T1072" t="s">
        <v>67</v>
      </c>
      <c r="U1072" t="s">
        <v>35</v>
      </c>
      <c r="V1072">
        <v>603</v>
      </c>
      <c r="W1072" t="s">
        <v>36</v>
      </c>
      <c r="X1072" t="s">
        <v>37</v>
      </c>
      <c r="Y1072">
        <v>2</v>
      </c>
      <c r="AB1072" t="str">
        <f>IF(Table111[[#This Row],[In Adafruit Kit]]+Table111[[#This Row],[Common part]]&gt;0,1,"")</f>
        <v/>
      </c>
      <c r="AE1072" t="e">
        <f>VLOOKUP(Table111[[#This Row],[Resistance (Ohms)]],Values!$A$12:'Values'!D$88,3,0)</f>
        <v>#N/A</v>
      </c>
      <c r="AG1072" t="str">
        <f>CONCATENATE(Table111[[#This Row],[Resistance (Ohms)]],Table111[[#This Row],[Tolerance]],Table111[[#This Row],[Stock]])</f>
        <v>28kÂ±1%</v>
      </c>
      <c r="AH1072" t="s">
        <v>11345</v>
      </c>
      <c r="AI1072" s="6" t="s">
        <v>11350</v>
      </c>
    </row>
    <row r="1073" spans="1:35">
      <c r="A1073" t="s">
        <v>5274</v>
      </c>
      <c r="B1073" t="s">
        <v>5275</v>
      </c>
      <c r="C1073" t="s">
        <v>6925</v>
      </c>
      <c r="D1073" t="s">
        <v>6926</v>
      </c>
      <c r="E1073" t="s">
        <v>60</v>
      </c>
      <c r="F1073" t="s">
        <v>6927</v>
      </c>
      <c r="G1073">
        <v>20522</v>
      </c>
      <c r="H1073">
        <v>0</v>
      </c>
      <c r="I1073">
        <v>0.1</v>
      </c>
      <c r="J1073">
        <v>0</v>
      </c>
      <c r="K1073">
        <v>1</v>
      </c>
      <c r="L1073" t="s">
        <v>19</v>
      </c>
      <c r="M1073" t="s">
        <v>5279</v>
      </c>
      <c r="N1073" t="s">
        <v>1445</v>
      </c>
      <c r="O1073" t="s">
        <v>24</v>
      </c>
      <c r="P1073" t="s">
        <v>5280</v>
      </c>
      <c r="Q1073" t="s">
        <v>65</v>
      </c>
      <c r="R1073" t="s">
        <v>66</v>
      </c>
      <c r="S1073" t="s">
        <v>105</v>
      </c>
      <c r="T1073" t="s">
        <v>67</v>
      </c>
      <c r="U1073" t="s">
        <v>35</v>
      </c>
      <c r="V1073">
        <v>603</v>
      </c>
      <c r="W1073" t="s">
        <v>36</v>
      </c>
      <c r="X1073" t="s">
        <v>37</v>
      </c>
      <c r="Y1073">
        <v>2</v>
      </c>
      <c r="AB1073" t="str">
        <f>IF(Table111[[#This Row],[In Adafruit Kit]]+Table111[[#This Row],[Common part]]&gt;0,1,"")</f>
        <v/>
      </c>
      <c r="AD1073">
        <v>1</v>
      </c>
      <c r="AE1073" t="e">
        <f>VLOOKUP(Table111[[#This Row],[Resistance (Ohms)]],Values!$A$12:'Values'!D$88,3,0)</f>
        <v>#N/A</v>
      </c>
      <c r="AG1073" t="str">
        <f>CONCATENATE(Table111[[#This Row],[Resistance (Ohms)]],Table111[[#This Row],[Tolerance]],Table111[[#This Row],[Stock]])</f>
        <v>29.4kÂ±1%</v>
      </c>
      <c r="AH1073" t="s">
        <v>11345</v>
      </c>
      <c r="AI1073" s="6" t="s">
        <v>11350</v>
      </c>
    </row>
    <row r="1074" spans="1:35">
      <c r="A1074" t="s">
        <v>7192</v>
      </c>
      <c r="B1074" t="s">
        <v>5275</v>
      </c>
      <c r="C1074" t="s">
        <v>8177</v>
      </c>
      <c r="D1074" t="s">
        <v>8178</v>
      </c>
      <c r="E1074" t="s">
        <v>60</v>
      </c>
      <c r="F1074" t="s">
        <v>6927</v>
      </c>
      <c r="G1074">
        <v>0</v>
      </c>
      <c r="H1074">
        <v>0</v>
      </c>
      <c r="I1074" t="s">
        <v>25</v>
      </c>
      <c r="J1074">
        <v>0</v>
      </c>
      <c r="K1074">
        <v>10</v>
      </c>
      <c r="L1074" t="s">
        <v>19</v>
      </c>
      <c r="M1074" t="s">
        <v>5279</v>
      </c>
      <c r="N1074" t="s">
        <v>1445</v>
      </c>
      <c r="O1074" t="s">
        <v>24</v>
      </c>
      <c r="P1074" t="s">
        <v>5280</v>
      </c>
      <c r="Q1074" t="s">
        <v>65</v>
      </c>
      <c r="R1074" t="s">
        <v>20</v>
      </c>
      <c r="S1074" t="s">
        <v>105</v>
      </c>
      <c r="T1074" t="s">
        <v>67</v>
      </c>
      <c r="U1074" t="s">
        <v>35</v>
      </c>
      <c r="V1074">
        <v>603</v>
      </c>
      <c r="W1074" t="s">
        <v>36</v>
      </c>
      <c r="X1074" t="s">
        <v>37</v>
      </c>
      <c r="Y1074">
        <v>2</v>
      </c>
      <c r="AB1074" t="str">
        <f>IF(Table111[[#This Row],[In Adafruit Kit]]+Table111[[#This Row],[Common part]]&gt;0,1,"")</f>
        <v/>
      </c>
      <c r="AE1074" t="e">
        <f>VLOOKUP(Table111[[#This Row],[Resistance (Ohms)]],Values!$A$12:'Values'!D$88,3,0)</f>
        <v>#N/A</v>
      </c>
      <c r="AG1074" t="str">
        <f>CONCATENATE(Table111[[#This Row],[Resistance (Ohms)]],Table111[[#This Row],[Tolerance]],Table111[[#This Row],[Stock]])</f>
        <v>29.4kÂ±1%</v>
      </c>
      <c r="AH1074" t="s">
        <v>11345</v>
      </c>
      <c r="AI1074" s="6" t="s">
        <v>11350</v>
      </c>
    </row>
    <row r="1075" spans="1:35">
      <c r="A1075" t="s">
        <v>5274</v>
      </c>
      <c r="B1075" t="s">
        <v>5275</v>
      </c>
      <c r="C1075" t="s">
        <v>7603</v>
      </c>
      <c r="D1075" t="s">
        <v>7604</v>
      </c>
      <c r="E1075" t="s">
        <v>60</v>
      </c>
      <c r="F1075" t="s">
        <v>7605</v>
      </c>
      <c r="G1075">
        <v>77</v>
      </c>
      <c r="H1075">
        <v>0</v>
      </c>
      <c r="I1075">
        <v>0.1</v>
      </c>
      <c r="J1075">
        <v>0</v>
      </c>
      <c r="K1075">
        <v>1</v>
      </c>
      <c r="L1075" t="s">
        <v>19</v>
      </c>
      <c r="M1075" t="s">
        <v>5279</v>
      </c>
      <c r="N1075" t="s">
        <v>2817</v>
      </c>
      <c r="O1075" t="s">
        <v>24</v>
      </c>
      <c r="P1075" t="s">
        <v>5280</v>
      </c>
      <c r="Q1075" t="s">
        <v>65</v>
      </c>
      <c r="R1075" t="s">
        <v>66</v>
      </c>
      <c r="S1075" t="s">
        <v>105</v>
      </c>
      <c r="T1075" t="s">
        <v>67</v>
      </c>
      <c r="U1075" t="s">
        <v>35</v>
      </c>
      <c r="V1075">
        <v>603</v>
      </c>
      <c r="W1075" t="s">
        <v>36</v>
      </c>
      <c r="X1075" t="s">
        <v>37</v>
      </c>
      <c r="Y1075">
        <v>2</v>
      </c>
      <c r="AB1075" t="str">
        <f>IF(Table111[[#This Row],[In Adafruit Kit]]+Table111[[#This Row],[Common part]]&gt;0,1,"")</f>
        <v/>
      </c>
      <c r="AD1075">
        <v>1</v>
      </c>
      <c r="AE1075" t="e">
        <f>VLOOKUP(Table111[[#This Row],[Resistance (Ohms)]],Values!$A$12:'Values'!D$88,3,0)</f>
        <v>#N/A</v>
      </c>
      <c r="AG1075" t="str">
        <f>CONCATENATE(Table111[[#This Row],[Resistance (Ohms)]],Table111[[#This Row],[Tolerance]],Table111[[#This Row],[Stock]])</f>
        <v>294kÂ±1%</v>
      </c>
      <c r="AH1075" t="s">
        <v>11345</v>
      </c>
      <c r="AI1075" s="6" t="s">
        <v>11350</v>
      </c>
    </row>
    <row r="1076" spans="1:35">
      <c r="A1076" t="s">
        <v>7192</v>
      </c>
      <c r="B1076" t="s">
        <v>5275</v>
      </c>
      <c r="C1076" t="s">
        <v>8179</v>
      </c>
      <c r="D1076" t="s">
        <v>8180</v>
      </c>
      <c r="E1076" t="s">
        <v>60</v>
      </c>
      <c r="F1076" t="s">
        <v>7605</v>
      </c>
      <c r="G1076">
        <v>0</v>
      </c>
      <c r="H1076">
        <v>0</v>
      </c>
      <c r="I1076" t="s">
        <v>25</v>
      </c>
      <c r="J1076">
        <v>0</v>
      </c>
      <c r="K1076">
        <v>10</v>
      </c>
      <c r="L1076" t="s">
        <v>19</v>
      </c>
      <c r="M1076" t="s">
        <v>5279</v>
      </c>
      <c r="N1076" t="s">
        <v>2817</v>
      </c>
      <c r="O1076" t="s">
        <v>24</v>
      </c>
      <c r="P1076" t="s">
        <v>5280</v>
      </c>
      <c r="Q1076" t="s">
        <v>65</v>
      </c>
      <c r="R1076" t="s">
        <v>20</v>
      </c>
      <c r="S1076" t="s">
        <v>105</v>
      </c>
      <c r="T1076" t="s">
        <v>67</v>
      </c>
      <c r="U1076" t="s">
        <v>35</v>
      </c>
      <c r="V1076">
        <v>603</v>
      </c>
      <c r="W1076" t="s">
        <v>36</v>
      </c>
      <c r="X1076" t="s">
        <v>37</v>
      </c>
      <c r="Y1076">
        <v>2</v>
      </c>
      <c r="AB1076" t="str">
        <f>IF(Table111[[#This Row],[In Adafruit Kit]]+Table111[[#This Row],[Common part]]&gt;0,1,"")</f>
        <v/>
      </c>
      <c r="AE1076" t="e">
        <f>VLOOKUP(Table111[[#This Row],[Resistance (Ohms)]],Values!$A$12:'Values'!D$88,3,0)</f>
        <v>#N/A</v>
      </c>
      <c r="AG1076" t="str">
        <f>CONCATENATE(Table111[[#This Row],[Resistance (Ohms)]],Table111[[#This Row],[Tolerance]],Table111[[#This Row],[Stock]])</f>
        <v>294kÂ±1%</v>
      </c>
      <c r="AH1076" t="s">
        <v>11345</v>
      </c>
      <c r="AI1076" s="6" t="s">
        <v>11350</v>
      </c>
    </row>
    <row r="1077" spans="1:35">
      <c r="A1077" t="s">
        <v>5274</v>
      </c>
      <c r="B1077" t="s">
        <v>5275</v>
      </c>
      <c r="C1077" t="s">
        <v>5311</v>
      </c>
      <c r="D1077" t="s">
        <v>5312</v>
      </c>
      <c r="E1077" t="s">
        <v>60</v>
      </c>
      <c r="F1077" t="s">
        <v>5313</v>
      </c>
      <c r="G1077">
        <v>907251</v>
      </c>
      <c r="H1077">
        <v>0</v>
      </c>
      <c r="I1077">
        <v>0.1</v>
      </c>
      <c r="J1077">
        <v>0</v>
      </c>
      <c r="K1077">
        <v>1</v>
      </c>
      <c r="L1077" t="s">
        <v>19</v>
      </c>
      <c r="M1077" t="s">
        <v>5279</v>
      </c>
      <c r="N1077" t="s">
        <v>264</v>
      </c>
      <c r="O1077" t="s">
        <v>24</v>
      </c>
      <c r="P1077" t="s">
        <v>5280</v>
      </c>
      <c r="Q1077" t="s">
        <v>65</v>
      </c>
      <c r="R1077" t="s">
        <v>66</v>
      </c>
      <c r="S1077" t="s">
        <v>105</v>
      </c>
      <c r="T1077" t="s">
        <v>67</v>
      </c>
      <c r="U1077" t="s">
        <v>35</v>
      </c>
      <c r="V1077">
        <v>603</v>
      </c>
      <c r="W1077" t="s">
        <v>36</v>
      </c>
      <c r="X1077" t="s">
        <v>37</v>
      </c>
      <c r="Y1077">
        <v>2</v>
      </c>
      <c r="Z1077">
        <v>1</v>
      </c>
      <c r="AB1077">
        <f>IF(Table111[[#This Row],[In Adafruit Kit]]+Table111[[#This Row],[Common part]]&gt;0,1,"")</f>
        <v>1</v>
      </c>
      <c r="AC1077">
        <v>1</v>
      </c>
      <c r="AE1077" t="str">
        <f>VLOOKUP(Table111[[#This Row],[Resistance (Ohms)]],Values!$A$12:'Values'!D$88,3,0)</f>
        <v>STOCK</v>
      </c>
      <c r="AF1077" t="s">
        <v>29</v>
      </c>
      <c r="AG1077" t="str">
        <f>CONCATENATE(Table111[[#This Row],[Resistance (Ohms)]],Table111[[#This Row],[Tolerance]],Table111[[#This Row],[Stock]])</f>
        <v>2kÂ±1%Stock</v>
      </c>
      <c r="AH1077" t="s">
        <v>11345</v>
      </c>
      <c r="AI1077" s="6" t="s">
        <v>11350</v>
      </c>
    </row>
    <row r="1078" spans="1:35">
      <c r="A1078" t="s">
        <v>5274</v>
      </c>
      <c r="B1078" t="s">
        <v>5275</v>
      </c>
      <c r="C1078" t="s">
        <v>5464</v>
      </c>
      <c r="D1078" t="s">
        <v>5465</v>
      </c>
      <c r="E1078" t="s">
        <v>60</v>
      </c>
      <c r="F1078" t="s">
        <v>5466</v>
      </c>
      <c r="G1078">
        <v>96570</v>
      </c>
      <c r="H1078">
        <v>0</v>
      </c>
      <c r="I1078">
        <v>0.1</v>
      </c>
      <c r="J1078">
        <v>0</v>
      </c>
      <c r="K1078">
        <v>1</v>
      </c>
      <c r="L1078" t="s">
        <v>19</v>
      </c>
      <c r="M1078" t="s">
        <v>5279</v>
      </c>
      <c r="N1078" t="s">
        <v>264</v>
      </c>
      <c r="O1078" t="s">
        <v>23</v>
      </c>
      <c r="P1078" t="s">
        <v>5280</v>
      </c>
      <c r="Q1078" t="s">
        <v>65</v>
      </c>
      <c r="R1078" t="s">
        <v>66</v>
      </c>
      <c r="S1078" t="s">
        <v>105</v>
      </c>
      <c r="T1078" t="s">
        <v>67</v>
      </c>
      <c r="U1078" t="s">
        <v>35</v>
      </c>
      <c r="V1078">
        <v>603</v>
      </c>
      <c r="W1078" t="s">
        <v>36</v>
      </c>
      <c r="X1078" t="s">
        <v>37</v>
      </c>
      <c r="Y1078">
        <v>2</v>
      </c>
      <c r="AA1078">
        <v>1</v>
      </c>
      <c r="AB1078">
        <f>IF(Table111[[#This Row],[In Adafruit Kit]]+Table111[[#This Row],[Common part]]&gt;0,1,"")</f>
        <v>1</v>
      </c>
      <c r="AC1078">
        <v>1</v>
      </c>
      <c r="AE1078" t="str">
        <f>VLOOKUP(Table111[[#This Row],[Resistance (Ohms)]],Values!$A$12:'Values'!D$88,3,0)</f>
        <v>STOCK</v>
      </c>
      <c r="AF1078" t="s">
        <v>29</v>
      </c>
      <c r="AG1078" t="str">
        <f>CONCATENATE(Table111[[#This Row],[Resistance (Ohms)]],Table111[[#This Row],[Tolerance]],Table111[[#This Row],[Stock]])</f>
        <v>2kÂ±5%Stock</v>
      </c>
      <c r="AH1078" t="s">
        <v>11345</v>
      </c>
      <c r="AI1078" s="6" t="s">
        <v>11350</v>
      </c>
    </row>
    <row r="1079" spans="1:35">
      <c r="A1079" t="s">
        <v>7192</v>
      </c>
      <c r="B1079" t="s">
        <v>5275</v>
      </c>
      <c r="C1079" t="s">
        <v>7241</v>
      </c>
      <c r="D1079" t="s">
        <v>7242</v>
      </c>
      <c r="E1079" t="s">
        <v>60</v>
      </c>
      <c r="F1079" t="s">
        <v>5313</v>
      </c>
      <c r="G1079">
        <v>94600</v>
      </c>
      <c r="H1079">
        <v>0</v>
      </c>
      <c r="I1079">
        <v>0.1</v>
      </c>
      <c r="J1079">
        <v>0</v>
      </c>
      <c r="K1079">
        <v>1</v>
      </c>
      <c r="L1079" t="s">
        <v>19</v>
      </c>
      <c r="M1079" t="s">
        <v>5279</v>
      </c>
      <c r="N1079" t="s">
        <v>264</v>
      </c>
      <c r="O1079" t="s">
        <v>24</v>
      </c>
      <c r="P1079" t="s">
        <v>5280</v>
      </c>
      <c r="Q1079" t="s">
        <v>65</v>
      </c>
      <c r="R1079" t="s">
        <v>66</v>
      </c>
      <c r="S1079" t="s">
        <v>105</v>
      </c>
      <c r="T1079" t="s">
        <v>67</v>
      </c>
      <c r="U1079" t="s">
        <v>35</v>
      </c>
      <c r="V1079" t="s">
        <v>35</v>
      </c>
      <c r="W1079" t="s">
        <v>36</v>
      </c>
      <c r="X1079" t="s">
        <v>37</v>
      </c>
      <c r="Y1079">
        <v>2</v>
      </c>
      <c r="AB1079" t="str">
        <f>IF(Table111[[#This Row],[In Adafruit Kit]]+Table111[[#This Row],[Common part]]&gt;0,1,"")</f>
        <v/>
      </c>
      <c r="AC1079">
        <v>1</v>
      </c>
      <c r="AE1079" t="str">
        <f>VLOOKUP(Table111[[#This Row],[Resistance (Ohms)]],Values!$A$12:'Values'!D$88,3,0)</f>
        <v>STOCK</v>
      </c>
      <c r="AF1079" t="s">
        <v>29</v>
      </c>
      <c r="AG1079" t="str">
        <f>CONCATENATE(Table111[[#This Row],[Resistance (Ohms)]],Table111[[#This Row],[Tolerance]],Table111[[#This Row],[Stock]])</f>
        <v>2kÂ±1%Stock</v>
      </c>
      <c r="AH1079" t="s">
        <v>11345</v>
      </c>
      <c r="AI1079" s="6" t="s">
        <v>11350</v>
      </c>
    </row>
    <row r="1080" spans="1:35">
      <c r="A1080" t="s">
        <v>7192</v>
      </c>
      <c r="B1080" t="s">
        <v>5275</v>
      </c>
      <c r="C1080" t="s">
        <v>7979</v>
      </c>
      <c r="D1080" t="s">
        <v>7980</v>
      </c>
      <c r="E1080" t="s">
        <v>60</v>
      </c>
      <c r="F1080" t="s">
        <v>5313</v>
      </c>
      <c r="G1080">
        <v>0</v>
      </c>
      <c r="H1080">
        <v>0</v>
      </c>
      <c r="I1080" t="s">
        <v>25</v>
      </c>
      <c r="J1080">
        <v>0</v>
      </c>
      <c r="K1080">
        <v>10</v>
      </c>
      <c r="L1080" t="s">
        <v>19</v>
      </c>
      <c r="M1080" t="s">
        <v>5279</v>
      </c>
      <c r="N1080" t="s">
        <v>264</v>
      </c>
      <c r="O1080" t="s">
        <v>24</v>
      </c>
      <c r="P1080" t="s">
        <v>5280</v>
      </c>
      <c r="Q1080" t="s">
        <v>65</v>
      </c>
      <c r="R1080" t="s">
        <v>20</v>
      </c>
      <c r="S1080" t="s">
        <v>105</v>
      </c>
      <c r="T1080" t="s">
        <v>67</v>
      </c>
      <c r="U1080" t="s">
        <v>35</v>
      </c>
      <c r="V1080">
        <v>603</v>
      </c>
      <c r="W1080" t="s">
        <v>36</v>
      </c>
      <c r="X1080" t="s">
        <v>37</v>
      </c>
      <c r="Y1080">
        <v>2</v>
      </c>
      <c r="AB1080" t="str">
        <f>IF(Table111[[#This Row],[In Adafruit Kit]]+Table111[[#This Row],[Common part]]&gt;0,1,"")</f>
        <v/>
      </c>
      <c r="AE1080" t="str">
        <f>VLOOKUP(Table111[[#This Row],[Resistance (Ohms)]],Values!$A$12:'Values'!D$88,3,0)</f>
        <v>STOCK</v>
      </c>
      <c r="AG1080" t="str">
        <f>CONCATENATE(Table111[[#This Row],[Resistance (Ohms)]],Table111[[#This Row],[Tolerance]],Table111[[#This Row],[Stock]])</f>
        <v>2kÂ±1%</v>
      </c>
      <c r="AH1080" t="s">
        <v>11345</v>
      </c>
      <c r="AI1080" s="6" t="s">
        <v>11350</v>
      </c>
    </row>
    <row r="1081" spans="1:35">
      <c r="A1081" t="s">
        <v>7192</v>
      </c>
      <c r="B1081" t="s">
        <v>5275</v>
      </c>
      <c r="C1081" t="s">
        <v>8958</v>
      </c>
      <c r="D1081" t="s">
        <v>8959</v>
      </c>
      <c r="E1081" t="s">
        <v>60</v>
      </c>
      <c r="F1081" t="s">
        <v>5466</v>
      </c>
      <c r="G1081">
        <v>0</v>
      </c>
      <c r="H1081">
        <v>0</v>
      </c>
      <c r="I1081" t="s">
        <v>25</v>
      </c>
      <c r="J1081">
        <v>0</v>
      </c>
      <c r="K1081">
        <v>10</v>
      </c>
      <c r="L1081" t="s">
        <v>19</v>
      </c>
      <c r="M1081" t="s">
        <v>5279</v>
      </c>
      <c r="N1081" t="s">
        <v>264</v>
      </c>
      <c r="O1081" t="s">
        <v>23</v>
      </c>
      <c r="P1081" t="s">
        <v>5280</v>
      </c>
      <c r="Q1081" t="s">
        <v>65</v>
      </c>
      <c r="R1081" t="s">
        <v>20</v>
      </c>
      <c r="S1081" t="s">
        <v>71</v>
      </c>
      <c r="T1081" t="s">
        <v>67</v>
      </c>
      <c r="U1081" t="s">
        <v>35</v>
      </c>
      <c r="V1081">
        <v>603</v>
      </c>
      <c r="W1081" t="s">
        <v>36</v>
      </c>
      <c r="X1081" t="s">
        <v>37</v>
      </c>
      <c r="Y1081">
        <v>2</v>
      </c>
      <c r="AB1081" t="str">
        <f>IF(Table111[[#This Row],[In Adafruit Kit]]+Table111[[#This Row],[Common part]]&gt;0,1,"")</f>
        <v/>
      </c>
      <c r="AE1081" t="str">
        <f>VLOOKUP(Table111[[#This Row],[Resistance (Ohms)]],Values!$A$12:'Values'!D$88,3,0)</f>
        <v>STOCK</v>
      </c>
      <c r="AG1081" t="str">
        <f>CONCATENATE(Table111[[#This Row],[Resistance (Ohms)]],Table111[[#This Row],[Tolerance]],Table111[[#This Row],[Stock]])</f>
        <v>2kÂ±5%</v>
      </c>
      <c r="AH1081" t="s">
        <v>11345</v>
      </c>
      <c r="AI1081" s="6" t="s">
        <v>11350</v>
      </c>
    </row>
    <row r="1082" spans="1:35">
      <c r="A1082" t="s">
        <v>5274</v>
      </c>
      <c r="B1082" t="s">
        <v>5275</v>
      </c>
      <c r="C1082" t="s">
        <v>5602</v>
      </c>
      <c r="D1082" t="s">
        <v>5603</v>
      </c>
      <c r="E1082" t="s">
        <v>60</v>
      </c>
      <c r="F1082" t="s">
        <v>5604</v>
      </c>
      <c r="G1082">
        <v>49310</v>
      </c>
      <c r="H1082">
        <v>0</v>
      </c>
      <c r="I1082">
        <v>0.1</v>
      </c>
      <c r="J1082">
        <v>0</v>
      </c>
      <c r="K1082">
        <v>1</v>
      </c>
      <c r="L1082" t="s">
        <v>19</v>
      </c>
      <c r="M1082" t="s">
        <v>5279</v>
      </c>
      <c r="N1082" t="s">
        <v>268</v>
      </c>
      <c r="O1082" t="s">
        <v>23</v>
      </c>
      <c r="P1082" t="s">
        <v>5280</v>
      </c>
      <c r="Q1082" t="s">
        <v>65</v>
      </c>
      <c r="R1082" t="s">
        <v>66</v>
      </c>
      <c r="S1082" t="s">
        <v>105</v>
      </c>
      <c r="T1082" t="s">
        <v>67</v>
      </c>
      <c r="U1082" t="s">
        <v>35</v>
      </c>
      <c r="V1082">
        <v>603</v>
      </c>
      <c r="W1082" t="s">
        <v>36</v>
      </c>
      <c r="X1082" t="s">
        <v>37</v>
      </c>
      <c r="Y1082">
        <v>2</v>
      </c>
      <c r="AB1082" t="str">
        <f>IF(Table111[[#This Row],[In Adafruit Kit]]+Table111[[#This Row],[Common part]]&gt;0,1,"")</f>
        <v/>
      </c>
      <c r="AE1082" t="str">
        <f>VLOOKUP(Table111[[#This Row],[Resistance (Ohms)]],Values!$A$12:'Values'!D$88,3,0)</f>
        <v>STOCK</v>
      </c>
      <c r="AF1082" t="s">
        <v>29</v>
      </c>
      <c r="AG1082" t="str">
        <f>CONCATENATE(Table111[[#This Row],[Resistance (Ohms)]],Table111[[#This Row],[Tolerance]],Table111[[#This Row],[Stock]])</f>
        <v>2MÂ±5%Stock</v>
      </c>
      <c r="AH1082" t="s">
        <v>11345</v>
      </c>
      <c r="AI1082" s="6" t="s">
        <v>11350</v>
      </c>
    </row>
    <row r="1083" spans="1:35">
      <c r="A1083" t="s">
        <v>5274</v>
      </c>
      <c r="B1083" t="s">
        <v>5275</v>
      </c>
      <c r="C1083" t="s">
        <v>6037</v>
      </c>
      <c r="D1083" t="s">
        <v>6038</v>
      </c>
      <c r="E1083" t="s">
        <v>60</v>
      </c>
      <c r="F1083" t="s">
        <v>6039</v>
      </c>
      <c r="G1083">
        <v>115224</v>
      </c>
      <c r="H1083">
        <v>0</v>
      </c>
      <c r="I1083">
        <v>0.1</v>
      </c>
      <c r="J1083">
        <v>0</v>
      </c>
      <c r="K1083">
        <v>1</v>
      </c>
      <c r="L1083" t="s">
        <v>19</v>
      </c>
      <c r="M1083" t="s">
        <v>5279</v>
      </c>
      <c r="N1083" t="s">
        <v>268</v>
      </c>
      <c r="O1083" t="s">
        <v>24</v>
      </c>
      <c r="P1083" t="s">
        <v>5280</v>
      </c>
      <c r="Q1083" t="s">
        <v>65</v>
      </c>
      <c r="R1083" t="s">
        <v>66</v>
      </c>
      <c r="S1083" t="s">
        <v>105</v>
      </c>
      <c r="T1083" t="s">
        <v>67</v>
      </c>
      <c r="U1083" t="s">
        <v>35</v>
      </c>
      <c r="V1083">
        <v>603</v>
      </c>
      <c r="W1083" t="s">
        <v>36</v>
      </c>
      <c r="X1083" t="s">
        <v>37</v>
      </c>
      <c r="Y1083">
        <v>2</v>
      </c>
      <c r="AB1083" t="str">
        <f>IF(Table111[[#This Row],[In Adafruit Kit]]+Table111[[#This Row],[Common part]]&gt;0,1,"")</f>
        <v/>
      </c>
      <c r="AD1083">
        <v>1</v>
      </c>
      <c r="AE1083" t="str">
        <f>VLOOKUP(Table111[[#This Row],[Resistance (Ohms)]],Values!$A$12:'Values'!D$88,3,0)</f>
        <v>STOCK</v>
      </c>
      <c r="AF1083" t="s">
        <v>29</v>
      </c>
      <c r="AG1083" t="str">
        <f>CONCATENATE(Table111[[#This Row],[Resistance (Ohms)]],Table111[[#This Row],[Tolerance]],Table111[[#This Row],[Stock]])</f>
        <v>2MÂ±1%Stock</v>
      </c>
      <c r="AH1083" t="s">
        <v>11345</v>
      </c>
      <c r="AI1083" s="6" t="s">
        <v>11350</v>
      </c>
    </row>
    <row r="1084" spans="1:35">
      <c r="A1084" t="s">
        <v>7192</v>
      </c>
      <c r="B1084" t="s">
        <v>5275</v>
      </c>
      <c r="C1084" t="s">
        <v>7985</v>
      </c>
      <c r="D1084" t="s">
        <v>7986</v>
      </c>
      <c r="E1084" t="s">
        <v>60</v>
      </c>
      <c r="F1084" t="s">
        <v>6039</v>
      </c>
      <c r="G1084">
        <v>0</v>
      </c>
      <c r="H1084">
        <v>0</v>
      </c>
      <c r="I1084" t="s">
        <v>25</v>
      </c>
      <c r="J1084">
        <v>0</v>
      </c>
      <c r="K1084">
        <v>10</v>
      </c>
      <c r="L1084" t="s">
        <v>19</v>
      </c>
      <c r="M1084" t="s">
        <v>5279</v>
      </c>
      <c r="N1084" t="s">
        <v>268</v>
      </c>
      <c r="O1084" t="s">
        <v>24</v>
      </c>
      <c r="P1084" t="s">
        <v>5280</v>
      </c>
      <c r="Q1084" t="s">
        <v>65</v>
      </c>
      <c r="R1084" t="s">
        <v>20</v>
      </c>
      <c r="S1084" t="s">
        <v>105</v>
      </c>
      <c r="T1084" t="s">
        <v>67</v>
      </c>
      <c r="U1084" t="s">
        <v>35</v>
      </c>
      <c r="V1084">
        <v>603</v>
      </c>
      <c r="W1084" t="s">
        <v>36</v>
      </c>
      <c r="X1084" t="s">
        <v>37</v>
      </c>
      <c r="Y1084">
        <v>2</v>
      </c>
      <c r="AB1084" t="str">
        <f>IF(Table111[[#This Row],[In Adafruit Kit]]+Table111[[#This Row],[Common part]]&gt;0,1,"")</f>
        <v/>
      </c>
      <c r="AE1084" t="str">
        <f>VLOOKUP(Table111[[#This Row],[Resistance (Ohms)]],Values!$A$12:'Values'!D$88,3,0)</f>
        <v>STOCK</v>
      </c>
      <c r="AG1084" t="str">
        <f>CONCATENATE(Table111[[#This Row],[Resistance (Ohms)]],Table111[[#This Row],[Tolerance]],Table111[[#This Row],[Stock]])</f>
        <v>2MÂ±1%</v>
      </c>
      <c r="AH1084" t="s">
        <v>11345</v>
      </c>
      <c r="AI1084" s="6" t="s">
        <v>11350</v>
      </c>
    </row>
    <row r="1085" spans="1:35">
      <c r="A1085" t="s">
        <v>7192</v>
      </c>
      <c r="B1085" t="s">
        <v>5275</v>
      </c>
      <c r="C1085" t="s">
        <v>8964</v>
      </c>
      <c r="D1085" t="s">
        <v>8965</v>
      </c>
      <c r="E1085" t="s">
        <v>60</v>
      </c>
      <c r="F1085" t="s">
        <v>5604</v>
      </c>
      <c r="G1085">
        <v>0</v>
      </c>
      <c r="H1085">
        <v>0</v>
      </c>
      <c r="I1085" t="s">
        <v>25</v>
      </c>
      <c r="J1085">
        <v>0</v>
      </c>
      <c r="K1085">
        <v>10</v>
      </c>
      <c r="L1085" t="s">
        <v>19</v>
      </c>
      <c r="M1085" t="s">
        <v>5279</v>
      </c>
      <c r="N1085" t="s">
        <v>268</v>
      </c>
      <c r="O1085" t="s">
        <v>23</v>
      </c>
      <c r="P1085" t="s">
        <v>5280</v>
      </c>
      <c r="Q1085" t="s">
        <v>65</v>
      </c>
      <c r="R1085" t="s">
        <v>20</v>
      </c>
      <c r="S1085" t="s">
        <v>71</v>
      </c>
      <c r="T1085" t="s">
        <v>67</v>
      </c>
      <c r="U1085" t="s">
        <v>35</v>
      </c>
      <c r="V1085">
        <v>603</v>
      </c>
      <c r="W1085" t="s">
        <v>36</v>
      </c>
      <c r="X1085" t="s">
        <v>37</v>
      </c>
      <c r="Y1085">
        <v>2</v>
      </c>
      <c r="AB1085" t="str">
        <f>IF(Table111[[#This Row],[In Adafruit Kit]]+Table111[[#This Row],[Common part]]&gt;0,1,"")</f>
        <v/>
      </c>
      <c r="AE1085" t="str">
        <f>VLOOKUP(Table111[[#This Row],[Resistance (Ohms)]],Values!$A$12:'Values'!D$88,3,0)</f>
        <v>STOCK</v>
      </c>
      <c r="AG1085" t="str">
        <f>CONCATENATE(Table111[[#This Row],[Resistance (Ohms)]],Table111[[#This Row],[Tolerance]],Table111[[#This Row],[Stock]])</f>
        <v>2MÂ±5%</v>
      </c>
      <c r="AH1085" t="s">
        <v>11345</v>
      </c>
      <c r="AI1085" s="6" t="s">
        <v>11350</v>
      </c>
    </row>
    <row r="1086" spans="1:35">
      <c r="A1086" t="s">
        <v>5274</v>
      </c>
      <c r="B1086" t="s">
        <v>5275</v>
      </c>
      <c r="C1086" t="s">
        <v>6712</v>
      </c>
      <c r="D1086" t="s">
        <v>6713</v>
      </c>
      <c r="E1086" t="s">
        <v>60</v>
      </c>
      <c r="F1086" t="s">
        <v>6714</v>
      </c>
      <c r="G1086">
        <v>38872</v>
      </c>
      <c r="H1086">
        <v>0</v>
      </c>
      <c r="I1086">
        <v>0.1</v>
      </c>
      <c r="J1086">
        <v>0</v>
      </c>
      <c r="K1086">
        <v>1</v>
      </c>
      <c r="L1086" t="s">
        <v>19</v>
      </c>
      <c r="M1086" t="s">
        <v>5279</v>
      </c>
      <c r="N1086" t="s">
        <v>647</v>
      </c>
      <c r="O1086" t="s">
        <v>24</v>
      </c>
      <c r="P1086" t="s">
        <v>5280</v>
      </c>
      <c r="Q1086" t="s">
        <v>65</v>
      </c>
      <c r="R1086" t="s">
        <v>66</v>
      </c>
      <c r="S1086" t="s">
        <v>105</v>
      </c>
      <c r="T1086" t="s">
        <v>67</v>
      </c>
      <c r="U1086" t="s">
        <v>35</v>
      </c>
      <c r="V1086">
        <v>603</v>
      </c>
      <c r="W1086" t="s">
        <v>36</v>
      </c>
      <c r="X1086" t="s">
        <v>37</v>
      </c>
      <c r="Y1086">
        <v>2</v>
      </c>
      <c r="AB1086" t="str">
        <f>IF(Table111[[#This Row],[In Adafruit Kit]]+Table111[[#This Row],[Common part]]&gt;0,1,"")</f>
        <v/>
      </c>
      <c r="AD1086">
        <v>1</v>
      </c>
      <c r="AE1086" t="e">
        <f>VLOOKUP(Table111[[#This Row],[Resistance (Ohms)]],Values!$A$12:'Values'!D$88,3,0)</f>
        <v>#N/A</v>
      </c>
      <c r="AG1086" t="str">
        <f>CONCATENATE(Table111[[#This Row],[Resistance (Ohms)]],Table111[[#This Row],[Tolerance]],Table111[[#This Row],[Stock]])</f>
        <v>3.01kÂ±1%</v>
      </c>
      <c r="AH1086" t="s">
        <v>11345</v>
      </c>
      <c r="AI1086" s="6" t="s">
        <v>11350</v>
      </c>
    </row>
    <row r="1087" spans="1:35">
      <c r="A1087" t="s">
        <v>7192</v>
      </c>
      <c r="B1087" t="s">
        <v>5275</v>
      </c>
      <c r="C1087" t="s">
        <v>8209</v>
      </c>
      <c r="D1087" t="s">
        <v>8210</v>
      </c>
      <c r="E1087" t="s">
        <v>60</v>
      </c>
      <c r="F1087" t="s">
        <v>6714</v>
      </c>
      <c r="G1087">
        <v>0</v>
      </c>
      <c r="H1087">
        <v>0</v>
      </c>
      <c r="I1087" t="s">
        <v>25</v>
      </c>
      <c r="J1087">
        <v>0</v>
      </c>
      <c r="K1087">
        <v>10</v>
      </c>
      <c r="L1087" t="s">
        <v>19</v>
      </c>
      <c r="M1087" t="s">
        <v>5279</v>
      </c>
      <c r="N1087" t="s">
        <v>647</v>
      </c>
      <c r="O1087" t="s">
        <v>24</v>
      </c>
      <c r="P1087" t="s">
        <v>5280</v>
      </c>
      <c r="Q1087" t="s">
        <v>65</v>
      </c>
      <c r="R1087" t="s">
        <v>20</v>
      </c>
      <c r="S1087" t="s">
        <v>105</v>
      </c>
      <c r="T1087" t="s">
        <v>67</v>
      </c>
      <c r="U1087" t="s">
        <v>35</v>
      </c>
      <c r="V1087">
        <v>603</v>
      </c>
      <c r="W1087" t="s">
        <v>36</v>
      </c>
      <c r="X1087" t="s">
        <v>37</v>
      </c>
      <c r="Y1087">
        <v>2</v>
      </c>
      <c r="AB1087" t="str">
        <f>IF(Table111[[#This Row],[In Adafruit Kit]]+Table111[[#This Row],[Common part]]&gt;0,1,"")</f>
        <v/>
      </c>
      <c r="AE1087" t="e">
        <f>VLOOKUP(Table111[[#This Row],[Resistance (Ohms)]],Values!$A$12:'Values'!D$88,3,0)</f>
        <v>#N/A</v>
      </c>
      <c r="AG1087" t="str">
        <f>CONCATENATE(Table111[[#This Row],[Resistance (Ohms)]],Table111[[#This Row],[Tolerance]],Table111[[#This Row],[Stock]])</f>
        <v>3.01kÂ±1%</v>
      </c>
      <c r="AH1087" t="s">
        <v>11345</v>
      </c>
      <c r="AI1087" s="6" t="s">
        <v>11350</v>
      </c>
    </row>
    <row r="1088" spans="1:35">
      <c r="A1088" t="s">
        <v>5274</v>
      </c>
      <c r="B1088" t="s">
        <v>5275</v>
      </c>
      <c r="C1088" t="s">
        <v>6103</v>
      </c>
      <c r="D1088" t="s">
        <v>6104</v>
      </c>
      <c r="E1088" t="s">
        <v>60</v>
      </c>
      <c r="F1088" t="s">
        <v>6105</v>
      </c>
      <c r="G1088">
        <v>104058</v>
      </c>
      <c r="H1088">
        <v>0</v>
      </c>
      <c r="I1088">
        <v>0.1</v>
      </c>
      <c r="J1088">
        <v>0</v>
      </c>
      <c r="K1088">
        <v>1</v>
      </c>
      <c r="L1088" t="s">
        <v>19</v>
      </c>
      <c r="M1088" t="s">
        <v>5279</v>
      </c>
      <c r="N1088" t="s">
        <v>2001</v>
      </c>
      <c r="O1088" t="s">
        <v>24</v>
      </c>
      <c r="P1088" t="s">
        <v>5280</v>
      </c>
      <c r="Q1088" t="s">
        <v>65</v>
      </c>
      <c r="R1088" t="s">
        <v>66</v>
      </c>
      <c r="S1088" t="s">
        <v>105</v>
      </c>
      <c r="T1088" t="s">
        <v>67</v>
      </c>
      <c r="U1088" t="s">
        <v>35</v>
      </c>
      <c r="V1088">
        <v>603</v>
      </c>
      <c r="W1088" t="s">
        <v>36</v>
      </c>
      <c r="X1088" t="s">
        <v>37</v>
      </c>
      <c r="Y1088">
        <v>2</v>
      </c>
      <c r="AB1088" t="str">
        <f>IF(Table111[[#This Row],[In Adafruit Kit]]+Table111[[#This Row],[Common part]]&gt;0,1,"")</f>
        <v/>
      </c>
      <c r="AD1088">
        <v>1</v>
      </c>
      <c r="AE1088" t="e">
        <f>VLOOKUP(Table111[[#This Row],[Resistance (Ohms)]],Values!$A$12:'Values'!D$88,3,0)</f>
        <v>#N/A</v>
      </c>
      <c r="AG1088" t="str">
        <f>CONCATENATE(Table111[[#This Row],[Resistance (Ohms)]],Table111[[#This Row],[Tolerance]],Table111[[#This Row],[Stock]])</f>
        <v>3.01MÂ±1%</v>
      </c>
      <c r="AH1088" t="s">
        <v>11345</v>
      </c>
      <c r="AI1088" s="6" t="s">
        <v>11350</v>
      </c>
    </row>
    <row r="1089" spans="1:35">
      <c r="A1089" t="s">
        <v>7192</v>
      </c>
      <c r="B1089" t="s">
        <v>5275</v>
      </c>
      <c r="C1089" t="s">
        <v>8215</v>
      </c>
      <c r="D1089" t="s">
        <v>8216</v>
      </c>
      <c r="E1089" t="s">
        <v>60</v>
      </c>
      <c r="F1089" t="s">
        <v>6105</v>
      </c>
      <c r="G1089">
        <v>0</v>
      </c>
      <c r="H1089">
        <v>0</v>
      </c>
      <c r="I1089" t="s">
        <v>25</v>
      </c>
      <c r="J1089">
        <v>0</v>
      </c>
      <c r="K1089">
        <v>10</v>
      </c>
      <c r="L1089" t="s">
        <v>19</v>
      </c>
      <c r="M1089" t="s">
        <v>5279</v>
      </c>
      <c r="N1089" t="s">
        <v>2001</v>
      </c>
      <c r="O1089" t="s">
        <v>24</v>
      </c>
      <c r="P1089" t="s">
        <v>5280</v>
      </c>
      <c r="Q1089" t="s">
        <v>65</v>
      </c>
      <c r="R1089" t="s">
        <v>20</v>
      </c>
      <c r="S1089" t="s">
        <v>105</v>
      </c>
      <c r="T1089" t="s">
        <v>67</v>
      </c>
      <c r="U1089" t="s">
        <v>35</v>
      </c>
      <c r="V1089">
        <v>603</v>
      </c>
      <c r="W1089" t="s">
        <v>36</v>
      </c>
      <c r="X1089" t="s">
        <v>37</v>
      </c>
      <c r="Y1089">
        <v>2</v>
      </c>
      <c r="AB1089" t="str">
        <f>IF(Table111[[#This Row],[In Adafruit Kit]]+Table111[[#This Row],[Common part]]&gt;0,1,"")</f>
        <v/>
      </c>
      <c r="AE1089" t="e">
        <f>VLOOKUP(Table111[[#This Row],[Resistance (Ohms)]],Values!$A$12:'Values'!D$88,3,0)</f>
        <v>#N/A</v>
      </c>
      <c r="AG1089" t="str">
        <f>CONCATENATE(Table111[[#This Row],[Resistance (Ohms)]],Table111[[#This Row],[Tolerance]],Table111[[#This Row],[Stock]])</f>
        <v>3.01MÂ±1%</v>
      </c>
      <c r="AH1089" t="s">
        <v>11345</v>
      </c>
      <c r="AI1089" s="6" t="s">
        <v>11350</v>
      </c>
    </row>
    <row r="1090" spans="1:35">
      <c r="A1090" t="s">
        <v>5274</v>
      </c>
      <c r="B1090" t="s">
        <v>5275</v>
      </c>
      <c r="C1090" t="s">
        <v>6571</v>
      </c>
      <c r="D1090" t="s">
        <v>6572</v>
      </c>
      <c r="E1090" t="s">
        <v>60</v>
      </c>
      <c r="F1090" t="s">
        <v>6573</v>
      </c>
      <c r="G1090">
        <v>54000</v>
      </c>
      <c r="H1090">
        <v>0</v>
      </c>
      <c r="I1090">
        <v>0.1</v>
      </c>
      <c r="J1090">
        <v>0</v>
      </c>
      <c r="K1090">
        <v>1</v>
      </c>
      <c r="L1090" t="s">
        <v>19</v>
      </c>
      <c r="M1090" t="s">
        <v>5279</v>
      </c>
      <c r="N1090" t="s">
        <v>1675</v>
      </c>
      <c r="O1090" t="s">
        <v>24</v>
      </c>
      <c r="P1090" t="s">
        <v>5280</v>
      </c>
      <c r="Q1090" t="s">
        <v>65</v>
      </c>
      <c r="R1090" t="s">
        <v>66</v>
      </c>
      <c r="S1090" t="s">
        <v>105</v>
      </c>
      <c r="T1090" t="s">
        <v>67</v>
      </c>
      <c r="U1090" t="s">
        <v>35</v>
      </c>
      <c r="V1090">
        <v>603</v>
      </c>
      <c r="W1090" t="s">
        <v>36</v>
      </c>
      <c r="X1090" t="s">
        <v>37</v>
      </c>
      <c r="Y1090">
        <v>2</v>
      </c>
      <c r="AB1090" t="str">
        <f>IF(Table111[[#This Row],[In Adafruit Kit]]+Table111[[#This Row],[Common part]]&gt;0,1,"")</f>
        <v/>
      </c>
      <c r="AD1090">
        <v>1</v>
      </c>
      <c r="AE1090" t="e">
        <f>VLOOKUP(Table111[[#This Row],[Resistance (Ohms)]],Values!$A$12:'Values'!D$88,3,0)</f>
        <v>#N/A</v>
      </c>
      <c r="AG1090" t="str">
        <f>CONCATENATE(Table111[[#This Row],[Resistance (Ohms)]],Table111[[#This Row],[Tolerance]],Table111[[#This Row],[Stock]])</f>
        <v>3.09kÂ±1%</v>
      </c>
      <c r="AH1090" t="s">
        <v>11345</v>
      </c>
      <c r="AI1090" s="6" t="s">
        <v>11350</v>
      </c>
    </row>
    <row r="1091" spans="1:35">
      <c r="A1091" t="s">
        <v>7192</v>
      </c>
      <c r="B1091" t="s">
        <v>5275</v>
      </c>
      <c r="C1091" t="s">
        <v>8219</v>
      </c>
      <c r="D1091" t="s">
        <v>8220</v>
      </c>
      <c r="E1091" t="s">
        <v>60</v>
      </c>
      <c r="F1091" t="s">
        <v>6573</v>
      </c>
      <c r="G1091">
        <v>0</v>
      </c>
      <c r="H1091">
        <v>0</v>
      </c>
      <c r="I1091" t="s">
        <v>25</v>
      </c>
      <c r="J1091">
        <v>0</v>
      </c>
      <c r="K1091">
        <v>10</v>
      </c>
      <c r="L1091" t="s">
        <v>19</v>
      </c>
      <c r="M1091" t="s">
        <v>5279</v>
      </c>
      <c r="N1091" t="s">
        <v>1675</v>
      </c>
      <c r="O1091" t="s">
        <v>24</v>
      </c>
      <c r="P1091" t="s">
        <v>5280</v>
      </c>
      <c r="Q1091" t="s">
        <v>65</v>
      </c>
      <c r="R1091" t="s">
        <v>20</v>
      </c>
      <c r="S1091" t="s">
        <v>105</v>
      </c>
      <c r="T1091" t="s">
        <v>67</v>
      </c>
      <c r="U1091" t="s">
        <v>35</v>
      </c>
      <c r="V1091">
        <v>603</v>
      </c>
      <c r="W1091" t="s">
        <v>36</v>
      </c>
      <c r="X1091" t="s">
        <v>37</v>
      </c>
      <c r="Y1091">
        <v>2</v>
      </c>
      <c r="AB1091" t="str">
        <f>IF(Table111[[#This Row],[In Adafruit Kit]]+Table111[[#This Row],[Common part]]&gt;0,1,"")</f>
        <v/>
      </c>
      <c r="AE1091" t="e">
        <f>VLOOKUP(Table111[[#This Row],[Resistance (Ohms)]],Values!$A$12:'Values'!D$88,3,0)</f>
        <v>#N/A</v>
      </c>
      <c r="AG1091" t="str">
        <f>CONCATENATE(Table111[[#This Row],[Resistance (Ohms)]],Table111[[#This Row],[Tolerance]],Table111[[#This Row],[Stock]])</f>
        <v>3.09kÂ±1%</v>
      </c>
      <c r="AH1091" t="s">
        <v>11345</v>
      </c>
      <c r="AI1091" s="6" t="s">
        <v>11350</v>
      </c>
    </row>
    <row r="1092" spans="1:35">
      <c r="A1092" t="s">
        <v>5274</v>
      </c>
      <c r="B1092" t="s">
        <v>5275</v>
      </c>
      <c r="C1092" t="s">
        <v>6001</v>
      </c>
      <c r="D1092" t="s">
        <v>6002</v>
      </c>
      <c r="E1092" t="s">
        <v>60</v>
      </c>
      <c r="F1092" t="s">
        <v>6003</v>
      </c>
      <c r="G1092">
        <v>120703</v>
      </c>
      <c r="H1092">
        <v>0</v>
      </c>
      <c r="I1092">
        <v>0.1</v>
      </c>
      <c r="J1092">
        <v>0</v>
      </c>
      <c r="K1092">
        <v>1</v>
      </c>
      <c r="L1092" t="s">
        <v>19</v>
      </c>
      <c r="M1092" t="s">
        <v>5279</v>
      </c>
      <c r="N1092" t="s">
        <v>1577</v>
      </c>
      <c r="O1092" t="s">
        <v>24</v>
      </c>
      <c r="P1092" t="s">
        <v>5280</v>
      </c>
      <c r="Q1092" t="s">
        <v>65</v>
      </c>
      <c r="R1092" t="s">
        <v>66</v>
      </c>
      <c r="S1092" t="s">
        <v>105</v>
      </c>
      <c r="T1092" t="s">
        <v>67</v>
      </c>
      <c r="U1092" t="s">
        <v>35</v>
      </c>
      <c r="V1092">
        <v>603</v>
      </c>
      <c r="W1092" t="s">
        <v>36</v>
      </c>
      <c r="X1092" t="s">
        <v>37</v>
      </c>
      <c r="Y1092">
        <v>2</v>
      </c>
      <c r="AB1092" t="str">
        <f>IF(Table111[[#This Row],[In Adafruit Kit]]+Table111[[#This Row],[Common part]]&gt;0,1,"")</f>
        <v/>
      </c>
      <c r="AD1092">
        <v>1</v>
      </c>
      <c r="AE1092" t="e">
        <f>VLOOKUP(Table111[[#This Row],[Resistance (Ohms)]],Values!$A$12:'Values'!D$88,3,0)</f>
        <v>#N/A</v>
      </c>
      <c r="AG1092" t="str">
        <f>CONCATENATE(Table111[[#This Row],[Resistance (Ohms)]],Table111[[#This Row],[Tolerance]],Table111[[#This Row],[Stock]])</f>
        <v>3.16kÂ±1%</v>
      </c>
      <c r="AH1092" t="s">
        <v>11345</v>
      </c>
      <c r="AI1092" s="6" t="s">
        <v>11350</v>
      </c>
    </row>
    <row r="1093" spans="1:35">
      <c r="A1093" t="s">
        <v>7192</v>
      </c>
      <c r="B1093" t="s">
        <v>5275</v>
      </c>
      <c r="C1093" t="s">
        <v>8233</v>
      </c>
      <c r="D1093" t="s">
        <v>8234</v>
      </c>
      <c r="E1093" t="s">
        <v>60</v>
      </c>
      <c r="F1093" t="s">
        <v>6003</v>
      </c>
      <c r="G1093">
        <v>0</v>
      </c>
      <c r="H1093">
        <v>0</v>
      </c>
      <c r="I1093" t="s">
        <v>25</v>
      </c>
      <c r="J1093">
        <v>0</v>
      </c>
      <c r="K1093">
        <v>10</v>
      </c>
      <c r="L1093" t="s">
        <v>19</v>
      </c>
      <c r="M1093" t="s">
        <v>5279</v>
      </c>
      <c r="N1093" t="s">
        <v>1577</v>
      </c>
      <c r="O1093" t="s">
        <v>24</v>
      </c>
      <c r="P1093" t="s">
        <v>5280</v>
      </c>
      <c r="Q1093" t="s">
        <v>65</v>
      </c>
      <c r="R1093" t="s">
        <v>20</v>
      </c>
      <c r="S1093" t="s">
        <v>105</v>
      </c>
      <c r="T1093" t="s">
        <v>67</v>
      </c>
      <c r="U1093" t="s">
        <v>35</v>
      </c>
      <c r="V1093">
        <v>603</v>
      </c>
      <c r="W1093" t="s">
        <v>36</v>
      </c>
      <c r="X1093" t="s">
        <v>37</v>
      </c>
      <c r="Y1093">
        <v>2</v>
      </c>
      <c r="AB1093" t="str">
        <f>IF(Table111[[#This Row],[In Adafruit Kit]]+Table111[[#This Row],[Common part]]&gt;0,1,"")</f>
        <v/>
      </c>
      <c r="AE1093" t="e">
        <f>VLOOKUP(Table111[[#This Row],[Resistance (Ohms)]],Values!$A$12:'Values'!D$88,3,0)</f>
        <v>#N/A</v>
      </c>
      <c r="AG1093" t="str">
        <f>CONCATENATE(Table111[[#This Row],[Resistance (Ohms)]],Table111[[#This Row],[Tolerance]],Table111[[#This Row],[Stock]])</f>
        <v>3.16kÂ±1%</v>
      </c>
      <c r="AH1093" t="s">
        <v>11345</v>
      </c>
      <c r="AI1093" s="6" t="s">
        <v>11350</v>
      </c>
    </row>
    <row r="1094" spans="1:35">
      <c r="A1094" t="s">
        <v>5274</v>
      </c>
      <c r="B1094" t="s">
        <v>5275</v>
      </c>
      <c r="C1094" t="s">
        <v>6232</v>
      </c>
      <c r="D1094" t="s">
        <v>6233</v>
      </c>
      <c r="E1094" t="s">
        <v>60</v>
      </c>
      <c r="F1094" t="s">
        <v>6234</v>
      </c>
      <c r="G1094">
        <v>88332</v>
      </c>
      <c r="H1094">
        <v>0</v>
      </c>
      <c r="I1094">
        <v>0.1</v>
      </c>
      <c r="J1094">
        <v>0</v>
      </c>
      <c r="K1094">
        <v>1</v>
      </c>
      <c r="L1094" t="s">
        <v>19</v>
      </c>
      <c r="M1094" t="s">
        <v>5279</v>
      </c>
      <c r="N1094" t="s">
        <v>2637</v>
      </c>
      <c r="O1094" t="s">
        <v>24</v>
      </c>
      <c r="P1094" t="s">
        <v>5280</v>
      </c>
      <c r="Q1094" t="s">
        <v>65</v>
      </c>
      <c r="R1094" t="s">
        <v>66</v>
      </c>
      <c r="S1094" t="s">
        <v>105</v>
      </c>
      <c r="T1094" t="s">
        <v>67</v>
      </c>
      <c r="U1094" t="s">
        <v>35</v>
      </c>
      <c r="V1094">
        <v>603</v>
      </c>
      <c r="W1094" t="s">
        <v>36</v>
      </c>
      <c r="X1094" t="s">
        <v>37</v>
      </c>
      <c r="Y1094">
        <v>2</v>
      </c>
      <c r="AB1094" t="str">
        <f>IF(Table111[[#This Row],[In Adafruit Kit]]+Table111[[#This Row],[Common part]]&gt;0,1,"")</f>
        <v/>
      </c>
      <c r="AD1094">
        <v>1</v>
      </c>
      <c r="AE1094" t="e">
        <f>VLOOKUP(Table111[[#This Row],[Resistance (Ohms)]],Values!$A$12:'Values'!D$88,3,0)</f>
        <v>#N/A</v>
      </c>
      <c r="AG1094" t="str">
        <f>CONCATENATE(Table111[[#This Row],[Resistance (Ohms)]],Table111[[#This Row],[Tolerance]],Table111[[#This Row],[Stock]])</f>
        <v>3.24kÂ±1%</v>
      </c>
      <c r="AH1094" t="s">
        <v>11345</v>
      </c>
      <c r="AI1094" s="6" t="s">
        <v>11350</v>
      </c>
    </row>
    <row r="1095" spans="1:35">
      <c r="A1095" t="s">
        <v>7192</v>
      </c>
      <c r="B1095" t="s">
        <v>5275</v>
      </c>
      <c r="C1095" t="s">
        <v>8243</v>
      </c>
      <c r="D1095" t="s">
        <v>8244</v>
      </c>
      <c r="E1095" t="s">
        <v>60</v>
      </c>
      <c r="F1095" t="s">
        <v>6234</v>
      </c>
      <c r="G1095">
        <v>0</v>
      </c>
      <c r="H1095">
        <v>0</v>
      </c>
      <c r="I1095" t="s">
        <v>25</v>
      </c>
      <c r="J1095">
        <v>0</v>
      </c>
      <c r="K1095">
        <v>10</v>
      </c>
      <c r="L1095" t="s">
        <v>19</v>
      </c>
      <c r="M1095" t="s">
        <v>5279</v>
      </c>
      <c r="N1095" t="s">
        <v>2637</v>
      </c>
      <c r="O1095" t="s">
        <v>24</v>
      </c>
      <c r="P1095" t="s">
        <v>5280</v>
      </c>
      <c r="Q1095" t="s">
        <v>65</v>
      </c>
      <c r="R1095" t="s">
        <v>20</v>
      </c>
      <c r="S1095" t="s">
        <v>105</v>
      </c>
      <c r="T1095" t="s">
        <v>67</v>
      </c>
      <c r="U1095" t="s">
        <v>35</v>
      </c>
      <c r="V1095">
        <v>603</v>
      </c>
      <c r="W1095" t="s">
        <v>36</v>
      </c>
      <c r="X1095" t="s">
        <v>37</v>
      </c>
      <c r="Y1095">
        <v>2</v>
      </c>
      <c r="AB1095" t="str">
        <f>IF(Table111[[#This Row],[In Adafruit Kit]]+Table111[[#This Row],[Common part]]&gt;0,1,"")</f>
        <v/>
      </c>
      <c r="AE1095" t="e">
        <f>VLOOKUP(Table111[[#This Row],[Resistance (Ohms)]],Values!$A$12:'Values'!D$88,3,0)</f>
        <v>#N/A</v>
      </c>
      <c r="AG1095" t="str">
        <f>CONCATENATE(Table111[[#This Row],[Resistance (Ohms)]],Table111[[#This Row],[Tolerance]],Table111[[#This Row],[Stock]])</f>
        <v>3.24kÂ±1%</v>
      </c>
      <c r="AH1095" t="s">
        <v>11345</v>
      </c>
      <c r="AI1095" s="6" t="s">
        <v>11350</v>
      </c>
    </row>
    <row r="1096" spans="1:35">
      <c r="A1096" t="s">
        <v>5274</v>
      </c>
      <c r="B1096" t="s">
        <v>5275</v>
      </c>
      <c r="C1096" t="s">
        <v>5965</v>
      </c>
      <c r="D1096" t="s">
        <v>5966</v>
      </c>
      <c r="E1096" t="s">
        <v>60</v>
      </c>
      <c r="F1096" t="s">
        <v>5967</v>
      </c>
      <c r="G1096">
        <v>130834</v>
      </c>
      <c r="H1096">
        <v>0</v>
      </c>
      <c r="I1096">
        <v>0.1</v>
      </c>
      <c r="J1096">
        <v>0</v>
      </c>
      <c r="K1096">
        <v>1</v>
      </c>
      <c r="L1096" t="s">
        <v>19</v>
      </c>
      <c r="M1096" t="s">
        <v>5279</v>
      </c>
      <c r="N1096" t="s">
        <v>689</v>
      </c>
      <c r="O1096" t="s">
        <v>24</v>
      </c>
      <c r="P1096" t="s">
        <v>5280</v>
      </c>
      <c r="Q1096" t="s">
        <v>65</v>
      </c>
      <c r="R1096" t="s">
        <v>66</v>
      </c>
      <c r="S1096" t="s">
        <v>105</v>
      </c>
      <c r="T1096" t="s">
        <v>67</v>
      </c>
      <c r="U1096" t="s">
        <v>35</v>
      </c>
      <c r="V1096">
        <v>603</v>
      </c>
      <c r="W1096" t="s">
        <v>36</v>
      </c>
      <c r="X1096" t="s">
        <v>37</v>
      </c>
      <c r="Y1096">
        <v>2</v>
      </c>
      <c r="AB1096" t="str">
        <f>IF(Table111[[#This Row],[In Adafruit Kit]]+Table111[[#This Row],[Common part]]&gt;0,1,"")</f>
        <v/>
      </c>
      <c r="AD1096">
        <v>1</v>
      </c>
      <c r="AE1096" t="e">
        <f>VLOOKUP(Table111[[#This Row],[Resistance (Ohms)]],Values!$A$12:'Values'!D$88,3,0)</f>
        <v>#N/A</v>
      </c>
      <c r="AG1096" t="str">
        <f>CONCATENATE(Table111[[#This Row],[Resistance (Ohms)]],Table111[[#This Row],[Tolerance]],Table111[[#This Row],[Stock]])</f>
        <v>3.32kÂ±1%</v>
      </c>
      <c r="AH1096" t="s">
        <v>11345</v>
      </c>
      <c r="AI1096" s="6" t="s">
        <v>11350</v>
      </c>
    </row>
    <row r="1097" spans="1:35">
      <c r="A1097" t="s">
        <v>7192</v>
      </c>
      <c r="B1097" t="s">
        <v>5275</v>
      </c>
      <c r="C1097" t="s">
        <v>8261</v>
      </c>
      <c r="D1097" t="s">
        <v>8262</v>
      </c>
      <c r="E1097" t="s">
        <v>60</v>
      </c>
      <c r="F1097" t="s">
        <v>5967</v>
      </c>
      <c r="G1097">
        <v>0</v>
      </c>
      <c r="H1097">
        <v>0</v>
      </c>
      <c r="I1097" t="s">
        <v>25</v>
      </c>
      <c r="J1097">
        <v>0</v>
      </c>
      <c r="K1097">
        <v>10</v>
      </c>
      <c r="L1097" t="s">
        <v>19</v>
      </c>
      <c r="M1097" t="s">
        <v>5279</v>
      </c>
      <c r="N1097" t="s">
        <v>689</v>
      </c>
      <c r="O1097" t="s">
        <v>24</v>
      </c>
      <c r="P1097" t="s">
        <v>5280</v>
      </c>
      <c r="Q1097" t="s">
        <v>65</v>
      </c>
      <c r="R1097" t="s">
        <v>20</v>
      </c>
      <c r="S1097" t="s">
        <v>105</v>
      </c>
      <c r="T1097" t="s">
        <v>67</v>
      </c>
      <c r="U1097" t="s">
        <v>35</v>
      </c>
      <c r="V1097">
        <v>603</v>
      </c>
      <c r="W1097" t="s">
        <v>36</v>
      </c>
      <c r="X1097" t="s">
        <v>37</v>
      </c>
      <c r="Y1097">
        <v>2</v>
      </c>
      <c r="AB1097" t="str">
        <f>IF(Table111[[#This Row],[In Adafruit Kit]]+Table111[[#This Row],[Common part]]&gt;0,1,"")</f>
        <v/>
      </c>
      <c r="AE1097" t="e">
        <f>VLOOKUP(Table111[[#This Row],[Resistance (Ohms)]],Values!$A$12:'Values'!D$88,3,0)</f>
        <v>#N/A</v>
      </c>
      <c r="AG1097" t="str">
        <f>CONCATENATE(Table111[[#This Row],[Resistance (Ohms)]],Table111[[#This Row],[Tolerance]],Table111[[#This Row],[Stock]])</f>
        <v>3.32kÂ±1%</v>
      </c>
      <c r="AH1097" t="s">
        <v>11345</v>
      </c>
      <c r="AI1097" s="6" t="s">
        <v>11350</v>
      </c>
    </row>
    <row r="1098" spans="1:35">
      <c r="A1098" t="s">
        <v>5274</v>
      </c>
      <c r="B1098" t="s">
        <v>5275</v>
      </c>
      <c r="C1098" t="s">
        <v>5329</v>
      </c>
      <c r="D1098" t="s">
        <v>5330</v>
      </c>
      <c r="E1098" t="s">
        <v>60</v>
      </c>
      <c r="F1098" t="s">
        <v>5331</v>
      </c>
      <c r="G1098">
        <v>786057</v>
      </c>
      <c r="H1098">
        <v>0</v>
      </c>
      <c r="I1098">
        <v>0.1</v>
      </c>
      <c r="J1098">
        <v>0</v>
      </c>
      <c r="K1098">
        <v>1</v>
      </c>
      <c r="L1098" t="s">
        <v>19</v>
      </c>
      <c r="M1098" t="s">
        <v>5279</v>
      </c>
      <c r="N1098" t="s">
        <v>272</v>
      </c>
      <c r="O1098" t="s">
        <v>23</v>
      </c>
      <c r="P1098" t="s">
        <v>5280</v>
      </c>
      <c r="Q1098" t="s">
        <v>65</v>
      </c>
      <c r="R1098" t="s">
        <v>66</v>
      </c>
      <c r="S1098" t="s">
        <v>105</v>
      </c>
      <c r="T1098" t="s">
        <v>67</v>
      </c>
      <c r="U1098" t="s">
        <v>35</v>
      </c>
      <c r="V1098">
        <v>603</v>
      </c>
      <c r="W1098" t="s">
        <v>36</v>
      </c>
      <c r="X1098" t="s">
        <v>37</v>
      </c>
      <c r="Y1098">
        <v>2</v>
      </c>
      <c r="AB1098" t="str">
        <f>IF(Table111[[#This Row],[In Adafruit Kit]]+Table111[[#This Row],[Common part]]&gt;0,1,"")</f>
        <v/>
      </c>
      <c r="AC1098">
        <v>1</v>
      </c>
      <c r="AE1098" t="str">
        <f>VLOOKUP(Table111[[#This Row],[Resistance (Ohms)]],Values!$A$12:'Values'!D$88,3,0)</f>
        <v>STOCK</v>
      </c>
      <c r="AF1098" t="s">
        <v>29</v>
      </c>
      <c r="AG1098" t="str">
        <f>CONCATENATE(Table111[[#This Row],[Resistance (Ohms)]],Table111[[#This Row],[Tolerance]],Table111[[#This Row],[Stock]])</f>
        <v>3.3kÂ±5%Stock</v>
      </c>
      <c r="AH1098" t="s">
        <v>11345</v>
      </c>
      <c r="AI1098" s="6" t="s">
        <v>11350</v>
      </c>
    </row>
    <row r="1099" spans="1:35">
      <c r="A1099" t="s">
        <v>5274</v>
      </c>
      <c r="B1099" t="s">
        <v>5275</v>
      </c>
      <c r="C1099" t="s">
        <v>5788</v>
      </c>
      <c r="D1099" t="s">
        <v>5789</v>
      </c>
      <c r="E1099" t="s">
        <v>60</v>
      </c>
      <c r="F1099" t="s">
        <v>5790</v>
      </c>
      <c r="G1099">
        <v>228983</v>
      </c>
      <c r="H1099">
        <v>0</v>
      </c>
      <c r="I1099">
        <v>0.1</v>
      </c>
      <c r="J1099">
        <v>0</v>
      </c>
      <c r="K1099">
        <v>1</v>
      </c>
      <c r="L1099" t="s">
        <v>19</v>
      </c>
      <c r="M1099" t="s">
        <v>5279</v>
      </c>
      <c r="N1099" t="s">
        <v>272</v>
      </c>
      <c r="O1099" t="s">
        <v>24</v>
      </c>
      <c r="P1099" t="s">
        <v>5280</v>
      </c>
      <c r="Q1099" t="s">
        <v>65</v>
      </c>
      <c r="R1099" t="s">
        <v>66</v>
      </c>
      <c r="S1099" t="s">
        <v>105</v>
      </c>
      <c r="T1099" t="s">
        <v>67</v>
      </c>
      <c r="U1099" t="s">
        <v>35</v>
      </c>
      <c r="V1099">
        <v>603</v>
      </c>
      <c r="W1099" t="s">
        <v>36</v>
      </c>
      <c r="X1099" t="s">
        <v>37</v>
      </c>
      <c r="Y1099">
        <v>2</v>
      </c>
      <c r="AB1099" t="str">
        <f>IF(Table111[[#This Row],[In Adafruit Kit]]+Table111[[#This Row],[Common part]]&gt;0,1,"")</f>
        <v/>
      </c>
      <c r="AD1099">
        <v>1</v>
      </c>
      <c r="AE1099" t="str">
        <f>VLOOKUP(Table111[[#This Row],[Resistance (Ohms)]],Values!$A$12:'Values'!D$88,3,0)</f>
        <v>STOCK</v>
      </c>
      <c r="AF1099" t="s">
        <v>29</v>
      </c>
      <c r="AG1099" t="str">
        <f>CONCATENATE(Table111[[#This Row],[Resistance (Ohms)]],Table111[[#This Row],[Tolerance]],Table111[[#This Row],[Stock]])</f>
        <v>3.3kÂ±1%Stock</v>
      </c>
      <c r="AH1099" t="s">
        <v>11345</v>
      </c>
      <c r="AI1099" s="6" t="s">
        <v>11350</v>
      </c>
    </row>
    <row r="1100" spans="1:35">
      <c r="A1100" t="s">
        <v>7192</v>
      </c>
      <c r="B1100" t="s">
        <v>5275</v>
      </c>
      <c r="C1100" t="s">
        <v>7207</v>
      </c>
      <c r="D1100" t="s">
        <v>7208</v>
      </c>
      <c r="E1100" t="s">
        <v>60</v>
      </c>
      <c r="F1100" t="s">
        <v>5331</v>
      </c>
      <c r="G1100">
        <v>100000</v>
      </c>
      <c r="H1100">
        <v>0</v>
      </c>
      <c r="I1100">
        <v>0.1</v>
      </c>
      <c r="J1100">
        <v>0</v>
      </c>
      <c r="K1100">
        <v>1</v>
      </c>
      <c r="L1100" t="s">
        <v>19</v>
      </c>
      <c r="M1100" t="s">
        <v>5279</v>
      </c>
      <c r="N1100" t="s">
        <v>272</v>
      </c>
      <c r="O1100" t="s">
        <v>23</v>
      </c>
      <c r="P1100" t="s">
        <v>5280</v>
      </c>
      <c r="Q1100" t="s">
        <v>65</v>
      </c>
      <c r="R1100" t="s">
        <v>66</v>
      </c>
      <c r="S1100" t="s">
        <v>105</v>
      </c>
      <c r="T1100" t="s">
        <v>67</v>
      </c>
      <c r="U1100" t="s">
        <v>35</v>
      </c>
      <c r="V1100" t="s">
        <v>35</v>
      </c>
      <c r="W1100" t="s">
        <v>36</v>
      </c>
      <c r="X1100" t="s">
        <v>37</v>
      </c>
      <c r="Y1100">
        <v>2</v>
      </c>
      <c r="AB1100" t="str">
        <f>IF(Table111[[#This Row],[In Adafruit Kit]]+Table111[[#This Row],[Common part]]&gt;0,1,"")</f>
        <v/>
      </c>
      <c r="AD1100">
        <v>1</v>
      </c>
      <c r="AE1100" t="str">
        <f>VLOOKUP(Table111[[#This Row],[Resistance (Ohms)]],Values!$A$12:'Values'!D$88,3,0)</f>
        <v>STOCK</v>
      </c>
      <c r="AF1100" t="s">
        <v>29</v>
      </c>
      <c r="AG1100" t="str">
        <f>CONCATENATE(Table111[[#This Row],[Resistance (Ohms)]],Table111[[#This Row],[Tolerance]],Table111[[#This Row],[Stock]])</f>
        <v>3.3kÂ±5%Stock</v>
      </c>
      <c r="AH1100" t="s">
        <v>11345</v>
      </c>
      <c r="AI1100" s="6" t="s">
        <v>11350</v>
      </c>
    </row>
    <row r="1101" spans="1:35">
      <c r="A1101" t="s">
        <v>7192</v>
      </c>
      <c r="B1101" t="s">
        <v>5275</v>
      </c>
      <c r="C1101" t="s">
        <v>7245</v>
      </c>
      <c r="D1101" t="s">
        <v>7246</v>
      </c>
      <c r="E1101" t="s">
        <v>60</v>
      </c>
      <c r="F1101" t="s">
        <v>5790</v>
      </c>
      <c r="G1101">
        <v>94240</v>
      </c>
      <c r="H1101">
        <v>0</v>
      </c>
      <c r="I1101">
        <v>0.1</v>
      </c>
      <c r="J1101">
        <v>0</v>
      </c>
      <c r="K1101">
        <v>1</v>
      </c>
      <c r="L1101" t="s">
        <v>19</v>
      </c>
      <c r="M1101" t="s">
        <v>5279</v>
      </c>
      <c r="N1101" t="s">
        <v>272</v>
      </c>
      <c r="O1101" t="s">
        <v>24</v>
      </c>
      <c r="P1101" t="s">
        <v>5280</v>
      </c>
      <c r="Q1101" t="s">
        <v>65</v>
      </c>
      <c r="R1101" t="s">
        <v>66</v>
      </c>
      <c r="S1101" t="s">
        <v>105</v>
      </c>
      <c r="T1101" t="s">
        <v>67</v>
      </c>
      <c r="U1101" t="s">
        <v>35</v>
      </c>
      <c r="V1101" t="s">
        <v>35</v>
      </c>
      <c r="W1101" t="s">
        <v>36</v>
      </c>
      <c r="X1101" t="s">
        <v>37</v>
      </c>
      <c r="Y1101">
        <v>2</v>
      </c>
      <c r="AB1101" t="str">
        <f>IF(Table111[[#This Row],[In Adafruit Kit]]+Table111[[#This Row],[Common part]]&gt;0,1,"")</f>
        <v/>
      </c>
      <c r="AD1101">
        <v>1</v>
      </c>
      <c r="AE1101" t="str">
        <f>VLOOKUP(Table111[[#This Row],[Resistance (Ohms)]],Values!$A$12:'Values'!D$88,3,0)</f>
        <v>STOCK</v>
      </c>
      <c r="AF1101" t="s">
        <v>29</v>
      </c>
      <c r="AG1101" t="str">
        <f>CONCATENATE(Table111[[#This Row],[Resistance (Ohms)]],Table111[[#This Row],[Tolerance]],Table111[[#This Row],[Stock]])</f>
        <v>3.3kÂ±1%Stock</v>
      </c>
      <c r="AH1101" t="s">
        <v>11345</v>
      </c>
      <c r="AI1101" s="6" t="s">
        <v>11350</v>
      </c>
    </row>
    <row r="1102" spans="1:35">
      <c r="A1102" t="s">
        <v>7192</v>
      </c>
      <c r="B1102" t="s">
        <v>5275</v>
      </c>
      <c r="C1102" t="s">
        <v>8253</v>
      </c>
      <c r="D1102" t="s">
        <v>8254</v>
      </c>
      <c r="E1102" t="s">
        <v>60</v>
      </c>
      <c r="F1102" t="s">
        <v>5790</v>
      </c>
      <c r="G1102">
        <v>0</v>
      </c>
      <c r="H1102">
        <v>0</v>
      </c>
      <c r="I1102" t="s">
        <v>25</v>
      </c>
      <c r="J1102">
        <v>0</v>
      </c>
      <c r="K1102">
        <v>10</v>
      </c>
      <c r="L1102" t="s">
        <v>19</v>
      </c>
      <c r="M1102" t="s">
        <v>5279</v>
      </c>
      <c r="N1102" t="s">
        <v>272</v>
      </c>
      <c r="O1102" t="s">
        <v>24</v>
      </c>
      <c r="P1102" t="s">
        <v>5280</v>
      </c>
      <c r="Q1102" t="s">
        <v>65</v>
      </c>
      <c r="R1102" t="s">
        <v>20</v>
      </c>
      <c r="S1102" t="s">
        <v>105</v>
      </c>
      <c r="T1102" t="s">
        <v>67</v>
      </c>
      <c r="U1102" t="s">
        <v>35</v>
      </c>
      <c r="V1102">
        <v>603</v>
      </c>
      <c r="W1102" t="s">
        <v>36</v>
      </c>
      <c r="X1102" t="s">
        <v>37</v>
      </c>
      <c r="Y1102">
        <v>2</v>
      </c>
      <c r="AB1102" t="str">
        <f>IF(Table111[[#This Row],[In Adafruit Kit]]+Table111[[#This Row],[Common part]]&gt;0,1,"")</f>
        <v/>
      </c>
      <c r="AE1102" t="str">
        <f>VLOOKUP(Table111[[#This Row],[Resistance (Ohms)]],Values!$A$12:'Values'!D$88,3,0)</f>
        <v>STOCK</v>
      </c>
      <c r="AG1102" t="str">
        <f>CONCATENATE(Table111[[#This Row],[Resistance (Ohms)]],Table111[[#This Row],[Tolerance]],Table111[[#This Row],[Stock]])</f>
        <v>3.3kÂ±1%</v>
      </c>
      <c r="AH1102" t="s">
        <v>11345</v>
      </c>
      <c r="AI1102" s="6" t="s">
        <v>11350</v>
      </c>
    </row>
    <row r="1103" spans="1:35">
      <c r="A1103" t="s">
        <v>7192</v>
      </c>
      <c r="B1103" t="s">
        <v>5275</v>
      </c>
      <c r="C1103" t="s">
        <v>9024</v>
      </c>
      <c r="D1103" t="s">
        <v>9025</v>
      </c>
      <c r="E1103" t="s">
        <v>60</v>
      </c>
      <c r="F1103" t="s">
        <v>5331</v>
      </c>
      <c r="G1103">
        <v>0</v>
      </c>
      <c r="H1103">
        <v>0</v>
      </c>
      <c r="I1103" t="s">
        <v>25</v>
      </c>
      <c r="J1103">
        <v>0</v>
      </c>
      <c r="K1103">
        <v>10</v>
      </c>
      <c r="L1103" t="s">
        <v>19</v>
      </c>
      <c r="M1103" t="s">
        <v>5279</v>
      </c>
      <c r="N1103" t="s">
        <v>272</v>
      </c>
      <c r="O1103" t="s">
        <v>23</v>
      </c>
      <c r="P1103" t="s">
        <v>5280</v>
      </c>
      <c r="Q1103" t="s">
        <v>65</v>
      </c>
      <c r="R1103" t="s">
        <v>20</v>
      </c>
      <c r="S1103" t="s">
        <v>71</v>
      </c>
      <c r="T1103" t="s">
        <v>67</v>
      </c>
      <c r="U1103" t="s">
        <v>35</v>
      </c>
      <c r="V1103">
        <v>603</v>
      </c>
      <c r="W1103" t="s">
        <v>36</v>
      </c>
      <c r="X1103" t="s">
        <v>37</v>
      </c>
      <c r="Y1103">
        <v>2</v>
      </c>
      <c r="AB1103" t="str">
        <f>IF(Table111[[#This Row],[In Adafruit Kit]]+Table111[[#This Row],[Common part]]&gt;0,1,"")</f>
        <v/>
      </c>
      <c r="AE1103" t="str">
        <f>VLOOKUP(Table111[[#This Row],[Resistance (Ohms)]],Values!$A$12:'Values'!D$88,3,0)</f>
        <v>STOCK</v>
      </c>
      <c r="AG1103" t="str">
        <f>CONCATENATE(Table111[[#This Row],[Resistance (Ohms)]],Table111[[#This Row],[Tolerance]],Table111[[#This Row],[Stock]])</f>
        <v>3.3kÂ±5%</v>
      </c>
      <c r="AH1103" t="s">
        <v>11345</v>
      </c>
      <c r="AI1103" s="6" t="s">
        <v>11350</v>
      </c>
    </row>
    <row r="1104" spans="1:35">
      <c r="A1104" t="s">
        <v>5274</v>
      </c>
      <c r="B1104" t="s">
        <v>5275</v>
      </c>
      <c r="C1104" t="s">
        <v>5482</v>
      </c>
      <c r="D1104" t="s">
        <v>5483</v>
      </c>
      <c r="E1104" t="s">
        <v>60</v>
      </c>
      <c r="F1104" t="s">
        <v>5484</v>
      </c>
      <c r="G1104">
        <v>99181</v>
      </c>
      <c r="H1104">
        <v>0</v>
      </c>
      <c r="I1104">
        <v>0.1</v>
      </c>
      <c r="J1104">
        <v>0</v>
      </c>
      <c r="K1104">
        <v>1</v>
      </c>
      <c r="L1104" t="s">
        <v>19</v>
      </c>
      <c r="M1104" t="s">
        <v>5279</v>
      </c>
      <c r="N1104" t="s">
        <v>2012</v>
      </c>
      <c r="O1104" t="s">
        <v>23</v>
      </c>
      <c r="P1104" t="s">
        <v>5280</v>
      </c>
      <c r="Q1104" t="s">
        <v>65</v>
      </c>
      <c r="R1104" t="s">
        <v>66</v>
      </c>
      <c r="S1104" t="s">
        <v>105</v>
      </c>
      <c r="T1104" t="s">
        <v>67</v>
      </c>
      <c r="U1104" t="s">
        <v>35</v>
      </c>
      <c r="V1104">
        <v>603</v>
      </c>
      <c r="W1104" t="s">
        <v>36</v>
      </c>
      <c r="X1104" t="s">
        <v>37</v>
      </c>
      <c r="Y1104">
        <v>2</v>
      </c>
      <c r="Z1104">
        <v>1</v>
      </c>
      <c r="AA1104">
        <v>1</v>
      </c>
      <c r="AB1104">
        <f>IF(Table111[[#This Row],[In Adafruit Kit]]+Table111[[#This Row],[Common part]]&gt;0,1,"")</f>
        <v>1</v>
      </c>
      <c r="AC1104">
        <v>1</v>
      </c>
      <c r="AE1104" t="e">
        <f>VLOOKUP(Table111[[#This Row],[Resistance (Ohms)]],Values!$A$12:'Values'!D$88,3,0)</f>
        <v>#N/A</v>
      </c>
      <c r="AG1104" t="str">
        <f>CONCATENATE(Table111[[#This Row],[Resistance (Ohms)]],Table111[[#This Row],[Tolerance]],Table111[[#This Row],[Stock]])</f>
        <v>3.3MÂ±5%</v>
      </c>
      <c r="AH1104" t="s">
        <v>11345</v>
      </c>
      <c r="AI1104" s="6" t="s">
        <v>11350</v>
      </c>
    </row>
    <row r="1105" spans="1:35">
      <c r="A1105" t="s">
        <v>7192</v>
      </c>
      <c r="B1105" t="s">
        <v>5275</v>
      </c>
      <c r="C1105" t="s">
        <v>9030</v>
      </c>
      <c r="D1105" t="s">
        <v>9031</v>
      </c>
      <c r="E1105" t="s">
        <v>60</v>
      </c>
      <c r="F1105" t="s">
        <v>5484</v>
      </c>
      <c r="G1105">
        <v>0</v>
      </c>
      <c r="H1105">
        <v>0</v>
      </c>
      <c r="I1105" t="s">
        <v>25</v>
      </c>
      <c r="J1105">
        <v>0</v>
      </c>
      <c r="K1105">
        <v>10</v>
      </c>
      <c r="L1105" t="s">
        <v>19</v>
      </c>
      <c r="M1105" t="s">
        <v>5279</v>
      </c>
      <c r="N1105" t="s">
        <v>2012</v>
      </c>
      <c r="O1105" t="s">
        <v>23</v>
      </c>
      <c r="P1105" t="s">
        <v>5280</v>
      </c>
      <c r="Q1105" t="s">
        <v>65</v>
      </c>
      <c r="R1105" t="s">
        <v>20</v>
      </c>
      <c r="S1105" t="s">
        <v>71</v>
      </c>
      <c r="T1105" t="s">
        <v>67</v>
      </c>
      <c r="U1105" t="s">
        <v>35</v>
      </c>
      <c r="V1105">
        <v>603</v>
      </c>
      <c r="W1105" t="s">
        <v>36</v>
      </c>
      <c r="X1105" t="s">
        <v>37</v>
      </c>
      <c r="Y1105">
        <v>2</v>
      </c>
      <c r="AB1105" t="str">
        <f>IF(Table111[[#This Row],[In Adafruit Kit]]+Table111[[#This Row],[Common part]]&gt;0,1,"")</f>
        <v/>
      </c>
      <c r="AE1105" t="e">
        <f>VLOOKUP(Table111[[#This Row],[Resistance (Ohms)]],Values!$A$12:'Values'!D$88,3,0)</f>
        <v>#N/A</v>
      </c>
      <c r="AG1105" t="str">
        <f>CONCATENATE(Table111[[#This Row],[Resistance (Ohms)]],Table111[[#This Row],[Tolerance]],Table111[[#This Row],[Stock]])</f>
        <v>3.3MÂ±5%</v>
      </c>
      <c r="AH1105" t="s">
        <v>11345</v>
      </c>
      <c r="AI1105" s="6" t="s">
        <v>11350</v>
      </c>
    </row>
    <row r="1106" spans="1:35">
      <c r="A1106" t="s">
        <v>5274</v>
      </c>
      <c r="B1106" t="s">
        <v>5275</v>
      </c>
      <c r="C1106" t="s">
        <v>6355</v>
      </c>
      <c r="D1106" t="s">
        <v>6356</v>
      </c>
      <c r="E1106" t="s">
        <v>60</v>
      </c>
      <c r="F1106" t="s">
        <v>6357</v>
      </c>
      <c r="G1106">
        <v>73137</v>
      </c>
      <c r="H1106">
        <v>0</v>
      </c>
      <c r="I1106">
        <v>0.1</v>
      </c>
      <c r="J1106">
        <v>0</v>
      </c>
      <c r="K1106">
        <v>1</v>
      </c>
      <c r="L1106" t="s">
        <v>19</v>
      </c>
      <c r="M1106" t="s">
        <v>5279</v>
      </c>
      <c r="N1106" t="s">
        <v>922</v>
      </c>
      <c r="O1106" t="s">
        <v>24</v>
      </c>
      <c r="P1106" t="s">
        <v>5280</v>
      </c>
      <c r="Q1106" t="s">
        <v>65</v>
      </c>
      <c r="R1106" t="s">
        <v>66</v>
      </c>
      <c r="S1106" t="s">
        <v>105</v>
      </c>
      <c r="T1106" t="s">
        <v>67</v>
      </c>
      <c r="U1106" t="s">
        <v>35</v>
      </c>
      <c r="V1106">
        <v>603</v>
      </c>
      <c r="W1106" t="s">
        <v>36</v>
      </c>
      <c r="X1106" t="s">
        <v>37</v>
      </c>
      <c r="Y1106">
        <v>2</v>
      </c>
      <c r="AB1106" t="str">
        <f>IF(Table111[[#This Row],[In Adafruit Kit]]+Table111[[#This Row],[Common part]]&gt;0,1,"")</f>
        <v/>
      </c>
      <c r="AD1106">
        <v>1</v>
      </c>
      <c r="AE1106" t="e">
        <f>VLOOKUP(Table111[[#This Row],[Resistance (Ohms)]],Values!$A$12:'Values'!D$88,3,0)</f>
        <v>#N/A</v>
      </c>
      <c r="AG1106" t="str">
        <f>CONCATENATE(Table111[[#This Row],[Resistance (Ohms)]],Table111[[#This Row],[Tolerance]],Table111[[#This Row],[Stock]])</f>
        <v>3.48kÂ±1%</v>
      </c>
      <c r="AH1106" t="s">
        <v>11345</v>
      </c>
      <c r="AI1106" s="6" t="s">
        <v>11350</v>
      </c>
    </row>
    <row r="1107" spans="1:35">
      <c r="A1107" t="s">
        <v>7192</v>
      </c>
      <c r="B1107" t="s">
        <v>5275</v>
      </c>
      <c r="C1107" t="s">
        <v>8281</v>
      </c>
      <c r="D1107" t="s">
        <v>8282</v>
      </c>
      <c r="E1107" t="s">
        <v>60</v>
      </c>
      <c r="F1107" t="s">
        <v>6357</v>
      </c>
      <c r="G1107">
        <v>0</v>
      </c>
      <c r="H1107">
        <v>0</v>
      </c>
      <c r="I1107" t="s">
        <v>25</v>
      </c>
      <c r="J1107">
        <v>0</v>
      </c>
      <c r="K1107">
        <v>10</v>
      </c>
      <c r="L1107" t="s">
        <v>19</v>
      </c>
      <c r="M1107" t="s">
        <v>5279</v>
      </c>
      <c r="N1107" t="s">
        <v>922</v>
      </c>
      <c r="O1107" t="s">
        <v>24</v>
      </c>
      <c r="P1107" t="s">
        <v>5280</v>
      </c>
      <c r="Q1107" t="s">
        <v>65</v>
      </c>
      <c r="R1107" t="s">
        <v>20</v>
      </c>
      <c r="S1107" t="s">
        <v>105</v>
      </c>
      <c r="T1107" t="s">
        <v>67</v>
      </c>
      <c r="U1107" t="s">
        <v>35</v>
      </c>
      <c r="V1107">
        <v>603</v>
      </c>
      <c r="W1107" t="s">
        <v>36</v>
      </c>
      <c r="X1107" t="s">
        <v>37</v>
      </c>
      <c r="Y1107">
        <v>2</v>
      </c>
      <c r="AB1107" t="str">
        <f>IF(Table111[[#This Row],[In Adafruit Kit]]+Table111[[#This Row],[Common part]]&gt;0,1,"")</f>
        <v/>
      </c>
      <c r="AE1107" t="e">
        <f>VLOOKUP(Table111[[#This Row],[Resistance (Ohms)]],Values!$A$12:'Values'!D$88,3,0)</f>
        <v>#N/A</v>
      </c>
      <c r="AG1107" t="str">
        <f>CONCATENATE(Table111[[#This Row],[Resistance (Ohms)]],Table111[[#This Row],[Tolerance]],Table111[[#This Row],[Stock]])</f>
        <v>3.48kÂ±1%</v>
      </c>
      <c r="AH1107" t="s">
        <v>11345</v>
      </c>
      <c r="AI1107" s="6" t="s">
        <v>11350</v>
      </c>
    </row>
    <row r="1108" spans="1:35">
      <c r="A1108" t="s">
        <v>5274</v>
      </c>
      <c r="B1108" t="s">
        <v>5275</v>
      </c>
      <c r="C1108" t="s">
        <v>6271</v>
      </c>
      <c r="D1108" t="s">
        <v>6272</v>
      </c>
      <c r="E1108" t="s">
        <v>60</v>
      </c>
      <c r="F1108" t="s">
        <v>6273</v>
      </c>
      <c r="G1108">
        <v>84346</v>
      </c>
      <c r="H1108">
        <v>0</v>
      </c>
      <c r="I1108">
        <v>0.1</v>
      </c>
      <c r="J1108">
        <v>0</v>
      </c>
      <c r="K1108">
        <v>1</v>
      </c>
      <c r="L1108" t="s">
        <v>19</v>
      </c>
      <c r="M1108" t="s">
        <v>5279</v>
      </c>
      <c r="N1108" t="s">
        <v>823</v>
      </c>
      <c r="O1108" t="s">
        <v>24</v>
      </c>
      <c r="P1108" t="s">
        <v>5280</v>
      </c>
      <c r="Q1108" t="s">
        <v>65</v>
      </c>
      <c r="R1108" t="s">
        <v>66</v>
      </c>
      <c r="S1108" t="s">
        <v>105</v>
      </c>
      <c r="T1108" t="s">
        <v>67</v>
      </c>
      <c r="U1108" t="s">
        <v>35</v>
      </c>
      <c r="V1108">
        <v>603</v>
      </c>
      <c r="W1108" t="s">
        <v>36</v>
      </c>
      <c r="X1108" t="s">
        <v>37</v>
      </c>
      <c r="Y1108">
        <v>2</v>
      </c>
      <c r="AB1108" t="str">
        <f>IF(Table111[[#This Row],[In Adafruit Kit]]+Table111[[#This Row],[Common part]]&gt;0,1,"")</f>
        <v/>
      </c>
      <c r="AD1108">
        <v>1</v>
      </c>
      <c r="AE1108" t="e">
        <f>VLOOKUP(Table111[[#This Row],[Resistance (Ohms)]],Values!$A$12:'Values'!D$88,3,0)</f>
        <v>#N/A</v>
      </c>
      <c r="AG1108" t="str">
        <f>CONCATENATE(Table111[[#This Row],[Resistance (Ohms)]],Table111[[#This Row],[Tolerance]],Table111[[#This Row],[Stock]])</f>
        <v>3.4kÂ±1%</v>
      </c>
      <c r="AH1108" t="s">
        <v>11345</v>
      </c>
      <c r="AI1108" s="6" t="s">
        <v>11350</v>
      </c>
    </row>
    <row r="1109" spans="1:35">
      <c r="A1109" t="s">
        <v>7192</v>
      </c>
      <c r="B1109" t="s">
        <v>5275</v>
      </c>
      <c r="C1109" t="s">
        <v>8273</v>
      </c>
      <c r="D1109" t="s">
        <v>8274</v>
      </c>
      <c r="E1109" t="s">
        <v>60</v>
      </c>
      <c r="F1109" t="s">
        <v>6273</v>
      </c>
      <c r="G1109">
        <v>0</v>
      </c>
      <c r="H1109">
        <v>0</v>
      </c>
      <c r="I1109" t="s">
        <v>25</v>
      </c>
      <c r="J1109">
        <v>0</v>
      </c>
      <c r="K1109">
        <v>10</v>
      </c>
      <c r="L1109" t="s">
        <v>19</v>
      </c>
      <c r="M1109" t="s">
        <v>5279</v>
      </c>
      <c r="N1109" t="s">
        <v>823</v>
      </c>
      <c r="O1109" t="s">
        <v>24</v>
      </c>
      <c r="P1109" t="s">
        <v>5280</v>
      </c>
      <c r="Q1109" t="s">
        <v>65</v>
      </c>
      <c r="R1109" t="s">
        <v>20</v>
      </c>
      <c r="S1109" t="s">
        <v>105</v>
      </c>
      <c r="T1109" t="s">
        <v>67</v>
      </c>
      <c r="U1109" t="s">
        <v>35</v>
      </c>
      <c r="V1109">
        <v>603</v>
      </c>
      <c r="W1109" t="s">
        <v>36</v>
      </c>
      <c r="X1109" t="s">
        <v>37</v>
      </c>
      <c r="Y1109">
        <v>2</v>
      </c>
      <c r="AB1109" t="str">
        <f>IF(Table111[[#This Row],[In Adafruit Kit]]+Table111[[#This Row],[Common part]]&gt;0,1,"")</f>
        <v/>
      </c>
      <c r="AE1109" t="e">
        <f>VLOOKUP(Table111[[#This Row],[Resistance (Ohms)]],Values!$A$12:'Values'!D$88,3,0)</f>
        <v>#N/A</v>
      </c>
      <c r="AG1109" t="str">
        <f>CONCATENATE(Table111[[#This Row],[Resistance (Ohms)]],Table111[[#This Row],[Tolerance]],Table111[[#This Row],[Stock]])</f>
        <v>3.4kÂ±1%</v>
      </c>
      <c r="AH1109" t="s">
        <v>11345</v>
      </c>
      <c r="AI1109" s="6" t="s">
        <v>11350</v>
      </c>
    </row>
    <row r="1110" spans="1:35">
      <c r="A1110" t="s">
        <v>5274</v>
      </c>
      <c r="B1110" t="s">
        <v>5275</v>
      </c>
      <c r="C1110" t="s">
        <v>7543</v>
      </c>
      <c r="D1110" t="s">
        <v>7544</v>
      </c>
      <c r="E1110" t="s">
        <v>60</v>
      </c>
      <c r="F1110" t="s">
        <v>7545</v>
      </c>
      <c r="G1110">
        <v>511</v>
      </c>
      <c r="H1110">
        <v>0</v>
      </c>
      <c r="I1110">
        <v>0.1</v>
      </c>
      <c r="J1110">
        <v>0</v>
      </c>
      <c r="K1110">
        <v>1</v>
      </c>
      <c r="L1110" t="s">
        <v>19</v>
      </c>
      <c r="M1110" t="s">
        <v>5279</v>
      </c>
      <c r="N1110" t="s">
        <v>865</v>
      </c>
      <c r="O1110" t="s">
        <v>24</v>
      </c>
      <c r="P1110" t="s">
        <v>5280</v>
      </c>
      <c r="Q1110" t="s">
        <v>65</v>
      </c>
      <c r="R1110" t="s">
        <v>66</v>
      </c>
      <c r="S1110" t="s">
        <v>105</v>
      </c>
      <c r="T1110" t="s">
        <v>67</v>
      </c>
      <c r="U1110" t="s">
        <v>35</v>
      </c>
      <c r="V1110">
        <v>603</v>
      </c>
      <c r="W1110" t="s">
        <v>36</v>
      </c>
      <c r="X1110" t="s">
        <v>37</v>
      </c>
      <c r="Y1110">
        <v>2</v>
      </c>
      <c r="AB1110" t="str">
        <f>IF(Table111[[#This Row],[In Adafruit Kit]]+Table111[[#This Row],[Common part]]&gt;0,1,"")</f>
        <v/>
      </c>
      <c r="AD1110">
        <v>1</v>
      </c>
      <c r="AE1110" t="e">
        <f>VLOOKUP(Table111[[#This Row],[Resistance (Ohms)]],Values!$A$12:'Values'!D$88,3,0)</f>
        <v>#N/A</v>
      </c>
      <c r="AG1110" t="str">
        <f>CONCATENATE(Table111[[#This Row],[Resistance (Ohms)]],Table111[[#This Row],[Tolerance]],Table111[[#This Row],[Stock]])</f>
        <v>3.57kÂ±1%</v>
      </c>
      <c r="AH1110" t="s">
        <v>11345</v>
      </c>
      <c r="AI1110" s="6" t="s">
        <v>11350</v>
      </c>
    </row>
    <row r="1111" spans="1:35">
      <c r="A1111" t="s">
        <v>7192</v>
      </c>
      <c r="B1111" t="s">
        <v>5275</v>
      </c>
      <c r="C1111" t="s">
        <v>8293</v>
      </c>
      <c r="D1111" t="s">
        <v>8294</v>
      </c>
      <c r="E1111" t="s">
        <v>60</v>
      </c>
      <c r="F1111" t="s">
        <v>7545</v>
      </c>
      <c r="G1111">
        <v>0</v>
      </c>
      <c r="H1111">
        <v>0</v>
      </c>
      <c r="I1111" t="s">
        <v>25</v>
      </c>
      <c r="J1111">
        <v>0</v>
      </c>
      <c r="K1111">
        <v>10</v>
      </c>
      <c r="L1111" t="s">
        <v>19</v>
      </c>
      <c r="M1111" t="s">
        <v>5279</v>
      </c>
      <c r="N1111" t="s">
        <v>865</v>
      </c>
      <c r="O1111" t="s">
        <v>24</v>
      </c>
      <c r="P1111" t="s">
        <v>5280</v>
      </c>
      <c r="Q1111" t="s">
        <v>65</v>
      </c>
      <c r="R1111" t="s">
        <v>20</v>
      </c>
      <c r="S1111" t="s">
        <v>105</v>
      </c>
      <c r="T1111" t="s">
        <v>67</v>
      </c>
      <c r="U1111" t="s">
        <v>35</v>
      </c>
      <c r="V1111">
        <v>603</v>
      </c>
      <c r="W1111" t="s">
        <v>36</v>
      </c>
      <c r="X1111" t="s">
        <v>37</v>
      </c>
      <c r="Y1111">
        <v>2</v>
      </c>
      <c r="AB1111" t="str">
        <f>IF(Table111[[#This Row],[In Adafruit Kit]]+Table111[[#This Row],[Common part]]&gt;0,1,"")</f>
        <v/>
      </c>
      <c r="AE1111" t="e">
        <f>VLOOKUP(Table111[[#This Row],[Resistance (Ohms)]],Values!$A$12:'Values'!D$88,3,0)</f>
        <v>#N/A</v>
      </c>
      <c r="AG1111" t="str">
        <f>CONCATENATE(Table111[[#This Row],[Resistance (Ohms)]],Table111[[#This Row],[Tolerance]],Table111[[#This Row],[Stock]])</f>
        <v>3.57kÂ±1%</v>
      </c>
      <c r="AH1111" t="s">
        <v>11345</v>
      </c>
      <c r="AI1111" s="6" t="s">
        <v>11350</v>
      </c>
    </row>
    <row r="1112" spans="1:35">
      <c r="A1112" t="s">
        <v>5274</v>
      </c>
      <c r="B1112" t="s">
        <v>5275</v>
      </c>
      <c r="C1112" t="s">
        <v>7411</v>
      </c>
      <c r="D1112" t="s">
        <v>7412</v>
      </c>
      <c r="E1112" t="s">
        <v>60</v>
      </c>
      <c r="F1112" t="s">
        <v>7413</v>
      </c>
      <c r="G1112">
        <v>5025</v>
      </c>
      <c r="H1112">
        <v>0</v>
      </c>
      <c r="I1112">
        <v>0.1</v>
      </c>
      <c r="J1112">
        <v>0</v>
      </c>
      <c r="K1112">
        <v>1</v>
      </c>
      <c r="L1112" t="s">
        <v>19</v>
      </c>
      <c r="M1112" t="s">
        <v>5279</v>
      </c>
      <c r="N1112" t="s">
        <v>949</v>
      </c>
      <c r="O1112" t="s">
        <v>24</v>
      </c>
      <c r="P1112" t="s">
        <v>5280</v>
      </c>
      <c r="Q1112" t="s">
        <v>65</v>
      </c>
      <c r="R1112" t="s">
        <v>66</v>
      </c>
      <c r="S1112" t="s">
        <v>105</v>
      </c>
      <c r="T1112" t="s">
        <v>67</v>
      </c>
      <c r="U1112" t="s">
        <v>35</v>
      </c>
      <c r="V1112">
        <v>603</v>
      </c>
      <c r="W1112" t="s">
        <v>36</v>
      </c>
      <c r="X1112" t="s">
        <v>37</v>
      </c>
      <c r="Y1112">
        <v>2</v>
      </c>
      <c r="AB1112" t="str">
        <f>IF(Table111[[#This Row],[In Adafruit Kit]]+Table111[[#This Row],[Common part]]&gt;0,1,"")</f>
        <v/>
      </c>
      <c r="AD1112">
        <v>1</v>
      </c>
      <c r="AE1112" t="e">
        <f>VLOOKUP(Table111[[#This Row],[Resistance (Ohms)]],Values!$A$12:'Values'!D$88,3,0)</f>
        <v>#N/A</v>
      </c>
      <c r="AG1112" t="str">
        <f>CONCATENATE(Table111[[#This Row],[Resistance (Ohms)]],Table111[[#This Row],[Tolerance]],Table111[[#This Row],[Stock]])</f>
        <v>3.65kÂ±1%</v>
      </c>
      <c r="AH1112" t="s">
        <v>11345</v>
      </c>
      <c r="AI1112" s="6" t="s">
        <v>11350</v>
      </c>
    </row>
    <row r="1113" spans="1:35">
      <c r="A1113" t="s">
        <v>7192</v>
      </c>
      <c r="B1113" t="s">
        <v>5275</v>
      </c>
      <c r="C1113" t="s">
        <v>8311</v>
      </c>
      <c r="D1113" t="s">
        <v>8312</v>
      </c>
      <c r="E1113" t="s">
        <v>60</v>
      </c>
      <c r="F1113" t="s">
        <v>7413</v>
      </c>
      <c r="G1113">
        <v>0</v>
      </c>
      <c r="H1113">
        <v>0</v>
      </c>
      <c r="I1113" t="s">
        <v>25</v>
      </c>
      <c r="J1113">
        <v>0</v>
      </c>
      <c r="K1113">
        <v>10</v>
      </c>
      <c r="L1113" t="s">
        <v>19</v>
      </c>
      <c r="M1113" t="s">
        <v>5279</v>
      </c>
      <c r="N1113" t="s">
        <v>949</v>
      </c>
      <c r="O1113" t="s">
        <v>24</v>
      </c>
      <c r="P1113" t="s">
        <v>5280</v>
      </c>
      <c r="Q1113" t="s">
        <v>65</v>
      </c>
      <c r="R1113" t="s">
        <v>20</v>
      </c>
      <c r="S1113" t="s">
        <v>105</v>
      </c>
      <c r="T1113" t="s">
        <v>67</v>
      </c>
      <c r="U1113" t="s">
        <v>35</v>
      </c>
      <c r="V1113">
        <v>603</v>
      </c>
      <c r="W1113" t="s">
        <v>36</v>
      </c>
      <c r="X1113" t="s">
        <v>37</v>
      </c>
      <c r="Y1113">
        <v>2</v>
      </c>
      <c r="AB1113" t="str">
        <f>IF(Table111[[#This Row],[In Adafruit Kit]]+Table111[[#This Row],[Common part]]&gt;0,1,"")</f>
        <v/>
      </c>
      <c r="AE1113" t="e">
        <f>VLOOKUP(Table111[[#This Row],[Resistance (Ohms)]],Values!$A$12:'Values'!D$88,3,0)</f>
        <v>#N/A</v>
      </c>
      <c r="AG1113" t="str">
        <f>CONCATENATE(Table111[[#This Row],[Resistance (Ohms)]],Table111[[#This Row],[Tolerance]],Table111[[#This Row],[Stock]])</f>
        <v>3.65kÂ±1%</v>
      </c>
      <c r="AH1113" t="s">
        <v>11345</v>
      </c>
      <c r="AI1113" s="6" t="s">
        <v>11350</v>
      </c>
    </row>
    <row r="1114" spans="1:35">
      <c r="A1114" t="s">
        <v>5274</v>
      </c>
      <c r="B1114" t="s">
        <v>5275</v>
      </c>
      <c r="C1114" t="s">
        <v>5440</v>
      </c>
      <c r="D1114" t="s">
        <v>5441</v>
      </c>
      <c r="E1114" t="s">
        <v>60</v>
      </c>
      <c r="F1114" t="s">
        <v>5442</v>
      </c>
      <c r="G1114">
        <v>116069</v>
      </c>
      <c r="H1114">
        <v>0</v>
      </c>
      <c r="I1114">
        <v>0.1</v>
      </c>
      <c r="J1114">
        <v>0</v>
      </c>
      <c r="K1114">
        <v>1</v>
      </c>
      <c r="L1114" t="s">
        <v>19</v>
      </c>
      <c r="M1114" t="s">
        <v>5279</v>
      </c>
      <c r="N1114" t="s">
        <v>1205</v>
      </c>
      <c r="O1114" t="s">
        <v>23</v>
      </c>
      <c r="P1114" t="s">
        <v>5280</v>
      </c>
      <c r="Q1114" t="s">
        <v>65</v>
      </c>
      <c r="R1114" t="s">
        <v>66</v>
      </c>
      <c r="S1114" t="s">
        <v>105</v>
      </c>
      <c r="T1114" t="s">
        <v>67</v>
      </c>
      <c r="U1114" t="s">
        <v>35</v>
      </c>
      <c r="V1114">
        <v>603</v>
      </c>
      <c r="W1114" t="s">
        <v>36</v>
      </c>
      <c r="X1114" t="s">
        <v>37</v>
      </c>
      <c r="Y1114">
        <v>2</v>
      </c>
      <c r="AB1114" t="str">
        <f>IF(Table111[[#This Row],[In Adafruit Kit]]+Table111[[#This Row],[Common part]]&gt;0,1,"")</f>
        <v/>
      </c>
      <c r="AC1114">
        <v>1</v>
      </c>
      <c r="AE1114" t="e">
        <f>VLOOKUP(Table111[[#This Row],[Resistance (Ohms)]],Values!$A$12:'Values'!D$88,3,0)</f>
        <v>#N/A</v>
      </c>
      <c r="AG1114" t="str">
        <f>CONCATENATE(Table111[[#This Row],[Resistance (Ohms)]],Table111[[#This Row],[Tolerance]],Table111[[#This Row],[Stock]])</f>
        <v>3.6kÂ±5%</v>
      </c>
      <c r="AH1114" t="s">
        <v>11345</v>
      </c>
      <c r="AI1114" s="6" t="s">
        <v>11350</v>
      </c>
    </row>
    <row r="1115" spans="1:35">
      <c r="A1115" t="s">
        <v>5274</v>
      </c>
      <c r="B1115" t="s">
        <v>5275</v>
      </c>
      <c r="C1115" t="s">
        <v>6235</v>
      </c>
      <c r="D1115" t="s">
        <v>6236</v>
      </c>
      <c r="E1115" t="s">
        <v>60</v>
      </c>
      <c r="F1115" t="s">
        <v>6237</v>
      </c>
      <c r="G1115">
        <v>87282</v>
      </c>
      <c r="H1115">
        <v>0</v>
      </c>
      <c r="I1115">
        <v>0.1</v>
      </c>
      <c r="J1115">
        <v>0</v>
      </c>
      <c r="K1115">
        <v>1</v>
      </c>
      <c r="L1115" t="s">
        <v>19</v>
      </c>
      <c r="M1115" t="s">
        <v>5279</v>
      </c>
      <c r="N1115" t="s">
        <v>1205</v>
      </c>
      <c r="O1115" t="s">
        <v>24</v>
      </c>
      <c r="P1115" t="s">
        <v>5280</v>
      </c>
      <c r="Q1115" t="s">
        <v>65</v>
      </c>
      <c r="R1115" t="s">
        <v>66</v>
      </c>
      <c r="S1115" t="s">
        <v>105</v>
      </c>
      <c r="T1115" t="s">
        <v>67</v>
      </c>
      <c r="U1115" t="s">
        <v>35</v>
      </c>
      <c r="V1115">
        <v>603</v>
      </c>
      <c r="W1115" t="s">
        <v>36</v>
      </c>
      <c r="X1115" t="s">
        <v>37</v>
      </c>
      <c r="Y1115">
        <v>2</v>
      </c>
      <c r="AB1115" t="str">
        <f>IF(Table111[[#This Row],[In Adafruit Kit]]+Table111[[#This Row],[Common part]]&gt;0,1,"")</f>
        <v/>
      </c>
      <c r="AD1115">
        <v>1</v>
      </c>
      <c r="AE1115" t="e">
        <f>VLOOKUP(Table111[[#This Row],[Resistance (Ohms)]],Values!$A$12:'Values'!D$88,3,0)</f>
        <v>#N/A</v>
      </c>
      <c r="AG1115" t="str">
        <f>CONCATENATE(Table111[[#This Row],[Resistance (Ohms)]],Table111[[#This Row],[Tolerance]],Table111[[#This Row],[Stock]])</f>
        <v>3.6kÂ±1%</v>
      </c>
      <c r="AH1115" t="s">
        <v>11345</v>
      </c>
      <c r="AI1115" s="6" t="s">
        <v>11350</v>
      </c>
    </row>
    <row r="1116" spans="1:35">
      <c r="A1116" t="s">
        <v>7192</v>
      </c>
      <c r="B1116" t="s">
        <v>5275</v>
      </c>
      <c r="C1116" t="s">
        <v>8303</v>
      </c>
      <c r="D1116" t="s">
        <v>8304</v>
      </c>
      <c r="E1116" t="s">
        <v>60</v>
      </c>
      <c r="F1116" t="s">
        <v>6237</v>
      </c>
      <c r="G1116">
        <v>0</v>
      </c>
      <c r="H1116">
        <v>0</v>
      </c>
      <c r="I1116" t="s">
        <v>25</v>
      </c>
      <c r="J1116">
        <v>0</v>
      </c>
      <c r="K1116">
        <v>10</v>
      </c>
      <c r="L1116" t="s">
        <v>19</v>
      </c>
      <c r="M1116" t="s">
        <v>5279</v>
      </c>
      <c r="N1116" t="s">
        <v>1205</v>
      </c>
      <c r="O1116" t="s">
        <v>24</v>
      </c>
      <c r="P1116" t="s">
        <v>5280</v>
      </c>
      <c r="Q1116" t="s">
        <v>65</v>
      </c>
      <c r="R1116" t="s">
        <v>20</v>
      </c>
      <c r="S1116" t="s">
        <v>105</v>
      </c>
      <c r="T1116" t="s">
        <v>67</v>
      </c>
      <c r="U1116" t="s">
        <v>35</v>
      </c>
      <c r="V1116">
        <v>603</v>
      </c>
      <c r="W1116" t="s">
        <v>36</v>
      </c>
      <c r="X1116" t="s">
        <v>37</v>
      </c>
      <c r="Y1116">
        <v>2</v>
      </c>
      <c r="AB1116" t="str">
        <f>IF(Table111[[#This Row],[In Adafruit Kit]]+Table111[[#This Row],[Common part]]&gt;0,1,"")</f>
        <v/>
      </c>
      <c r="AE1116" t="e">
        <f>VLOOKUP(Table111[[#This Row],[Resistance (Ohms)]],Values!$A$12:'Values'!D$88,3,0)</f>
        <v>#N/A</v>
      </c>
      <c r="AG1116" t="str">
        <f>CONCATENATE(Table111[[#This Row],[Resistance (Ohms)]],Table111[[#This Row],[Tolerance]],Table111[[#This Row],[Stock]])</f>
        <v>3.6kÂ±1%</v>
      </c>
      <c r="AH1116" t="s">
        <v>11345</v>
      </c>
      <c r="AI1116" s="6" t="s">
        <v>11350</v>
      </c>
    </row>
    <row r="1117" spans="1:35">
      <c r="A1117" t="s">
        <v>7192</v>
      </c>
      <c r="B1117" t="s">
        <v>5275</v>
      </c>
      <c r="C1117" t="s">
        <v>9036</v>
      </c>
      <c r="D1117" t="s">
        <v>9037</v>
      </c>
      <c r="E1117" t="s">
        <v>60</v>
      </c>
      <c r="F1117" t="s">
        <v>5442</v>
      </c>
      <c r="G1117">
        <v>0</v>
      </c>
      <c r="H1117">
        <v>0</v>
      </c>
      <c r="I1117" t="s">
        <v>25</v>
      </c>
      <c r="J1117">
        <v>0</v>
      </c>
      <c r="K1117">
        <v>10</v>
      </c>
      <c r="L1117" t="s">
        <v>19</v>
      </c>
      <c r="M1117" t="s">
        <v>5279</v>
      </c>
      <c r="N1117" t="s">
        <v>1205</v>
      </c>
      <c r="O1117" t="s">
        <v>23</v>
      </c>
      <c r="P1117" t="s">
        <v>5280</v>
      </c>
      <c r="Q1117" t="s">
        <v>65</v>
      </c>
      <c r="R1117" t="s">
        <v>20</v>
      </c>
      <c r="S1117" t="s">
        <v>71</v>
      </c>
      <c r="T1117" t="s">
        <v>67</v>
      </c>
      <c r="U1117" t="s">
        <v>35</v>
      </c>
      <c r="V1117">
        <v>603</v>
      </c>
      <c r="W1117" t="s">
        <v>36</v>
      </c>
      <c r="X1117" t="s">
        <v>37</v>
      </c>
      <c r="Y1117">
        <v>2</v>
      </c>
      <c r="AB1117" t="str">
        <f>IF(Table111[[#This Row],[In Adafruit Kit]]+Table111[[#This Row],[Common part]]&gt;0,1,"")</f>
        <v/>
      </c>
      <c r="AE1117" t="e">
        <f>VLOOKUP(Table111[[#This Row],[Resistance (Ohms)]],Values!$A$12:'Values'!D$88,3,0)</f>
        <v>#N/A</v>
      </c>
      <c r="AG1117" t="str">
        <f>CONCATENATE(Table111[[#This Row],[Resistance (Ohms)]],Table111[[#This Row],[Tolerance]],Table111[[#This Row],[Stock]])</f>
        <v>3.6kÂ±5%</v>
      </c>
      <c r="AH1117" t="s">
        <v>11345</v>
      </c>
      <c r="AI1117" s="6" t="s">
        <v>11350</v>
      </c>
    </row>
    <row r="1118" spans="1:35">
      <c r="A1118" t="s">
        <v>5274</v>
      </c>
      <c r="B1118" t="s">
        <v>5275</v>
      </c>
      <c r="C1118" t="s">
        <v>7111</v>
      </c>
      <c r="D1118" t="s">
        <v>7112</v>
      </c>
      <c r="E1118" t="s">
        <v>60</v>
      </c>
      <c r="F1118" t="s">
        <v>7113</v>
      </c>
      <c r="G1118">
        <v>27282</v>
      </c>
      <c r="H1118">
        <v>0</v>
      </c>
      <c r="I1118">
        <v>0.1</v>
      </c>
      <c r="J1118">
        <v>0</v>
      </c>
      <c r="K1118">
        <v>1</v>
      </c>
      <c r="L1118" t="s">
        <v>19</v>
      </c>
      <c r="M1118" t="s">
        <v>5279</v>
      </c>
      <c r="N1118" t="s">
        <v>3171</v>
      </c>
      <c r="O1118" t="s">
        <v>23</v>
      </c>
      <c r="P1118" t="s">
        <v>5280</v>
      </c>
      <c r="Q1118" t="s">
        <v>65</v>
      </c>
      <c r="R1118" t="s">
        <v>66</v>
      </c>
      <c r="S1118" t="s">
        <v>105</v>
      </c>
      <c r="T1118" t="s">
        <v>67</v>
      </c>
      <c r="U1118" t="s">
        <v>35</v>
      </c>
      <c r="V1118">
        <v>603</v>
      </c>
      <c r="W1118" t="s">
        <v>36</v>
      </c>
      <c r="X1118" t="s">
        <v>37</v>
      </c>
      <c r="Y1118">
        <v>2</v>
      </c>
      <c r="AB1118" t="str">
        <f>IF(Table111[[#This Row],[In Adafruit Kit]]+Table111[[#This Row],[Common part]]&gt;0,1,"")</f>
        <v/>
      </c>
      <c r="AD1118">
        <v>1</v>
      </c>
      <c r="AE1118" t="e">
        <f>VLOOKUP(Table111[[#This Row],[Resistance (Ohms)]],Values!$A$12:'Values'!D$88,3,0)</f>
        <v>#N/A</v>
      </c>
      <c r="AG1118" t="str">
        <f>CONCATENATE(Table111[[#This Row],[Resistance (Ohms)]],Table111[[#This Row],[Tolerance]],Table111[[#This Row],[Stock]])</f>
        <v>3.6MÂ±5%</v>
      </c>
      <c r="AH1118" t="s">
        <v>11345</v>
      </c>
      <c r="AI1118" s="6" t="s">
        <v>11350</v>
      </c>
    </row>
    <row r="1119" spans="1:35">
      <c r="A1119" t="s">
        <v>7192</v>
      </c>
      <c r="B1119" t="s">
        <v>5275</v>
      </c>
      <c r="C1119" t="s">
        <v>9042</v>
      </c>
      <c r="D1119" t="s">
        <v>9043</v>
      </c>
      <c r="E1119" t="s">
        <v>60</v>
      </c>
      <c r="F1119" t="s">
        <v>7113</v>
      </c>
      <c r="G1119">
        <v>0</v>
      </c>
      <c r="H1119">
        <v>0</v>
      </c>
      <c r="I1119" t="s">
        <v>25</v>
      </c>
      <c r="J1119">
        <v>0</v>
      </c>
      <c r="K1119">
        <v>10</v>
      </c>
      <c r="L1119" t="s">
        <v>19</v>
      </c>
      <c r="M1119" t="s">
        <v>5279</v>
      </c>
      <c r="N1119" t="s">
        <v>3171</v>
      </c>
      <c r="O1119" t="s">
        <v>23</v>
      </c>
      <c r="P1119" t="s">
        <v>5280</v>
      </c>
      <c r="Q1119" t="s">
        <v>65</v>
      </c>
      <c r="R1119" t="s">
        <v>20</v>
      </c>
      <c r="S1119" t="s">
        <v>71</v>
      </c>
      <c r="T1119" t="s">
        <v>67</v>
      </c>
      <c r="U1119" t="s">
        <v>35</v>
      </c>
      <c r="V1119">
        <v>603</v>
      </c>
      <c r="W1119" t="s">
        <v>36</v>
      </c>
      <c r="X1119" t="s">
        <v>37</v>
      </c>
      <c r="Y1119">
        <v>2</v>
      </c>
      <c r="AB1119" t="str">
        <f>IF(Table111[[#This Row],[In Adafruit Kit]]+Table111[[#This Row],[Common part]]&gt;0,1,"")</f>
        <v/>
      </c>
      <c r="AE1119" t="e">
        <f>VLOOKUP(Table111[[#This Row],[Resistance (Ohms)]],Values!$A$12:'Values'!D$88,3,0)</f>
        <v>#N/A</v>
      </c>
      <c r="AG1119" t="str">
        <f>CONCATENATE(Table111[[#This Row],[Resistance (Ohms)]],Table111[[#This Row],[Tolerance]],Table111[[#This Row],[Stock]])</f>
        <v>3.6MÂ±5%</v>
      </c>
      <c r="AH1119" t="s">
        <v>11345</v>
      </c>
      <c r="AI1119" s="6" t="s">
        <v>11350</v>
      </c>
    </row>
    <row r="1120" spans="1:35">
      <c r="A1120" t="s">
        <v>5274</v>
      </c>
      <c r="B1120" t="s">
        <v>5275</v>
      </c>
      <c r="C1120" t="s">
        <v>7333</v>
      </c>
      <c r="D1120" t="s">
        <v>7334</v>
      </c>
      <c r="E1120" t="s">
        <v>60</v>
      </c>
      <c r="F1120" t="s">
        <v>7335</v>
      </c>
      <c r="G1120">
        <v>11191</v>
      </c>
      <c r="H1120">
        <v>0</v>
      </c>
      <c r="I1120">
        <v>0.1</v>
      </c>
      <c r="J1120">
        <v>0</v>
      </c>
      <c r="K1120">
        <v>1</v>
      </c>
      <c r="L1120" t="s">
        <v>19</v>
      </c>
      <c r="M1120" t="s">
        <v>5279</v>
      </c>
      <c r="N1120" t="s">
        <v>1449</v>
      </c>
      <c r="O1120" t="s">
        <v>24</v>
      </c>
      <c r="P1120" t="s">
        <v>5280</v>
      </c>
      <c r="Q1120" t="s">
        <v>65</v>
      </c>
      <c r="R1120" t="s">
        <v>66</v>
      </c>
      <c r="S1120" t="s">
        <v>105</v>
      </c>
      <c r="T1120" t="s">
        <v>67</v>
      </c>
      <c r="U1120" t="s">
        <v>35</v>
      </c>
      <c r="V1120">
        <v>603</v>
      </c>
      <c r="W1120" t="s">
        <v>36</v>
      </c>
      <c r="X1120" t="s">
        <v>37</v>
      </c>
      <c r="Y1120">
        <v>2</v>
      </c>
      <c r="AB1120" t="str">
        <f>IF(Table111[[#This Row],[In Adafruit Kit]]+Table111[[#This Row],[Common part]]&gt;0,1,"")</f>
        <v/>
      </c>
      <c r="AD1120">
        <v>1</v>
      </c>
      <c r="AE1120" t="e">
        <f>VLOOKUP(Table111[[#This Row],[Resistance (Ohms)]],Values!$A$12:'Values'!D$88,3,0)</f>
        <v>#N/A</v>
      </c>
      <c r="AG1120" t="str">
        <f>CONCATENATE(Table111[[#This Row],[Resistance (Ohms)]],Table111[[#This Row],[Tolerance]],Table111[[#This Row],[Stock]])</f>
        <v>3.74kÂ±1%</v>
      </c>
      <c r="AH1120" t="s">
        <v>11345</v>
      </c>
      <c r="AI1120" s="6" t="s">
        <v>11350</v>
      </c>
    </row>
    <row r="1121" spans="1:35">
      <c r="A1121" t="s">
        <v>7192</v>
      </c>
      <c r="B1121" t="s">
        <v>5275</v>
      </c>
      <c r="C1121" t="s">
        <v>8323</v>
      </c>
      <c r="D1121" t="s">
        <v>8324</v>
      </c>
      <c r="E1121" t="s">
        <v>60</v>
      </c>
      <c r="F1121" t="s">
        <v>7335</v>
      </c>
      <c r="G1121">
        <v>0</v>
      </c>
      <c r="H1121">
        <v>0</v>
      </c>
      <c r="I1121" t="s">
        <v>25</v>
      </c>
      <c r="J1121">
        <v>0</v>
      </c>
      <c r="K1121">
        <v>10</v>
      </c>
      <c r="L1121" t="s">
        <v>19</v>
      </c>
      <c r="M1121" t="s">
        <v>5279</v>
      </c>
      <c r="N1121" t="s">
        <v>1449</v>
      </c>
      <c r="O1121" t="s">
        <v>24</v>
      </c>
      <c r="P1121" t="s">
        <v>5280</v>
      </c>
      <c r="Q1121" t="s">
        <v>65</v>
      </c>
      <c r="R1121" t="s">
        <v>20</v>
      </c>
      <c r="S1121" t="s">
        <v>105</v>
      </c>
      <c r="T1121" t="s">
        <v>67</v>
      </c>
      <c r="U1121" t="s">
        <v>35</v>
      </c>
      <c r="V1121">
        <v>603</v>
      </c>
      <c r="W1121" t="s">
        <v>36</v>
      </c>
      <c r="X1121" t="s">
        <v>37</v>
      </c>
      <c r="Y1121">
        <v>2</v>
      </c>
      <c r="AB1121" t="str">
        <f>IF(Table111[[#This Row],[In Adafruit Kit]]+Table111[[#This Row],[Common part]]&gt;0,1,"")</f>
        <v/>
      </c>
      <c r="AE1121" t="e">
        <f>VLOOKUP(Table111[[#This Row],[Resistance (Ohms)]],Values!$A$12:'Values'!D$88,3,0)</f>
        <v>#N/A</v>
      </c>
      <c r="AG1121" t="str">
        <f>CONCATENATE(Table111[[#This Row],[Resistance (Ohms)]],Table111[[#This Row],[Tolerance]],Table111[[#This Row],[Stock]])</f>
        <v>3.74kÂ±1%</v>
      </c>
      <c r="AH1121" t="s">
        <v>11345</v>
      </c>
      <c r="AI1121" s="6" t="s">
        <v>11350</v>
      </c>
    </row>
    <row r="1122" spans="1:35">
      <c r="A1122" t="s">
        <v>5274</v>
      </c>
      <c r="B1122" t="s">
        <v>5275</v>
      </c>
      <c r="C1122" t="s">
        <v>6976</v>
      </c>
      <c r="D1122" t="s">
        <v>6977</v>
      </c>
      <c r="E1122" t="s">
        <v>60</v>
      </c>
      <c r="F1122" t="s">
        <v>6978</v>
      </c>
      <c r="G1122">
        <v>16669</v>
      </c>
      <c r="H1122">
        <v>0</v>
      </c>
      <c r="I1122">
        <v>0.1</v>
      </c>
      <c r="J1122">
        <v>0</v>
      </c>
      <c r="K1122">
        <v>1</v>
      </c>
      <c r="L1122" t="s">
        <v>19</v>
      </c>
      <c r="M1122" t="s">
        <v>5279</v>
      </c>
      <c r="N1122" t="s">
        <v>2704</v>
      </c>
      <c r="O1122" t="s">
        <v>24</v>
      </c>
      <c r="P1122" t="s">
        <v>5280</v>
      </c>
      <c r="Q1122" t="s">
        <v>65</v>
      </c>
      <c r="R1122" t="s">
        <v>66</v>
      </c>
      <c r="S1122" t="s">
        <v>105</v>
      </c>
      <c r="T1122" t="s">
        <v>67</v>
      </c>
      <c r="U1122" t="s">
        <v>35</v>
      </c>
      <c r="V1122">
        <v>603</v>
      </c>
      <c r="W1122" t="s">
        <v>36</v>
      </c>
      <c r="X1122" t="s">
        <v>37</v>
      </c>
      <c r="Y1122">
        <v>2</v>
      </c>
      <c r="AA1122">
        <v>1</v>
      </c>
      <c r="AB1122">
        <f>IF(Table111[[#This Row],[In Adafruit Kit]]+Table111[[#This Row],[Common part]]&gt;0,1,"")</f>
        <v>1</v>
      </c>
      <c r="AC1122">
        <v>1</v>
      </c>
      <c r="AE1122" t="e">
        <f>VLOOKUP(Table111[[#This Row],[Resistance (Ohms)]],Values!$A$12:'Values'!D$88,3,0)</f>
        <v>#N/A</v>
      </c>
      <c r="AG1122" t="str">
        <f>CONCATENATE(Table111[[#This Row],[Resistance (Ohms)]],Table111[[#This Row],[Tolerance]],Table111[[#This Row],[Stock]])</f>
        <v>3.83kÂ±1%</v>
      </c>
      <c r="AH1122" t="s">
        <v>11345</v>
      </c>
      <c r="AI1122" s="6" t="s">
        <v>11350</v>
      </c>
    </row>
    <row r="1123" spans="1:35">
      <c r="A1123" t="s">
        <v>7192</v>
      </c>
      <c r="B1123" t="s">
        <v>5275</v>
      </c>
      <c r="C1123" t="s">
        <v>8333</v>
      </c>
      <c r="D1123" t="s">
        <v>8334</v>
      </c>
      <c r="E1123" t="s">
        <v>60</v>
      </c>
      <c r="F1123" t="s">
        <v>6978</v>
      </c>
      <c r="G1123">
        <v>0</v>
      </c>
      <c r="H1123">
        <v>0</v>
      </c>
      <c r="I1123" t="s">
        <v>25</v>
      </c>
      <c r="J1123">
        <v>0</v>
      </c>
      <c r="K1123">
        <v>10</v>
      </c>
      <c r="L1123" t="s">
        <v>19</v>
      </c>
      <c r="M1123" t="s">
        <v>5279</v>
      </c>
      <c r="N1123" t="s">
        <v>2704</v>
      </c>
      <c r="O1123" t="s">
        <v>24</v>
      </c>
      <c r="P1123" t="s">
        <v>5280</v>
      </c>
      <c r="Q1123" t="s">
        <v>65</v>
      </c>
      <c r="R1123" t="s">
        <v>20</v>
      </c>
      <c r="S1123" t="s">
        <v>105</v>
      </c>
      <c r="T1123" t="s">
        <v>67</v>
      </c>
      <c r="U1123" t="s">
        <v>35</v>
      </c>
      <c r="V1123">
        <v>603</v>
      </c>
      <c r="W1123" t="s">
        <v>36</v>
      </c>
      <c r="X1123" t="s">
        <v>37</v>
      </c>
      <c r="Y1123">
        <v>2</v>
      </c>
      <c r="AB1123" t="str">
        <f>IF(Table111[[#This Row],[In Adafruit Kit]]+Table111[[#This Row],[Common part]]&gt;0,1,"")</f>
        <v/>
      </c>
      <c r="AE1123" t="e">
        <f>VLOOKUP(Table111[[#This Row],[Resistance (Ohms)]],Values!$A$12:'Values'!D$88,3,0)</f>
        <v>#N/A</v>
      </c>
      <c r="AG1123" t="str">
        <f>CONCATENATE(Table111[[#This Row],[Resistance (Ohms)]],Table111[[#This Row],[Tolerance]],Table111[[#This Row],[Stock]])</f>
        <v>3.83kÂ±1%</v>
      </c>
      <c r="AH1123" t="s">
        <v>11345</v>
      </c>
      <c r="AI1123" s="6" t="s">
        <v>11350</v>
      </c>
    </row>
    <row r="1124" spans="1:35">
      <c r="A1124" t="s">
        <v>5274</v>
      </c>
      <c r="B1124" t="s">
        <v>5275</v>
      </c>
      <c r="C1124" t="s">
        <v>6274</v>
      </c>
      <c r="D1124" t="s">
        <v>6275</v>
      </c>
      <c r="E1124" t="s">
        <v>60</v>
      </c>
      <c r="F1124" t="s">
        <v>6276</v>
      </c>
      <c r="G1124">
        <v>84714</v>
      </c>
      <c r="H1124">
        <v>0</v>
      </c>
      <c r="I1124">
        <v>0.1</v>
      </c>
      <c r="J1124">
        <v>0</v>
      </c>
      <c r="K1124">
        <v>1</v>
      </c>
      <c r="L1124" t="s">
        <v>19</v>
      </c>
      <c r="M1124" t="s">
        <v>5279</v>
      </c>
      <c r="N1124" t="s">
        <v>2618</v>
      </c>
      <c r="O1124" t="s">
        <v>24</v>
      </c>
      <c r="P1124" t="s">
        <v>5280</v>
      </c>
      <c r="Q1124" t="s">
        <v>65</v>
      </c>
      <c r="R1124" t="s">
        <v>66</v>
      </c>
      <c r="S1124" t="s">
        <v>105</v>
      </c>
      <c r="T1124" t="s">
        <v>67</v>
      </c>
      <c r="U1124" t="s">
        <v>35</v>
      </c>
      <c r="V1124">
        <v>603</v>
      </c>
      <c r="W1124" t="s">
        <v>36</v>
      </c>
      <c r="X1124" t="s">
        <v>37</v>
      </c>
      <c r="Y1124">
        <v>2</v>
      </c>
      <c r="AB1124" t="str">
        <f>IF(Table111[[#This Row],[In Adafruit Kit]]+Table111[[#This Row],[Common part]]&gt;0,1,"")</f>
        <v/>
      </c>
      <c r="AD1124">
        <v>1</v>
      </c>
      <c r="AE1124" t="e">
        <f>VLOOKUP(Table111[[#This Row],[Resistance (Ohms)]],Values!$A$12:'Values'!D$88,3,0)</f>
        <v>#N/A</v>
      </c>
      <c r="AG1124" t="str">
        <f>CONCATENATE(Table111[[#This Row],[Resistance (Ohms)]],Table111[[#This Row],[Tolerance]],Table111[[#This Row],[Stock]])</f>
        <v>3.92kÂ±1%</v>
      </c>
      <c r="AH1124" t="s">
        <v>11345</v>
      </c>
      <c r="AI1124" s="6" t="s">
        <v>11350</v>
      </c>
    </row>
    <row r="1125" spans="1:35">
      <c r="A1125" t="s">
        <v>7192</v>
      </c>
      <c r="B1125" t="s">
        <v>5275</v>
      </c>
      <c r="C1125" t="s">
        <v>8351</v>
      </c>
      <c r="D1125" t="s">
        <v>8352</v>
      </c>
      <c r="E1125" t="s">
        <v>60</v>
      </c>
      <c r="F1125" t="s">
        <v>6276</v>
      </c>
      <c r="G1125">
        <v>0</v>
      </c>
      <c r="H1125">
        <v>0</v>
      </c>
      <c r="I1125" t="s">
        <v>25</v>
      </c>
      <c r="J1125">
        <v>0</v>
      </c>
      <c r="K1125">
        <v>10</v>
      </c>
      <c r="L1125" t="s">
        <v>19</v>
      </c>
      <c r="M1125" t="s">
        <v>5279</v>
      </c>
      <c r="N1125" t="s">
        <v>2618</v>
      </c>
      <c r="O1125" t="s">
        <v>24</v>
      </c>
      <c r="P1125" t="s">
        <v>5280</v>
      </c>
      <c r="Q1125" t="s">
        <v>65</v>
      </c>
      <c r="R1125" t="s">
        <v>20</v>
      </c>
      <c r="S1125" t="s">
        <v>105</v>
      </c>
      <c r="T1125" t="s">
        <v>67</v>
      </c>
      <c r="U1125" t="s">
        <v>35</v>
      </c>
      <c r="V1125">
        <v>603</v>
      </c>
      <c r="W1125" t="s">
        <v>36</v>
      </c>
      <c r="X1125" t="s">
        <v>37</v>
      </c>
      <c r="Y1125">
        <v>2</v>
      </c>
      <c r="AB1125" t="str">
        <f>IF(Table111[[#This Row],[In Adafruit Kit]]+Table111[[#This Row],[Common part]]&gt;0,1,"")</f>
        <v/>
      </c>
      <c r="AE1125" t="e">
        <f>VLOOKUP(Table111[[#This Row],[Resistance (Ohms)]],Values!$A$12:'Values'!D$88,3,0)</f>
        <v>#N/A</v>
      </c>
      <c r="AG1125" t="str">
        <f>CONCATENATE(Table111[[#This Row],[Resistance (Ohms)]],Table111[[#This Row],[Tolerance]],Table111[[#This Row],[Stock]])</f>
        <v>3.92kÂ±1%</v>
      </c>
      <c r="AH1125" t="s">
        <v>11345</v>
      </c>
      <c r="AI1125" s="6" t="s">
        <v>11350</v>
      </c>
    </row>
    <row r="1126" spans="1:35">
      <c r="A1126" t="s">
        <v>5274</v>
      </c>
      <c r="B1126" t="s">
        <v>5275</v>
      </c>
      <c r="C1126" t="s">
        <v>5368</v>
      </c>
      <c r="D1126" t="s">
        <v>5369</v>
      </c>
      <c r="E1126" t="s">
        <v>60</v>
      </c>
      <c r="F1126" t="s">
        <v>5370</v>
      </c>
      <c r="G1126">
        <v>288535</v>
      </c>
      <c r="H1126">
        <v>0</v>
      </c>
      <c r="I1126">
        <v>0.1</v>
      </c>
      <c r="J1126">
        <v>0</v>
      </c>
      <c r="K1126">
        <v>1</v>
      </c>
      <c r="L1126" t="s">
        <v>19</v>
      </c>
      <c r="M1126" t="s">
        <v>5279</v>
      </c>
      <c r="N1126" t="s">
        <v>2151</v>
      </c>
      <c r="O1126" t="s">
        <v>23</v>
      </c>
      <c r="P1126" t="s">
        <v>5280</v>
      </c>
      <c r="Q1126" t="s">
        <v>65</v>
      </c>
      <c r="R1126" t="s">
        <v>66</v>
      </c>
      <c r="S1126" t="s">
        <v>105</v>
      </c>
      <c r="T1126" t="s">
        <v>67</v>
      </c>
      <c r="U1126" t="s">
        <v>35</v>
      </c>
      <c r="V1126">
        <v>603</v>
      </c>
      <c r="W1126" t="s">
        <v>36</v>
      </c>
      <c r="X1126" t="s">
        <v>37</v>
      </c>
      <c r="Y1126">
        <v>2</v>
      </c>
      <c r="AB1126" t="str">
        <f>IF(Table111[[#This Row],[In Adafruit Kit]]+Table111[[#This Row],[Common part]]&gt;0,1,"")</f>
        <v/>
      </c>
      <c r="AC1126">
        <v>1</v>
      </c>
      <c r="AE1126" t="e">
        <f>VLOOKUP(Table111[[#This Row],[Resistance (Ohms)]],Values!$A$12:'Values'!D$88,3,0)</f>
        <v>#N/A</v>
      </c>
      <c r="AG1126" t="str">
        <f>CONCATENATE(Table111[[#This Row],[Resistance (Ohms)]],Table111[[#This Row],[Tolerance]],Table111[[#This Row],[Stock]])</f>
        <v>3.9kÂ±5%</v>
      </c>
      <c r="AH1126" t="s">
        <v>11345</v>
      </c>
      <c r="AI1126" s="6" t="s">
        <v>11350</v>
      </c>
    </row>
    <row r="1127" spans="1:35">
      <c r="A1127" t="s">
        <v>5274</v>
      </c>
      <c r="B1127" t="s">
        <v>5275</v>
      </c>
      <c r="C1127" t="s">
        <v>7606</v>
      </c>
      <c r="D1127" t="s">
        <v>7607</v>
      </c>
      <c r="E1127" t="s">
        <v>60</v>
      </c>
      <c r="F1127" t="s">
        <v>7608</v>
      </c>
      <c r="G1127">
        <v>0</v>
      </c>
      <c r="H1127">
        <v>0</v>
      </c>
      <c r="I1127">
        <v>0.1</v>
      </c>
      <c r="J1127">
        <v>0</v>
      </c>
      <c r="K1127">
        <v>1</v>
      </c>
      <c r="L1127" t="s">
        <v>19</v>
      </c>
      <c r="M1127" t="s">
        <v>5279</v>
      </c>
      <c r="N1127" t="s">
        <v>2151</v>
      </c>
      <c r="O1127" t="s">
        <v>24</v>
      </c>
      <c r="P1127" t="s">
        <v>5280</v>
      </c>
      <c r="Q1127" t="s">
        <v>65</v>
      </c>
      <c r="R1127" t="s">
        <v>66</v>
      </c>
      <c r="S1127" t="s">
        <v>105</v>
      </c>
      <c r="T1127" t="s">
        <v>67</v>
      </c>
      <c r="U1127" t="s">
        <v>35</v>
      </c>
      <c r="V1127">
        <v>603</v>
      </c>
      <c r="W1127" t="s">
        <v>36</v>
      </c>
      <c r="X1127" t="s">
        <v>37</v>
      </c>
      <c r="Y1127">
        <v>2</v>
      </c>
      <c r="AB1127" t="str">
        <f>IF(Table111[[#This Row],[In Adafruit Kit]]+Table111[[#This Row],[Common part]]&gt;0,1,"")</f>
        <v/>
      </c>
      <c r="AD1127">
        <v>1</v>
      </c>
      <c r="AE1127" t="e">
        <f>VLOOKUP(Table111[[#This Row],[Resistance (Ohms)]],Values!$A$12:'Values'!D$88,3,0)</f>
        <v>#N/A</v>
      </c>
      <c r="AG1127" t="str">
        <f>CONCATENATE(Table111[[#This Row],[Resistance (Ohms)]],Table111[[#This Row],[Tolerance]],Table111[[#This Row],[Stock]])</f>
        <v>3.9kÂ±1%</v>
      </c>
      <c r="AH1127" t="s">
        <v>11345</v>
      </c>
      <c r="AI1127" s="6" t="s">
        <v>11350</v>
      </c>
    </row>
    <row r="1128" spans="1:35">
      <c r="A1128" t="s">
        <v>7192</v>
      </c>
      <c r="B1128" t="s">
        <v>5275</v>
      </c>
      <c r="C1128" t="s">
        <v>8343</v>
      </c>
      <c r="D1128" t="s">
        <v>8344</v>
      </c>
      <c r="E1128" t="s">
        <v>60</v>
      </c>
      <c r="F1128" t="s">
        <v>7608</v>
      </c>
      <c r="G1128">
        <v>0</v>
      </c>
      <c r="H1128">
        <v>0</v>
      </c>
      <c r="I1128" t="s">
        <v>25</v>
      </c>
      <c r="J1128">
        <v>0</v>
      </c>
      <c r="K1128">
        <v>10</v>
      </c>
      <c r="L1128" t="s">
        <v>19</v>
      </c>
      <c r="M1128" t="s">
        <v>5279</v>
      </c>
      <c r="N1128" t="s">
        <v>2151</v>
      </c>
      <c r="O1128" t="s">
        <v>24</v>
      </c>
      <c r="P1128" t="s">
        <v>5280</v>
      </c>
      <c r="Q1128" t="s">
        <v>65</v>
      </c>
      <c r="R1128" t="s">
        <v>20</v>
      </c>
      <c r="S1128" t="s">
        <v>105</v>
      </c>
      <c r="T1128" t="s">
        <v>67</v>
      </c>
      <c r="U1128" t="s">
        <v>35</v>
      </c>
      <c r="V1128">
        <v>603</v>
      </c>
      <c r="W1128" t="s">
        <v>36</v>
      </c>
      <c r="X1128" t="s">
        <v>37</v>
      </c>
      <c r="Y1128">
        <v>2</v>
      </c>
      <c r="AB1128" t="str">
        <f>IF(Table111[[#This Row],[In Adafruit Kit]]+Table111[[#This Row],[Common part]]&gt;0,1,"")</f>
        <v/>
      </c>
      <c r="AE1128" t="e">
        <f>VLOOKUP(Table111[[#This Row],[Resistance (Ohms)]],Values!$A$12:'Values'!D$88,3,0)</f>
        <v>#N/A</v>
      </c>
      <c r="AG1128" t="str">
        <f>CONCATENATE(Table111[[#This Row],[Resistance (Ohms)]],Table111[[#This Row],[Tolerance]],Table111[[#This Row],[Stock]])</f>
        <v>3.9kÂ±1%</v>
      </c>
      <c r="AH1128" t="s">
        <v>11345</v>
      </c>
      <c r="AI1128" s="6" t="s">
        <v>11350</v>
      </c>
    </row>
    <row r="1129" spans="1:35">
      <c r="A1129" t="s">
        <v>7192</v>
      </c>
      <c r="B1129" t="s">
        <v>5275</v>
      </c>
      <c r="C1129" t="s">
        <v>9048</v>
      </c>
      <c r="D1129" t="s">
        <v>9049</v>
      </c>
      <c r="E1129" t="s">
        <v>60</v>
      </c>
      <c r="F1129" t="s">
        <v>5370</v>
      </c>
      <c r="G1129">
        <v>0</v>
      </c>
      <c r="H1129">
        <v>0</v>
      </c>
      <c r="I1129" t="s">
        <v>25</v>
      </c>
      <c r="J1129">
        <v>0</v>
      </c>
      <c r="K1129">
        <v>10</v>
      </c>
      <c r="L1129" t="s">
        <v>19</v>
      </c>
      <c r="M1129" t="s">
        <v>5279</v>
      </c>
      <c r="N1129" t="s">
        <v>2151</v>
      </c>
      <c r="O1129" t="s">
        <v>23</v>
      </c>
      <c r="P1129" t="s">
        <v>5280</v>
      </c>
      <c r="Q1129" t="s">
        <v>65</v>
      </c>
      <c r="R1129" t="s">
        <v>20</v>
      </c>
      <c r="S1129" t="s">
        <v>71</v>
      </c>
      <c r="T1129" t="s">
        <v>67</v>
      </c>
      <c r="U1129" t="s">
        <v>35</v>
      </c>
      <c r="V1129">
        <v>603</v>
      </c>
      <c r="W1129" t="s">
        <v>36</v>
      </c>
      <c r="X1129" t="s">
        <v>37</v>
      </c>
      <c r="Y1129">
        <v>2</v>
      </c>
      <c r="AB1129" t="str">
        <f>IF(Table111[[#This Row],[In Adafruit Kit]]+Table111[[#This Row],[Common part]]&gt;0,1,"")</f>
        <v/>
      </c>
      <c r="AE1129" t="e">
        <f>VLOOKUP(Table111[[#This Row],[Resistance (Ohms)]],Values!$A$12:'Values'!D$88,3,0)</f>
        <v>#N/A</v>
      </c>
      <c r="AG1129" t="str">
        <f>CONCATENATE(Table111[[#This Row],[Resistance (Ohms)]],Table111[[#This Row],[Tolerance]],Table111[[#This Row],[Stock]])</f>
        <v>3.9kÂ±5%</v>
      </c>
      <c r="AH1129" t="s">
        <v>11345</v>
      </c>
      <c r="AI1129" s="6" t="s">
        <v>11350</v>
      </c>
    </row>
    <row r="1130" spans="1:35">
      <c r="A1130" t="s">
        <v>5274</v>
      </c>
      <c r="B1130" t="s">
        <v>5275</v>
      </c>
      <c r="C1130" t="s">
        <v>5623</v>
      </c>
      <c r="D1130" t="s">
        <v>5624</v>
      </c>
      <c r="E1130" t="s">
        <v>60</v>
      </c>
      <c r="F1130" t="s">
        <v>5625</v>
      </c>
      <c r="G1130">
        <v>39031</v>
      </c>
      <c r="H1130">
        <v>0</v>
      </c>
      <c r="I1130">
        <v>0.1</v>
      </c>
      <c r="J1130">
        <v>0</v>
      </c>
      <c r="K1130">
        <v>1</v>
      </c>
      <c r="L1130" t="s">
        <v>19</v>
      </c>
      <c r="M1130" t="s">
        <v>5279</v>
      </c>
      <c r="N1130" t="s">
        <v>2435</v>
      </c>
      <c r="O1130" t="s">
        <v>23</v>
      </c>
      <c r="P1130" t="s">
        <v>5280</v>
      </c>
      <c r="Q1130" t="s">
        <v>65</v>
      </c>
      <c r="R1130" t="s">
        <v>66</v>
      </c>
      <c r="S1130" t="s">
        <v>105</v>
      </c>
      <c r="T1130" t="s">
        <v>67</v>
      </c>
      <c r="U1130" t="s">
        <v>35</v>
      </c>
      <c r="V1130">
        <v>603</v>
      </c>
      <c r="W1130" t="s">
        <v>36</v>
      </c>
      <c r="X1130" t="s">
        <v>37</v>
      </c>
      <c r="Y1130">
        <v>2</v>
      </c>
      <c r="Z1130">
        <v>1</v>
      </c>
      <c r="AB1130">
        <f>IF(Table111[[#This Row],[In Adafruit Kit]]+Table111[[#This Row],[Common part]]&gt;0,1,"")</f>
        <v>1</v>
      </c>
      <c r="AC1130">
        <v>1</v>
      </c>
      <c r="AE1130" t="e">
        <f>VLOOKUP(Table111[[#This Row],[Resistance (Ohms)]],Values!$A$12:'Values'!D$88,3,0)</f>
        <v>#N/A</v>
      </c>
      <c r="AG1130" t="str">
        <f>CONCATENATE(Table111[[#This Row],[Resistance (Ohms)]],Table111[[#This Row],[Tolerance]],Table111[[#This Row],[Stock]])</f>
        <v>3.9MÂ±5%</v>
      </c>
      <c r="AH1130" t="s">
        <v>11345</v>
      </c>
      <c r="AI1130" s="6" t="s">
        <v>11350</v>
      </c>
    </row>
    <row r="1131" spans="1:35">
      <c r="A1131" t="s">
        <v>7192</v>
      </c>
      <c r="B1131" t="s">
        <v>5275</v>
      </c>
      <c r="C1131" t="s">
        <v>9054</v>
      </c>
      <c r="D1131" t="s">
        <v>9055</v>
      </c>
      <c r="E1131" t="s">
        <v>60</v>
      </c>
      <c r="F1131" t="s">
        <v>5625</v>
      </c>
      <c r="G1131">
        <v>0</v>
      </c>
      <c r="H1131">
        <v>0</v>
      </c>
      <c r="I1131" t="s">
        <v>25</v>
      </c>
      <c r="J1131">
        <v>0</v>
      </c>
      <c r="K1131">
        <v>10</v>
      </c>
      <c r="L1131" t="s">
        <v>19</v>
      </c>
      <c r="M1131" t="s">
        <v>5279</v>
      </c>
      <c r="N1131" t="s">
        <v>2435</v>
      </c>
      <c r="O1131" t="s">
        <v>23</v>
      </c>
      <c r="P1131" t="s">
        <v>5280</v>
      </c>
      <c r="Q1131" t="s">
        <v>65</v>
      </c>
      <c r="R1131" t="s">
        <v>20</v>
      </c>
      <c r="S1131" t="s">
        <v>71</v>
      </c>
      <c r="T1131" t="s">
        <v>67</v>
      </c>
      <c r="U1131" t="s">
        <v>35</v>
      </c>
      <c r="V1131">
        <v>603</v>
      </c>
      <c r="W1131" t="s">
        <v>36</v>
      </c>
      <c r="X1131" t="s">
        <v>37</v>
      </c>
      <c r="Y1131">
        <v>2</v>
      </c>
      <c r="AB1131" t="str">
        <f>IF(Table111[[#This Row],[In Adafruit Kit]]+Table111[[#This Row],[Common part]]&gt;0,1,"")</f>
        <v/>
      </c>
      <c r="AE1131" t="e">
        <f>VLOOKUP(Table111[[#This Row],[Resistance (Ohms)]],Values!$A$12:'Values'!D$88,3,0)</f>
        <v>#N/A</v>
      </c>
      <c r="AG1131" t="str">
        <f>CONCATENATE(Table111[[#This Row],[Resistance (Ohms)]],Table111[[#This Row],[Tolerance]],Table111[[#This Row],[Stock]])</f>
        <v>3.9MÂ±5%</v>
      </c>
      <c r="AH1131" t="s">
        <v>11345</v>
      </c>
      <c r="AI1131" s="6" t="s">
        <v>11350</v>
      </c>
    </row>
    <row r="1132" spans="1:35">
      <c r="A1132" t="s">
        <v>5274</v>
      </c>
      <c r="B1132" t="s">
        <v>5275</v>
      </c>
      <c r="C1132" t="s">
        <v>6238</v>
      </c>
      <c r="D1132" t="s">
        <v>6239</v>
      </c>
      <c r="E1132" t="s">
        <v>60</v>
      </c>
      <c r="F1132" t="s">
        <v>6240</v>
      </c>
      <c r="G1132">
        <v>88183</v>
      </c>
      <c r="H1132">
        <v>0</v>
      </c>
      <c r="I1132">
        <v>0.1</v>
      </c>
      <c r="J1132">
        <v>0</v>
      </c>
      <c r="K1132">
        <v>1</v>
      </c>
      <c r="L1132" t="s">
        <v>19</v>
      </c>
      <c r="M1132" t="s">
        <v>5279</v>
      </c>
      <c r="N1132" t="s">
        <v>869</v>
      </c>
      <c r="O1132" t="s">
        <v>24</v>
      </c>
      <c r="P1132" t="s">
        <v>5280</v>
      </c>
      <c r="Q1132" t="s">
        <v>65</v>
      </c>
      <c r="R1132" t="s">
        <v>66</v>
      </c>
      <c r="S1132" t="s">
        <v>105</v>
      </c>
      <c r="T1132" t="s">
        <v>67</v>
      </c>
      <c r="U1132" t="s">
        <v>35</v>
      </c>
      <c r="V1132">
        <v>603</v>
      </c>
      <c r="W1132" t="s">
        <v>36</v>
      </c>
      <c r="X1132" t="s">
        <v>37</v>
      </c>
      <c r="Y1132">
        <v>2</v>
      </c>
      <c r="AB1132" t="str">
        <f>IF(Table111[[#This Row],[In Adafruit Kit]]+Table111[[#This Row],[Common part]]&gt;0,1,"")</f>
        <v/>
      </c>
      <c r="AD1132">
        <v>1</v>
      </c>
      <c r="AE1132" t="e">
        <f>VLOOKUP(Table111[[#This Row],[Resistance (Ohms)]],Values!$A$12:'Values'!D$88,3,0)</f>
        <v>#N/A</v>
      </c>
      <c r="AG1132" t="str">
        <f>CONCATENATE(Table111[[#This Row],[Resistance (Ohms)]],Table111[[#This Row],[Tolerance]],Table111[[#This Row],[Stock]])</f>
        <v>30.1kÂ±1%</v>
      </c>
      <c r="AH1132" t="s">
        <v>11345</v>
      </c>
      <c r="AI1132" s="6" t="s">
        <v>11350</v>
      </c>
    </row>
    <row r="1133" spans="1:35">
      <c r="A1133" t="s">
        <v>7192</v>
      </c>
      <c r="B1133" t="s">
        <v>5275</v>
      </c>
      <c r="C1133" t="s">
        <v>8211</v>
      </c>
      <c r="D1133" t="s">
        <v>8212</v>
      </c>
      <c r="E1133" t="s">
        <v>60</v>
      </c>
      <c r="F1133" t="s">
        <v>6240</v>
      </c>
      <c r="G1133">
        <v>0</v>
      </c>
      <c r="H1133">
        <v>0</v>
      </c>
      <c r="I1133" t="s">
        <v>25</v>
      </c>
      <c r="J1133">
        <v>0</v>
      </c>
      <c r="K1133">
        <v>10</v>
      </c>
      <c r="L1133" t="s">
        <v>19</v>
      </c>
      <c r="M1133" t="s">
        <v>5279</v>
      </c>
      <c r="N1133" t="s">
        <v>869</v>
      </c>
      <c r="O1133" t="s">
        <v>24</v>
      </c>
      <c r="P1133" t="s">
        <v>5280</v>
      </c>
      <c r="Q1133" t="s">
        <v>65</v>
      </c>
      <c r="R1133" t="s">
        <v>20</v>
      </c>
      <c r="S1133" t="s">
        <v>105</v>
      </c>
      <c r="T1133" t="s">
        <v>67</v>
      </c>
      <c r="U1133" t="s">
        <v>35</v>
      </c>
      <c r="V1133">
        <v>603</v>
      </c>
      <c r="W1133" t="s">
        <v>36</v>
      </c>
      <c r="X1133" t="s">
        <v>37</v>
      </c>
      <c r="Y1133">
        <v>2</v>
      </c>
      <c r="AB1133" t="str">
        <f>IF(Table111[[#This Row],[In Adafruit Kit]]+Table111[[#This Row],[Common part]]&gt;0,1,"")</f>
        <v/>
      </c>
      <c r="AE1133" t="e">
        <f>VLOOKUP(Table111[[#This Row],[Resistance (Ohms)]],Values!$A$12:'Values'!D$88,3,0)</f>
        <v>#N/A</v>
      </c>
      <c r="AG1133" t="str">
        <f>CONCATENATE(Table111[[#This Row],[Resistance (Ohms)]],Table111[[#This Row],[Tolerance]],Table111[[#This Row],[Stock]])</f>
        <v>30.1kÂ±1%</v>
      </c>
      <c r="AH1133" t="s">
        <v>11345</v>
      </c>
      <c r="AI1133" s="6" t="s">
        <v>11350</v>
      </c>
    </row>
    <row r="1134" spans="1:35">
      <c r="A1134" t="s">
        <v>5274</v>
      </c>
      <c r="B1134" t="s">
        <v>5275</v>
      </c>
      <c r="C1134" t="s">
        <v>7612</v>
      </c>
      <c r="D1134" t="s">
        <v>7613</v>
      </c>
      <c r="E1134" t="s">
        <v>60</v>
      </c>
      <c r="F1134" t="s">
        <v>7614</v>
      </c>
      <c r="G1134">
        <v>0</v>
      </c>
      <c r="H1134">
        <v>0</v>
      </c>
      <c r="I1134">
        <v>0.1</v>
      </c>
      <c r="J1134">
        <v>0</v>
      </c>
      <c r="K1134">
        <v>1</v>
      </c>
      <c r="L1134" t="s">
        <v>19</v>
      </c>
      <c r="M1134" t="s">
        <v>5279</v>
      </c>
      <c r="N1134" t="s">
        <v>1069</v>
      </c>
      <c r="O1134" t="s">
        <v>24</v>
      </c>
      <c r="P1134" t="s">
        <v>5280</v>
      </c>
      <c r="Q1134" t="s">
        <v>65</v>
      </c>
      <c r="R1134" t="s">
        <v>66</v>
      </c>
      <c r="S1134" t="s">
        <v>105</v>
      </c>
      <c r="T1134" t="s">
        <v>67</v>
      </c>
      <c r="U1134" t="s">
        <v>35</v>
      </c>
      <c r="V1134">
        <v>603</v>
      </c>
      <c r="W1134" t="s">
        <v>36</v>
      </c>
      <c r="X1134" t="s">
        <v>37</v>
      </c>
      <c r="Y1134">
        <v>2</v>
      </c>
      <c r="AB1134" t="str">
        <f>IF(Table111[[#This Row],[In Adafruit Kit]]+Table111[[#This Row],[Common part]]&gt;0,1,"")</f>
        <v/>
      </c>
      <c r="AC1134">
        <v>1</v>
      </c>
      <c r="AE1134" t="e">
        <f>VLOOKUP(Table111[[#This Row],[Resistance (Ohms)]],Values!$A$12:'Values'!D$88,3,0)</f>
        <v>#N/A</v>
      </c>
      <c r="AG1134" t="str">
        <f>CONCATENATE(Table111[[#This Row],[Resistance (Ohms)]],Table111[[#This Row],[Tolerance]],Table111[[#This Row],[Stock]])</f>
        <v>30.9kÂ±1%</v>
      </c>
      <c r="AH1134" t="s">
        <v>11345</v>
      </c>
      <c r="AI1134" s="6" t="s">
        <v>11350</v>
      </c>
    </row>
    <row r="1135" spans="1:35">
      <c r="A1135" t="s">
        <v>7192</v>
      </c>
      <c r="B1135" t="s">
        <v>5275</v>
      </c>
      <c r="C1135" t="s">
        <v>8221</v>
      </c>
      <c r="D1135" t="s">
        <v>8222</v>
      </c>
      <c r="E1135" t="s">
        <v>60</v>
      </c>
      <c r="F1135" t="s">
        <v>7614</v>
      </c>
      <c r="G1135">
        <v>0</v>
      </c>
      <c r="H1135">
        <v>0</v>
      </c>
      <c r="I1135" t="s">
        <v>25</v>
      </c>
      <c r="J1135">
        <v>0</v>
      </c>
      <c r="K1135">
        <v>10</v>
      </c>
      <c r="L1135" t="s">
        <v>19</v>
      </c>
      <c r="M1135" t="s">
        <v>5279</v>
      </c>
      <c r="N1135" t="s">
        <v>1069</v>
      </c>
      <c r="O1135" t="s">
        <v>24</v>
      </c>
      <c r="P1135" t="s">
        <v>5280</v>
      </c>
      <c r="Q1135" t="s">
        <v>65</v>
      </c>
      <c r="R1135" t="s">
        <v>20</v>
      </c>
      <c r="S1135" t="s">
        <v>105</v>
      </c>
      <c r="T1135" t="s">
        <v>67</v>
      </c>
      <c r="U1135" t="s">
        <v>35</v>
      </c>
      <c r="V1135">
        <v>603</v>
      </c>
      <c r="W1135" t="s">
        <v>36</v>
      </c>
      <c r="X1135" t="s">
        <v>37</v>
      </c>
      <c r="Y1135">
        <v>2</v>
      </c>
      <c r="AB1135" t="str">
        <f>IF(Table111[[#This Row],[In Adafruit Kit]]+Table111[[#This Row],[Common part]]&gt;0,1,"")</f>
        <v/>
      </c>
      <c r="AE1135" t="e">
        <f>VLOOKUP(Table111[[#This Row],[Resistance (Ohms)]],Values!$A$12:'Values'!D$88,3,0)</f>
        <v>#N/A</v>
      </c>
      <c r="AG1135" t="str">
        <f>CONCATENATE(Table111[[#This Row],[Resistance (Ohms)]],Table111[[#This Row],[Tolerance]],Table111[[#This Row],[Stock]])</f>
        <v>30.9kÂ±1%</v>
      </c>
      <c r="AH1135" t="s">
        <v>11345</v>
      </c>
      <c r="AI1135" s="6" t="s">
        <v>11350</v>
      </c>
    </row>
    <row r="1136" spans="1:35">
      <c r="A1136" t="s">
        <v>5274</v>
      </c>
      <c r="B1136" t="s">
        <v>5275</v>
      </c>
      <c r="C1136" t="s">
        <v>5584</v>
      </c>
      <c r="D1136" t="s">
        <v>5585</v>
      </c>
      <c r="E1136" t="s">
        <v>60</v>
      </c>
      <c r="F1136" t="s">
        <v>5586</v>
      </c>
      <c r="G1136">
        <v>50540</v>
      </c>
      <c r="H1136">
        <v>0</v>
      </c>
      <c r="I1136">
        <v>0.1</v>
      </c>
      <c r="J1136">
        <v>0</v>
      </c>
      <c r="K1136">
        <v>1</v>
      </c>
      <c r="L1136" t="s">
        <v>19</v>
      </c>
      <c r="M1136" t="s">
        <v>5279</v>
      </c>
      <c r="N1136" t="s">
        <v>1209</v>
      </c>
      <c r="O1136" t="s">
        <v>23</v>
      </c>
      <c r="P1136" t="s">
        <v>5280</v>
      </c>
      <c r="Q1136" t="s">
        <v>65</v>
      </c>
      <c r="R1136" t="s">
        <v>66</v>
      </c>
      <c r="S1136" t="s">
        <v>105</v>
      </c>
      <c r="T1136" t="s">
        <v>67</v>
      </c>
      <c r="U1136" t="s">
        <v>35</v>
      </c>
      <c r="V1136">
        <v>603</v>
      </c>
      <c r="W1136" t="s">
        <v>36</v>
      </c>
      <c r="X1136" t="s">
        <v>37</v>
      </c>
      <c r="Y1136">
        <v>2</v>
      </c>
      <c r="Z1136">
        <v>1</v>
      </c>
      <c r="AA1136">
        <v>1</v>
      </c>
      <c r="AB1136">
        <f>IF(Table111[[#This Row],[In Adafruit Kit]]+Table111[[#This Row],[Common part]]&gt;0,1,"")</f>
        <v>1</v>
      </c>
      <c r="AC1136">
        <v>1</v>
      </c>
      <c r="AE1136" t="e">
        <f>VLOOKUP(Table111[[#This Row],[Resistance (Ohms)]],Values!$A$12:'Values'!D$88,3,0)</f>
        <v>#N/A</v>
      </c>
      <c r="AG1136" t="str">
        <f>CONCATENATE(Table111[[#This Row],[Resistance (Ohms)]],Table111[[#This Row],[Tolerance]],Table111[[#This Row],[Stock]])</f>
        <v>300kÂ±5%</v>
      </c>
      <c r="AH1136" t="s">
        <v>11345</v>
      </c>
      <c r="AI1136" s="6" t="s">
        <v>11350</v>
      </c>
    </row>
    <row r="1137" spans="1:35">
      <c r="A1137" t="s">
        <v>5274</v>
      </c>
      <c r="B1137" t="s">
        <v>5275</v>
      </c>
      <c r="C1137" t="s">
        <v>6496</v>
      </c>
      <c r="D1137" t="s">
        <v>6497</v>
      </c>
      <c r="E1137" t="s">
        <v>60</v>
      </c>
      <c r="F1137" t="s">
        <v>6498</v>
      </c>
      <c r="G1137">
        <v>57942</v>
      </c>
      <c r="H1137">
        <v>0</v>
      </c>
      <c r="I1137">
        <v>0.1</v>
      </c>
      <c r="J1137">
        <v>0</v>
      </c>
      <c r="K1137">
        <v>1</v>
      </c>
      <c r="L1137" t="s">
        <v>19</v>
      </c>
      <c r="M1137" t="s">
        <v>5279</v>
      </c>
      <c r="N1137" t="s">
        <v>1209</v>
      </c>
      <c r="O1137" t="s">
        <v>24</v>
      </c>
      <c r="P1137" t="s">
        <v>5280</v>
      </c>
      <c r="Q1137" t="s">
        <v>65</v>
      </c>
      <c r="R1137" t="s">
        <v>66</v>
      </c>
      <c r="S1137" t="s">
        <v>105</v>
      </c>
      <c r="T1137" t="s">
        <v>67</v>
      </c>
      <c r="U1137" t="s">
        <v>35</v>
      </c>
      <c r="V1137">
        <v>603</v>
      </c>
      <c r="W1137" t="s">
        <v>36</v>
      </c>
      <c r="X1137" t="s">
        <v>37</v>
      </c>
      <c r="Y1137">
        <v>2</v>
      </c>
      <c r="AB1137" t="str">
        <f>IF(Table111[[#This Row],[In Adafruit Kit]]+Table111[[#This Row],[Common part]]&gt;0,1,"")</f>
        <v/>
      </c>
      <c r="AD1137">
        <v>1</v>
      </c>
      <c r="AE1137" t="e">
        <f>VLOOKUP(Table111[[#This Row],[Resistance (Ohms)]],Values!$A$12:'Values'!D$88,3,0)</f>
        <v>#N/A</v>
      </c>
      <c r="AG1137" t="str">
        <f>CONCATENATE(Table111[[#This Row],[Resistance (Ohms)]],Table111[[#This Row],[Tolerance]],Table111[[#This Row],[Stock]])</f>
        <v>300kÂ±1%</v>
      </c>
      <c r="AH1137" t="s">
        <v>11345</v>
      </c>
      <c r="AI1137" s="6" t="s">
        <v>11350</v>
      </c>
    </row>
    <row r="1138" spans="1:35">
      <c r="A1138" t="s">
        <v>7192</v>
      </c>
      <c r="B1138" t="s">
        <v>5275</v>
      </c>
      <c r="C1138" t="s">
        <v>8205</v>
      </c>
      <c r="D1138" t="s">
        <v>8206</v>
      </c>
      <c r="E1138" t="s">
        <v>60</v>
      </c>
      <c r="F1138" t="s">
        <v>6498</v>
      </c>
      <c r="G1138">
        <v>0</v>
      </c>
      <c r="H1138">
        <v>0</v>
      </c>
      <c r="I1138" t="s">
        <v>25</v>
      </c>
      <c r="J1138">
        <v>0</v>
      </c>
      <c r="K1138">
        <v>10</v>
      </c>
      <c r="L1138" t="s">
        <v>19</v>
      </c>
      <c r="M1138" t="s">
        <v>5279</v>
      </c>
      <c r="N1138" t="s">
        <v>1209</v>
      </c>
      <c r="O1138" t="s">
        <v>24</v>
      </c>
      <c r="P1138" t="s">
        <v>5280</v>
      </c>
      <c r="Q1138" t="s">
        <v>65</v>
      </c>
      <c r="R1138" t="s">
        <v>20</v>
      </c>
      <c r="S1138" t="s">
        <v>105</v>
      </c>
      <c r="T1138" t="s">
        <v>67</v>
      </c>
      <c r="U1138" t="s">
        <v>35</v>
      </c>
      <c r="V1138">
        <v>603</v>
      </c>
      <c r="W1138" t="s">
        <v>36</v>
      </c>
      <c r="X1138" t="s">
        <v>37</v>
      </c>
      <c r="Y1138">
        <v>2</v>
      </c>
      <c r="AB1138" t="str">
        <f>IF(Table111[[#This Row],[In Adafruit Kit]]+Table111[[#This Row],[Common part]]&gt;0,1,"")</f>
        <v/>
      </c>
      <c r="AE1138" t="e">
        <f>VLOOKUP(Table111[[#This Row],[Resistance (Ohms)]],Values!$A$12:'Values'!D$88,3,0)</f>
        <v>#N/A</v>
      </c>
      <c r="AG1138" t="str">
        <f>CONCATENATE(Table111[[#This Row],[Resistance (Ohms)]],Table111[[#This Row],[Tolerance]],Table111[[#This Row],[Stock]])</f>
        <v>300kÂ±1%</v>
      </c>
      <c r="AH1138" t="s">
        <v>11345</v>
      </c>
      <c r="AI1138" s="6" t="s">
        <v>11350</v>
      </c>
    </row>
    <row r="1139" spans="1:35">
      <c r="A1139" t="s">
        <v>7192</v>
      </c>
      <c r="B1139" t="s">
        <v>5275</v>
      </c>
      <c r="C1139" t="s">
        <v>9016</v>
      </c>
      <c r="D1139" t="s">
        <v>9017</v>
      </c>
      <c r="E1139" t="s">
        <v>60</v>
      </c>
      <c r="F1139" t="s">
        <v>5586</v>
      </c>
      <c r="G1139">
        <v>0</v>
      </c>
      <c r="H1139">
        <v>0</v>
      </c>
      <c r="I1139" t="s">
        <v>25</v>
      </c>
      <c r="J1139">
        <v>0</v>
      </c>
      <c r="K1139">
        <v>10</v>
      </c>
      <c r="L1139" t="s">
        <v>19</v>
      </c>
      <c r="M1139" t="s">
        <v>5279</v>
      </c>
      <c r="N1139" t="s">
        <v>1209</v>
      </c>
      <c r="O1139" t="s">
        <v>23</v>
      </c>
      <c r="P1139" t="s">
        <v>5280</v>
      </c>
      <c r="Q1139" t="s">
        <v>65</v>
      </c>
      <c r="R1139" t="s">
        <v>20</v>
      </c>
      <c r="S1139" t="s">
        <v>71</v>
      </c>
      <c r="T1139" t="s">
        <v>67</v>
      </c>
      <c r="U1139" t="s">
        <v>35</v>
      </c>
      <c r="V1139">
        <v>603</v>
      </c>
      <c r="W1139" t="s">
        <v>36</v>
      </c>
      <c r="X1139" t="s">
        <v>37</v>
      </c>
      <c r="Y1139">
        <v>2</v>
      </c>
      <c r="AB1139" t="str">
        <f>IF(Table111[[#This Row],[In Adafruit Kit]]+Table111[[#This Row],[Common part]]&gt;0,1,"")</f>
        <v/>
      </c>
      <c r="AE1139" t="e">
        <f>VLOOKUP(Table111[[#This Row],[Resistance (Ohms)]],Values!$A$12:'Values'!D$88,3,0)</f>
        <v>#N/A</v>
      </c>
      <c r="AG1139" t="str">
        <f>CONCATENATE(Table111[[#This Row],[Resistance (Ohms)]],Table111[[#This Row],[Tolerance]],Table111[[#This Row],[Stock]])</f>
        <v>300kÂ±5%</v>
      </c>
      <c r="AH1139" t="s">
        <v>11345</v>
      </c>
      <c r="AI1139" s="6" t="s">
        <v>11350</v>
      </c>
    </row>
    <row r="1140" spans="1:35">
      <c r="A1140" t="s">
        <v>5274</v>
      </c>
      <c r="B1140" t="s">
        <v>5275</v>
      </c>
      <c r="C1140" t="s">
        <v>5758</v>
      </c>
      <c r="D1140" t="s">
        <v>5759</v>
      </c>
      <c r="E1140" t="s">
        <v>60</v>
      </c>
      <c r="F1140" t="s">
        <v>5760</v>
      </c>
      <c r="G1140">
        <v>296239</v>
      </c>
      <c r="H1140">
        <v>0</v>
      </c>
      <c r="I1140">
        <v>0.1</v>
      </c>
      <c r="J1140">
        <v>0</v>
      </c>
      <c r="K1140">
        <v>1</v>
      </c>
      <c r="L1140" t="s">
        <v>19</v>
      </c>
      <c r="M1140" t="s">
        <v>5279</v>
      </c>
      <c r="N1140" t="s">
        <v>1073</v>
      </c>
      <c r="O1140" t="s">
        <v>24</v>
      </c>
      <c r="P1140" t="s">
        <v>5280</v>
      </c>
      <c r="Q1140" t="s">
        <v>65</v>
      </c>
      <c r="R1140" t="s">
        <v>66</v>
      </c>
      <c r="S1140" t="s">
        <v>105</v>
      </c>
      <c r="T1140" t="s">
        <v>67</v>
      </c>
      <c r="U1140" t="s">
        <v>35</v>
      </c>
      <c r="V1140">
        <v>603</v>
      </c>
      <c r="W1140" t="s">
        <v>36</v>
      </c>
      <c r="X1140" t="s">
        <v>37</v>
      </c>
      <c r="Y1140">
        <v>2</v>
      </c>
      <c r="AB1140" t="str">
        <f>IF(Table111[[#This Row],[In Adafruit Kit]]+Table111[[#This Row],[Common part]]&gt;0,1,"")</f>
        <v/>
      </c>
      <c r="AD1140">
        <v>1</v>
      </c>
      <c r="AE1140" t="e">
        <f>VLOOKUP(Table111[[#This Row],[Resistance (Ohms)]],Values!$A$12:'Values'!D$88,3,0)</f>
        <v>#N/A</v>
      </c>
      <c r="AG1140" t="str">
        <f>CONCATENATE(Table111[[#This Row],[Resistance (Ohms)]],Table111[[#This Row],[Tolerance]],Table111[[#This Row],[Stock]])</f>
        <v>301kÂ±1%</v>
      </c>
      <c r="AH1140" t="s">
        <v>11345</v>
      </c>
      <c r="AI1140" s="6" t="s">
        <v>11350</v>
      </c>
    </row>
    <row r="1141" spans="1:35">
      <c r="A1141" t="s">
        <v>7192</v>
      </c>
      <c r="B1141" t="s">
        <v>5275</v>
      </c>
      <c r="C1141" t="s">
        <v>8213</v>
      </c>
      <c r="D1141" t="s">
        <v>8214</v>
      </c>
      <c r="E1141" t="s">
        <v>60</v>
      </c>
      <c r="F1141" t="s">
        <v>5760</v>
      </c>
      <c r="G1141">
        <v>0</v>
      </c>
      <c r="H1141">
        <v>0</v>
      </c>
      <c r="I1141" t="s">
        <v>25</v>
      </c>
      <c r="J1141">
        <v>0</v>
      </c>
      <c r="K1141">
        <v>10</v>
      </c>
      <c r="L1141" t="s">
        <v>19</v>
      </c>
      <c r="M1141" t="s">
        <v>5279</v>
      </c>
      <c r="N1141" t="s">
        <v>1073</v>
      </c>
      <c r="O1141" t="s">
        <v>24</v>
      </c>
      <c r="P1141" t="s">
        <v>5280</v>
      </c>
      <c r="Q1141" t="s">
        <v>65</v>
      </c>
      <c r="R1141" t="s">
        <v>20</v>
      </c>
      <c r="S1141" t="s">
        <v>105</v>
      </c>
      <c r="T1141" t="s">
        <v>67</v>
      </c>
      <c r="U1141" t="s">
        <v>35</v>
      </c>
      <c r="V1141">
        <v>603</v>
      </c>
      <c r="W1141" t="s">
        <v>36</v>
      </c>
      <c r="X1141" t="s">
        <v>37</v>
      </c>
      <c r="Y1141">
        <v>2</v>
      </c>
      <c r="AB1141" t="str">
        <f>IF(Table111[[#This Row],[In Adafruit Kit]]+Table111[[#This Row],[Common part]]&gt;0,1,"")</f>
        <v/>
      </c>
      <c r="AE1141" t="e">
        <f>VLOOKUP(Table111[[#This Row],[Resistance (Ohms)]],Values!$A$12:'Values'!D$88,3,0)</f>
        <v>#N/A</v>
      </c>
      <c r="AG1141" t="str">
        <f>CONCATENATE(Table111[[#This Row],[Resistance (Ohms)]],Table111[[#This Row],[Tolerance]],Table111[[#This Row],[Stock]])</f>
        <v>301kÂ±1%</v>
      </c>
      <c r="AH1141" t="s">
        <v>11345</v>
      </c>
      <c r="AI1141" s="6" t="s">
        <v>11350</v>
      </c>
    </row>
    <row r="1142" spans="1:35">
      <c r="A1142" t="s">
        <v>5274</v>
      </c>
      <c r="B1142" t="s">
        <v>5275</v>
      </c>
      <c r="C1142" t="s">
        <v>7375</v>
      </c>
      <c r="D1142" t="s">
        <v>7376</v>
      </c>
      <c r="E1142" t="s">
        <v>60</v>
      </c>
      <c r="F1142" t="s">
        <v>7377</v>
      </c>
      <c r="G1142">
        <v>6752</v>
      </c>
      <c r="H1142">
        <v>0</v>
      </c>
      <c r="I1142">
        <v>0.1</v>
      </c>
      <c r="J1142">
        <v>0</v>
      </c>
      <c r="K1142">
        <v>1</v>
      </c>
      <c r="L1142" t="s">
        <v>19</v>
      </c>
      <c r="M1142" t="s">
        <v>5279</v>
      </c>
      <c r="N1142" t="s">
        <v>682</v>
      </c>
      <c r="O1142" t="s">
        <v>24</v>
      </c>
      <c r="P1142" t="s">
        <v>5280</v>
      </c>
      <c r="Q1142" t="s">
        <v>65</v>
      </c>
      <c r="R1142" t="s">
        <v>66</v>
      </c>
      <c r="S1142" t="s">
        <v>105</v>
      </c>
      <c r="T1142" t="s">
        <v>67</v>
      </c>
      <c r="U1142" t="s">
        <v>35</v>
      </c>
      <c r="V1142">
        <v>603</v>
      </c>
      <c r="W1142" t="s">
        <v>36</v>
      </c>
      <c r="X1142" t="s">
        <v>37</v>
      </c>
      <c r="Y1142">
        <v>2</v>
      </c>
      <c r="AB1142" t="str">
        <f>IF(Table111[[#This Row],[In Adafruit Kit]]+Table111[[#This Row],[Common part]]&gt;0,1,"")</f>
        <v/>
      </c>
      <c r="AD1142">
        <v>1</v>
      </c>
      <c r="AE1142" t="e">
        <f>VLOOKUP(Table111[[#This Row],[Resistance (Ohms)]],Values!$A$12:'Values'!D$88,3,0)</f>
        <v>#N/A</v>
      </c>
      <c r="AF1142" t="s">
        <v>29</v>
      </c>
      <c r="AG1142" t="str">
        <f>CONCATENATE(Table111[[#This Row],[Resistance (Ohms)]],Table111[[#This Row],[Tolerance]],Table111[[#This Row],[Stock]])</f>
        <v>309kÂ±1%Stock</v>
      </c>
      <c r="AH1142" t="s">
        <v>11345</v>
      </c>
      <c r="AI1142" s="6" t="s">
        <v>11350</v>
      </c>
    </row>
    <row r="1143" spans="1:35">
      <c r="A1143" t="s">
        <v>7192</v>
      </c>
      <c r="B1143" t="s">
        <v>5275</v>
      </c>
      <c r="C1143" t="s">
        <v>8223</v>
      </c>
      <c r="D1143" t="s">
        <v>8224</v>
      </c>
      <c r="E1143" t="s">
        <v>60</v>
      </c>
      <c r="F1143" t="s">
        <v>7377</v>
      </c>
      <c r="G1143">
        <v>0</v>
      </c>
      <c r="H1143">
        <v>0</v>
      </c>
      <c r="I1143" t="s">
        <v>25</v>
      </c>
      <c r="J1143">
        <v>0</v>
      </c>
      <c r="K1143">
        <v>10</v>
      </c>
      <c r="L1143" t="s">
        <v>19</v>
      </c>
      <c r="M1143" t="s">
        <v>5279</v>
      </c>
      <c r="N1143" t="s">
        <v>682</v>
      </c>
      <c r="O1143" t="s">
        <v>24</v>
      </c>
      <c r="P1143" t="s">
        <v>5280</v>
      </c>
      <c r="Q1143" t="s">
        <v>65</v>
      </c>
      <c r="R1143" t="s">
        <v>20</v>
      </c>
      <c r="S1143" t="s">
        <v>105</v>
      </c>
      <c r="T1143" t="s">
        <v>67</v>
      </c>
      <c r="U1143" t="s">
        <v>35</v>
      </c>
      <c r="V1143">
        <v>603</v>
      </c>
      <c r="W1143" t="s">
        <v>36</v>
      </c>
      <c r="X1143" t="s">
        <v>37</v>
      </c>
      <c r="Y1143">
        <v>2</v>
      </c>
      <c r="AB1143" t="str">
        <f>IF(Table111[[#This Row],[In Adafruit Kit]]+Table111[[#This Row],[Common part]]&gt;0,1,"")</f>
        <v/>
      </c>
      <c r="AE1143" t="e">
        <f>VLOOKUP(Table111[[#This Row],[Resistance (Ohms)]],Values!$A$12:'Values'!D$88,3,0)</f>
        <v>#N/A</v>
      </c>
      <c r="AG1143" t="str">
        <f>CONCATENATE(Table111[[#This Row],[Resistance (Ohms)]],Table111[[#This Row],[Tolerance]],Table111[[#This Row],[Stock]])</f>
        <v>309kÂ±1%</v>
      </c>
      <c r="AH1143" t="s">
        <v>11345</v>
      </c>
      <c r="AI1143" s="6" t="s">
        <v>11350</v>
      </c>
    </row>
    <row r="1144" spans="1:35">
      <c r="A1144" t="s">
        <v>5274</v>
      </c>
      <c r="B1144" t="s">
        <v>5275</v>
      </c>
      <c r="C1144" t="s">
        <v>5587</v>
      </c>
      <c r="D1144" t="s">
        <v>5588</v>
      </c>
      <c r="E1144" t="s">
        <v>60</v>
      </c>
      <c r="F1144" t="s">
        <v>5589</v>
      </c>
      <c r="G1144">
        <v>54840</v>
      </c>
      <c r="H1144">
        <v>0</v>
      </c>
      <c r="I1144">
        <v>0.1</v>
      </c>
      <c r="J1144">
        <v>0</v>
      </c>
      <c r="K1144">
        <v>1</v>
      </c>
      <c r="L1144" t="s">
        <v>19</v>
      </c>
      <c r="M1144" t="s">
        <v>5279</v>
      </c>
      <c r="N1144" t="s">
        <v>737</v>
      </c>
      <c r="O1144" t="s">
        <v>23</v>
      </c>
      <c r="P1144" t="s">
        <v>5280</v>
      </c>
      <c r="Q1144" t="s">
        <v>65</v>
      </c>
      <c r="R1144" t="s">
        <v>66</v>
      </c>
      <c r="S1144" t="s">
        <v>105</v>
      </c>
      <c r="T1144" t="s">
        <v>67</v>
      </c>
      <c r="U1144" t="s">
        <v>35</v>
      </c>
      <c r="V1144">
        <v>603</v>
      </c>
      <c r="W1144" t="s">
        <v>36</v>
      </c>
      <c r="X1144" t="s">
        <v>37</v>
      </c>
      <c r="Y1144">
        <v>2</v>
      </c>
      <c r="AB1144" t="str">
        <f>IF(Table111[[#This Row],[In Adafruit Kit]]+Table111[[#This Row],[Common part]]&gt;0,1,"")</f>
        <v/>
      </c>
      <c r="AC1144">
        <v>1</v>
      </c>
      <c r="AE1144" t="e">
        <f>VLOOKUP(Table111[[#This Row],[Resistance (Ohms)]],Values!$A$12:'Values'!D$88,3,0)</f>
        <v>#N/A</v>
      </c>
      <c r="AG1144" t="str">
        <f>CONCATENATE(Table111[[#This Row],[Resistance (Ohms)]],Table111[[#This Row],[Tolerance]],Table111[[#This Row],[Stock]])</f>
        <v>30kÂ±5%</v>
      </c>
      <c r="AH1144" t="s">
        <v>11345</v>
      </c>
      <c r="AI1144" s="6" t="s">
        <v>11350</v>
      </c>
    </row>
    <row r="1145" spans="1:35">
      <c r="A1145" t="s">
        <v>5274</v>
      </c>
      <c r="B1145" t="s">
        <v>5275</v>
      </c>
      <c r="C1145" t="s">
        <v>6574</v>
      </c>
      <c r="D1145" t="s">
        <v>6575</v>
      </c>
      <c r="E1145" t="s">
        <v>60</v>
      </c>
      <c r="F1145" t="s">
        <v>6576</v>
      </c>
      <c r="G1145">
        <v>57777</v>
      </c>
      <c r="H1145">
        <v>0</v>
      </c>
      <c r="I1145">
        <v>0.1</v>
      </c>
      <c r="J1145">
        <v>0</v>
      </c>
      <c r="K1145">
        <v>1</v>
      </c>
      <c r="L1145" t="s">
        <v>19</v>
      </c>
      <c r="M1145" t="s">
        <v>5279</v>
      </c>
      <c r="N1145" t="s">
        <v>737</v>
      </c>
      <c r="O1145" t="s">
        <v>24</v>
      </c>
      <c r="P1145" t="s">
        <v>5280</v>
      </c>
      <c r="Q1145" t="s">
        <v>65</v>
      </c>
      <c r="R1145" t="s">
        <v>66</v>
      </c>
      <c r="S1145" t="s">
        <v>105</v>
      </c>
      <c r="T1145" t="s">
        <v>67</v>
      </c>
      <c r="U1145" t="s">
        <v>35</v>
      </c>
      <c r="V1145">
        <v>603</v>
      </c>
      <c r="W1145" t="s">
        <v>36</v>
      </c>
      <c r="X1145" t="s">
        <v>37</v>
      </c>
      <c r="Y1145">
        <v>2</v>
      </c>
      <c r="AB1145" t="str">
        <f>IF(Table111[[#This Row],[In Adafruit Kit]]+Table111[[#This Row],[Common part]]&gt;0,1,"")</f>
        <v/>
      </c>
      <c r="AD1145">
        <v>1</v>
      </c>
      <c r="AE1145" t="e">
        <f>VLOOKUP(Table111[[#This Row],[Resistance (Ohms)]],Values!$A$12:'Values'!D$88,3,0)</f>
        <v>#N/A</v>
      </c>
      <c r="AG1145" t="str">
        <f>CONCATENATE(Table111[[#This Row],[Resistance (Ohms)]],Table111[[#This Row],[Tolerance]],Table111[[#This Row],[Stock]])</f>
        <v>30kÂ±1%</v>
      </c>
      <c r="AH1145" t="s">
        <v>11345</v>
      </c>
      <c r="AI1145" s="6" t="s">
        <v>11350</v>
      </c>
    </row>
    <row r="1146" spans="1:35">
      <c r="A1146" t="s">
        <v>7192</v>
      </c>
      <c r="B1146" t="s">
        <v>5275</v>
      </c>
      <c r="C1146" t="s">
        <v>8203</v>
      </c>
      <c r="D1146" t="s">
        <v>8204</v>
      </c>
      <c r="E1146" t="s">
        <v>60</v>
      </c>
      <c r="F1146" t="s">
        <v>6576</v>
      </c>
      <c r="G1146">
        <v>0</v>
      </c>
      <c r="H1146">
        <v>0</v>
      </c>
      <c r="I1146" t="s">
        <v>25</v>
      </c>
      <c r="J1146">
        <v>0</v>
      </c>
      <c r="K1146">
        <v>10</v>
      </c>
      <c r="L1146" t="s">
        <v>19</v>
      </c>
      <c r="M1146" t="s">
        <v>5279</v>
      </c>
      <c r="N1146" t="s">
        <v>737</v>
      </c>
      <c r="O1146" t="s">
        <v>24</v>
      </c>
      <c r="P1146" t="s">
        <v>5280</v>
      </c>
      <c r="Q1146" t="s">
        <v>65</v>
      </c>
      <c r="R1146" t="s">
        <v>20</v>
      </c>
      <c r="S1146" t="s">
        <v>105</v>
      </c>
      <c r="T1146" t="s">
        <v>67</v>
      </c>
      <c r="U1146" t="s">
        <v>35</v>
      </c>
      <c r="V1146">
        <v>603</v>
      </c>
      <c r="W1146" t="s">
        <v>36</v>
      </c>
      <c r="X1146" t="s">
        <v>37</v>
      </c>
      <c r="Y1146">
        <v>2</v>
      </c>
      <c r="AB1146" t="str">
        <f>IF(Table111[[#This Row],[In Adafruit Kit]]+Table111[[#This Row],[Common part]]&gt;0,1,"")</f>
        <v/>
      </c>
      <c r="AE1146" t="e">
        <f>VLOOKUP(Table111[[#This Row],[Resistance (Ohms)]],Values!$A$12:'Values'!D$88,3,0)</f>
        <v>#N/A</v>
      </c>
      <c r="AG1146" t="str">
        <f>CONCATENATE(Table111[[#This Row],[Resistance (Ohms)]],Table111[[#This Row],[Tolerance]],Table111[[#This Row],[Stock]])</f>
        <v>30kÂ±1%</v>
      </c>
      <c r="AH1146" t="s">
        <v>11345</v>
      </c>
      <c r="AI1146" s="6" t="s">
        <v>11350</v>
      </c>
    </row>
    <row r="1147" spans="1:35">
      <c r="A1147" t="s">
        <v>7192</v>
      </c>
      <c r="B1147" t="s">
        <v>5275</v>
      </c>
      <c r="C1147" t="s">
        <v>9014</v>
      </c>
      <c r="D1147" t="s">
        <v>9015</v>
      </c>
      <c r="E1147" t="s">
        <v>60</v>
      </c>
      <c r="F1147" t="s">
        <v>5589</v>
      </c>
      <c r="G1147">
        <v>0</v>
      </c>
      <c r="H1147">
        <v>0</v>
      </c>
      <c r="I1147" t="s">
        <v>25</v>
      </c>
      <c r="J1147">
        <v>0</v>
      </c>
      <c r="K1147">
        <v>10</v>
      </c>
      <c r="L1147" t="s">
        <v>19</v>
      </c>
      <c r="M1147" t="s">
        <v>5279</v>
      </c>
      <c r="N1147" t="s">
        <v>737</v>
      </c>
      <c r="O1147" t="s">
        <v>23</v>
      </c>
      <c r="P1147" t="s">
        <v>5280</v>
      </c>
      <c r="Q1147" t="s">
        <v>65</v>
      </c>
      <c r="R1147" t="s">
        <v>20</v>
      </c>
      <c r="S1147" t="s">
        <v>71</v>
      </c>
      <c r="T1147" t="s">
        <v>67</v>
      </c>
      <c r="U1147" t="s">
        <v>35</v>
      </c>
      <c r="V1147">
        <v>603</v>
      </c>
      <c r="W1147" t="s">
        <v>36</v>
      </c>
      <c r="X1147" t="s">
        <v>37</v>
      </c>
      <c r="Y1147">
        <v>2</v>
      </c>
      <c r="AB1147" t="str">
        <f>IF(Table111[[#This Row],[In Adafruit Kit]]+Table111[[#This Row],[Common part]]&gt;0,1,"")</f>
        <v/>
      </c>
      <c r="AE1147" t="e">
        <f>VLOOKUP(Table111[[#This Row],[Resistance (Ohms)]],Values!$A$12:'Values'!D$88,3,0)</f>
        <v>#N/A</v>
      </c>
      <c r="AG1147" t="str">
        <f>CONCATENATE(Table111[[#This Row],[Resistance (Ohms)]],Table111[[#This Row],[Tolerance]],Table111[[#This Row],[Stock]])</f>
        <v>30kÂ±5%</v>
      </c>
      <c r="AH1147" t="s">
        <v>11345</v>
      </c>
      <c r="AI1147" s="6" t="s">
        <v>11350</v>
      </c>
    </row>
    <row r="1148" spans="1:35">
      <c r="A1148" t="s">
        <v>5274</v>
      </c>
      <c r="B1148" t="s">
        <v>5275</v>
      </c>
      <c r="C1148" t="s">
        <v>5890</v>
      </c>
      <c r="D1148" t="s">
        <v>5891</v>
      </c>
      <c r="E1148" t="s">
        <v>60</v>
      </c>
      <c r="F1148" t="s">
        <v>5892</v>
      </c>
      <c r="G1148">
        <v>159419</v>
      </c>
      <c r="H1148">
        <v>0</v>
      </c>
      <c r="I1148">
        <v>0.1</v>
      </c>
      <c r="J1148">
        <v>0</v>
      </c>
      <c r="K1148">
        <v>1</v>
      </c>
      <c r="L1148" t="s">
        <v>19</v>
      </c>
      <c r="M1148" t="s">
        <v>5279</v>
      </c>
      <c r="N1148" t="s">
        <v>1894</v>
      </c>
      <c r="O1148" t="s">
        <v>24</v>
      </c>
      <c r="P1148" t="s">
        <v>5280</v>
      </c>
      <c r="Q1148" t="s">
        <v>65</v>
      </c>
      <c r="R1148" t="s">
        <v>66</v>
      </c>
      <c r="S1148" t="s">
        <v>105</v>
      </c>
      <c r="T1148" t="s">
        <v>67</v>
      </c>
      <c r="U1148" t="s">
        <v>35</v>
      </c>
      <c r="V1148">
        <v>603</v>
      </c>
      <c r="W1148" t="s">
        <v>36</v>
      </c>
      <c r="X1148" t="s">
        <v>37</v>
      </c>
      <c r="Y1148">
        <v>2</v>
      </c>
      <c r="AB1148" t="str">
        <f>IF(Table111[[#This Row],[In Adafruit Kit]]+Table111[[#This Row],[Common part]]&gt;0,1,"")</f>
        <v/>
      </c>
      <c r="AD1148">
        <v>1</v>
      </c>
      <c r="AE1148" t="e">
        <f>VLOOKUP(Table111[[#This Row],[Resistance (Ohms)]],Values!$A$12:'Values'!D$88,3,0)</f>
        <v>#N/A</v>
      </c>
      <c r="AG1148" t="str">
        <f>CONCATENATE(Table111[[#This Row],[Resistance (Ohms)]],Table111[[#This Row],[Tolerance]],Table111[[#This Row],[Stock]])</f>
        <v>31.6kÂ±1%</v>
      </c>
      <c r="AH1148" t="s">
        <v>11345</v>
      </c>
      <c r="AI1148" s="6" t="s">
        <v>11350</v>
      </c>
    </row>
    <row r="1149" spans="1:35">
      <c r="A1149" t="s">
        <v>7192</v>
      </c>
      <c r="B1149" t="s">
        <v>5275</v>
      </c>
      <c r="C1149" t="s">
        <v>8235</v>
      </c>
      <c r="D1149" t="s">
        <v>8236</v>
      </c>
      <c r="E1149" t="s">
        <v>60</v>
      </c>
      <c r="F1149" t="s">
        <v>5892</v>
      </c>
      <c r="G1149">
        <v>0</v>
      </c>
      <c r="H1149">
        <v>0</v>
      </c>
      <c r="I1149" t="s">
        <v>25</v>
      </c>
      <c r="J1149">
        <v>0</v>
      </c>
      <c r="K1149">
        <v>10</v>
      </c>
      <c r="L1149" t="s">
        <v>19</v>
      </c>
      <c r="M1149" t="s">
        <v>5279</v>
      </c>
      <c r="N1149" t="s">
        <v>1894</v>
      </c>
      <c r="O1149" t="s">
        <v>24</v>
      </c>
      <c r="P1149" t="s">
        <v>5280</v>
      </c>
      <c r="Q1149" t="s">
        <v>65</v>
      </c>
      <c r="R1149" t="s">
        <v>20</v>
      </c>
      <c r="S1149" t="s">
        <v>105</v>
      </c>
      <c r="T1149" t="s">
        <v>67</v>
      </c>
      <c r="U1149" t="s">
        <v>35</v>
      </c>
      <c r="V1149">
        <v>603</v>
      </c>
      <c r="W1149" t="s">
        <v>36</v>
      </c>
      <c r="X1149" t="s">
        <v>37</v>
      </c>
      <c r="Y1149">
        <v>2</v>
      </c>
      <c r="AB1149" t="str">
        <f>IF(Table111[[#This Row],[In Adafruit Kit]]+Table111[[#This Row],[Common part]]&gt;0,1,"")</f>
        <v/>
      </c>
      <c r="AE1149" t="e">
        <f>VLOOKUP(Table111[[#This Row],[Resistance (Ohms)]],Values!$A$12:'Values'!D$88,3,0)</f>
        <v>#N/A</v>
      </c>
      <c r="AG1149" t="str">
        <f>CONCATENATE(Table111[[#This Row],[Resistance (Ohms)]],Table111[[#This Row],[Tolerance]],Table111[[#This Row],[Stock]])</f>
        <v>31.6kÂ±1%</v>
      </c>
      <c r="AH1149" t="s">
        <v>11345</v>
      </c>
      <c r="AI1149" s="6" t="s">
        <v>11350</v>
      </c>
    </row>
    <row r="1150" spans="1:35">
      <c r="A1150" t="s">
        <v>5274</v>
      </c>
      <c r="B1150" t="s">
        <v>5275</v>
      </c>
      <c r="C1150" t="s">
        <v>6904</v>
      </c>
      <c r="D1150" t="s">
        <v>6905</v>
      </c>
      <c r="E1150" t="s">
        <v>60</v>
      </c>
      <c r="F1150" t="s">
        <v>6906</v>
      </c>
      <c r="G1150">
        <v>30572</v>
      </c>
      <c r="H1150">
        <v>0</v>
      </c>
      <c r="I1150">
        <v>0.1</v>
      </c>
      <c r="J1150">
        <v>0</v>
      </c>
      <c r="K1150">
        <v>1</v>
      </c>
      <c r="L1150" t="s">
        <v>19</v>
      </c>
      <c r="M1150" t="s">
        <v>5279</v>
      </c>
      <c r="N1150" t="s">
        <v>1581</v>
      </c>
      <c r="O1150" t="s">
        <v>24</v>
      </c>
      <c r="P1150" t="s">
        <v>5280</v>
      </c>
      <c r="Q1150" t="s">
        <v>65</v>
      </c>
      <c r="R1150" t="s">
        <v>66</v>
      </c>
      <c r="S1150" t="s">
        <v>105</v>
      </c>
      <c r="T1150" t="s">
        <v>67</v>
      </c>
      <c r="U1150" t="s">
        <v>35</v>
      </c>
      <c r="V1150">
        <v>603</v>
      </c>
      <c r="W1150" t="s">
        <v>36</v>
      </c>
      <c r="X1150" t="s">
        <v>37</v>
      </c>
      <c r="Y1150">
        <v>2</v>
      </c>
      <c r="AB1150" t="str">
        <f>IF(Table111[[#This Row],[In Adafruit Kit]]+Table111[[#This Row],[Common part]]&gt;0,1,"")</f>
        <v/>
      </c>
      <c r="AD1150">
        <v>1</v>
      </c>
      <c r="AE1150" t="e">
        <f>VLOOKUP(Table111[[#This Row],[Resistance (Ohms)]],Values!$A$12:'Values'!D$88,3,0)</f>
        <v>#N/A</v>
      </c>
      <c r="AG1150" t="str">
        <f>CONCATENATE(Table111[[#This Row],[Resistance (Ohms)]],Table111[[#This Row],[Tolerance]],Table111[[#This Row],[Stock]])</f>
        <v>316kÂ±1%</v>
      </c>
      <c r="AH1150" t="s">
        <v>11345</v>
      </c>
      <c r="AI1150" s="6" t="s">
        <v>11350</v>
      </c>
    </row>
    <row r="1151" spans="1:35">
      <c r="A1151" t="s">
        <v>7192</v>
      </c>
      <c r="B1151" t="s">
        <v>5275</v>
      </c>
      <c r="C1151" t="s">
        <v>8237</v>
      </c>
      <c r="D1151" t="s">
        <v>8238</v>
      </c>
      <c r="E1151" t="s">
        <v>60</v>
      </c>
      <c r="F1151" t="s">
        <v>6906</v>
      </c>
      <c r="G1151">
        <v>0</v>
      </c>
      <c r="H1151">
        <v>0</v>
      </c>
      <c r="I1151" t="s">
        <v>25</v>
      </c>
      <c r="J1151">
        <v>0</v>
      </c>
      <c r="K1151">
        <v>10</v>
      </c>
      <c r="L1151" t="s">
        <v>19</v>
      </c>
      <c r="M1151" t="s">
        <v>5279</v>
      </c>
      <c r="N1151" t="s">
        <v>1581</v>
      </c>
      <c r="O1151" t="s">
        <v>24</v>
      </c>
      <c r="P1151" t="s">
        <v>5280</v>
      </c>
      <c r="Q1151" t="s">
        <v>65</v>
      </c>
      <c r="R1151" t="s">
        <v>20</v>
      </c>
      <c r="S1151" t="s">
        <v>105</v>
      </c>
      <c r="T1151" t="s">
        <v>67</v>
      </c>
      <c r="U1151" t="s">
        <v>35</v>
      </c>
      <c r="V1151">
        <v>603</v>
      </c>
      <c r="W1151" t="s">
        <v>36</v>
      </c>
      <c r="X1151" t="s">
        <v>37</v>
      </c>
      <c r="Y1151">
        <v>2</v>
      </c>
      <c r="AB1151" t="str">
        <f>IF(Table111[[#This Row],[In Adafruit Kit]]+Table111[[#This Row],[Common part]]&gt;0,1,"")</f>
        <v/>
      </c>
      <c r="AE1151" t="e">
        <f>VLOOKUP(Table111[[#This Row],[Resistance (Ohms)]],Values!$A$12:'Values'!D$88,3,0)</f>
        <v>#N/A</v>
      </c>
      <c r="AG1151" t="str">
        <f>CONCATENATE(Table111[[#This Row],[Resistance (Ohms)]],Table111[[#This Row],[Tolerance]],Table111[[#This Row],[Stock]])</f>
        <v>316kÂ±1%</v>
      </c>
      <c r="AH1151" t="s">
        <v>11345</v>
      </c>
      <c r="AI1151" s="6" t="s">
        <v>11350</v>
      </c>
    </row>
    <row r="1152" spans="1:35">
      <c r="A1152" t="s">
        <v>5274</v>
      </c>
      <c r="B1152" t="s">
        <v>5275</v>
      </c>
      <c r="C1152" t="s">
        <v>6505</v>
      </c>
      <c r="D1152" t="s">
        <v>6506</v>
      </c>
      <c r="E1152" t="s">
        <v>60</v>
      </c>
      <c r="F1152" t="s">
        <v>6507</v>
      </c>
      <c r="G1152">
        <v>58116</v>
      </c>
      <c r="H1152">
        <v>0</v>
      </c>
      <c r="I1152">
        <v>0.1</v>
      </c>
      <c r="J1152">
        <v>0</v>
      </c>
      <c r="K1152">
        <v>1</v>
      </c>
      <c r="L1152" t="s">
        <v>19</v>
      </c>
      <c r="M1152" t="s">
        <v>5279</v>
      </c>
      <c r="N1152" t="s">
        <v>1013</v>
      </c>
      <c r="O1152" t="s">
        <v>24</v>
      </c>
      <c r="P1152" t="s">
        <v>5280</v>
      </c>
      <c r="Q1152" t="s">
        <v>65</v>
      </c>
      <c r="R1152" t="s">
        <v>66</v>
      </c>
      <c r="S1152" t="s">
        <v>105</v>
      </c>
      <c r="T1152" t="s">
        <v>67</v>
      </c>
      <c r="U1152" t="s">
        <v>35</v>
      </c>
      <c r="V1152">
        <v>603</v>
      </c>
      <c r="W1152" t="s">
        <v>36</v>
      </c>
      <c r="X1152" t="s">
        <v>37</v>
      </c>
      <c r="Y1152">
        <v>2</v>
      </c>
      <c r="AB1152" t="str">
        <f>IF(Table111[[#This Row],[In Adafruit Kit]]+Table111[[#This Row],[Common part]]&gt;0,1,"")</f>
        <v/>
      </c>
      <c r="AD1152">
        <v>1</v>
      </c>
      <c r="AE1152" t="e">
        <f>VLOOKUP(Table111[[#This Row],[Resistance (Ohms)]],Values!$A$12:'Values'!D$88,3,0)</f>
        <v>#N/A</v>
      </c>
      <c r="AG1152" t="str">
        <f>CONCATENATE(Table111[[#This Row],[Resistance (Ohms)]],Table111[[#This Row],[Tolerance]],Table111[[#This Row],[Stock]])</f>
        <v>32.4kÂ±1%</v>
      </c>
      <c r="AH1152" t="s">
        <v>11345</v>
      </c>
      <c r="AI1152" s="6" t="s">
        <v>11350</v>
      </c>
    </row>
    <row r="1153" spans="1:35">
      <c r="A1153" t="s">
        <v>7192</v>
      </c>
      <c r="B1153" t="s">
        <v>5275</v>
      </c>
      <c r="C1153" t="s">
        <v>8245</v>
      </c>
      <c r="D1153" t="s">
        <v>8246</v>
      </c>
      <c r="E1153" t="s">
        <v>60</v>
      </c>
      <c r="F1153" t="s">
        <v>6507</v>
      </c>
      <c r="G1153">
        <v>0</v>
      </c>
      <c r="H1153">
        <v>0</v>
      </c>
      <c r="I1153" t="s">
        <v>25</v>
      </c>
      <c r="J1153">
        <v>0</v>
      </c>
      <c r="K1153">
        <v>10</v>
      </c>
      <c r="L1153" t="s">
        <v>19</v>
      </c>
      <c r="M1153" t="s">
        <v>5279</v>
      </c>
      <c r="N1153" t="s">
        <v>1013</v>
      </c>
      <c r="O1153" t="s">
        <v>24</v>
      </c>
      <c r="P1153" t="s">
        <v>5280</v>
      </c>
      <c r="Q1153" t="s">
        <v>65</v>
      </c>
      <c r="R1153" t="s">
        <v>20</v>
      </c>
      <c r="S1153" t="s">
        <v>105</v>
      </c>
      <c r="T1153" t="s">
        <v>67</v>
      </c>
      <c r="U1153" t="s">
        <v>35</v>
      </c>
      <c r="V1153">
        <v>603</v>
      </c>
      <c r="W1153" t="s">
        <v>36</v>
      </c>
      <c r="X1153" t="s">
        <v>37</v>
      </c>
      <c r="Y1153">
        <v>2</v>
      </c>
      <c r="AB1153" t="str">
        <f>IF(Table111[[#This Row],[In Adafruit Kit]]+Table111[[#This Row],[Common part]]&gt;0,1,"")</f>
        <v/>
      </c>
      <c r="AE1153" t="e">
        <f>VLOOKUP(Table111[[#This Row],[Resistance (Ohms)]],Values!$A$12:'Values'!D$88,3,0)</f>
        <v>#N/A</v>
      </c>
      <c r="AG1153" t="str">
        <f>CONCATENATE(Table111[[#This Row],[Resistance (Ohms)]],Table111[[#This Row],[Tolerance]],Table111[[#This Row],[Stock]])</f>
        <v>32.4kÂ±1%</v>
      </c>
      <c r="AH1153" t="s">
        <v>11345</v>
      </c>
      <c r="AI1153" s="6" t="s">
        <v>11350</v>
      </c>
    </row>
    <row r="1154" spans="1:35">
      <c r="A1154" t="s">
        <v>5274</v>
      </c>
      <c r="B1154" t="s">
        <v>5275</v>
      </c>
      <c r="C1154" t="s">
        <v>7618</v>
      </c>
      <c r="D1154" t="s">
        <v>7619</v>
      </c>
      <c r="E1154" t="s">
        <v>60</v>
      </c>
      <c r="F1154" t="s">
        <v>7620</v>
      </c>
      <c r="G1154">
        <v>0</v>
      </c>
      <c r="H1154">
        <v>0</v>
      </c>
      <c r="I1154">
        <v>0.1</v>
      </c>
      <c r="J1154">
        <v>0</v>
      </c>
      <c r="K1154">
        <v>1</v>
      </c>
      <c r="L1154" t="s">
        <v>19</v>
      </c>
      <c r="M1154" t="s">
        <v>5279</v>
      </c>
      <c r="N1154" t="s">
        <v>1898</v>
      </c>
      <c r="O1154" t="s">
        <v>24</v>
      </c>
      <c r="P1154" t="s">
        <v>5280</v>
      </c>
      <c r="Q1154" t="s">
        <v>65</v>
      </c>
      <c r="R1154" t="s">
        <v>66</v>
      </c>
      <c r="S1154" t="s">
        <v>105</v>
      </c>
      <c r="T1154" t="s">
        <v>67</v>
      </c>
      <c r="U1154" t="s">
        <v>35</v>
      </c>
      <c r="V1154">
        <v>603</v>
      </c>
      <c r="W1154" t="s">
        <v>36</v>
      </c>
      <c r="X1154" t="s">
        <v>37</v>
      </c>
      <c r="Y1154">
        <v>2</v>
      </c>
      <c r="AB1154" t="str">
        <f>IF(Table111[[#This Row],[In Adafruit Kit]]+Table111[[#This Row],[Common part]]&gt;0,1,"")</f>
        <v/>
      </c>
      <c r="AD1154">
        <v>1</v>
      </c>
      <c r="AE1154" t="e">
        <f>VLOOKUP(Table111[[#This Row],[Resistance (Ohms)]],Values!$A$12:'Values'!D$88,3,0)</f>
        <v>#N/A</v>
      </c>
      <c r="AG1154" t="str">
        <f>CONCATENATE(Table111[[#This Row],[Resistance (Ohms)]],Table111[[#This Row],[Tolerance]],Table111[[#This Row],[Stock]])</f>
        <v>324kÂ±1%</v>
      </c>
      <c r="AH1154" t="s">
        <v>11345</v>
      </c>
      <c r="AI1154" s="6" t="s">
        <v>11350</v>
      </c>
    </row>
    <row r="1155" spans="1:35">
      <c r="A1155" t="s">
        <v>7192</v>
      </c>
      <c r="B1155" t="s">
        <v>5275</v>
      </c>
      <c r="C1155" t="s">
        <v>8247</v>
      </c>
      <c r="D1155" t="s">
        <v>8248</v>
      </c>
      <c r="E1155" t="s">
        <v>60</v>
      </c>
      <c r="F1155" t="s">
        <v>7620</v>
      </c>
      <c r="G1155">
        <v>0</v>
      </c>
      <c r="H1155">
        <v>0</v>
      </c>
      <c r="I1155" t="s">
        <v>25</v>
      </c>
      <c r="J1155">
        <v>0</v>
      </c>
      <c r="K1155">
        <v>10</v>
      </c>
      <c r="L1155" t="s">
        <v>19</v>
      </c>
      <c r="M1155" t="s">
        <v>5279</v>
      </c>
      <c r="N1155" t="s">
        <v>1898</v>
      </c>
      <c r="O1155" t="s">
        <v>24</v>
      </c>
      <c r="P1155" t="s">
        <v>5280</v>
      </c>
      <c r="Q1155" t="s">
        <v>65</v>
      </c>
      <c r="R1155" t="s">
        <v>20</v>
      </c>
      <c r="S1155" t="s">
        <v>105</v>
      </c>
      <c r="T1155" t="s">
        <v>67</v>
      </c>
      <c r="U1155" t="s">
        <v>35</v>
      </c>
      <c r="V1155">
        <v>603</v>
      </c>
      <c r="W1155" t="s">
        <v>36</v>
      </c>
      <c r="X1155" t="s">
        <v>37</v>
      </c>
      <c r="Y1155">
        <v>2</v>
      </c>
      <c r="AB1155" t="str">
        <f>IF(Table111[[#This Row],[In Adafruit Kit]]+Table111[[#This Row],[Common part]]&gt;0,1,"")</f>
        <v/>
      </c>
      <c r="AE1155" t="e">
        <f>VLOOKUP(Table111[[#This Row],[Resistance (Ohms)]],Values!$A$12:'Values'!D$88,3,0)</f>
        <v>#N/A</v>
      </c>
      <c r="AG1155" t="str">
        <f>CONCATENATE(Table111[[#This Row],[Resistance (Ohms)]],Table111[[#This Row],[Tolerance]],Table111[[#This Row],[Stock]])</f>
        <v>324kÂ±1%</v>
      </c>
      <c r="AH1155" t="s">
        <v>11345</v>
      </c>
      <c r="AI1155" s="6" t="s">
        <v>11350</v>
      </c>
    </row>
    <row r="1156" spans="1:35">
      <c r="A1156" t="s">
        <v>5274</v>
      </c>
      <c r="B1156" t="s">
        <v>5275</v>
      </c>
      <c r="C1156" t="s">
        <v>5719</v>
      </c>
      <c r="D1156" t="s">
        <v>5720</v>
      </c>
      <c r="E1156" t="s">
        <v>60</v>
      </c>
      <c r="F1156" t="s">
        <v>5721</v>
      </c>
      <c r="G1156">
        <v>457751</v>
      </c>
      <c r="H1156">
        <v>0</v>
      </c>
      <c r="I1156">
        <v>0.1</v>
      </c>
      <c r="J1156">
        <v>0</v>
      </c>
      <c r="K1156">
        <v>1</v>
      </c>
      <c r="L1156" t="s">
        <v>19</v>
      </c>
      <c r="M1156" t="s">
        <v>5279</v>
      </c>
      <c r="N1156" t="s">
        <v>1902</v>
      </c>
      <c r="O1156" t="s">
        <v>24</v>
      </c>
      <c r="P1156" t="s">
        <v>5280</v>
      </c>
      <c r="Q1156" t="s">
        <v>65</v>
      </c>
      <c r="R1156" t="s">
        <v>66</v>
      </c>
      <c r="S1156" t="s">
        <v>105</v>
      </c>
      <c r="T1156" t="s">
        <v>67</v>
      </c>
      <c r="U1156" t="s">
        <v>35</v>
      </c>
      <c r="V1156">
        <v>603</v>
      </c>
      <c r="W1156" t="s">
        <v>36</v>
      </c>
      <c r="X1156" t="s">
        <v>37</v>
      </c>
      <c r="Y1156">
        <v>2</v>
      </c>
      <c r="AB1156" t="str">
        <f>IF(Table111[[#This Row],[In Adafruit Kit]]+Table111[[#This Row],[Common part]]&gt;0,1,"")</f>
        <v/>
      </c>
      <c r="AD1156">
        <v>1</v>
      </c>
      <c r="AE1156" t="e">
        <f>VLOOKUP(Table111[[#This Row],[Resistance (Ohms)]],Values!$A$12:'Values'!D$88,3,0)</f>
        <v>#N/A</v>
      </c>
      <c r="AG1156" t="str">
        <f>CONCATENATE(Table111[[#This Row],[Resistance (Ohms)]],Table111[[#This Row],[Tolerance]],Table111[[#This Row],[Stock]])</f>
        <v>33.2kÂ±1%</v>
      </c>
      <c r="AH1156" t="s">
        <v>11345</v>
      </c>
      <c r="AI1156" s="6" t="s">
        <v>11350</v>
      </c>
    </row>
    <row r="1157" spans="1:35">
      <c r="A1157" t="s">
        <v>7192</v>
      </c>
      <c r="B1157" t="s">
        <v>5275</v>
      </c>
      <c r="C1157" t="s">
        <v>8263</v>
      </c>
      <c r="D1157" t="s">
        <v>8264</v>
      </c>
      <c r="E1157" t="s">
        <v>60</v>
      </c>
      <c r="F1157" t="s">
        <v>5721</v>
      </c>
      <c r="G1157">
        <v>0</v>
      </c>
      <c r="H1157">
        <v>0</v>
      </c>
      <c r="I1157" t="s">
        <v>25</v>
      </c>
      <c r="J1157">
        <v>0</v>
      </c>
      <c r="K1157">
        <v>10</v>
      </c>
      <c r="L1157" t="s">
        <v>19</v>
      </c>
      <c r="M1157" t="s">
        <v>5279</v>
      </c>
      <c r="N1157" t="s">
        <v>1902</v>
      </c>
      <c r="O1157" t="s">
        <v>24</v>
      </c>
      <c r="P1157" t="s">
        <v>5280</v>
      </c>
      <c r="Q1157" t="s">
        <v>65</v>
      </c>
      <c r="R1157" t="s">
        <v>20</v>
      </c>
      <c r="S1157" t="s">
        <v>105</v>
      </c>
      <c r="T1157" t="s">
        <v>67</v>
      </c>
      <c r="U1157" t="s">
        <v>35</v>
      </c>
      <c r="V1157">
        <v>603</v>
      </c>
      <c r="W1157" t="s">
        <v>36</v>
      </c>
      <c r="X1157" t="s">
        <v>37</v>
      </c>
      <c r="Y1157">
        <v>2</v>
      </c>
      <c r="AB1157" t="str">
        <f>IF(Table111[[#This Row],[In Adafruit Kit]]+Table111[[#This Row],[Common part]]&gt;0,1,"")</f>
        <v/>
      </c>
      <c r="AE1157" t="e">
        <f>VLOOKUP(Table111[[#This Row],[Resistance (Ohms)]],Values!$A$12:'Values'!D$88,3,0)</f>
        <v>#N/A</v>
      </c>
      <c r="AG1157" t="str">
        <f>CONCATENATE(Table111[[#This Row],[Resistance (Ohms)]],Table111[[#This Row],[Tolerance]],Table111[[#This Row],[Stock]])</f>
        <v>33.2kÂ±1%</v>
      </c>
      <c r="AH1157" t="s">
        <v>11345</v>
      </c>
      <c r="AI1157" s="6" t="s">
        <v>11350</v>
      </c>
    </row>
    <row r="1158" spans="1:35">
      <c r="A1158" t="s">
        <v>5274</v>
      </c>
      <c r="B1158" t="s">
        <v>5275</v>
      </c>
      <c r="C1158" t="s">
        <v>5575</v>
      </c>
      <c r="D1158" t="s">
        <v>5576</v>
      </c>
      <c r="E1158" t="s">
        <v>60</v>
      </c>
      <c r="F1158" t="s">
        <v>5577</v>
      </c>
      <c r="G1158">
        <v>68515</v>
      </c>
      <c r="H1158">
        <v>0</v>
      </c>
      <c r="I1158">
        <v>0.1</v>
      </c>
      <c r="J1158">
        <v>0</v>
      </c>
      <c r="K1158">
        <v>1</v>
      </c>
      <c r="L1158" t="s">
        <v>19</v>
      </c>
      <c r="M1158" t="s">
        <v>5279</v>
      </c>
      <c r="N1158" t="s">
        <v>276</v>
      </c>
      <c r="O1158" t="s">
        <v>23</v>
      </c>
      <c r="P1158" t="s">
        <v>5280</v>
      </c>
      <c r="Q1158" t="s">
        <v>65</v>
      </c>
      <c r="R1158" t="s">
        <v>66</v>
      </c>
      <c r="S1158" t="s">
        <v>105</v>
      </c>
      <c r="T1158" t="s">
        <v>67</v>
      </c>
      <c r="U1158" t="s">
        <v>35</v>
      </c>
      <c r="V1158">
        <v>603</v>
      </c>
      <c r="W1158" t="s">
        <v>36</v>
      </c>
      <c r="X1158" t="s">
        <v>37</v>
      </c>
      <c r="Y1158">
        <v>2</v>
      </c>
      <c r="AB1158" t="str">
        <f>IF(Table111[[#This Row],[In Adafruit Kit]]+Table111[[#This Row],[Common part]]&gt;0,1,"")</f>
        <v/>
      </c>
      <c r="AC1158">
        <v>1</v>
      </c>
      <c r="AE1158" t="str">
        <f>VLOOKUP(Table111[[#This Row],[Resistance (Ohms)]],Values!$A$12:'Values'!D$88,3,0)</f>
        <v>STOCK</v>
      </c>
      <c r="AF1158" t="s">
        <v>29</v>
      </c>
      <c r="AG1158" t="str">
        <f>CONCATENATE(Table111[[#This Row],[Resistance (Ohms)]],Table111[[#This Row],[Tolerance]],Table111[[#This Row],[Stock]])</f>
        <v>330kÂ±5%Stock</v>
      </c>
      <c r="AH1158" t="s">
        <v>11345</v>
      </c>
      <c r="AI1158" s="6" t="s">
        <v>11350</v>
      </c>
    </row>
    <row r="1159" spans="1:35">
      <c r="A1159" t="s">
        <v>5274</v>
      </c>
      <c r="B1159" t="s">
        <v>5275</v>
      </c>
      <c r="C1159" t="s">
        <v>5884</v>
      </c>
      <c r="D1159" t="s">
        <v>5885</v>
      </c>
      <c r="E1159" t="s">
        <v>60</v>
      </c>
      <c r="F1159" t="s">
        <v>5886</v>
      </c>
      <c r="G1159">
        <v>162389</v>
      </c>
      <c r="H1159">
        <v>0</v>
      </c>
      <c r="I1159">
        <v>0.1</v>
      </c>
      <c r="J1159">
        <v>0</v>
      </c>
      <c r="K1159">
        <v>1</v>
      </c>
      <c r="L1159" t="s">
        <v>19</v>
      </c>
      <c r="M1159" t="s">
        <v>5279</v>
      </c>
      <c r="N1159" t="s">
        <v>276</v>
      </c>
      <c r="O1159" t="s">
        <v>24</v>
      </c>
      <c r="P1159" t="s">
        <v>5280</v>
      </c>
      <c r="Q1159" t="s">
        <v>65</v>
      </c>
      <c r="R1159" t="s">
        <v>66</v>
      </c>
      <c r="S1159" t="s">
        <v>105</v>
      </c>
      <c r="T1159" t="s">
        <v>67</v>
      </c>
      <c r="U1159" t="s">
        <v>35</v>
      </c>
      <c r="V1159">
        <v>603</v>
      </c>
      <c r="W1159" t="s">
        <v>36</v>
      </c>
      <c r="X1159" t="s">
        <v>37</v>
      </c>
      <c r="Y1159">
        <v>2</v>
      </c>
      <c r="AB1159" t="str">
        <f>IF(Table111[[#This Row],[In Adafruit Kit]]+Table111[[#This Row],[Common part]]&gt;0,1,"")</f>
        <v/>
      </c>
      <c r="AD1159">
        <v>1</v>
      </c>
      <c r="AE1159" t="str">
        <f>VLOOKUP(Table111[[#This Row],[Resistance (Ohms)]],Values!$A$12:'Values'!D$88,3,0)</f>
        <v>STOCK</v>
      </c>
      <c r="AF1159" t="s">
        <v>29</v>
      </c>
      <c r="AG1159" t="str">
        <f>CONCATENATE(Table111[[#This Row],[Resistance (Ohms)]],Table111[[#This Row],[Tolerance]],Table111[[#This Row],[Stock]])</f>
        <v>330kÂ±1%Stock</v>
      </c>
      <c r="AH1159" t="s">
        <v>11345</v>
      </c>
      <c r="AI1159" s="6" t="s">
        <v>11350</v>
      </c>
    </row>
    <row r="1160" spans="1:35">
      <c r="A1160" t="s">
        <v>7192</v>
      </c>
      <c r="B1160" t="s">
        <v>5275</v>
      </c>
      <c r="C1160" t="s">
        <v>8257</v>
      </c>
      <c r="D1160" t="s">
        <v>8258</v>
      </c>
      <c r="E1160" t="s">
        <v>60</v>
      </c>
      <c r="F1160" t="s">
        <v>5886</v>
      </c>
      <c r="G1160">
        <v>0</v>
      </c>
      <c r="H1160">
        <v>0</v>
      </c>
      <c r="I1160" t="s">
        <v>25</v>
      </c>
      <c r="J1160">
        <v>0</v>
      </c>
      <c r="K1160">
        <v>10</v>
      </c>
      <c r="L1160" t="s">
        <v>19</v>
      </c>
      <c r="M1160" t="s">
        <v>5279</v>
      </c>
      <c r="N1160" t="s">
        <v>276</v>
      </c>
      <c r="O1160" t="s">
        <v>24</v>
      </c>
      <c r="P1160" t="s">
        <v>5280</v>
      </c>
      <c r="Q1160" t="s">
        <v>65</v>
      </c>
      <c r="R1160" t="s">
        <v>20</v>
      </c>
      <c r="S1160" t="s">
        <v>105</v>
      </c>
      <c r="T1160" t="s">
        <v>67</v>
      </c>
      <c r="U1160" t="s">
        <v>35</v>
      </c>
      <c r="V1160">
        <v>603</v>
      </c>
      <c r="W1160" t="s">
        <v>36</v>
      </c>
      <c r="X1160" t="s">
        <v>37</v>
      </c>
      <c r="Y1160">
        <v>2</v>
      </c>
      <c r="AB1160" t="str">
        <f>IF(Table111[[#This Row],[In Adafruit Kit]]+Table111[[#This Row],[Common part]]&gt;0,1,"")</f>
        <v/>
      </c>
      <c r="AE1160" t="str">
        <f>VLOOKUP(Table111[[#This Row],[Resistance (Ohms)]],Values!$A$12:'Values'!D$88,3,0)</f>
        <v>STOCK</v>
      </c>
      <c r="AG1160" t="str">
        <f>CONCATENATE(Table111[[#This Row],[Resistance (Ohms)]],Table111[[#This Row],[Tolerance]],Table111[[#This Row],[Stock]])</f>
        <v>330kÂ±1%</v>
      </c>
      <c r="AH1160" t="s">
        <v>11345</v>
      </c>
      <c r="AI1160" s="6" t="s">
        <v>11350</v>
      </c>
    </row>
    <row r="1161" spans="1:35">
      <c r="A1161" t="s">
        <v>7192</v>
      </c>
      <c r="B1161" t="s">
        <v>5275</v>
      </c>
      <c r="C1161" t="s">
        <v>9028</v>
      </c>
      <c r="D1161" t="s">
        <v>9029</v>
      </c>
      <c r="E1161" t="s">
        <v>60</v>
      </c>
      <c r="F1161" t="s">
        <v>5577</v>
      </c>
      <c r="G1161">
        <v>0</v>
      </c>
      <c r="H1161">
        <v>0</v>
      </c>
      <c r="I1161" t="s">
        <v>25</v>
      </c>
      <c r="J1161">
        <v>0</v>
      </c>
      <c r="K1161">
        <v>10</v>
      </c>
      <c r="L1161" t="s">
        <v>19</v>
      </c>
      <c r="M1161" t="s">
        <v>5279</v>
      </c>
      <c r="N1161" t="s">
        <v>276</v>
      </c>
      <c r="O1161" t="s">
        <v>23</v>
      </c>
      <c r="P1161" t="s">
        <v>5280</v>
      </c>
      <c r="Q1161" t="s">
        <v>65</v>
      </c>
      <c r="R1161" t="s">
        <v>20</v>
      </c>
      <c r="S1161" t="s">
        <v>71</v>
      </c>
      <c r="T1161" t="s">
        <v>67</v>
      </c>
      <c r="U1161" t="s">
        <v>35</v>
      </c>
      <c r="V1161">
        <v>603</v>
      </c>
      <c r="W1161" t="s">
        <v>36</v>
      </c>
      <c r="X1161" t="s">
        <v>37</v>
      </c>
      <c r="Y1161">
        <v>2</v>
      </c>
      <c r="AB1161" t="str">
        <f>IF(Table111[[#This Row],[In Adafruit Kit]]+Table111[[#This Row],[Common part]]&gt;0,1,"")</f>
        <v/>
      </c>
      <c r="AE1161" t="str">
        <f>VLOOKUP(Table111[[#This Row],[Resistance (Ohms)]],Values!$A$12:'Values'!D$88,3,0)</f>
        <v>STOCK</v>
      </c>
      <c r="AG1161" t="str">
        <f>CONCATENATE(Table111[[#This Row],[Resistance (Ohms)]],Table111[[#This Row],[Tolerance]],Table111[[#This Row],[Stock]])</f>
        <v>330kÂ±5%</v>
      </c>
      <c r="AH1161" t="s">
        <v>11345</v>
      </c>
      <c r="AI1161" s="6" t="s">
        <v>11350</v>
      </c>
    </row>
    <row r="1162" spans="1:35">
      <c r="A1162" t="s">
        <v>5274</v>
      </c>
      <c r="B1162" t="s">
        <v>5275</v>
      </c>
      <c r="C1162" t="s">
        <v>5839</v>
      </c>
      <c r="D1162" t="s">
        <v>5840</v>
      </c>
      <c r="E1162" t="s">
        <v>60</v>
      </c>
      <c r="F1162" t="s">
        <v>5841</v>
      </c>
      <c r="G1162">
        <v>185900</v>
      </c>
      <c r="H1162">
        <v>0</v>
      </c>
      <c r="I1162">
        <v>0.1</v>
      </c>
      <c r="J1162">
        <v>0</v>
      </c>
      <c r="K1162">
        <v>1</v>
      </c>
      <c r="L1162" t="s">
        <v>19</v>
      </c>
      <c r="M1162" t="s">
        <v>5279</v>
      </c>
      <c r="N1162" t="s">
        <v>1142</v>
      </c>
      <c r="O1162" t="s">
        <v>24</v>
      </c>
      <c r="P1162" t="s">
        <v>5280</v>
      </c>
      <c r="Q1162" t="s">
        <v>65</v>
      </c>
      <c r="R1162" t="s">
        <v>66</v>
      </c>
      <c r="S1162" t="s">
        <v>105</v>
      </c>
      <c r="T1162" t="s">
        <v>67</v>
      </c>
      <c r="U1162" t="s">
        <v>35</v>
      </c>
      <c r="V1162">
        <v>603</v>
      </c>
      <c r="W1162" t="s">
        <v>36</v>
      </c>
      <c r="X1162" t="s">
        <v>37</v>
      </c>
      <c r="Y1162">
        <v>2</v>
      </c>
      <c r="AB1162" t="str">
        <f>IF(Table111[[#This Row],[In Adafruit Kit]]+Table111[[#This Row],[Common part]]&gt;0,1,"")</f>
        <v/>
      </c>
      <c r="AD1162">
        <v>1</v>
      </c>
      <c r="AE1162" t="e">
        <f>VLOOKUP(Table111[[#This Row],[Resistance (Ohms)]],Values!$A$12:'Values'!D$88,3,0)</f>
        <v>#N/A</v>
      </c>
      <c r="AG1162" t="str">
        <f>CONCATENATE(Table111[[#This Row],[Resistance (Ohms)]],Table111[[#This Row],[Tolerance]],Table111[[#This Row],[Stock]])</f>
        <v>332kÂ±1%</v>
      </c>
      <c r="AH1162" t="s">
        <v>11345</v>
      </c>
      <c r="AI1162" s="6" t="s">
        <v>11350</v>
      </c>
    </row>
    <row r="1163" spans="1:35">
      <c r="A1163" t="s">
        <v>7192</v>
      </c>
      <c r="B1163" t="s">
        <v>5275</v>
      </c>
      <c r="C1163" t="s">
        <v>8265</v>
      </c>
      <c r="D1163" t="s">
        <v>8266</v>
      </c>
      <c r="E1163" t="s">
        <v>60</v>
      </c>
      <c r="F1163" t="s">
        <v>5841</v>
      </c>
      <c r="G1163">
        <v>0</v>
      </c>
      <c r="H1163">
        <v>0</v>
      </c>
      <c r="I1163" t="s">
        <v>25</v>
      </c>
      <c r="J1163">
        <v>0</v>
      </c>
      <c r="K1163">
        <v>10</v>
      </c>
      <c r="L1163" t="s">
        <v>19</v>
      </c>
      <c r="M1163" t="s">
        <v>5279</v>
      </c>
      <c r="N1163" t="s">
        <v>1142</v>
      </c>
      <c r="O1163" t="s">
        <v>24</v>
      </c>
      <c r="P1163" t="s">
        <v>5280</v>
      </c>
      <c r="Q1163" t="s">
        <v>65</v>
      </c>
      <c r="R1163" t="s">
        <v>20</v>
      </c>
      <c r="S1163" t="s">
        <v>105</v>
      </c>
      <c r="T1163" t="s">
        <v>67</v>
      </c>
      <c r="U1163" t="s">
        <v>35</v>
      </c>
      <c r="V1163">
        <v>603</v>
      </c>
      <c r="W1163" t="s">
        <v>36</v>
      </c>
      <c r="X1163" t="s">
        <v>37</v>
      </c>
      <c r="Y1163">
        <v>2</v>
      </c>
      <c r="AB1163" t="str">
        <f>IF(Table111[[#This Row],[In Adafruit Kit]]+Table111[[#This Row],[Common part]]&gt;0,1,"")</f>
        <v/>
      </c>
      <c r="AE1163" t="e">
        <f>VLOOKUP(Table111[[#This Row],[Resistance (Ohms)]],Values!$A$12:'Values'!D$88,3,0)</f>
        <v>#N/A</v>
      </c>
      <c r="AG1163" t="str">
        <f>CONCATENATE(Table111[[#This Row],[Resistance (Ohms)]],Table111[[#This Row],[Tolerance]],Table111[[#This Row],[Stock]])</f>
        <v>332kÂ±1%</v>
      </c>
      <c r="AH1163" t="s">
        <v>11345</v>
      </c>
      <c r="AI1163" s="6" t="s">
        <v>11350</v>
      </c>
    </row>
    <row r="1164" spans="1:35">
      <c r="A1164" t="s">
        <v>5274</v>
      </c>
      <c r="B1164" t="s">
        <v>5275</v>
      </c>
      <c r="C1164" t="s">
        <v>5365</v>
      </c>
      <c r="D1164" t="s">
        <v>5366</v>
      </c>
      <c r="E1164" t="s">
        <v>60</v>
      </c>
      <c r="F1164" t="s">
        <v>5367</v>
      </c>
      <c r="G1164">
        <v>291740</v>
      </c>
      <c r="H1164">
        <v>0</v>
      </c>
      <c r="I1164">
        <v>0.1</v>
      </c>
      <c r="J1164">
        <v>0</v>
      </c>
      <c r="K1164">
        <v>1</v>
      </c>
      <c r="L1164" t="s">
        <v>19</v>
      </c>
      <c r="M1164" t="s">
        <v>5279</v>
      </c>
      <c r="N1164" t="s">
        <v>280</v>
      </c>
      <c r="O1164" t="s">
        <v>23</v>
      </c>
      <c r="P1164" t="s">
        <v>5280</v>
      </c>
      <c r="Q1164" t="s">
        <v>65</v>
      </c>
      <c r="R1164" t="s">
        <v>66</v>
      </c>
      <c r="S1164" t="s">
        <v>105</v>
      </c>
      <c r="T1164" t="s">
        <v>67</v>
      </c>
      <c r="U1164" t="s">
        <v>35</v>
      </c>
      <c r="V1164">
        <v>603</v>
      </c>
      <c r="W1164" t="s">
        <v>36</v>
      </c>
      <c r="X1164" t="s">
        <v>37</v>
      </c>
      <c r="Y1164">
        <v>2</v>
      </c>
      <c r="Z1164">
        <v>1</v>
      </c>
      <c r="AB1164">
        <f>IF(Table111[[#This Row],[In Adafruit Kit]]+Table111[[#This Row],[Common part]]&gt;0,1,"")</f>
        <v>1</v>
      </c>
      <c r="AC1164">
        <v>1</v>
      </c>
      <c r="AE1164" t="str">
        <f>VLOOKUP(Table111[[#This Row],[Resistance (Ohms)]],Values!$A$12:'Values'!D$88,3,0)</f>
        <v>STOCK</v>
      </c>
      <c r="AF1164" t="s">
        <v>29</v>
      </c>
      <c r="AG1164" t="str">
        <f>CONCATENATE(Table111[[#This Row],[Resistance (Ohms)]],Table111[[#This Row],[Tolerance]],Table111[[#This Row],[Stock]])</f>
        <v>33kÂ±5%Stock</v>
      </c>
      <c r="AH1164" t="s">
        <v>11345</v>
      </c>
      <c r="AI1164" s="6" t="s">
        <v>11350</v>
      </c>
    </row>
    <row r="1165" spans="1:35">
      <c r="A1165" t="s">
        <v>5274</v>
      </c>
      <c r="B1165" t="s">
        <v>5275</v>
      </c>
      <c r="C1165" t="s">
        <v>5794</v>
      </c>
      <c r="D1165" t="s">
        <v>5795</v>
      </c>
      <c r="E1165" t="s">
        <v>60</v>
      </c>
      <c r="F1165" t="s">
        <v>5796</v>
      </c>
      <c r="G1165">
        <v>215298</v>
      </c>
      <c r="H1165">
        <v>0</v>
      </c>
      <c r="I1165">
        <v>0.1</v>
      </c>
      <c r="J1165">
        <v>0</v>
      </c>
      <c r="K1165">
        <v>1</v>
      </c>
      <c r="L1165" t="s">
        <v>19</v>
      </c>
      <c r="M1165" t="s">
        <v>5279</v>
      </c>
      <c r="N1165" t="s">
        <v>280</v>
      </c>
      <c r="O1165" t="s">
        <v>24</v>
      </c>
      <c r="P1165" t="s">
        <v>5280</v>
      </c>
      <c r="Q1165" t="s">
        <v>65</v>
      </c>
      <c r="R1165" t="s">
        <v>66</v>
      </c>
      <c r="S1165" t="s">
        <v>105</v>
      </c>
      <c r="T1165" t="s">
        <v>67</v>
      </c>
      <c r="U1165" t="s">
        <v>35</v>
      </c>
      <c r="V1165">
        <v>603</v>
      </c>
      <c r="W1165" t="s">
        <v>36</v>
      </c>
      <c r="X1165" t="s">
        <v>37</v>
      </c>
      <c r="Y1165">
        <v>2</v>
      </c>
      <c r="AB1165" t="str">
        <f>IF(Table111[[#This Row],[In Adafruit Kit]]+Table111[[#This Row],[Common part]]&gt;0,1,"")</f>
        <v/>
      </c>
      <c r="AD1165">
        <v>1</v>
      </c>
      <c r="AE1165" t="str">
        <f>VLOOKUP(Table111[[#This Row],[Resistance (Ohms)]],Values!$A$12:'Values'!D$88,3,0)</f>
        <v>STOCK</v>
      </c>
      <c r="AF1165" t="s">
        <v>29</v>
      </c>
      <c r="AG1165" t="str">
        <f>CONCATENATE(Table111[[#This Row],[Resistance (Ohms)]],Table111[[#This Row],[Tolerance]],Table111[[#This Row],[Stock]])</f>
        <v>33kÂ±1%Stock</v>
      </c>
      <c r="AH1165" t="s">
        <v>11345</v>
      </c>
      <c r="AI1165" s="6" t="s">
        <v>11350</v>
      </c>
    </row>
    <row r="1166" spans="1:35">
      <c r="A1166" t="s">
        <v>7192</v>
      </c>
      <c r="B1166" t="s">
        <v>5275</v>
      </c>
      <c r="C1166" t="s">
        <v>8255</v>
      </c>
      <c r="D1166" t="s">
        <v>8256</v>
      </c>
      <c r="E1166" t="s">
        <v>60</v>
      </c>
      <c r="F1166" t="s">
        <v>5796</v>
      </c>
      <c r="G1166">
        <v>0</v>
      </c>
      <c r="H1166">
        <v>0</v>
      </c>
      <c r="I1166" t="s">
        <v>25</v>
      </c>
      <c r="J1166">
        <v>0</v>
      </c>
      <c r="K1166">
        <v>10</v>
      </c>
      <c r="L1166" t="s">
        <v>19</v>
      </c>
      <c r="M1166" t="s">
        <v>5279</v>
      </c>
      <c r="N1166" t="s">
        <v>280</v>
      </c>
      <c r="O1166" t="s">
        <v>24</v>
      </c>
      <c r="P1166" t="s">
        <v>5280</v>
      </c>
      <c r="Q1166" t="s">
        <v>65</v>
      </c>
      <c r="R1166" t="s">
        <v>20</v>
      </c>
      <c r="S1166" t="s">
        <v>105</v>
      </c>
      <c r="T1166" t="s">
        <v>67</v>
      </c>
      <c r="U1166" t="s">
        <v>35</v>
      </c>
      <c r="V1166">
        <v>603</v>
      </c>
      <c r="W1166" t="s">
        <v>36</v>
      </c>
      <c r="X1166" t="s">
        <v>37</v>
      </c>
      <c r="Y1166">
        <v>2</v>
      </c>
      <c r="AB1166" t="str">
        <f>IF(Table111[[#This Row],[In Adafruit Kit]]+Table111[[#This Row],[Common part]]&gt;0,1,"")</f>
        <v/>
      </c>
      <c r="AE1166" t="str">
        <f>VLOOKUP(Table111[[#This Row],[Resistance (Ohms)]],Values!$A$12:'Values'!D$88,3,0)</f>
        <v>STOCK</v>
      </c>
      <c r="AG1166" t="str">
        <f>CONCATENATE(Table111[[#This Row],[Resistance (Ohms)]],Table111[[#This Row],[Tolerance]],Table111[[#This Row],[Stock]])</f>
        <v>33kÂ±1%</v>
      </c>
      <c r="AH1166" t="s">
        <v>11345</v>
      </c>
      <c r="AI1166" s="6" t="s">
        <v>11350</v>
      </c>
    </row>
    <row r="1167" spans="1:35">
      <c r="A1167" t="s">
        <v>7192</v>
      </c>
      <c r="B1167" t="s">
        <v>5275</v>
      </c>
      <c r="C1167" t="s">
        <v>9026</v>
      </c>
      <c r="D1167" t="s">
        <v>9027</v>
      </c>
      <c r="E1167" t="s">
        <v>60</v>
      </c>
      <c r="F1167" t="s">
        <v>5367</v>
      </c>
      <c r="G1167">
        <v>0</v>
      </c>
      <c r="H1167">
        <v>0</v>
      </c>
      <c r="I1167" t="s">
        <v>25</v>
      </c>
      <c r="J1167">
        <v>0</v>
      </c>
      <c r="K1167">
        <v>10</v>
      </c>
      <c r="L1167" t="s">
        <v>19</v>
      </c>
      <c r="M1167" t="s">
        <v>5279</v>
      </c>
      <c r="N1167" t="s">
        <v>280</v>
      </c>
      <c r="O1167" t="s">
        <v>23</v>
      </c>
      <c r="P1167" t="s">
        <v>5280</v>
      </c>
      <c r="Q1167" t="s">
        <v>65</v>
      </c>
      <c r="R1167" t="s">
        <v>20</v>
      </c>
      <c r="S1167" t="s">
        <v>71</v>
      </c>
      <c r="T1167" t="s">
        <v>67</v>
      </c>
      <c r="U1167" t="s">
        <v>35</v>
      </c>
      <c r="V1167">
        <v>603</v>
      </c>
      <c r="W1167" t="s">
        <v>36</v>
      </c>
      <c r="X1167" t="s">
        <v>37</v>
      </c>
      <c r="Y1167">
        <v>2</v>
      </c>
      <c r="AB1167" t="str">
        <f>IF(Table111[[#This Row],[In Adafruit Kit]]+Table111[[#This Row],[Common part]]&gt;0,1,"")</f>
        <v/>
      </c>
      <c r="AE1167" t="str">
        <f>VLOOKUP(Table111[[#This Row],[Resistance (Ohms)]],Values!$A$12:'Values'!D$88,3,0)</f>
        <v>STOCK</v>
      </c>
      <c r="AG1167" t="str">
        <f>CONCATENATE(Table111[[#This Row],[Resistance (Ohms)]],Table111[[#This Row],[Tolerance]],Table111[[#This Row],[Stock]])</f>
        <v>33kÂ±5%</v>
      </c>
      <c r="AH1167" t="s">
        <v>11345</v>
      </c>
      <c r="AI1167" s="6" t="s">
        <v>11350</v>
      </c>
    </row>
    <row r="1168" spans="1:35">
      <c r="A1168" t="s">
        <v>5274</v>
      </c>
      <c r="B1168" t="s">
        <v>5275</v>
      </c>
      <c r="C1168" t="s">
        <v>5869</v>
      </c>
      <c r="D1168" t="s">
        <v>5870</v>
      </c>
      <c r="E1168" t="s">
        <v>60</v>
      </c>
      <c r="F1168" t="s">
        <v>5871</v>
      </c>
      <c r="G1168">
        <v>172734</v>
      </c>
      <c r="H1168">
        <v>0</v>
      </c>
      <c r="I1168">
        <v>0.1</v>
      </c>
      <c r="J1168">
        <v>0</v>
      </c>
      <c r="K1168">
        <v>1</v>
      </c>
      <c r="L1168" t="s">
        <v>19</v>
      </c>
      <c r="M1168" t="s">
        <v>5279</v>
      </c>
      <c r="N1168" t="s">
        <v>1453</v>
      </c>
      <c r="O1168" t="s">
        <v>24</v>
      </c>
      <c r="P1168" t="s">
        <v>5280</v>
      </c>
      <c r="Q1168" t="s">
        <v>65</v>
      </c>
      <c r="R1168" t="s">
        <v>66</v>
      </c>
      <c r="S1168" t="s">
        <v>105</v>
      </c>
      <c r="T1168" t="s">
        <v>67</v>
      </c>
      <c r="U1168" t="s">
        <v>35</v>
      </c>
      <c r="V1168">
        <v>603</v>
      </c>
      <c r="W1168" t="s">
        <v>36</v>
      </c>
      <c r="X1168" t="s">
        <v>37</v>
      </c>
      <c r="Y1168">
        <v>2</v>
      </c>
      <c r="AB1168" t="str">
        <f>IF(Table111[[#This Row],[In Adafruit Kit]]+Table111[[#This Row],[Common part]]&gt;0,1,"")</f>
        <v/>
      </c>
      <c r="AD1168">
        <v>1</v>
      </c>
      <c r="AE1168" t="e">
        <f>VLOOKUP(Table111[[#This Row],[Resistance (Ohms)]],Values!$A$12:'Values'!D$88,3,0)</f>
        <v>#N/A</v>
      </c>
      <c r="AG1168" t="str">
        <f>CONCATENATE(Table111[[#This Row],[Resistance (Ohms)]],Table111[[#This Row],[Tolerance]],Table111[[#This Row],[Stock]])</f>
        <v>34.8kÂ±1%</v>
      </c>
      <c r="AH1168" t="s">
        <v>11345</v>
      </c>
      <c r="AI1168" s="6" t="s">
        <v>11350</v>
      </c>
    </row>
    <row r="1169" spans="1:35">
      <c r="A1169" t="s">
        <v>7192</v>
      </c>
      <c r="B1169" t="s">
        <v>5275</v>
      </c>
      <c r="C1169" t="s">
        <v>8283</v>
      </c>
      <c r="D1169" t="s">
        <v>8284</v>
      </c>
      <c r="E1169" t="s">
        <v>60</v>
      </c>
      <c r="F1169" t="s">
        <v>5871</v>
      </c>
      <c r="G1169">
        <v>0</v>
      </c>
      <c r="H1169">
        <v>0</v>
      </c>
      <c r="I1169" t="s">
        <v>25</v>
      </c>
      <c r="J1169">
        <v>0</v>
      </c>
      <c r="K1169">
        <v>10</v>
      </c>
      <c r="L1169" t="s">
        <v>19</v>
      </c>
      <c r="M1169" t="s">
        <v>5279</v>
      </c>
      <c r="N1169" t="s">
        <v>1453</v>
      </c>
      <c r="O1169" t="s">
        <v>24</v>
      </c>
      <c r="P1169" t="s">
        <v>5280</v>
      </c>
      <c r="Q1169" t="s">
        <v>65</v>
      </c>
      <c r="R1169" t="s">
        <v>20</v>
      </c>
      <c r="S1169" t="s">
        <v>105</v>
      </c>
      <c r="T1169" t="s">
        <v>67</v>
      </c>
      <c r="U1169" t="s">
        <v>35</v>
      </c>
      <c r="V1169">
        <v>603</v>
      </c>
      <c r="W1169" t="s">
        <v>36</v>
      </c>
      <c r="X1169" t="s">
        <v>37</v>
      </c>
      <c r="Y1169">
        <v>2</v>
      </c>
      <c r="AB1169" t="str">
        <f>IF(Table111[[#This Row],[In Adafruit Kit]]+Table111[[#This Row],[Common part]]&gt;0,1,"")</f>
        <v/>
      </c>
      <c r="AE1169" t="e">
        <f>VLOOKUP(Table111[[#This Row],[Resistance (Ohms)]],Values!$A$12:'Values'!D$88,3,0)</f>
        <v>#N/A</v>
      </c>
      <c r="AG1169" t="str">
        <f>CONCATENATE(Table111[[#This Row],[Resistance (Ohms)]],Table111[[#This Row],[Tolerance]],Table111[[#This Row],[Stock]])</f>
        <v>34.8kÂ±1%</v>
      </c>
      <c r="AH1169" t="s">
        <v>11345</v>
      </c>
      <c r="AI1169" s="6" t="s">
        <v>11350</v>
      </c>
    </row>
    <row r="1170" spans="1:35">
      <c r="A1170" t="s">
        <v>5274</v>
      </c>
      <c r="B1170" t="s">
        <v>5275</v>
      </c>
      <c r="C1170" t="s">
        <v>6643</v>
      </c>
      <c r="D1170" t="s">
        <v>6644</v>
      </c>
      <c r="E1170" t="s">
        <v>60</v>
      </c>
      <c r="F1170" t="s">
        <v>6645</v>
      </c>
      <c r="G1170">
        <v>47272</v>
      </c>
      <c r="H1170">
        <v>0</v>
      </c>
      <c r="I1170">
        <v>0.1</v>
      </c>
      <c r="J1170">
        <v>0</v>
      </c>
      <c r="K1170">
        <v>1</v>
      </c>
      <c r="L1170" t="s">
        <v>19</v>
      </c>
      <c r="M1170" t="s">
        <v>5279</v>
      </c>
      <c r="N1170" t="s">
        <v>1317</v>
      </c>
      <c r="O1170" t="s">
        <v>24</v>
      </c>
      <c r="P1170" t="s">
        <v>5280</v>
      </c>
      <c r="Q1170" t="s">
        <v>65</v>
      </c>
      <c r="R1170" t="s">
        <v>66</v>
      </c>
      <c r="S1170" t="s">
        <v>105</v>
      </c>
      <c r="T1170" t="s">
        <v>67</v>
      </c>
      <c r="U1170" t="s">
        <v>35</v>
      </c>
      <c r="V1170">
        <v>603</v>
      </c>
      <c r="W1170" t="s">
        <v>36</v>
      </c>
      <c r="X1170" t="s">
        <v>37</v>
      </c>
      <c r="Y1170">
        <v>2</v>
      </c>
      <c r="AB1170" t="str">
        <f>IF(Table111[[#This Row],[In Adafruit Kit]]+Table111[[#This Row],[Common part]]&gt;0,1,"")</f>
        <v/>
      </c>
      <c r="AD1170">
        <v>1</v>
      </c>
      <c r="AE1170" t="e">
        <f>VLOOKUP(Table111[[#This Row],[Resistance (Ohms)]],Values!$A$12:'Values'!D$88,3,0)</f>
        <v>#N/A</v>
      </c>
      <c r="AG1170" t="str">
        <f>CONCATENATE(Table111[[#This Row],[Resistance (Ohms)]],Table111[[#This Row],[Tolerance]],Table111[[#This Row],[Stock]])</f>
        <v>340kÂ±1%</v>
      </c>
      <c r="AH1170" t="s">
        <v>11345</v>
      </c>
      <c r="AI1170" s="6" t="s">
        <v>11350</v>
      </c>
    </row>
    <row r="1171" spans="1:35">
      <c r="A1171" t="s">
        <v>7192</v>
      </c>
      <c r="B1171" t="s">
        <v>5275</v>
      </c>
      <c r="C1171" t="s">
        <v>8277</v>
      </c>
      <c r="D1171" t="s">
        <v>8278</v>
      </c>
      <c r="E1171" t="s">
        <v>60</v>
      </c>
      <c r="F1171" t="s">
        <v>6645</v>
      </c>
      <c r="G1171">
        <v>0</v>
      </c>
      <c r="H1171">
        <v>0</v>
      </c>
      <c r="I1171" t="s">
        <v>25</v>
      </c>
      <c r="J1171">
        <v>0</v>
      </c>
      <c r="K1171">
        <v>10</v>
      </c>
      <c r="L1171" t="s">
        <v>19</v>
      </c>
      <c r="M1171" t="s">
        <v>5279</v>
      </c>
      <c r="N1171" t="s">
        <v>1317</v>
      </c>
      <c r="O1171" t="s">
        <v>24</v>
      </c>
      <c r="P1171" t="s">
        <v>5280</v>
      </c>
      <c r="Q1171" t="s">
        <v>65</v>
      </c>
      <c r="R1171" t="s">
        <v>20</v>
      </c>
      <c r="S1171" t="s">
        <v>105</v>
      </c>
      <c r="T1171" t="s">
        <v>67</v>
      </c>
      <c r="U1171" t="s">
        <v>35</v>
      </c>
      <c r="V1171">
        <v>603</v>
      </c>
      <c r="W1171" t="s">
        <v>36</v>
      </c>
      <c r="X1171" t="s">
        <v>37</v>
      </c>
      <c r="Y1171">
        <v>2</v>
      </c>
      <c r="AB1171" t="str">
        <f>IF(Table111[[#This Row],[In Adafruit Kit]]+Table111[[#This Row],[Common part]]&gt;0,1,"")</f>
        <v/>
      </c>
      <c r="AE1171" t="e">
        <f>VLOOKUP(Table111[[#This Row],[Resistance (Ohms)]],Values!$A$12:'Values'!D$88,3,0)</f>
        <v>#N/A</v>
      </c>
      <c r="AG1171" t="str">
        <f>CONCATENATE(Table111[[#This Row],[Resistance (Ohms)]],Table111[[#This Row],[Tolerance]],Table111[[#This Row],[Stock]])</f>
        <v>340kÂ±1%</v>
      </c>
      <c r="AH1171" t="s">
        <v>11345</v>
      </c>
      <c r="AI1171" s="6" t="s">
        <v>11350</v>
      </c>
    </row>
    <row r="1172" spans="1:35">
      <c r="A1172" t="s">
        <v>5274</v>
      </c>
      <c r="B1172" t="s">
        <v>5275</v>
      </c>
      <c r="C1172" t="s">
        <v>6982</v>
      </c>
      <c r="D1172" t="s">
        <v>6983</v>
      </c>
      <c r="E1172" t="s">
        <v>60</v>
      </c>
      <c r="F1172" t="s">
        <v>6984</v>
      </c>
      <c r="G1172">
        <v>17732</v>
      </c>
      <c r="H1172">
        <v>0</v>
      </c>
      <c r="I1172">
        <v>0.1</v>
      </c>
      <c r="J1172">
        <v>0</v>
      </c>
      <c r="K1172">
        <v>1</v>
      </c>
      <c r="L1172" t="s">
        <v>19</v>
      </c>
      <c r="M1172" t="s">
        <v>5279</v>
      </c>
      <c r="N1172" t="s">
        <v>1589</v>
      </c>
      <c r="O1172" t="s">
        <v>24</v>
      </c>
      <c r="P1172" t="s">
        <v>5280</v>
      </c>
      <c r="Q1172" t="s">
        <v>65</v>
      </c>
      <c r="R1172" t="s">
        <v>66</v>
      </c>
      <c r="S1172" t="s">
        <v>105</v>
      </c>
      <c r="T1172" t="s">
        <v>67</v>
      </c>
      <c r="U1172" t="s">
        <v>35</v>
      </c>
      <c r="V1172">
        <v>603</v>
      </c>
      <c r="W1172" t="s">
        <v>36</v>
      </c>
      <c r="X1172" t="s">
        <v>37</v>
      </c>
      <c r="Y1172">
        <v>2</v>
      </c>
      <c r="AB1172" t="str">
        <f>IF(Table111[[#This Row],[In Adafruit Kit]]+Table111[[#This Row],[Common part]]&gt;0,1,"")</f>
        <v/>
      </c>
      <c r="AC1172">
        <v>1</v>
      </c>
      <c r="AE1172" t="e">
        <f>VLOOKUP(Table111[[#This Row],[Resistance (Ohms)]],Values!$A$12:'Values'!D$88,3,0)</f>
        <v>#N/A</v>
      </c>
      <c r="AG1172" t="str">
        <f>CONCATENATE(Table111[[#This Row],[Resistance (Ohms)]],Table111[[#This Row],[Tolerance]],Table111[[#This Row],[Stock]])</f>
        <v>348kÂ±1%</v>
      </c>
      <c r="AH1172" t="s">
        <v>11345</v>
      </c>
      <c r="AI1172" s="6" t="s">
        <v>11350</v>
      </c>
    </row>
    <row r="1173" spans="1:35">
      <c r="A1173" t="s">
        <v>7192</v>
      </c>
      <c r="B1173" t="s">
        <v>5275</v>
      </c>
      <c r="C1173" t="s">
        <v>8285</v>
      </c>
      <c r="D1173" t="s">
        <v>8286</v>
      </c>
      <c r="E1173" t="s">
        <v>60</v>
      </c>
      <c r="F1173" t="s">
        <v>6984</v>
      </c>
      <c r="G1173">
        <v>0</v>
      </c>
      <c r="H1173">
        <v>0</v>
      </c>
      <c r="I1173" t="s">
        <v>25</v>
      </c>
      <c r="J1173">
        <v>0</v>
      </c>
      <c r="K1173">
        <v>10</v>
      </c>
      <c r="L1173" t="s">
        <v>19</v>
      </c>
      <c r="M1173" t="s">
        <v>5279</v>
      </c>
      <c r="N1173" t="s">
        <v>1589</v>
      </c>
      <c r="O1173" t="s">
        <v>24</v>
      </c>
      <c r="P1173" t="s">
        <v>5280</v>
      </c>
      <c r="Q1173" t="s">
        <v>65</v>
      </c>
      <c r="R1173" t="s">
        <v>20</v>
      </c>
      <c r="S1173" t="s">
        <v>105</v>
      </c>
      <c r="T1173" t="s">
        <v>67</v>
      </c>
      <c r="U1173" t="s">
        <v>35</v>
      </c>
      <c r="V1173">
        <v>603</v>
      </c>
      <c r="W1173" t="s">
        <v>36</v>
      </c>
      <c r="X1173" t="s">
        <v>37</v>
      </c>
      <c r="Y1173">
        <v>2</v>
      </c>
      <c r="AB1173" t="str">
        <f>IF(Table111[[#This Row],[In Adafruit Kit]]+Table111[[#This Row],[Common part]]&gt;0,1,"")</f>
        <v/>
      </c>
      <c r="AE1173" t="e">
        <f>VLOOKUP(Table111[[#This Row],[Resistance (Ohms)]],Values!$A$12:'Values'!D$88,3,0)</f>
        <v>#N/A</v>
      </c>
      <c r="AG1173" t="str">
        <f>CONCATENATE(Table111[[#This Row],[Resistance (Ohms)]],Table111[[#This Row],[Tolerance]],Table111[[#This Row],[Stock]])</f>
        <v>348kÂ±1%</v>
      </c>
      <c r="AH1173" t="s">
        <v>11345</v>
      </c>
      <c r="AI1173" s="6" t="s">
        <v>11350</v>
      </c>
    </row>
    <row r="1174" spans="1:35">
      <c r="A1174" t="s">
        <v>5274</v>
      </c>
      <c r="B1174" t="s">
        <v>5275</v>
      </c>
      <c r="C1174" t="s">
        <v>6979</v>
      </c>
      <c r="D1174" t="s">
        <v>6980</v>
      </c>
      <c r="E1174" t="s">
        <v>60</v>
      </c>
      <c r="F1174" t="s">
        <v>6981</v>
      </c>
      <c r="G1174">
        <v>19846</v>
      </c>
      <c r="H1174">
        <v>0</v>
      </c>
      <c r="I1174">
        <v>0.1</v>
      </c>
      <c r="J1174">
        <v>0</v>
      </c>
      <c r="K1174">
        <v>1</v>
      </c>
      <c r="L1174" t="s">
        <v>19</v>
      </c>
      <c r="M1174" t="s">
        <v>5279</v>
      </c>
      <c r="N1174" t="s">
        <v>1585</v>
      </c>
      <c r="O1174" t="s">
        <v>24</v>
      </c>
      <c r="P1174" t="s">
        <v>5280</v>
      </c>
      <c r="Q1174" t="s">
        <v>65</v>
      </c>
      <c r="R1174" t="s">
        <v>66</v>
      </c>
      <c r="S1174" t="s">
        <v>105</v>
      </c>
      <c r="T1174" t="s">
        <v>67</v>
      </c>
      <c r="U1174" t="s">
        <v>35</v>
      </c>
      <c r="V1174">
        <v>603</v>
      </c>
      <c r="W1174" t="s">
        <v>36</v>
      </c>
      <c r="X1174" t="s">
        <v>37</v>
      </c>
      <c r="Y1174">
        <v>2</v>
      </c>
      <c r="AA1174">
        <v>1</v>
      </c>
      <c r="AB1174">
        <f>IF(Table111[[#This Row],[In Adafruit Kit]]+Table111[[#This Row],[Common part]]&gt;0,1,"")</f>
        <v>1</v>
      </c>
      <c r="AC1174">
        <v>1</v>
      </c>
      <c r="AE1174" t="e">
        <f>VLOOKUP(Table111[[#This Row],[Resistance (Ohms)]],Values!$A$12:'Values'!D$88,3,0)</f>
        <v>#N/A</v>
      </c>
      <c r="AG1174" t="str">
        <f>CONCATENATE(Table111[[#This Row],[Resistance (Ohms)]],Table111[[#This Row],[Tolerance]],Table111[[#This Row],[Stock]])</f>
        <v>34kÂ±1%</v>
      </c>
      <c r="AH1174" t="s">
        <v>11345</v>
      </c>
      <c r="AI1174" s="6" t="s">
        <v>11350</v>
      </c>
    </row>
    <row r="1175" spans="1:35">
      <c r="A1175" t="s">
        <v>7192</v>
      </c>
      <c r="B1175" t="s">
        <v>5275</v>
      </c>
      <c r="C1175" t="s">
        <v>8275</v>
      </c>
      <c r="D1175" t="s">
        <v>8276</v>
      </c>
      <c r="E1175" t="s">
        <v>60</v>
      </c>
      <c r="F1175" t="s">
        <v>6981</v>
      </c>
      <c r="G1175">
        <v>0</v>
      </c>
      <c r="H1175">
        <v>0</v>
      </c>
      <c r="I1175" t="s">
        <v>25</v>
      </c>
      <c r="J1175">
        <v>0</v>
      </c>
      <c r="K1175">
        <v>10</v>
      </c>
      <c r="L1175" t="s">
        <v>19</v>
      </c>
      <c r="M1175" t="s">
        <v>5279</v>
      </c>
      <c r="N1175" t="s">
        <v>1585</v>
      </c>
      <c r="O1175" t="s">
        <v>24</v>
      </c>
      <c r="P1175" t="s">
        <v>5280</v>
      </c>
      <c r="Q1175" t="s">
        <v>65</v>
      </c>
      <c r="R1175" t="s">
        <v>20</v>
      </c>
      <c r="S1175" t="s">
        <v>105</v>
      </c>
      <c r="T1175" t="s">
        <v>67</v>
      </c>
      <c r="U1175" t="s">
        <v>35</v>
      </c>
      <c r="V1175">
        <v>603</v>
      </c>
      <c r="W1175" t="s">
        <v>36</v>
      </c>
      <c r="X1175" t="s">
        <v>37</v>
      </c>
      <c r="Y1175">
        <v>2</v>
      </c>
      <c r="AB1175" t="str">
        <f>IF(Table111[[#This Row],[In Adafruit Kit]]+Table111[[#This Row],[Common part]]&gt;0,1,"")</f>
        <v/>
      </c>
      <c r="AE1175" t="e">
        <f>VLOOKUP(Table111[[#This Row],[Resistance (Ohms)]],Values!$A$12:'Values'!D$88,3,0)</f>
        <v>#N/A</v>
      </c>
      <c r="AG1175" t="str">
        <f>CONCATENATE(Table111[[#This Row],[Resistance (Ohms)]],Table111[[#This Row],[Tolerance]],Table111[[#This Row],[Stock]])</f>
        <v>34kÂ±1%</v>
      </c>
      <c r="AH1175" t="s">
        <v>11345</v>
      </c>
      <c r="AI1175" s="6" t="s">
        <v>11350</v>
      </c>
    </row>
    <row r="1176" spans="1:35">
      <c r="A1176" t="s">
        <v>5274</v>
      </c>
      <c r="B1176" t="s">
        <v>5275</v>
      </c>
      <c r="C1176" t="s">
        <v>6835</v>
      </c>
      <c r="D1176" t="s">
        <v>6836</v>
      </c>
      <c r="E1176" t="s">
        <v>60</v>
      </c>
      <c r="F1176" t="s">
        <v>6837</v>
      </c>
      <c r="G1176">
        <v>31090</v>
      </c>
      <c r="H1176">
        <v>0</v>
      </c>
      <c r="I1176">
        <v>0.1</v>
      </c>
      <c r="J1176">
        <v>0</v>
      </c>
      <c r="K1176">
        <v>1</v>
      </c>
      <c r="L1176" t="s">
        <v>19</v>
      </c>
      <c r="M1176" t="s">
        <v>5279</v>
      </c>
      <c r="N1176" t="s">
        <v>1149</v>
      </c>
      <c r="O1176" t="s">
        <v>24</v>
      </c>
      <c r="P1176" t="s">
        <v>5280</v>
      </c>
      <c r="Q1176" t="s">
        <v>65</v>
      </c>
      <c r="R1176" t="s">
        <v>66</v>
      </c>
      <c r="S1176" t="s">
        <v>105</v>
      </c>
      <c r="T1176" t="s">
        <v>67</v>
      </c>
      <c r="U1176" t="s">
        <v>35</v>
      </c>
      <c r="V1176">
        <v>603</v>
      </c>
      <c r="W1176" t="s">
        <v>36</v>
      </c>
      <c r="X1176" t="s">
        <v>37</v>
      </c>
      <c r="Y1176">
        <v>2</v>
      </c>
      <c r="AB1176" t="str">
        <f>IF(Table111[[#This Row],[In Adafruit Kit]]+Table111[[#This Row],[Common part]]&gt;0,1,"")</f>
        <v/>
      </c>
      <c r="AD1176">
        <v>1</v>
      </c>
      <c r="AE1176" t="e">
        <f>VLOOKUP(Table111[[#This Row],[Resistance (Ohms)]],Values!$A$12:'Values'!D$88,3,0)</f>
        <v>#N/A</v>
      </c>
      <c r="AG1176" t="str">
        <f>CONCATENATE(Table111[[#This Row],[Resistance (Ohms)]],Table111[[#This Row],[Tolerance]],Table111[[#This Row],[Stock]])</f>
        <v>35.7kÂ±1%</v>
      </c>
      <c r="AH1176" t="s">
        <v>11345</v>
      </c>
      <c r="AI1176" s="6" t="s">
        <v>11350</v>
      </c>
    </row>
    <row r="1177" spans="1:35">
      <c r="A1177" t="s">
        <v>7192</v>
      </c>
      <c r="B1177" t="s">
        <v>5275</v>
      </c>
      <c r="C1177" t="s">
        <v>8295</v>
      </c>
      <c r="D1177" t="s">
        <v>8296</v>
      </c>
      <c r="E1177" t="s">
        <v>60</v>
      </c>
      <c r="F1177" t="s">
        <v>6837</v>
      </c>
      <c r="G1177">
        <v>0</v>
      </c>
      <c r="H1177">
        <v>0</v>
      </c>
      <c r="I1177" t="s">
        <v>25</v>
      </c>
      <c r="J1177">
        <v>0</v>
      </c>
      <c r="K1177">
        <v>10</v>
      </c>
      <c r="L1177" t="s">
        <v>19</v>
      </c>
      <c r="M1177" t="s">
        <v>5279</v>
      </c>
      <c r="N1177" t="s">
        <v>1149</v>
      </c>
      <c r="O1177" t="s">
        <v>24</v>
      </c>
      <c r="P1177" t="s">
        <v>5280</v>
      </c>
      <c r="Q1177" t="s">
        <v>65</v>
      </c>
      <c r="R1177" t="s">
        <v>20</v>
      </c>
      <c r="S1177" t="s">
        <v>105</v>
      </c>
      <c r="T1177" t="s">
        <v>67</v>
      </c>
      <c r="U1177" t="s">
        <v>35</v>
      </c>
      <c r="V1177">
        <v>603</v>
      </c>
      <c r="W1177" t="s">
        <v>36</v>
      </c>
      <c r="X1177" t="s">
        <v>37</v>
      </c>
      <c r="Y1177">
        <v>2</v>
      </c>
      <c r="AB1177" t="str">
        <f>IF(Table111[[#This Row],[In Adafruit Kit]]+Table111[[#This Row],[Common part]]&gt;0,1,"")</f>
        <v/>
      </c>
      <c r="AE1177" t="e">
        <f>VLOOKUP(Table111[[#This Row],[Resistance (Ohms)]],Values!$A$12:'Values'!D$88,3,0)</f>
        <v>#N/A</v>
      </c>
      <c r="AG1177" t="str">
        <f>CONCATENATE(Table111[[#This Row],[Resistance (Ohms)]],Table111[[#This Row],[Tolerance]],Table111[[#This Row],[Stock]])</f>
        <v>35.7kÂ±1%</v>
      </c>
      <c r="AH1177" t="s">
        <v>11345</v>
      </c>
      <c r="AI1177" s="6" t="s">
        <v>11350</v>
      </c>
    </row>
    <row r="1178" spans="1:35">
      <c r="A1178" t="s">
        <v>5274</v>
      </c>
      <c r="B1178" t="s">
        <v>5275</v>
      </c>
      <c r="C1178" t="s">
        <v>7381</v>
      </c>
      <c r="D1178" t="s">
        <v>7382</v>
      </c>
      <c r="E1178" t="s">
        <v>60</v>
      </c>
      <c r="F1178" t="s">
        <v>7383</v>
      </c>
      <c r="G1178">
        <v>9514</v>
      </c>
      <c r="H1178">
        <v>0</v>
      </c>
      <c r="I1178">
        <v>0.1</v>
      </c>
      <c r="J1178">
        <v>0</v>
      </c>
      <c r="K1178">
        <v>1</v>
      </c>
      <c r="L1178" t="s">
        <v>19</v>
      </c>
      <c r="M1178" t="s">
        <v>5279</v>
      </c>
      <c r="N1178" t="s">
        <v>1906</v>
      </c>
      <c r="O1178" t="s">
        <v>24</v>
      </c>
      <c r="P1178" t="s">
        <v>5280</v>
      </c>
      <c r="Q1178" t="s">
        <v>65</v>
      </c>
      <c r="R1178" t="s">
        <v>66</v>
      </c>
      <c r="S1178" t="s">
        <v>105</v>
      </c>
      <c r="T1178" t="s">
        <v>67</v>
      </c>
      <c r="U1178" t="s">
        <v>35</v>
      </c>
      <c r="V1178">
        <v>603</v>
      </c>
      <c r="W1178" t="s">
        <v>36</v>
      </c>
      <c r="X1178" t="s">
        <v>37</v>
      </c>
      <c r="Y1178">
        <v>2</v>
      </c>
      <c r="AB1178" t="str">
        <f>IF(Table111[[#This Row],[In Adafruit Kit]]+Table111[[#This Row],[Common part]]&gt;0,1,"")</f>
        <v/>
      </c>
      <c r="AD1178">
        <v>1</v>
      </c>
      <c r="AE1178" t="e">
        <f>VLOOKUP(Table111[[#This Row],[Resistance (Ohms)]],Values!$A$12:'Values'!D$88,3,0)</f>
        <v>#N/A</v>
      </c>
      <c r="AG1178" t="str">
        <f>CONCATENATE(Table111[[#This Row],[Resistance (Ohms)]],Table111[[#This Row],[Tolerance]],Table111[[#This Row],[Stock]])</f>
        <v>357kÂ±1%</v>
      </c>
      <c r="AH1178" t="s">
        <v>11345</v>
      </c>
      <c r="AI1178" s="6" t="s">
        <v>11350</v>
      </c>
    </row>
    <row r="1179" spans="1:35">
      <c r="A1179" t="s">
        <v>7192</v>
      </c>
      <c r="B1179" t="s">
        <v>5275</v>
      </c>
      <c r="C1179" t="s">
        <v>8297</v>
      </c>
      <c r="D1179" t="s">
        <v>8298</v>
      </c>
      <c r="E1179" t="s">
        <v>60</v>
      </c>
      <c r="F1179" t="s">
        <v>7383</v>
      </c>
      <c r="G1179">
        <v>0</v>
      </c>
      <c r="H1179">
        <v>0</v>
      </c>
      <c r="I1179" t="s">
        <v>25</v>
      </c>
      <c r="J1179">
        <v>0</v>
      </c>
      <c r="K1179">
        <v>10</v>
      </c>
      <c r="L1179" t="s">
        <v>19</v>
      </c>
      <c r="M1179" t="s">
        <v>5279</v>
      </c>
      <c r="N1179" t="s">
        <v>1906</v>
      </c>
      <c r="O1179" t="s">
        <v>24</v>
      </c>
      <c r="P1179" t="s">
        <v>5280</v>
      </c>
      <c r="Q1179" t="s">
        <v>65</v>
      </c>
      <c r="R1179" t="s">
        <v>20</v>
      </c>
      <c r="S1179" t="s">
        <v>105</v>
      </c>
      <c r="T1179" t="s">
        <v>67</v>
      </c>
      <c r="U1179" t="s">
        <v>35</v>
      </c>
      <c r="V1179">
        <v>603</v>
      </c>
      <c r="W1179" t="s">
        <v>36</v>
      </c>
      <c r="X1179" t="s">
        <v>37</v>
      </c>
      <c r="Y1179">
        <v>2</v>
      </c>
      <c r="AB1179" t="str">
        <f>IF(Table111[[#This Row],[In Adafruit Kit]]+Table111[[#This Row],[Common part]]&gt;0,1,"")</f>
        <v/>
      </c>
      <c r="AE1179" t="e">
        <f>VLOOKUP(Table111[[#This Row],[Resistance (Ohms)]],Values!$A$12:'Values'!D$88,3,0)</f>
        <v>#N/A</v>
      </c>
      <c r="AG1179" t="str">
        <f>CONCATENATE(Table111[[#This Row],[Resistance (Ohms)]],Table111[[#This Row],[Tolerance]],Table111[[#This Row],[Stock]])</f>
        <v>357kÂ±1%</v>
      </c>
      <c r="AH1179" t="s">
        <v>11345</v>
      </c>
      <c r="AI1179" s="6" t="s">
        <v>11350</v>
      </c>
    </row>
    <row r="1180" spans="1:35">
      <c r="A1180" t="s">
        <v>5274</v>
      </c>
      <c r="B1180" t="s">
        <v>5275</v>
      </c>
      <c r="C1180" t="s">
        <v>7462</v>
      </c>
      <c r="D1180" t="s">
        <v>7463</v>
      </c>
      <c r="E1180" t="s">
        <v>60</v>
      </c>
      <c r="F1180" t="s">
        <v>7464</v>
      </c>
      <c r="G1180">
        <v>2592</v>
      </c>
      <c r="H1180">
        <v>0</v>
      </c>
      <c r="I1180">
        <v>0.1</v>
      </c>
      <c r="J1180">
        <v>0</v>
      </c>
      <c r="K1180">
        <v>1</v>
      </c>
      <c r="L1180" t="s">
        <v>19</v>
      </c>
      <c r="M1180" t="s">
        <v>5279</v>
      </c>
      <c r="N1180" t="s">
        <v>2862</v>
      </c>
      <c r="O1180" t="s">
        <v>24</v>
      </c>
      <c r="P1180" t="s">
        <v>5280</v>
      </c>
      <c r="Q1180" t="s">
        <v>65</v>
      </c>
      <c r="R1180" t="s">
        <v>66</v>
      </c>
      <c r="S1180" t="s">
        <v>105</v>
      </c>
      <c r="T1180" t="s">
        <v>67</v>
      </c>
      <c r="U1180" t="s">
        <v>35</v>
      </c>
      <c r="V1180">
        <v>603</v>
      </c>
      <c r="W1180" t="s">
        <v>36</v>
      </c>
      <c r="X1180" t="s">
        <v>37</v>
      </c>
      <c r="Y1180">
        <v>2</v>
      </c>
      <c r="Z1180">
        <v>1</v>
      </c>
      <c r="AB1180">
        <f>IF(Table111[[#This Row],[In Adafruit Kit]]+Table111[[#This Row],[Common part]]&gt;0,1,"")</f>
        <v>1</v>
      </c>
      <c r="AC1180">
        <v>1</v>
      </c>
      <c r="AE1180" t="e">
        <f>VLOOKUP(Table111[[#This Row],[Resistance (Ohms)]],Values!$A$12:'Values'!D$88,3,0)</f>
        <v>#N/A</v>
      </c>
      <c r="AG1180" t="str">
        <f>CONCATENATE(Table111[[#This Row],[Resistance (Ohms)]],Table111[[#This Row],[Tolerance]],Table111[[#This Row],[Stock]])</f>
        <v>36.5kÂ±1%</v>
      </c>
      <c r="AH1180" t="s">
        <v>11345</v>
      </c>
      <c r="AI1180" s="6" t="s">
        <v>11350</v>
      </c>
    </row>
    <row r="1181" spans="1:35">
      <c r="A1181" t="s">
        <v>7192</v>
      </c>
      <c r="B1181" t="s">
        <v>5275</v>
      </c>
      <c r="C1181" t="s">
        <v>8313</v>
      </c>
      <c r="D1181" t="s">
        <v>8314</v>
      </c>
      <c r="E1181" t="s">
        <v>60</v>
      </c>
      <c r="F1181" t="s">
        <v>7464</v>
      </c>
      <c r="G1181">
        <v>0</v>
      </c>
      <c r="H1181">
        <v>0</v>
      </c>
      <c r="I1181" t="s">
        <v>25</v>
      </c>
      <c r="J1181">
        <v>0</v>
      </c>
      <c r="K1181">
        <v>10</v>
      </c>
      <c r="L1181" t="s">
        <v>19</v>
      </c>
      <c r="M1181" t="s">
        <v>5279</v>
      </c>
      <c r="N1181" t="s">
        <v>2862</v>
      </c>
      <c r="O1181" t="s">
        <v>24</v>
      </c>
      <c r="P1181" t="s">
        <v>5280</v>
      </c>
      <c r="Q1181" t="s">
        <v>65</v>
      </c>
      <c r="R1181" t="s">
        <v>20</v>
      </c>
      <c r="S1181" t="s">
        <v>105</v>
      </c>
      <c r="T1181" t="s">
        <v>67</v>
      </c>
      <c r="U1181" t="s">
        <v>35</v>
      </c>
      <c r="V1181">
        <v>603</v>
      </c>
      <c r="W1181" t="s">
        <v>36</v>
      </c>
      <c r="X1181" t="s">
        <v>37</v>
      </c>
      <c r="Y1181">
        <v>2</v>
      </c>
      <c r="AB1181" t="str">
        <f>IF(Table111[[#This Row],[In Adafruit Kit]]+Table111[[#This Row],[Common part]]&gt;0,1,"")</f>
        <v/>
      </c>
      <c r="AE1181" t="e">
        <f>VLOOKUP(Table111[[#This Row],[Resistance (Ohms)]],Values!$A$12:'Values'!D$88,3,0)</f>
        <v>#N/A</v>
      </c>
      <c r="AG1181" t="str">
        <f>CONCATENATE(Table111[[#This Row],[Resistance (Ohms)]],Table111[[#This Row],[Tolerance]],Table111[[#This Row],[Stock]])</f>
        <v>36.5kÂ±1%</v>
      </c>
      <c r="AH1181" t="s">
        <v>11345</v>
      </c>
      <c r="AI1181" s="6" t="s">
        <v>11350</v>
      </c>
    </row>
    <row r="1182" spans="1:35">
      <c r="A1182" t="s">
        <v>5274</v>
      </c>
      <c r="B1182" t="s">
        <v>5275</v>
      </c>
      <c r="C1182" t="s">
        <v>6154</v>
      </c>
      <c r="D1182" t="s">
        <v>6155</v>
      </c>
      <c r="E1182" t="s">
        <v>60</v>
      </c>
      <c r="F1182" t="s">
        <v>6156</v>
      </c>
      <c r="G1182">
        <v>97743</v>
      </c>
      <c r="H1182">
        <v>0</v>
      </c>
      <c r="I1182">
        <v>0.1</v>
      </c>
      <c r="J1182">
        <v>0</v>
      </c>
      <c r="K1182">
        <v>1</v>
      </c>
      <c r="L1182" t="s">
        <v>19</v>
      </c>
      <c r="M1182" t="s">
        <v>5279</v>
      </c>
      <c r="N1182" t="s">
        <v>3129</v>
      </c>
      <c r="O1182" t="s">
        <v>24</v>
      </c>
      <c r="P1182" t="s">
        <v>5280</v>
      </c>
      <c r="Q1182" t="s">
        <v>65</v>
      </c>
      <c r="R1182" t="s">
        <v>66</v>
      </c>
      <c r="S1182" t="s">
        <v>105</v>
      </c>
      <c r="T1182" t="s">
        <v>67</v>
      </c>
      <c r="U1182" t="s">
        <v>35</v>
      </c>
      <c r="V1182">
        <v>603</v>
      </c>
      <c r="W1182" t="s">
        <v>36</v>
      </c>
      <c r="X1182" t="s">
        <v>37</v>
      </c>
      <c r="Y1182">
        <v>2</v>
      </c>
      <c r="AB1182" t="str">
        <f>IF(Table111[[#This Row],[In Adafruit Kit]]+Table111[[#This Row],[Common part]]&gt;0,1,"")</f>
        <v/>
      </c>
      <c r="AD1182">
        <v>1</v>
      </c>
      <c r="AE1182" t="e">
        <f>VLOOKUP(Table111[[#This Row],[Resistance (Ohms)]],Values!$A$12:'Values'!D$88,3,0)</f>
        <v>#N/A</v>
      </c>
      <c r="AG1182" t="str">
        <f>CONCATENATE(Table111[[#This Row],[Resistance (Ohms)]],Table111[[#This Row],[Tolerance]],Table111[[#This Row],[Stock]])</f>
        <v>360kÂ±1%</v>
      </c>
      <c r="AH1182" t="s">
        <v>11345</v>
      </c>
      <c r="AI1182" s="6" t="s">
        <v>11350</v>
      </c>
    </row>
    <row r="1183" spans="1:35">
      <c r="A1183" t="s">
        <v>5274</v>
      </c>
      <c r="B1183" t="s">
        <v>5275</v>
      </c>
      <c r="C1183" t="s">
        <v>7108</v>
      </c>
      <c r="D1183" t="s">
        <v>7109</v>
      </c>
      <c r="E1183" t="s">
        <v>60</v>
      </c>
      <c r="F1183" t="s">
        <v>7110</v>
      </c>
      <c r="G1183">
        <v>46790</v>
      </c>
      <c r="H1183">
        <v>0</v>
      </c>
      <c r="I1183">
        <v>0.1</v>
      </c>
      <c r="J1183">
        <v>0</v>
      </c>
      <c r="K1183">
        <v>1</v>
      </c>
      <c r="L1183" t="s">
        <v>19</v>
      </c>
      <c r="M1183" t="s">
        <v>5279</v>
      </c>
      <c r="N1183" t="s">
        <v>3129</v>
      </c>
      <c r="O1183" t="s">
        <v>23</v>
      </c>
      <c r="P1183" t="s">
        <v>5280</v>
      </c>
      <c r="Q1183" t="s">
        <v>65</v>
      </c>
      <c r="R1183" t="s">
        <v>66</v>
      </c>
      <c r="S1183" t="s">
        <v>105</v>
      </c>
      <c r="T1183" t="s">
        <v>67</v>
      </c>
      <c r="U1183" t="s">
        <v>35</v>
      </c>
      <c r="V1183">
        <v>603</v>
      </c>
      <c r="W1183" t="s">
        <v>36</v>
      </c>
      <c r="X1183" t="s">
        <v>37</v>
      </c>
      <c r="Y1183">
        <v>2</v>
      </c>
      <c r="AB1183" t="str">
        <f>IF(Table111[[#This Row],[In Adafruit Kit]]+Table111[[#This Row],[Common part]]&gt;0,1,"")</f>
        <v/>
      </c>
      <c r="AD1183">
        <v>1</v>
      </c>
      <c r="AE1183" t="e">
        <f>VLOOKUP(Table111[[#This Row],[Resistance (Ohms)]],Values!$A$12:'Values'!D$88,3,0)</f>
        <v>#N/A</v>
      </c>
      <c r="AG1183" t="str">
        <f>CONCATENATE(Table111[[#This Row],[Resistance (Ohms)]],Table111[[#This Row],[Tolerance]],Table111[[#This Row],[Stock]])</f>
        <v>360kÂ±5%</v>
      </c>
      <c r="AH1183" t="s">
        <v>11345</v>
      </c>
      <c r="AI1183" s="6" t="s">
        <v>11350</v>
      </c>
    </row>
    <row r="1184" spans="1:35">
      <c r="A1184" t="s">
        <v>7192</v>
      </c>
      <c r="B1184" t="s">
        <v>5275</v>
      </c>
      <c r="C1184" t="s">
        <v>8307</v>
      </c>
      <c r="D1184" t="s">
        <v>8308</v>
      </c>
      <c r="E1184" t="s">
        <v>60</v>
      </c>
      <c r="F1184" t="s">
        <v>6156</v>
      </c>
      <c r="G1184">
        <v>0</v>
      </c>
      <c r="H1184">
        <v>0</v>
      </c>
      <c r="I1184" t="s">
        <v>25</v>
      </c>
      <c r="J1184">
        <v>0</v>
      </c>
      <c r="K1184">
        <v>10</v>
      </c>
      <c r="L1184" t="s">
        <v>19</v>
      </c>
      <c r="M1184" t="s">
        <v>5279</v>
      </c>
      <c r="N1184" t="s">
        <v>3129</v>
      </c>
      <c r="O1184" t="s">
        <v>24</v>
      </c>
      <c r="P1184" t="s">
        <v>5280</v>
      </c>
      <c r="Q1184" t="s">
        <v>65</v>
      </c>
      <c r="R1184" t="s">
        <v>20</v>
      </c>
      <c r="S1184" t="s">
        <v>105</v>
      </c>
      <c r="T1184" t="s">
        <v>67</v>
      </c>
      <c r="U1184" t="s">
        <v>35</v>
      </c>
      <c r="V1184">
        <v>603</v>
      </c>
      <c r="W1184" t="s">
        <v>36</v>
      </c>
      <c r="X1184" t="s">
        <v>37</v>
      </c>
      <c r="Y1184">
        <v>2</v>
      </c>
      <c r="AB1184" t="str">
        <f>IF(Table111[[#This Row],[In Adafruit Kit]]+Table111[[#This Row],[Common part]]&gt;0,1,"")</f>
        <v/>
      </c>
      <c r="AE1184" t="e">
        <f>VLOOKUP(Table111[[#This Row],[Resistance (Ohms)]],Values!$A$12:'Values'!D$88,3,0)</f>
        <v>#N/A</v>
      </c>
      <c r="AG1184" t="str">
        <f>CONCATENATE(Table111[[#This Row],[Resistance (Ohms)]],Table111[[#This Row],[Tolerance]],Table111[[#This Row],[Stock]])</f>
        <v>360kÂ±1%</v>
      </c>
      <c r="AH1184" t="s">
        <v>11345</v>
      </c>
      <c r="AI1184" s="6" t="s">
        <v>11350</v>
      </c>
    </row>
    <row r="1185" spans="1:35">
      <c r="A1185" t="s">
        <v>7192</v>
      </c>
      <c r="B1185" t="s">
        <v>5275</v>
      </c>
      <c r="C1185" t="s">
        <v>9040</v>
      </c>
      <c r="D1185" t="s">
        <v>9041</v>
      </c>
      <c r="E1185" t="s">
        <v>60</v>
      </c>
      <c r="F1185" t="s">
        <v>7110</v>
      </c>
      <c r="G1185">
        <v>0</v>
      </c>
      <c r="H1185">
        <v>0</v>
      </c>
      <c r="I1185" t="s">
        <v>25</v>
      </c>
      <c r="J1185">
        <v>0</v>
      </c>
      <c r="K1185">
        <v>10</v>
      </c>
      <c r="L1185" t="s">
        <v>19</v>
      </c>
      <c r="M1185" t="s">
        <v>5279</v>
      </c>
      <c r="N1185" t="s">
        <v>3129</v>
      </c>
      <c r="O1185" t="s">
        <v>23</v>
      </c>
      <c r="P1185" t="s">
        <v>5280</v>
      </c>
      <c r="Q1185" t="s">
        <v>65</v>
      </c>
      <c r="R1185" t="s">
        <v>20</v>
      </c>
      <c r="S1185" t="s">
        <v>71</v>
      </c>
      <c r="T1185" t="s">
        <v>67</v>
      </c>
      <c r="U1185" t="s">
        <v>35</v>
      </c>
      <c r="V1185">
        <v>603</v>
      </c>
      <c r="W1185" t="s">
        <v>36</v>
      </c>
      <c r="X1185" t="s">
        <v>37</v>
      </c>
      <c r="Y1185">
        <v>2</v>
      </c>
      <c r="AB1185" t="str">
        <f>IF(Table111[[#This Row],[In Adafruit Kit]]+Table111[[#This Row],[Common part]]&gt;0,1,"")</f>
        <v/>
      </c>
      <c r="AE1185" t="e">
        <f>VLOOKUP(Table111[[#This Row],[Resistance (Ohms)]],Values!$A$12:'Values'!D$88,3,0)</f>
        <v>#N/A</v>
      </c>
      <c r="AG1185" t="str">
        <f>CONCATENATE(Table111[[#This Row],[Resistance (Ohms)]],Table111[[#This Row],[Tolerance]],Table111[[#This Row],[Stock]])</f>
        <v>360kÂ±5%</v>
      </c>
      <c r="AH1185" t="s">
        <v>11345</v>
      </c>
      <c r="AI1185" s="6" t="s">
        <v>11350</v>
      </c>
    </row>
    <row r="1186" spans="1:35">
      <c r="A1186" t="s">
        <v>5274</v>
      </c>
      <c r="B1186" t="s">
        <v>5275</v>
      </c>
      <c r="C1186" t="s">
        <v>6724</v>
      </c>
      <c r="D1186" t="s">
        <v>6725</v>
      </c>
      <c r="E1186" t="s">
        <v>60</v>
      </c>
      <c r="F1186" t="s">
        <v>6726</v>
      </c>
      <c r="G1186">
        <v>44669</v>
      </c>
      <c r="H1186">
        <v>0</v>
      </c>
      <c r="I1186">
        <v>0.1</v>
      </c>
      <c r="J1186">
        <v>0</v>
      </c>
      <c r="K1186">
        <v>1</v>
      </c>
      <c r="L1186" t="s">
        <v>19</v>
      </c>
      <c r="M1186" t="s">
        <v>5279</v>
      </c>
      <c r="N1186" t="s">
        <v>1457</v>
      </c>
      <c r="O1186" t="s">
        <v>24</v>
      </c>
      <c r="P1186" t="s">
        <v>5280</v>
      </c>
      <c r="Q1186" t="s">
        <v>65</v>
      </c>
      <c r="R1186" t="s">
        <v>66</v>
      </c>
      <c r="S1186" t="s">
        <v>105</v>
      </c>
      <c r="T1186" t="s">
        <v>67</v>
      </c>
      <c r="U1186" t="s">
        <v>35</v>
      </c>
      <c r="V1186">
        <v>603</v>
      </c>
      <c r="W1186" t="s">
        <v>36</v>
      </c>
      <c r="X1186" t="s">
        <v>37</v>
      </c>
      <c r="Y1186">
        <v>2</v>
      </c>
      <c r="AB1186" t="str">
        <f>IF(Table111[[#This Row],[In Adafruit Kit]]+Table111[[#This Row],[Common part]]&gt;0,1,"")</f>
        <v/>
      </c>
      <c r="AD1186">
        <v>1</v>
      </c>
      <c r="AE1186" t="e">
        <f>VLOOKUP(Table111[[#This Row],[Resistance (Ohms)]],Values!$A$12:'Values'!D$88,3,0)</f>
        <v>#N/A</v>
      </c>
      <c r="AG1186" t="str">
        <f>CONCATENATE(Table111[[#This Row],[Resistance (Ohms)]],Table111[[#This Row],[Tolerance]],Table111[[#This Row],[Stock]])</f>
        <v>365kÂ±1%</v>
      </c>
      <c r="AH1186" t="s">
        <v>11345</v>
      </c>
      <c r="AI1186" s="6" t="s">
        <v>11350</v>
      </c>
    </row>
    <row r="1187" spans="1:35">
      <c r="A1187" t="s">
        <v>7192</v>
      </c>
      <c r="B1187" t="s">
        <v>5275</v>
      </c>
      <c r="C1187" t="s">
        <v>8315</v>
      </c>
      <c r="D1187" t="s">
        <v>8316</v>
      </c>
      <c r="E1187" t="s">
        <v>60</v>
      </c>
      <c r="F1187" t="s">
        <v>6726</v>
      </c>
      <c r="G1187">
        <v>0</v>
      </c>
      <c r="H1187">
        <v>0</v>
      </c>
      <c r="I1187" t="s">
        <v>25</v>
      </c>
      <c r="J1187">
        <v>0</v>
      </c>
      <c r="K1187">
        <v>10</v>
      </c>
      <c r="L1187" t="s">
        <v>19</v>
      </c>
      <c r="M1187" t="s">
        <v>5279</v>
      </c>
      <c r="N1187" t="s">
        <v>1457</v>
      </c>
      <c r="O1187" t="s">
        <v>24</v>
      </c>
      <c r="P1187" t="s">
        <v>5280</v>
      </c>
      <c r="Q1187" t="s">
        <v>65</v>
      </c>
      <c r="R1187" t="s">
        <v>20</v>
      </c>
      <c r="S1187" t="s">
        <v>105</v>
      </c>
      <c r="T1187" t="s">
        <v>67</v>
      </c>
      <c r="U1187" t="s">
        <v>35</v>
      </c>
      <c r="V1187">
        <v>603</v>
      </c>
      <c r="W1187" t="s">
        <v>36</v>
      </c>
      <c r="X1187" t="s">
        <v>37</v>
      </c>
      <c r="Y1187">
        <v>2</v>
      </c>
      <c r="AB1187" t="str">
        <f>IF(Table111[[#This Row],[In Adafruit Kit]]+Table111[[#This Row],[Common part]]&gt;0,1,"")</f>
        <v/>
      </c>
      <c r="AE1187" t="e">
        <f>VLOOKUP(Table111[[#This Row],[Resistance (Ohms)]],Values!$A$12:'Values'!D$88,3,0)</f>
        <v>#N/A</v>
      </c>
      <c r="AG1187" t="str">
        <f>CONCATENATE(Table111[[#This Row],[Resistance (Ohms)]],Table111[[#This Row],[Tolerance]],Table111[[#This Row],[Stock]])</f>
        <v>365kÂ±1%</v>
      </c>
      <c r="AH1187" t="s">
        <v>11345</v>
      </c>
      <c r="AI1187" s="6" t="s">
        <v>11350</v>
      </c>
    </row>
    <row r="1188" spans="1:35">
      <c r="A1188" t="s">
        <v>5274</v>
      </c>
      <c r="B1188" t="s">
        <v>5275</v>
      </c>
      <c r="C1188" t="s">
        <v>5473</v>
      </c>
      <c r="D1188" t="s">
        <v>5474</v>
      </c>
      <c r="E1188" t="s">
        <v>60</v>
      </c>
      <c r="F1188" t="s">
        <v>5475</v>
      </c>
      <c r="G1188">
        <v>98994</v>
      </c>
      <c r="H1188">
        <v>0</v>
      </c>
      <c r="I1188">
        <v>0.1</v>
      </c>
      <c r="J1188">
        <v>0</v>
      </c>
      <c r="K1188">
        <v>1</v>
      </c>
      <c r="L1188" t="s">
        <v>19</v>
      </c>
      <c r="M1188" t="s">
        <v>5279</v>
      </c>
      <c r="N1188" t="s">
        <v>2462</v>
      </c>
      <c r="O1188" t="s">
        <v>23</v>
      </c>
      <c r="P1188" t="s">
        <v>5280</v>
      </c>
      <c r="Q1188" t="s">
        <v>65</v>
      </c>
      <c r="R1188" t="s">
        <v>66</v>
      </c>
      <c r="S1188" t="s">
        <v>105</v>
      </c>
      <c r="T1188" t="s">
        <v>67</v>
      </c>
      <c r="U1188" t="s">
        <v>35</v>
      </c>
      <c r="V1188">
        <v>603</v>
      </c>
      <c r="W1188" t="s">
        <v>36</v>
      </c>
      <c r="X1188" t="s">
        <v>37</v>
      </c>
      <c r="Y1188">
        <v>2</v>
      </c>
      <c r="AA1188">
        <v>1</v>
      </c>
      <c r="AB1188">
        <f>IF(Table111[[#This Row],[In Adafruit Kit]]+Table111[[#This Row],[Common part]]&gt;0,1,"")</f>
        <v>1</v>
      </c>
      <c r="AC1188">
        <v>1</v>
      </c>
      <c r="AE1188" t="e">
        <f>VLOOKUP(Table111[[#This Row],[Resistance (Ohms)]],Values!$A$12:'Values'!D$88,3,0)</f>
        <v>#N/A</v>
      </c>
      <c r="AG1188" t="str">
        <f>CONCATENATE(Table111[[#This Row],[Resistance (Ohms)]],Table111[[#This Row],[Tolerance]],Table111[[#This Row],[Stock]])</f>
        <v>36kÂ±5%</v>
      </c>
      <c r="AH1188" t="s">
        <v>11345</v>
      </c>
      <c r="AI1188" s="6" t="s">
        <v>11350</v>
      </c>
    </row>
    <row r="1189" spans="1:35">
      <c r="A1189" t="s">
        <v>5274</v>
      </c>
      <c r="B1189" t="s">
        <v>5275</v>
      </c>
      <c r="C1189" t="s">
        <v>6775</v>
      </c>
      <c r="D1189" t="s">
        <v>6776</v>
      </c>
      <c r="E1189" t="s">
        <v>60</v>
      </c>
      <c r="F1189" t="s">
        <v>6777</v>
      </c>
      <c r="G1189">
        <v>39946</v>
      </c>
      <c r="H1189">
        <v>0</v>
      </c>
      <c r="I1189">
        <v>0.1</v>
      </c>
      <c r="J1189">
        <v>0</v>
      </c>
      <c r="K1189">
        <v>1</v>
      </c>
      <c r="L1189" t="s">
        <v>19</v>
      </c>
      <c r="M1189" t="s">
        <v>5279</v>
      </c>
      <c r="N1189" t="s">
        <v>2462</v>
      </c>
      <c r="O1189" t="s">
        <v>24</v>
      </c>
      <c r="P1189" t="s">
        <v>5280</v>
      </c>
      <c r="Q1189" t="s">
        <v>65</v>
      </c>
      <c r="R1189" t="s">
        <v>66</v>
      </c>
      <c r="S1189" t="s">
        <v>105</v>
      </c>
      <c r="T1189" t="s">
        <v>67</v>
      </c>
      <c r="U1189" t="s">
        <v>35</v>
      </c>
      <c r="V1189">
        <v>603</v>
      </c>
      <c r="W1189" t="s">
        <v>36</v>
      </c>
      <c r="X1189" t="s">
        <v>37</v>
      </c>
      <c r="Y1189">
        <v>2</v>
      </c>
      <c r="AB1189" t="str">
        <f>IF(Table111[[#This Row],[In Adafruit Kit]]+Table111[[#This Row],[Common part]]&gt;0,1,"")</f>
        <v/>
      </c>
      <c r="AD1189">
        <v>1</v>
      </c>
      <c r="AE1189" t="e">
        <f>VLOOKUP(Table111[[#This Row],[Resistance (Ohms)]],Values!$A$12:'Values'!D$88,3,0)</f>
        <v>#N/A</v>
      </c>
      <c r="AG1189" t="str">
        <f>CONCATENATE(Table111[[#This Row],[Resistance (Ohms)]],Table111[[#This Row],[Tolerance]],Table111[[#This Row],[Stock]])</f>
        <v>36kÂ±1%</v>
      </c>
      <c r="AH1189" t="s">
        <v>11345</v>
      </c>
      <c r="AI1189" s="6" t="s">
        <v>11350</v>
      </c>
    </row>
    <row r="1190" spans="1:35">
      <c r="A1190" t="s">
        <v>7192</v>
      </c>
      <c r="B1190" t="s">
        <v>5275</v>
      </c>
      <c r="C1190" t="s">
        <v>8305</v>
      </c>
      <c r="D1190" t="s">
        <v>8306</v>
      </c>
      <c r="E1190" t="s">
        <v>60</v>
      </c>
      <c r="F1190" t="s">
        <v>6777</v>
      </c>
      <c r="G1190">
        <v>0</v>
      </c>
      <c r="H1190">
        <v>0</v>
      </c>
      <c r="I1190" t="s">
        <v>25</v>
      </c>
      <c r="J1190">
        <v>0</v>
      </c>
      <c r="K1190">
        <v>10</v>
      </c>
      <c r="L1190" t="s">
        <v>19</v>
      </c>
      <c r="M1190" t="s">
        <v>5279</v>
      </c>
      <c r="N1190" t="s">
        <v>2462</v>
      </c>
      <c r="O1190" t="s">
        <v>24</v>
      </c>
      <c r="P1190" t="s">
        <v>5280</v>
      </c>
      <c r="Q1190" t="s">
        <v>65</v>
      </c>
      <c r="R1190" t="s">
        <v>20</v>
      </c>
      <c r="S1190" t="s">
        <v>105</v>
      </c>
      <c r="T1190" t="s">
        <v>67</v>
      </c>
      <c r="U1190" t="s">
        <v>35</v>
      </c>
      <c r="V1190">
        <v>603</v>
      </c>
      <c r="W1190" t="s">
        <v>36</v>
      </c>
      <c r="X1190" t="s">
        <v>37</v>
      </c>
      <c r="Y1190">
        <v>2</v>
      </c>
      <c r="AB1190" t="str">
        <f>IF(Table111[[#This Row],[In Adafruit Kit]]+Table111[[#This Row],[Common part]]&gt;0,1,"")</f>
        <v/>
      </c>
      <c r="AE1190" t="e">
        <f>VLOOKUP(Table111[[#This Row],[Resistance (Ohms)]],Values!$A$12:'Values'!D$88,3,0)</f>
        <v>#N/A</v>
      </c>
      <c r="AG1190" t="str">
        <f>CONCATENATE(Table111[[#This Row],[Resistance (Ohms)]],Table111[[#This Row],[Tolerance]],Table111[[#This Row],[Stock]])</f>
        <v>36kÂ±1%</v>
      </c>
      <c r="AH1190" t="s">
        <v>11345</v>
      </c>
      <c r="AI1190" s="6" t="s">
        <v>11350</v>
      </c>
    </row>
    <row r="1191" spans="1:35">
      <c r="A1191" t="s">
        <v>7192</v>
      </c>
      <c r="B1191" t="s">
        <v>5275</v>
      </c>
      <c r="C1191" t="s">
        <v>9038</v>
      </c>
      <c r="D1191" t="s">
        <v>9039</v>
      </c>
      <c r="E1191" t="s">
        <v>60</v>
      </c>
      <c r="F1191" t="s">
        <v>5475</v>
      </c>
      <c r="G1191">
        <v>0</v>
      </c>
      <c r="H1191">
        <v>0</v>
      </c>
      <c r="I1191" t="s">
        <v>25</v>
      </c>
      <c r="J1191">
        <v>0</v>
      </c>
      <c r="K1191">
        <v>10</v>
      </c>
      <c r="L1191" t="s">
        <v>19</v>
      </c>
      <c r="M1191" t="s">
        <v>5279</v>
      </c>
      <c r="N1191" t="s">
        <v>2462</v>
      </c>
      <c r="O1191" t="s">
        <v>23</v>
      </c>
      <c r="P1191" t="s">
        <v>5280</v>
      </c>
      <c r="Q1191" t="s">
        <v>65</v>
      </c>
      <c r="R1191" t="s">
        <v>20</v>
      </c>
      <c r="S1191" t="s">
        <v>71</v>
      </c>
      <c r="T1191" t="s">
        <v>67</v>
      </c>
      <c r="U1191" t="s">
        <v>35</v>
      </c>
      <c r="V1191">
        <v>603</v>
      </c>
      <c r="W1191" t="s">
        <v>36</v>
      </c>
      <c r="X1191" t="s">
        <v>37</v>
      </c>
      <c r="Y1191">
        <v>2</v>
      </c>
      <c r="AB1191" t="str">
        <f>IF(Table111[[#This Row],[In Adafruit Kit]]+Table111[[#This Row],[Common part]]&gt;0,1,"")</f>
        <v/>
      </c>
      <c r="AE1191" t="e">
        <f>VLOOKUP(Table111[[#This Row],[Resistance (Ohms)]],Values!$A$12:'Values'!D$88,3,0)</f>
        <v>#N/A</v>
      </c>
      <c r="AG1191" t="str">
        <f>CONCATENATE(Table111[[#This Row],[Resistance (Ohms)]],Table111[[#This Row],[Tolerance]],Table111[[#This Row],[Stock]])</f>
        <v>36kÂ±5%</v>
      </c>
      <c r="AH1191" t="s">
        <v>11345</v>
      </c>
      <c r="AI1191" s="6" t="s">
        <v>11350</v>
      </c>
    </row>
    <row r="1192" spans="1:35">
      <c r="A1192" t="s">
        <v>5274</v>
      </c>
      <c r="B1192" t="s">
        <v>5275</v>
      </c>
      <c r="C1192" t="s">
        <v>6358</v>
      </c>
      <c r="D1192" t="s">
        <v>6359</v>
      </c>
      <c r="E1192" t="s">
        <v>60</v>
      </c>
      <c r="F1192" t="s">
        <v>6360</v>
      </c>
      <c r="G1192">
        <v>72873</v>
      </c>
      <c r="H1192">
        <v>0</v>
      </c>
      <c r="I1192">
        <v>0.1</v>
      </c>
      <c r="J1192">
        <v>0</v>
      </c>
      <c r="K1192">
        <v>1</v>
      </c>
      <c r="L1192" t="s">
        <v>19</v>
      </c>
      <c r="M1192" t="s">
        <v>5279</v>
      </c>
      <c r="N1192" t="s">
        <v>1596</v>
      </c>
      <c r="O1192" t="s">
        <v>24</v>
      </c>
      <c r="P1192" t="s">
        <v>5280</v>
      </c>
      <c r="Q1192" t="s">
        <v>65</v>
      </c>
      <c r="R1192" t="s">
        <v>66</v>
      </c>
      <c r="S1192" t="s">
        <v>105</v>
      </c>
      <c r="T1192" t="s">
        <v>67</v>
      </c>
      <c r="U1192" t="s">
        <v>35</v>
      </c>
      <c r="V1192">
        <v>603</v>
      </c>
      <c r="W1192" t="s">
        <v>36</v>
      </c>
      <c r="X1192" t="s">
        <v>37</v>
      </c>
      <c r="Y1192">
        <v>2</v>
      </c>
      <c r="AB1192" t="str">
        <f>IF(Table111[[#This Row],[In Adafruit Kit]]+Table111[[#This Row],[Common part]]&gt;0,1,"")</f>
        <v/>
      </c>
      <c r="AD1192">
        <v>1</v>
      </c>
      <c r="AE1192" t="e">
        <f>VLOOKUP(Table111[[#This Row],[Resistance (Ohms)]],Values!$A$12:'Values'!D$88,3,0)</f>
        <v>#N/A</v>
      </c>
      <c r="AG1192" t="str">
        <f>CONCATENATE(Table111[[#This Row],[Resistance (Ohms)]],Table111[[#This Row],[Tolerance]],Table111[[#This Row],[Stock]])</f>
        <v>37.4kÂ±1%</v>
      </c>
      <c r="AH1192" t="s">
        <v>11345</v>
      </c>
      <c r="AI1192" s="6" t="s">
        <v>11350</v>
      </c>
    </row>
    <row r="1193" spans="1:35">
      <c r="A1193" t="s">
        <v>7192</v>
      </c>
      <c r="B1193" t="s">
        <v>5275</v>
      </c>
      <c r="C1193" t="s">
        <v>8325</v>
      </c>
      <c r="D1193" t="s">
        <v>8326</v>
      </c>
      <c r="E1193" t="s">
        <v>60</v>
      </c>
      <c r="F1193" t="s">
        <v>6360</v>
      </c>
      <c r="G1193">
        <v>0</v>
      </c>
      <c r="H1193">
        <v>0</v>
      </c>
      <c r="I1193" t="s">
        <v>25</v>
      </c>
      <c r="J1193">
        <v>0</v>
      </c>
      <c r="K1193">
        <v>10</v>
      </c>
      <c r="L1193" t="s">
        <v>19</v>
      </c>
      <c r="M1193" t="s">
        <v>5279</v>
      </c>
      <c r="N1193" t="s">
        <v>1596</v>
      </c>
      <c r="O1193" t="s">
        <v>24</v>
      </c>
      <c r="P1193" t="s">
        <v>5280</v>
      </c>
      <c r="Q1193" t="s">
        <v>65</v>
      </c>
      <c r="R1193" t="s">
        <v>20</v>
      </c>
      <c r="S1193" t="s">
        <v>105</v>
      </c>
      <c r="T1193" t="s">
        <v>67</v>
      </c>
      <c r="U1193" t="s">
        <v>35</v>
      </c>
      <c r="V1193">
        <v>603</v>
      </c>
      <c r="W1193" t="s">
        <v>36</v>
      </c>
      <c r="X1193" t="s">
        <v>37</v>
      </c>
      <c r="Y1193">
        <v>2</v>
      </c>
      <c r="AB1193" t="str">
        <f>IF(Table111[[#This Row],[In Adafruit Kit]]+Table111[[#This Row],[Common part]]&gt;0,1,"")</f>
        <v/>
      </c>
      <c r="AE1193" t="e">
        <f>VLOOKUP(Table111[[#This Row],[Resistance (Ohms)]],Values!$A$12:'Values'!D$88,3,0)</f>
        <v>#N/A</v>
      </c>
      <c r="AG1193" t="str">
        <f>CONCATENATE(Table111[[#This Row],[Resistance (Ohms)]],Table111[[#This Row],[Tolerance]],Table111[[#This Row],[Stock]])</f>
        <v>37.4kÂ±1%</v>
      </c>
      <c r="AH1193" t="s">
        <v>11345</v>
      </c>
      <c r="AI1193" s="6" t="s">
        <v>11350</v>
      </c>
    </row>
    <row r="1194" spans="1:35">
      <c r="A1194" t="s">
        <v>5274</v>
      </c>
      <c r="B1194" t="s">
        <v>5275</v>
      </c>
      <c r="C1194" t="s">
        <v>7501</v>
      </c>
      <c r="D1194" t="s">
        <v>7502</v>
      </c>
      <c r="E1194" t="s">
        <v>60</v>
      </c>
      <c r="F1194" t="s">
        <v>7503</v>
      </c>
      <c r="G1194">
        <v>2106</v>
      </c>
      <c r="H1194">
        <v>0</v>
      </c>
      <c r="I1194">
        <v>0.1</v>
      </c>
      <c r="J1194">
        <v>0</v>
      </c>
      <c r="K1194">
        <v>1</v>
      </c>
      <c r="L1194" t="s">
        <v>19</v>
      </c>
      <c r="M1194" t="s">
        <v>5279</v>
      </c>
      <c r="N1194" t="s">
        <v>1213</v>
      </c>
      <c r="O1194" t="s">
        <v>24</v>
      </c>
      <c r="P1194" t="s">
        <v>5280</v>
      </c>
      <c r="Q1194" t="s">
        <v>65</v>
      </c>
      <c r="R1194" t="s">
        <v>66</v>
      </c>
      <c r="S1194" t="s">
        <v>105</v>
      </c>
      <c r="T1194" t="s">
        <v>67</v>
      </c>
      <c r="U1194" t="s">
        <v>35</v>
      </c>
      <c r="V1194">
        <v>603</v>
      </c>
      <c r="W1194" t="s">
        <v>36</v>
      </c>
      <c r="X1194" t="s">
        <v>37</v>
      </c>
      <c r="Y1194">
        <v>2</v>
      </c>
      <c r="AB1194" t="str">
        <f>IF(Table111[[#This Row],[In Adafruit Kit]]+Table111[[#This Row],[Common part]]&gt;0,1,"")</f>
        <v/>
      </c>
      <c r="AD1194">
        <v>1</v>
      </c>
      <c r="AE1194" t="e">
        <f>VLOOKUP(Table111[[#This Row],[Resistance (Ohms)]],Values!$A$12:'Values'!D$88,3,0)</f>
        <v>#N/A</v>
      </c>
      <c r="AG1194" t="str">
        <f>CONCATENATE(Table111[[#This Row],[Resistance (Ohms)]],Table111[[#This Row],[Tolerance]],Table111[[#This Row],[Stock]])</f>
        <v>374kÂ±1%</v>
      </c>
      <c r="AH1194" t="s">
        <v>11345</v>
      </c>
      <c r="AI1194" s="6" t="s">
        <v>11350</v>
      </c>
    </row>
    <row r="1195" spans="1:35">
      <c r="A1195" t="s">
        <v>7192</v>
      </c>
      <c r="B1195" t="s">
        <v>5275</v>
      </c>
      <c r="C1195" t="s">
        <v>8327</v>
      </c>
      <c r="D1195" t="s">
        <v>8328</v>
      </c>
      <c r="E1195" t="s">
        <v>60</v>
      </c>
      <c r="F1195" t="s">
        <v>7503</v>
      </c>
      <c r="G1195">
        <v>0</v>
      </c>
      <c r="H1195">
        <v>0</v>
      </c>
      <c r="I1195" t="s">
        <v>25</v>
      </c>
      <c r="J1195">
        <v>0</v>
      </c>
      <c r="K1195">
        <v>10</v>
      </c>
      <c r="L1195" t="s">
        <v>19</v>
      </c>
      <c r="M1195" t="s">
        <v>5279</v>
      </c>
      <c r="N1195" t="s">
        <v>1213</v>
      </c>
      <c r="O1195" t="s">
        <v>24</v>
      </c>
      <c r="P1195" t="s">
        <v>5280</v>
      </c>
      <c r="Q1195" t="s">
        <v>65</v>
      </c>
      <c r="R1195" t="s">
        <v>20</v>
      </c>
      <c r="S1195" t="s">
        <v>105</v>
      </c>
      <c r="T1195" t="s">
        <v>67</v>
      </c>
      <c r="U1195" t="s">
        <v>35</v>
      </c>
      <c r="V1195">
        <v>603</v>
      </c>
      <c r="W1195" t="s">
        <v>36</v>
      </c>
      <c r="X1195" t="s">
        <v>37</v>
      </c>
      <c r="Y1195">
        <v>2</v>
      </c>
      <c r="AB1195" t="str">
        <f>IF(Table111[[#This Row],[In Adafruit Kit]]+Table111[[#This Row],[Common part]]&gt;0,1,"")</f>
        <v/>
      </c>
      <c r="AE1195" t="e">
        <f>VLOOKUP(Table111[[#This Row],[Resistance (Ohms)]],Values!$A$12:'Values'!D$88,3,0)</f>
        <v>#N/A</v>
      </c>
      <c r="AG1195" t="str">
        <f>CONCATENATE(Table111[[#This Row],[Resistance (Ohms)]],Table111[[#This Row],[Tolerance]],Table111[[#This Row],[Stock]])</f>
        <v>374kÂ±1%</v>
      </c>
      <c r="AH1195" t="s">
        <v>11345</v>
      </c>
      <c r="AI1195" s="6" t="s">
        <v>11350</v>
      </c>
    </row>
    <row r="1196" spans="1:35">
      <c r="A1196" t="s">
        <v>5274</v>
      </c>
      <c r="B1196" t="s">
        <v>5275</v>
      </c>
      <c r="C1196" t="s">
        <v>5968</v>
      </c>
      <c r="D1196" t="s">
        <v>5969</v>
      </c>
      <c r="E1196" t="s">
        <v>60</v>
      </c>
      <c r="F1196" t="s">
        <v>5970</v>
      </c>
      <c r="G1196">
        <v>134432</v>
      </c>
      <c r="H1196">
        <v>0</v>
      </c>
      <c r="I1196">
        <v>0.1</v>
      </c>
      <c r="J1196">
        <v>0</v>
      </c>
      <c r="K1196">
        <v>1</v>
      </c>
      <c r="L1196" t="s">
        <v>19</v>
      </c>
      <c r="M1196" t="s">
        <v>5279</v>
      </c>
      <c r="N1196" t="s">
        <v>895</v>
      </c>
      <c r="O1196" t="s">
        <v>24</v>
      </c>
      <c r="P1196" t="s">
        <v>5280</v>
      </c>
      <c r="Q1196" t="s">
        <v>65</v>
      </c>
      <c r="R1196" t="s">
        <v>66</v>
      </c>
      <c r="S1196" t="s">
        <v>105</v>
      </c>
      <c r="T1196" t="s">
        <v>67</v>
      </c>
      <c r="U1196" t="s">
        <v>35</v>
      </c>
      <c r="V1196">
        <v>603</v>
      </c>
      <c r="W1196" t="s">
        <v>36</v>
      </c>
      <c r="X1196" t="s">
        <v>37</v>
      </c>
      <c r="Y1196">
        <v>2</v>
      </c>
      <c r="AB1196" t="str">
        <f>IF(Table111[[#This Row],[In Adafruit Kit]]+Table111[[#This Row],[Common part]]&gt;0,1,"")</f>
        <v/>
      </c>
      <c r="AD1196">
        <v>1</v>
      </c>
      <c r="AE1196" t="e">
        <f>VLOOKUP(Table111[[#This Row],[Resistance (Ohms)]],Values!$A$12:'Values'!D$88,3,0)</f>
        <v>#N/A</v>
      </c>
      <c r="AG1196" t="str">
        <f>CONCATENATE(Table111[[#This Row],[Resistance (Ohms)]],Table111[[#This Row],[Tolerance]],Table111[[#This Row],[Stock]])</f>
        <v>38.3kÂ±1%</v>
      </c>
      <c r="AH1196" t="s">
        <v>11345</v>
      </c>
      <c r="AI1196" s="6" t="s">
        <v>11350</v>
      </c>
    </row>
    <row r="1197" spans="1:35">
      <c r="A1197" t="s">
        <v>7192</v>
      </c>
      <c r="B1197" t="s">
        <v>5275</v>
      </c>
      <c r="C1197" t="s">
        <v>8335</v>
      </c>
      <c r="D1197" t="s">
        <v>8336</v>
      </c>
      <c r="E1197" t="s">
        <v>60</v>
      </c>
      <c r="F1197" t="s">
        <v>5970</v>
      </c>
      <c r="G1197">
        <v>0</v>
      </c>
      <c r="H1197">
        <v>0</v>
      </c>
      <c r="I1197" t="s">
        <v>25</v>
      </c>
      <c r="J1197">
        <v>0</v>
      </c>
      <c r="K1197">
        <v>10</v>
      </c>
      <c r="L1197" t="s">
        <v>19</v>
      </c>
      <c r="M1197" t="s">
        <v>5279</v>
      </c>
      <c r="N1197" t="s">
        <v>895</v>
      </c>
      <c r="O1197" t="s">
        <v>24</v>
      </c>
      <c r="P1197" t="s">
        <v>5280</v>
      </c>
      <c r="Q1197" t="s">
        <v>65</v>
      </c>
      <c r="R1197" t="s">
        <v>20</v>
      </c>
      <c r="S1197" t="s">
        <v>105</v>
      </c>
      <c r="T1197" t="s">
        <v>67</v>
      </c>
      <c r="U1197" t="s">
        <v>35</v>
      </c>
      <c r="V1197">
        <v>603</v>
      </c>
      <c r="W1197" t="s">
        <v>36</v>
      </c>
      <c r="X1197" t="s">
        <v>37</v>
      </c>
      <c r="Y1197">
        <v>2</v>
      </c>
      <c r="AB1197" t="str">
        <f>IF(Table111[[#This Row],[In Adafruit Kit]]+Table111[[#This Row],[Common part]]&gt;0,1,"")</f>
        <v/>
      </c>
      <c r="AE1197" t="e">
        <f>VLOOKUP(Table111[[#This Row],[Resistance (Ohms)]],Values!$A$12:'Values'!D$88,3,0)</f>
        <v>#N/A</v>
      </c>
      <c r="AG1197" t="str">
        <f>CONCATENATE(Table111[[#This Row],[Resistance (Ohms)]],Table111[[#This Row],[Tolerance]],Table111[[#This Row],[Stock]])</f>
        <v>38.3kÂ±1%</v>
      </c>
      <c r="AH1197" t="s">
        <v>11345</v>
      </c>
      <c r="AI1197" s="6" t="s">
        <v>11350</v>
      </c>
    </row>
    <row r="1198" spans="1:35">
      <c r="A1198" t="s">
        <v>5274</v>
      </c>
      <c r="B1198" t="s">
        <v>5275</v>
      </c>
      <c r="C1198" t="s">
        <v>6928</v>
      </c>
      <c r="D1198" t="s">
        <v>6929</v>
      </c>
      <c r="E1198" t="s">
        <v>60</v>
      </c>
      <c r="F1198" t="s">
        <v>6930</v>
      </c>
      <c r="G1198">
        <v>23878</v>
      </c>
      <c r="H1198">
        <v>0</v>
      </c>
      <c r="I1198">
        <v>0.1</v>
      </c>
      <c r="J1198">
        <v>0</v>
      </c>
      <c r="K1198">
        <v>1</v>
      </c>
      <c r="L1198" t="s">
        <v>19</v>
      </c>
      <c r="M1198" t="s">
        <v>5279</v>
      </c>
      <c r="N1198" t="s">
        <v>2813</v>
      </c>
      <c r="O1198" t="s">
        <v>24</v>
      </c>
      <c r="P1198" t="s">
        <v>5280</v>
      </c>
      <c r="Q1198" t="s">
        <v>65</v>
      </c>
      <c r="R1198" t="s">
        <v>66</v>
      </c>
      <c r="S1198" t="s">
        <v>105</v>
      </c>
      <c r="T1198" t="s">
        <v>67</v>
      </c>
      <c r="U1198" t="s">
        <v>35</v>
      </c>
      <c r="V1198">
        <v>603</v>
      </c>
      <c r="W1198" t="s">
        <v>36</v>
      </c>
      <c r="X1198" t="s">
        <v>37</v>
      </c>
      <c r="Y1198">
        <v>2</v>
      </c>
      <c r="AB1198" t="str">
        <f>IF(Table111[[#This Row],[In Adafruit Kit]]+Table111[[#This Row],[Common part]]&gt;0,1,"")</f>
        <v/>
      </c>
      <c r="AD1198">
        <v>1</v>
      </c>
      <c r="AE1198" t="e">
        <f>VLOOKUP(Table111[[#This Row],[Resistance (Ohms)]],Values!$A$12:'Values'!D$88,3,0)</f>
        <v>#N/A</v>
      </c>
      <c r="AG1198" t="str">
        <f>CONCATENATE(Table111[[#This Row],[Resistance (Ohms)]],Table111[[#This Row],[Tolerance]],Table111[[#This Row],[Stock]])</f>
        <v>383kÂ±1%</v>
      </c>
      <c r="AH1198" t="s">
        <v>11345</v>
      </c>
      <c r="AI1198" s="6" t="s">
        <v>11350</v>
      </c>
    </row>
    <row r="1199" spans="1:35">
      <c r="A1199" t="s">
        <v>7192</v>
      </c>
      <c r="B1199" t="s">
        <v>5275</v>
      </c>
      <c r="C1199" t="s">
        <v>8337</v>
      </c>
      <c r="D1199" t="s">
        <v>8338</v>
      </c>
      <c r="E1199" t="s">
        <v>60</v>
      </c>
      <c r="F1199" t="s">
        <v>6930</v>
      </c>
      <c r="G1199">
        <v>0</v>
      </c>
      <c r="H1199">
        <v>0</v>
      </c>
      <c r="I1199" t="s">
        <v>25</v>
      </c>
      <c r="J1199">
        <v>0</v>
      </c>
      <c r="K1199">
        <v>10</v>
      </c>
      <c r="L1199" t="s">
        <v>19</v>
      </c>
      <c r="M1199" t="s">
        <v>5279</v>
      </c>
      <c r="N1199" t="s">
        <v>2813</v>
      </c>
      <c r="O1199" t="s">
        <v>24</v>
      </c>
      <c r="P1199" t="s">
        <v>5280</v>
      </c>
      <c r="Q1199" t="s">
        <v>65</v>
      </c>
      <c r="R1199" t="s">
        <v>20</v>
      </c>
      <c r="S1199" t="s">
        <v>105</v>
      </c>
      <c r="T1199" t="s">
        <v>67</v>
      </c>
      <c r="U1199" t="s">
        <v>35</v>
      </c>
      <c r="V1199">
        <v>603</v>
      </c>
      <c r="W1199" t="s">
        <v>36</v>
      </c>
      <c r="X1199" t="s">
        <v>37</v>
      </c>
      <c r="Y1199">
        <v>2</v>
      </c>
      <c r="AB1199" t="str">
        <f>IF(Table111[[#This Row],[In Adafruit Kit]]+Table111[[#This Row],[Common part]]&gt;0,1,"")</f>
        <v/>
      </c>
      <c r="AE1199" t="e">
        <f>VLOOKUP(Table111[[#This Row],[Resistance (Ohms)]],Values!$A$12:'Values'!D$88,3,0)</f>
        <v>#N/A</v>
      </c>
      <c r="AG1199" t="str">
        <f>CONCATENATE(Table111[[#This Row],[Resistance (Ohms)]],Table111[[#This Row],[Tolerance]],Table111[[#This Row],[Stock]])</f>
        <v>383kÂ±1%</v>
      </c>
      <c r="AH1199" t="s">
        <v>11345</v>
      </c>
      <c r="AI1199" s="6" t="s">
        <v>11350</v>
      </c>
    </row>
    <row r="1200" spans="1:35">
      <c r="A1200" t="s">
        <v>5274</v>
      </c>
      <c r="B1200" t="s">
        <v>5275</v>
      </c>
      <c r="C1200" t="s">
        <v>6400</v>
      </c>
      <c r="D1200" t="s">
        <v>6401</v>
      </c>
      <c r="E1200" t="s">
        <v>60</v>
      </c>
      <c r="F1200" t="s">
        <v>6402</v>
      </c>
      <c r="G1200">
        <v>66921</v>
      </c>
      <c r="H1200">
        <v>0</v>
      </c>
      <c r="I1200">
        <v>0.1</v>
      </c>
      <c r="J1200">
        <v>0</v>
      </c>
      <c r="K1200">
        <v>1</v>
      </c>
      <c r="L1200" t="s">
        <v>19</v>
      </c>
      <c r="M1200" t="s">
        <v>5279</v>
      </c>
      <c r="N1200" t="s">
        <v>758</v>
      </c>
      <c r="O1200" t="s">
        <v>24</v>
      </c>
      <c r="P1200" t="s">
        <v>5280</v>
      </c>
      <c r="Q1200" t="s">
        <v>65</v>
      </c>
      <c r="R1200" t="s">
        <v>66</v>
      </c>
      <c r="S1200" t="s">
        <v>105</v>
      </c>
      <c r="T1200" t="s">
        <v>67</v>
      </c>
      <c r="U1200" t="s">
        <v>35</v>
      </c>
      <c r="V1200">
        <v>603</v>
      </c>
      <c r="W1200" t="s">
        <v>36</v>
      </c>
      <c r="X1200" t="s">
        <v>37</v>
      </c>
      <c r="Y1200">
        <v>2</v>
      </c>
      <c r="AB1200" t="str">
        <f>IF(Table111[[#This Row],[In Adafruit Kit]]+Table111[[#This Row],[Common part]]&gt;0,1,"")</f>
        <v/>
      </c>
      <c r="AD1200">
        <v>1</v>
      </c>
      <c r="AE1200" t="e">
        <f>VLOOKUP(Table111[[#This Row],[Resistance (Ohms)]],Values!$A$12:'Values'!D$88,3,0)</f>
        <v>#N/A</v>
      </c>
      <c r="AG1200" t="str">
        <f>CONCATENATE(Table111[[#This Row],[Resistance (Ohms)]],Table111[[#This Row],[Tolerance]],Table111[[#This Row],[Stock]])</f>
        <v>39.2kÂ±1%</v>
      </c>
      <c r="AH1200" t="s">
        <v>11345</v>
      </c>
      <c r="AI1200" s="6" t="s">
        <v>11350</v>
      </c>
    </row>
    <row r="1201" spans="1:35">
      <c r="A1201" t="s">
        <v>7192</v>
      </c>
      <c r="B1201" t="s">
        <v>5275</v>
      </c>
      <c r="C1201" t="s">
        <v>8353</v>
      </c>
      <c r="D1201" t="s">
        <v>8354</v>
      </c>
      <c r="E1201" t="s">
        <v>60</v>
      </c>
      <c r="F1201" t="s">
        <v>6402</v>
      </c>
      <c r="G1201">
        <v>0</v>
      </c>
      <c r="H1201">
        <v>0</v>
      </c>
      <c r="I1201" t="s">
        <v>25</v>
      </c>
      <c r="J1201">
        <v>0</v>
      </c>
      <c r="K1201">
        <v>10</v>
      </c>
      <c r="L1201" t="s">
        <v>19</v>
      </c>
      <c r="M1201" t="s">
        <v>5279</v>
      </c>
      <c r="N1201" t="s">
        <v>758</v>
      </c>
      <c r="O1201" t="s">
        <v>24</v>
      </c>
      <c r="P1201" t="s">
        <v>5280</v>
      </c>
      <c r="Q1201" t="s">
        <v>65</v>
      </c>
      <c r="R1201" t="s">
        <v>20</v>
      </c>
      <c r="S1201" t="s">
        <v>105</v>
      </c>
      <c r="T1201" t="s">
        <v>67</v>
      </c>
      <c r="U1201" t="s">
        <v>35</v>
      </c>
      <c r="V1201">
        <v>603</v>
      </c>
      <c r="W1201" t="s">
        <v>36</v>
      </c>
      <c r="X1201" t="s">
        <v>37</v>
      </c>
      <c r="Y1201">
        <v>2</v>
      </c>
      <c r="AB1201" t="str">
        <f>IF(Table111[[#This Row],[In Adafruit Kit]]+Table111[[#This Row],[Common part]]&gt;0,1,"")</f>
        <v/>
      </c>
      <c r="AE1201" t="e">
        <f>VLOOKUP(Table111[[#This Row],[Resistance (Ohms)]],Values!$A$12:'Values'!D$88,3,0)</f>
        <v>#N/A</v>
      </c>
      <c r="AG1201" t="str">
        <f>CONCATENATE(Table111[[#This Row],[Resistance (Ohms)]],Table111[[#This Row],[Tolerance]],Table111[[#This Row],[Stock]])</f>
        <v>39.2kÂ±1%</v>
      </c>
      <c r="AH1201" t="s">
        <v>11345</v>
      </c>
      <c r="AI1201" s="6" t="s">
        <v>11350</v>
      </c>
    </row>
    <row r="1202" spans="1:35">
      <c r="A1202" t="s">
        <v>5274</v>
      </c>
      <c r="B1202" t="s">
        <v>5275</v>
      </c>
      <c r="C1202" t="s">
        <v>5659</v>
      </c>
      <c r="D1202" t="s">
        <v>5660</v>
      </c>
      <c r="E1202" t="s">
        <v>60</v>
      </c>
      <c r="F1202" t="s">
        <v>5661</v>
      </c>
      <c r="G1202">
        <v>27823</v>
      </c>
      <c r="H1202">
        <v>0</v>
      </c>
      <c r="I1202">
        <v>0.1</v>
      </c>
      <c r="J1202">
        <v>0</v>
      </c>
      <c r="K1202">
        <v>1</v>
      </c>
      <c r="L1202" t="s">
        <v>19</v>
      </c>
      <c r="M1202" t="s">
        <v>5279</v>
      </c>
      <c r="N1202" t="s">
        <v>2466</v>
      </c>
      <c r="O1202" t="s">
        <v>23</v>
      </c>
      <c r="P1202" t="s">
        <v>5280</v>
      </c>
      <c r="Q1202" t="s">
        <v>65</v>
      </c>
      <c r="R1202" t="s">
        <v>66</v>
      </c>
      <c r="S1202" t="s">
        <v>105</v>
      </c>
      <c r="T1202" t="s">
        <v>67</v>
      </c>
      <c r="U1202" t="s">
        <v>35</v>
      </c>
      <c r="V1202">
        <v>603</v>
      </c>
      <c r="W1202" t="s">
        <v>36</v>
      </c>
      <c r="X1202" t="s">
        <v>37</v>
      </c>
      <c r="Y1202">
        <v>2</v>
      </c>
      <c r="AB1202" t="str">
        <f>IF(Table111[[#This Row],[In Adafruit Kit]]+Table111[[#This Row],[Common part]]&gt;0,1,"")</f>
        <v/>
      </c>
      <c r="AD1202">
        <v>1</v>
      </c>
      <c r="AE1202" t="e">
        <f>VLOOKUP(Table111[[#This Row],[Resistance (Ohms)]],Values!$A$12:'Values'!D$88,3,0)</f>
        <v>#N/A</v>
      </c>
      <c r="AG1202" t="str">
        <f>CONCATENATE(Table111[[#This Row],[Resistance (Ohms)]],Table111[[#This Row],[Tolerance]],Table111[[#This Row],[Stock]])</f>
        <v>390kÂ±5%</v>
      </c>
      <c r="AH1202" t="s">
        <v>11345</v>
      </c>
      <c r="AI1202" s="6" t="s">
        <v>11350</v>
      </c>
    </row>
    <row r="1203" spans="1:35">
      <c r="A1203" t="s">
        <v>5274</v>
      </c>
      <c r="B1203" t="s">
        <v>5275</v>
      </c>
      <c r="C1203" t="s">
        <v>6277</v>
      </c>
      <c r="D1203" t="s">
        <v>6278</v>
      </c>
      <c r="E1203" t="s">
        <v>60</v>
      </c>
      <c r="F1203" t="s">
        <v>6279</v>
      </c>
      <c r="G1203">
        <v>76895</v>
      </c>
      <c r="H1203">
        <v>0</v>
      </c>
      <c r="I1203">
        <v>0.1</v>
      </c>
      <c r="J1203">
        <v>0</v>
      </c>
      <c r="K1203">
        <v>1</v>
      </c>
      <c r="L1203" t="s">
        <v>19</v>
      </c>
      <c r="M1203" t="s">
        <v>5279</v>
      </c>
      <c r="N1203" t="s">
        <v>2466</v>
      </c>
      <c r="O1203" t="s">
        <v>24</v>
      </c>
      <c r="P1203" t="s">
        <v>5280</v>
      </c>
      <c r="Q1203" t="s">
        <v>65</v>
      </c>
      <c r="R1203" t="s">
        <v>66</v>
      </c>
      <c r="S1203" t="s">
        <v>105</v>
      </c>
      <c r="T1203" t="s">
        <v>67</v>
      </c>
      <c r="U1203" t="s">
        <v>35</v>
      </c>
      <c r="V1203">
        <v>603</v>
      </c>
      <c r="W1203" t="s">
        <v>36</v>
      </c>
      <c r="X1203" t="s">
        <v>37</v>
      </c>
      <c r="Y1203">
        <v>2</v>
      </c>
      <c r="AB1203" t="str">
        <f>IF(Table111[[#This Row],[In Adafruit Kit]]+Table111[[#This Row],[Common part]]&gt;0,1,"")</f>
        <v/>
      </c>
      <c r="AD1203">
        <v>1</v>
      </c>
      <c r="AE1203" t="e">
        <f>VLOOKUP(Table111[[#This Row],[Resistance (Ohms)]],Values!$A$12:'Values'!D$88,3,0)</f>
        <v>#N/A</v>
      </c>
      <c r="AG1203" t="str">
        <f>CONCATENATE(Table111[[#This Row],[Resistance (Ohms)]],Table111[[#This Row],[Tolerance]],Table111[[#This Row],[Stock]])</f>
        <v>390kÂ±1%</v>
      </c>
      <c r="AH1203" t="s">
        <v>11345</v>
      </c>
      <c r="AI1203" s="6" t="s">
        <v>11350</v>
      </c>
    </row>
    <row r="1204" spans="1:35">
      <c r="A1204" t="s">
        <v>7192</v>
      </c>
      <c r="B1204" t="s">
        <v>5275</v>
      </c>
      <c r="C1204" t="s">
        <v>8347</v>
      </c>
      <c r="D1204" t="s">
        <v>8348</v>
      </c>
      <c r="E1204" t="s">
        <v>60</v>
      </c>
      <c r="F1204" t="s">
        <v>6279</v>
      </c>
      <c r="G1204">
        <v>0</v>
      </c>
      <c r="H1204">
        <v>0</v>
      </c>
      <c r="I1204" t="s">
        <v>25</v>
      </c>
      <c r="J1204">
        <v>0</v>
      </c>
      <c r="K1204">
        <v>10</v>
      </c>
      <c r="L1204" t="s">
        <v>19</v>
      </c>
      <c r="M1204" t="s">
        <v>5279</v>
      </c>
      <c r="N1204" t="s">
        <v>2466</v>
      </c>
      <c r="O1204" t="s">
        <v>24</v>
      </c>
      <c r="P1204" t="s">
        <v>5280</v>
      </c>
      <c r="Q1204" t="s">
        <v>65</v>
      </c>
      <c r="R1204" t="s">
        <v>20</v>
      </c>
      <c r="S1204" t="s">
        <v>105</v>
      </c>
      <c r="T1204" t="s">
        <v>67</v>
      </c>
      <c r="U1204" t="s">
        <v>35</v>
      </c>
      <c r="V1204">
        <v>603</v>
      </c>
      <c r="W1204" t="s">
        <v>36</v>
      </c>
      <c r="X1204" t="s">
        <v>37</v>
      </c>
      <c r="Y1204">
        <v>2</v>
      </c>
      <c r="AB1204" t="str">
        <f>IF(Table111[[#This Row],[In Adafruit Kit]]+Table111[[#This Row],[Common part]]&gt;0,1,"")</f>
        <v/>
      </c>
      <c r="AE1204" t="e">
        <f>VLOOKUP(Table111[[#This Row],[Resistance (Ohms)]],Values!$A$12:'Values'!D$88,3,0)</f>
        <v>#N/A</v>
      </c>
      <c r="AG1204" t="str">
        <f>CONCATENATE(Table111[[#This Row],[Resistance (Ohms)]],Table111[[#This Row],[Tolerance]],Table111[[#This Row],[Stock]])</f>
        <v>390kÂ±1%</v>
      </c>
      <c r="AH1204" t="s">
        <v>11345</v>
      </c>
      <c r="AI1204" s="6" t="s">
        <v>11350</v>
      </c>
    </row>
    <row r="1205" spans="1:35">
      <c r="A1205" t="s">
        <v>7192</v>
      </c>
      <c r="B1205" t="s">
        <v>5275</v>
      </c>
      <c r="C1205" t="s">
        <v>9052</v>
      </c>
      <c r="D1205" t="s">
        <v>9053</v>
      </c>
      <c r="E1205" t="s">
        <v>60</v>
      </c>
      <c r="F1205" t="s">
        <v>5661</v>
      </c>
      <c r="G1205">
        <v>0</v>
      </c>
      <c r="H1205">
        <v>0</v>
      </c>
      <c r="I1205" t="s">
        <v>25</v>
      </c>
      <c r="J1205">
        <v>0</v>
      </c>
      <c r="K1205">
        <v>10</v>
      </c>
      <c r="L1205" t="s">
        <v>19</v>
      </c>
      <c r="M1205" t="s">
        <v>5279</v>
      </c>
      <c r="N1205" t="s">
        <v>2466</v>
      </c>
      <c r="O1205" t="s">
        <v>23</v>
      </c>
      <c r="P1205" t="s">
        <v>5280</v>
      </c>
      <c r="Q1205" t="s">
        <v>65</v>
      </c>
      <c r="R1205" t="s">
        <v>20</v>
      </c>
      <c r="S1205" t="s">
        <v>71</v>
      </c>
      <c r="T1205" t="s">
        <v>67</v>
      </c>
      <c r="U1205" t="s">
        <v>35</v>
      </c>
      <c r="V1205">
        <v>603</v>
      </c>
      <c r="W1205" t="s">
        <v>36</v>
      </c>
      <c r="X1205" t="s">
        <v>37</v>
      </c>
      <c r="Y1205">
        <v>2</v>
      </c>
      <c r="AB1205" t="str">
        <f>IF(Table111[[#This Row],[In Adafruit Kit]]+Table111[[#This Row],[Common part]]&gt;0,1,"")</f>
        <v/>
      </c>
      <c r="AE1205" t="e">
        <f>VLOOKUP(Table111[[#This Row],[Resistance (Ohms)]],Values!$A$12:'Values'!D$88,3,0)</f>
        <v>#N/A</v>
      </c>
      <c r="AG1205" t="str">
        <f>CONCATENATE(Table111[[#This Row],[Resistance (Ohms)]],Table111[[#This Row],[Tolerance]],Table111[[#This Row],[Stock]])</f>
        <v>390kÂ±5%</v>
      </c>
      <c r="AH1205" t="s">
        <v>11345</v>
      </c>
      <c r="AI1205" s="6" t="s">
        <v>11350</v>
      </c>
    </row>
    <row r="1206" spans="1:35">
      <c r="A1206" t="s">
        <v>5274</v>
      </c>
      <c r="B1206" t="s">
        <v>5275</v>
      </c>
      <c r="C1206" t="s">
        <v>7525</v>
      </c>
      <c r="D1206" t="s">
        <v>7526</v>
      </c>
      <c r="E1206" t="s">
        <v>60</v>
      </c>
      <c r="F1206" t="s">
        <v>7527</v>
      </c>
      <c r="G1206">
        <v>817</v>
      </c>
      <c r="H1206">
        <v>0</v>
      </c>
      <c r="I1206">
        <v>0.1</v>
      </c>
      <c r="J1206">
        <v>0</v>
      </c>
      <c r="K1206">
        <v>1</v>
      </c>
      <c r="L1206" t="s">
        <v>19</v>
      </c>
      <c r="M1206" t="s">
        <v>5279</v>
      </c>
      <c r="N1206" t="s">
        <v>1910</v>
      </c>
      <c r="O1206" t="s">
        <v>24</v>
      </c>
      <c r="P1206" t="s">
        <v>5280</v>
      </c>
      <c r="Q1206" t="s">
        <v>65</v>
      </c>
      <c r="R1206" t="s">
        <v>66</v>
      </c>
      <c r="S1206" t="s">
        <v>105</v>
      </c>
      <c r="T1206" t="s">
        <v>67</v>
      </c>
      <c r="U1206" t="s">
        <v>35</v>
      </c>
      <c r="V1206">
        <v>603</v>
      </c>
      <c r="W1206" t="s">
        <v>36</v>
      </c>
      <c r="X1206" t="s">
        <v>37</v>
      </c>
      <c r="Y1206">
        <v>2</v>
      </c>
      <c r="AB1206" t="str">
        <f>IF(Table111[[#This Row],[In Adafruit Kit]]+Table111[[#This Row],[Common part]]&gt;0,1,"")</f>
        <v/>
      </c>
      <c r="AD1206">
        <v>1</v>
      </c>
      <c r="AE1206" t="e">
        <f>VLOOKUP(Table111[[#This Row],[Resistance (Ohms)]],Values!$A$12:'Values'!D$88,3,0)</f>
        <v>#N/A</v>
      </c>
      <c r="AG1206" t="str">
        <f>CONCATENATE(Table111[[#This Row],[Resistance (Ohms)]],Table111[[#This Row],[Tolerance]],Table111[[#This Row],[Stock]])</f>
        <v>392kÂ±1%</v>
      </c>
      <c r="AH1206" t="s">
        <v>11345</v>
      </c>
      <c r="AI1206" s="6" t="s">
        <v>11350</v>
      </c>
    </row>
    <row r="1207" spans="1:35">
      <c r="A1207" t="s">
        <v>7192</v>
      </c>
      <c r="B1207" t="s">
        <v>5275</v>
      </c>
      <c r="C1207" t="s">
        <v>8355</v>
      </c>
      <c r="D1207" t="s">
        <v>8356</v>
      </c>
      <c r="E1207" t="s">
        <v>60</v>
      </c>
      <c r="F1207" t="s">
        <v>7527</v>
      </c>
      <c r="G1207">
        <v>0</v>
      </c>
      <c r="H1207">
        <v>0</v>
      </c>
      <c r="I1207" t="s">
        <v>25</v>
      </c>
      <c r="J1207">
        <v>0</v>
      </c>
      <c r="K1207">
        <v>10</v>
      </c>
      <c r="L1207" t="s">
        <v>19</v>
      </c>
      <c r="M1207" t="s">
        <v>5279</v>
      </c>
      <c r="N1207" t="s">
        <v>1910</v>
      </c>
      <c r="O1207" t="s">
        <v>24</v>
      </c>
      <c r="P1207" t="s">
        <v>5280</v>
      </c>
      <c r="Q1207" t="s">
        <v>65</v>
      </c>
      <c r="R1207" t="s">
        <v>20</v>
      </c>
      <c r="S1207" t="s">
        <v>105</v>
      </c>
      <c r="T1207" t="s">
        <v>67</v>
      </c>
      <c r="U1207" t="s">
        <v>35</v>
      </c>
      <c r="V1207">
        <v>603</v>
      </c>
      <c r="W1207" t="s">
        <v>36</v>
      </c>
      <c r="X1207" t="s">
        <v>37</v>
      </c>
      <c r="Y1207">
        <v>2</v>
      </c>
      <c r="AB1207" t="str">
        <f>IF(Table111[[#This Row],[In Adafruit Kit]]+Table111[[#This Row],[Common part]]&gt;0,1,"")</f>
        <v/>
      </c>
      <c r="AE1207" t="e">
        <f>VLOOKUP(Table111[[#This Row],[Resistance (Ohms)]],Values!$A$12:'Values'!D$88,3,0)</f>
        <v>#N/A</v>
      </c>
      <c r="AG1207" t="str">
        <f>CONCATENATE(Table111[[#This Row],[Resistance (Ohms)]],Table111[[#This Row],[Tolerance]],Table111[[#This Row],[Stock]])</f>
        <v>392kÂ±1%</v>
      </c>
      <c r="AH1207" t="s">
        <v>11345</v>
      </c>
      <c r="AI1207" s="6" t="s">
        <v>11350</v>
      </c>
    </row>
    <row r="1208" spans="1:35">
      <c r="A1208" t="s">
        <v>5274</v>
      </c>
      <c r="B1208" t="s">
        <v>5275</v>
      </c>
      <c r="C1208" t="s">
        <v>7435</v>
      </c>
      <c r="D1208" t="s">
        <v>7436</v>
      </c>
      <c r="E1208" t="s">
        <v>60</v>
      </c>
      <c r="F1208" t="s">
        <v>7437</v>
      </c>
      <c r="G1208">
        <v>3129</v>
      </c>
      <c r="H1208">
        <v>0</v>
      </c>
      <c r="I1208">
        <v>0.1</v>
      </c>
      <c r="J1208">
        <v>0</v>
      </c>
      <c r="K1208">
        <v>1</v>
      </c>
      <c r="L1208" t="s">
        <v>19</v>
      </c>
      <c r="M1208" t="s">
        <v>5279</v>
      </c>
      <c r="N1208" t="s">
        <v>2470</v>
      </c>
      <c r="O1208" t="s">
        <v>24</v>
      </c>
      <c r="P1208" t="s">
        <v>5280</v>
      </c>
      <c r="Q1208" t="s">
        <v>65</v>
      </c>
      <c r="R1208" t="s">
        <v>66</v>
      </c>
      <c r="S1208" t="s">
        <v>105</v>
      </c>
      <c r="T1208" t="s">
        <v>67</v>
      </c>
      <c r="U1208" t="s">
        <v>35</v>
      </c>
      <c r="V1208">
        <v>603</v>
      </c>
      <c r="W1208" t="s">
        <v>36</v>
      </c>
      <c r="X1208" t="s">
        <v>37</v>
      </c>
      <c r="Y1208">
        <v>2</v>
      </c>
      <c r="AB1208" t="str">
        <f>IF(Table111[[#This Row],[In Adafruit Kit]]+Table111[[#This Row],[Common part]]&gt;0,1,"")</f>
        <v/>
      </c>
      <c r="AD1208">
        <v>1</v>
      </c>
      <c r="AE1208" t="e">
        <f>VLOOKUP(Table111[[#This Row],[Resistance (Ohms)]],Values!$A$12:'Values'!D$88,3,0)</f>
        <v>#N/A</v>
      </c>
      <c r="AG1208" t="str">
        <f>CONCATENATE(Table111[[#This Row],[Resistance (Ohms)]],Table111[[#This Row],[Tolerance]],Table111[[#This Row],[Stock]])</f>
        <v>39kÂ±1%</v>
      </c>
      <c r="AH1208" t="s">
        <v>11345</v>
      </c>
      <c r="AI1208" s="6" t="s">
        <v>11350</v>
      </c>
    </row>
    <row r="1209" spans="1:35">
      <c r="A1209" t="s">
        <v>5274</v>
      </c>
      <c r="B1209" t="s">
        <v>5275</v>
      </c>
      <c r="C1209" t="s">
        <v>7486</v>
      </c>
      <c r="D1209" t="s">
        <v>7487</v>
      </c>
      <c r="E1209" t="s">
        <v>60</v>
      </c>
      <c r="F1209" t="s">
        <v>7488</v>
      </c>
      <c r="G1209">
        <v>2185</v>
      </c>
      <c r="H1209">
        <v>0</v>
      </c>
      <c r="I1209">
        <v>0.1</v>
      </c>
      <c r="J1209">
        <v>0</v>
      </c>
      <c r="K1209">
        <v>1</v>
      </c>
      <c r="L1209" t="s">
        <v>19</v>
      </c>
      <c r="M1209" t="s">
        <v>5279</v>
      </c>
      <c r="N1209" t="s">
        <v>2470</v>
      </c>
      <c r="O1209" t="s">
        <v>23</v>
      </c>
      <c r="P1209" t="s">
        <v>5280</v>
      </c>
      <c r="Q1209" t="s">
        <v>65</v>
      </c>
      <c r="R1209" t="s">
        <v>66</v>
      </c>
      <c r="S1209" t="s">
        <v>105</v>
      </c>
      <c r="T1209" t="s">
        <v>67</v>
      </c>
      <c r="U1209" t="s">
        <v>35</v>
      </c>
      <c r="V1209">
        <v>603</v>
      </c>
      <c r="W1209" t="s">
        <v>36</v>
      </c>
      <c r="X1209" t="s">
        <v>37</v>
      </c>
      <c r="Y1209">
        <v>2</v>
      </c>
      <c r="AB1209" t="str">
        <f>IF(Table111[[#This Row],[In Adafruit Kit]]+Table111[[#This Row],[Common part]]&gt;0,1,"")</f>
        <v/>
      </c>
      <c r="AD1209">
        <v>1</v>
      </c>
      <c r="AE1209" t="e">
        <f>VLOOKUP(Table111[[#This Row],[Resistance (Ohms)]],Values!$A$12:'Values'!D$88,3,0)</f>
        <v>#N/A</v>
      </c>
      <c r="AG1209" t="str">
        <f>CONCATENATE(Table111[[#This Row],[Resistance (Ohms)]],Table111[[#This Row],[Tolerance]],Table111[[#This Row],[Stock]])</f>
        <v>39kÂ±5%</v>
      </c>
      <c r="AH1209" t="s">
        <v>11345</v>
      </c>
      <c r="AI1209" s="6" t="s">
        <v>11350</v>
      </c>
    </row>
    <row r="1210" spans="1:35">
      <c r="A1210" t="s">
        <v>7192</v>
      </c>
      <c r="B1210" t="s">
        <v>5275</v>
      </c>
      <c r="C1210" t="s">
        <v>8345</v>
      </c>
      <c r="D1210" t="s">
        <v>8346</v>
      </c>
      <c r="E1210" t="s">
        <v>60</v>
      </c>
      <c r="F1210" t="s">
        <v>7437</v>
      </c>
      <c r="G1210">
        <v>0</v>
      </c>
      <c r="H1210">
        <v>0</v>
      </c>
      <c r="I1210" t="s">
        <v>25</v>
      </c>
      <c r="J1210">
        <v>0</v>
      </c>
      <c r="K1210">
        <v>10</v>
      </c>
      <c r="L1210" t="s">
        <v>19</v>
      </c>
      <c r="M1210" t="s">
        <v>5279</v>
      </c>
      <c r="N1210" t="s">
        <v>2470</v>
      </c>
      <c r="O1210" t="s">
        <v>24</v>
      </c>
      <c r="P1210" t="s">
        <v>5280</v>
      </c>
      <c r="Q1210" t="s">
        <v>65</v>
      </c>
      <c r="R1210" t="s">
        <v>20</v>
      </c>
      <c r="S1210" t="s">
        <v>105</v>
      </c>
      <c r="T1210" t="s">
        <v>67</v>
      </c>
      <c r="U1210" t="s">
        <v>35</v>
      </c>
      <c r="V1210">
        <v>603</v>
      </c>
      <c r="W1210" t="s">
        <v>36</v>
      </c>
      <c r="X1210" t="s">
        <v>37</v>
      </c>
      <c r="Y1210">
        <v>2</v>
      </c>
      <c r="AB1210" t="str">
        <f>IF(Table111[[#This Row],[In Adafruit Kit]]+Table111[[#This Row],[Common part]]&gt;0,1,"")</f>
        <v/>
      </c>
      <c r="AE1210" t="e">
        <f>VLOOKUP(Table111[[#This Row],[Resistance (Ohms)]],Values!$A$12:'Values'!D$88,3,0)</f>
        <v>#N/A</v>
      </c>
      <c r="AG1210" t="str">
        <f>CONCATENATE(Table111[[#This Row],[Resistance (Ohms)]],Table111[[#This Row],[Tolerance]],Table111[[#This Row],[Stock]])</f>
        <v>39kÂ±1%</v>
      </c>
      <c r="AH1210" t="s">
        <v>11345</v>
      </c>
      <c r="AI1210" s="6" t="s">
        <v>11350</v>
      </c>
    </row>
    <row r="1211" spans="1:35">
      <c r="A1211" t="s">
        <v>7192</v>
      </c>
      <c r="B1211" t="s">
        <v>5275</v>
      </c>
      <c r="C1211" t="s">
        <v>9050</v>
      </c>
      <c r="D1211" t="s">
        <v>9051</v>
      </c>
      <c r="E1211" t="s">
        <v>60</v>
      </c>
      <c r="F1211" t="s">
        <v>7488</v>
      </c>
      <c r="G1211">
        <v>0</v>
      </c>
      <c r="H1211">
        <v>0</v>
      </c>
      <c r="I1211" t="s">
        <v>25</v>
      </c>
      <c r="J1211">
        <v>0</v>
      </c>
      <c r="K1211">
        <v>10</v>
      </c>
      <c r="L1211" t="s">
        <v>19</v>
      </c>
      <c r="M1211" t="s">
        <v>5279</v>
      </c>
      <c r="N1211" t="s">
        <v>2470</v>
      </c>
      <c r="O1211" t="s">
        <v>23</v>
      </c>
      <c r="P1211" t="s">
        <v>5280</v>
      </c>
      <c r="Q1211" t="s">
        <v>65</v>
      </c>
      <c r="R1211" t="s">
        <v>20</v>
      </c>
      <c r="S1211" t="s">
        <v>71</v>
      </c>
      <c r="T1211" t="s">
        <v>67</v>
      </c>
      <c r="U1211" t="s">
        <v>35</v>
      </c>
      <c r="V1211">
        <v>603</v>
      </c>
      <c r="W1211" t="s">
        <v>36</v>
      </c>
      <c r="X1211" t="s">
        <v>37</v>
      </c>
      <c r="Y1211">
        <v>2</v>
      </c>
      <c r="AB1211" t="str">
        <f>IF(Table111[[#This Row],[In Adafruit Kit]]+Table111[[#This Row],[Common part]]&gt;0,1,"")</f>
        <v/>
      </c>
      <c r="AE1211" t="e">
        <f>VLOOKUP(Table111[[#This Row],[Resistance (Ohms)]],Values!$A$12:'Values'!D$88,3,0)</f>
        <v>#N/A</v>
      </c>
      <c r="AG1211" t="str">
        <f>CONCATENATE(Table111[[#This Row],[Resistance (Ohms)]],Table111[[#This Row],[Tolerance]],Table111[[#This Row],[Stock]])</f>
        <v>39kÂ±5%</v>
      </c>
      <c r="AH1211" t="s">
        <v>11345</v>
      </c>
      <c r="AI1211" s="6" t="s">
        <v>11350</v>
      </c>
    </row>
    <row r="1212" spans="1:35">
      <c r="A1212" t="s">
        <v>5274</v>
      </c>
      <c r="B1212" t="s">
        <v>5275</v>
      </c>
      <c r="C1212" t="s">
        <v>5491</v>
      </c>
      <c r="D1212" t="s">
        <v>5492</v>
      </c>
      <c r="E1212" t="s">
        <v>60</v>
      </c>
      <c r="F1212" t="s">
        <v>5493</v>
      </c>
      <c r="G1212">
        <v>81803</v>
      </c>
      <c r="H1212">
        <v>0</v>
      </c>
      <c r="I1212">
        <v>0.1</v>
      </c>
      <c r="J1212">
        <v>0</v>
      </c>
      <c r="K1212">
        <v>1</v>
      </c>
      <c r="L1212" t="s">
        <v>19</v>
      </c>
      <c r="M1212" t="s">
        <v>5279</v>
      </c>
      <c r="N1212" t="s">
        <v>2474</v>
      </c>
      <c r="O1212" t="s">
        <v>23</v>
      </c>
      <c r="P1212" t="s">
        <v>5280</v>
      </c>
      <c r="Q1212" t="s">
        <v>65</v>
      </c>
      <c r="R1212" t="s">
        <v>66</v>
      </c>
      <c r="S1212" t="s">
        <v>105</v>
      </c>
      <c r="T1212" t="s">
        <v>67</v>
      </c>
      <c r="U1212" t="s">
        <v>35</v>
      </c>
      <c r="V1212">
        <v>603</v>
      </c>
      <c r="W1212" t="s">
        <v>36</v>
      </c>
      <c r="X1212" t="s">
        <v>37</v>
      </c>
      <c r="Y1212">
        <v>2</v>
      </c>
      <c r="Z1212">
        <v>1</v>
      </c>
      <c r="AB1212">
        <f>IF(Table111[[#This Row],[In Adafruit Kit]]+Table111[[#This Row],[Common part]]&gt;0,1,"")</f>
        <v>1</v>
      </c>
      <c r="AC1212">
        <v>1</v>
      </c>
      <c r="AE1212" t="e">
        <f>VLOOKUP(Table111[[#This Row],[Resistance (Ohms)]],Values!$A$12:'Values'!D$88,3,0)</f>
        <v>#N/A</v>
      </c>
      <c r="AG1212" t="str">
        <f>CONCATENATE(Table111[[#This Row],[Resistance (Ohms)]],Table111[[#This Row],[Tolerance]],Table111[[#This Row],[Stock]])</f>
        <v>3kÂ±5%</v>
      </c>
      <c r="AH1212" t="s">
        <v>11345</v>
      </c>
      <c r="AI1212" s="6" t="s">
        <v>11350</v>
      </c>
    </row>
    <row r="1213" spans="1:35">
      <c r="A1213" t="s">
        <v>5274</v>
      </c>
      <c r="B1213" t="s">
        <v>5275</v>
      </c>
      <c r="C1213" t="s">
        <v>5779</v>
      </c>
      <c r="D1213" t="s">
        <v>5780</v>
      </c>
      <c r="E1213" t="s">
        <v>60</v>
      </c>
      <c r="F1213" t="s">
        <v>5781</v>
      </c>
      <c r="G1213">
        <v>252405</v>
      </c>
      <c r="H1213">
        <v>0</v>
      </c>
      <c r="I1213">
        <v>0.1</v>
      </c>
      <c r="J1213">
        <v>0</v>
      </c>
      <c r="K1213">
        <v>1</v>
      </c>
      <c r="L1213" t="s">
        <v>19</v>
      </c>
      <c r="M1213" t="s">
        <v>5279</v>
      </c>
      <c r="N1213" t="s">
        <v>2474</v>
      </c>
      <c r="O1213" t="s">
        <v>24</v>
      </c>
      <c r="P1213" t="s">
        <v>5280</v>
      </c>
      <c r="Q1213" t="s">
        <v>65</v>
      </c>
      <c r="R1213" t="s">
        <v>66</v>
      </c>
      <c r="S1213" t="s">
        <v>105</v>
      </c>
      <c r="T1213" t="s">
        <v>67</v>
      </c>
      <c r="U1213" t="s">
        <v>35</v>
      </c>
      <c r="V1213">
        <v>603</v>
      </c>
      <c r="W1213" t="s">
        <v>36</v>
      </c>
      <c r="X1213" t="s">
        <v>37</v>
      </c>
      <c r="Y1213">
        <v>2</v>
      </c>
      <c r="AB1213" t="str">
        <f>IF(Table111[[#This Row],[In Adafruit Kit]]+Table111[[#This Row],[Common part]]&gt;0,1,"")</f>
        <v/>
      </c>
      <c r="AD1213">
        <v>1</v>
      </c>
      <c r="AE1213" t="e">
        <f>VLOOKUP(Table111[[#This Row],[Resistance (Ohms)]],Values!$A$12:'Values'!D$88,3,0)</f>
        <v>#N/A</v>
      </c>
      <c r="AG1213" t="str">
        <f>CONCATENATE(Table111[[#This Row],[Resistance (Ohms)]],Table111[[#This Row],[Tolerance]],Table111[[#This Row],[Stock]])</f>
        <v>3kÂ±1%</v>
      </c>
      <c r="AH1213" t="s">
        <v>11345</v>
      </c>
      <c r="AI1213" s="6" t="s">
        <v>11350</v>
      </c>
    </row>
    <row r="1214" spans="1:35">
      <c r="A1214" t="s">
        <v>7192</v>
      </c>
      <c r="B1214" t="s">
        <v>5275</v>
      </c>
      <c r="C1214" t="s">
        <v>8201</v>
      </c>
      <c r="D1214" t="s">
        <v>8202</v>
      </c>
      <c r="E1214" t="s">
        <v>60</v>
      </c>
      <c r="F1214" t="s">
        <v>5781</v>
      </c>
      <c r="G1214">
        <v>0</v>
      </c>
      <c r="H1214">
        <v>0</v>
      </c>
      <c r="I1214" t="s">
        <v>25</v>
      </c>
      <c r="J1214">
        <v>0</v>
      </c>
      <c r="K1214">
        <v>10</v>
      </c>
      <c r="L1214" t="s">
        <v>19</v>
      </c>
      <c r="M1214" t="s">
        <v>5279</v>
      </c>
      <c r="N1214" t="s">
        <v>2474</v>
      </c>
      <c r="O1214" t="s">
        <v>24</v>
      </c>
      <c r="P1214" t="s">
        <v>5280</v>
      </c>
      <c r="Q1214" t="s">
        <v>65</v>
      </c>
      <c r="R1214" t="s">
        <v>20</v>
      </c>
      <c r="S1214" t="s">
        <v>105</v>
      </c>
      <c r="T1214" t="s">
        <v>67</v>
      </c>
      <c r="U1214" t="s">
        <v>35</v>
      </c>
      <c r="V1214">
        <v>603</v>
      </c>
      <c r="W1214" t="s">
        <v>36</v>
      </c>
      <c r="X1214" t="s">
        <v>37</v>
      </c>
      <c r="Y1214">
        <v>2</v>
      </c>
      <c r="AB1214" t="str">
        <f>IF(Table111[[#This Row],[In Adafruit Kit]]+Table111[[#This Row],[Common part]]&gt;0,1,"")</f>
        <v/>
      </c>
      <c r="AE1214" t="e">
        <f>VLOOKUP(Table111[[#This Row],[Resistance (Ohms)]],Values!$A$12:'Values'!D$88,3,0)</f>
        <v>#N/A</v>
      </c>
      <c r="AG1214" t="str">
        <f>CONCATENATE(Table111[[#This Row],[Resistance (Ohms)]],Table111[[#This Row],[Tolerance]],Table111[[#This Row],[Stock]])</f>
        <v>3kÂ±1%</v>
      </c>
      <c r="AH1214" t="s">
        <v>11345</v>
      </c>
      <c r="AI1214" s="6" t="s">
        <v>11350</v>
      </c>
    </row>
    <row r="1215" spans="1:35">
      <c r="A1215" t="s">
        <v>7192</v>
      </c>
      <c r="B1215" t="s">
        <v>5275</v>
      </c>
      <c r="C1215" t="s">
        <v>9012</v>
      </c>
      <c r="D1215" t="s">
        <v>9013</v>
      </c>
      <c r="E1215" t="s">
        <v>60</v>
      </c>
      <c r="F1215" t="s">
        <v>5493</v>
      </c>
      <c r="G1215">
        <v>0</v>
      </c>
      <c r="H1215">
        <v>0</v>
      </c>
      <c r="I1215" t="s">
        <v>25</v>
      </c>
      <c r="J1215">
        <v>0</v>
      </c>
      <c r="K1215">
        <v>10</v>
      </c>
      <c r="L1215" t="s">
        <v>19</v>
      </c>
      <c r="M1215" t="s">
        <v>5279</v>
      </c>
      <c r="N1215" t="s">
        <v>2474</v>
      </c>
      <c r="O1215" t="s">
        <v>23</v>
      </c>
      <c r="P1215" t="s">
        <v>5280</v>
      </c>
      <c r="Q1215" t="s">
        <v>65</v>
      </c>
      <c r="R1215" t="s">
        <v>20</v>
      </c>
      <c r="S1215" t="s">
        <v>71</v>
      </c>
      <c r="T1215" t="s">
        <v>67</v>
      </c>
      <c r="U1215" t="s">
        <v>35</v>
      </c>
      <c r="V1215">
        <v>603</v>
      </c>
      <c r="W1215" t="s">
        <v>36</v>
      </c>
      <c r="X1215" t="s">
        <v>37</v>
      </c>
      <c r="Y1215">
        <v>2</v>
      </c>
      <c r="AB1215" t="str">
        <f>IF(Table111[[#This Row],[In Adafruit Kit]]+Table111[[#This Row],[Common part]]&gt;0,1,"")</f>
        <v/>
      </c>
      <c r="AE1215" t="e">
        <f>VLOOKUP(Table111[[#This Row],[Resistance (Ohms)]],Values!$A$12:'Values'!D$88,3,0)</f>
        <v>#N/A</v>
      </c>
      <c r="AG1215" t="str">
        <f>CONCATENATE(Table111[[#This Row],[Resistance (Ohms)]],Table111[[#This Row],[Tolerance]],Table111[[#This Row],[Stock]])</f>
        <v>3kÂ±5%</v>
      </c>
      <c r="AH1215" t="s">
        <v>11345</v>
      </c>
      <c r="AI1215" s="6" t="s">
        <v>11350</v>
      </c>
    </row>
    <row r="1216" spans="1:35">
      <c r="A1216" t="s">
        <v>5274</v>
      </c>
      <c r="B1216" t="s">
        <v>5275</v>
      </c>
      <c r="C1216" t="s">
        <v>5467</v>
      </c>
      <c r="D1216" t="s">
        <v>5468</v>
      </c>
      <c r="E1216" t="s">
        <v>60</v>
      </c>
      <c r="F1216" t="s">
        <v>5469</v>
      </c>
      <c r="G1216">
        <v>109413</v>
      </c>
      <c r="H1216">
        <v>0</v>
      </c>
      <c r="I1216">
        <v>0.1</v>
      </c>
      <c r="J1216">
        <v>0</v>
      </c>
      <c r="K1216">
        <v>1</v>
      </c>
      <c r="L1216" t="s">
        <v>19</v>
      </c>
      <c r="M1216" t="s">
        <v>5279</v>
      </c>
      <c r="N1216" t="s">
        <v>2478</v>
      </c>
      <c r="O1216" t="s">
        <v>23</v>
      </c>
      <c r="P1216" t="s">
        <v>5280</v>
      </c>
      <c r="Q1216" t="s">
        <v>65</v>
      </c>
      <c r="R1216" t="s">
        <v>66</v>
      </c>
      <c r="S1216" t="s">
        <v>105</v>
      </c>
      <c r="T1216" t="s">
        <v>67</v>
      </c>
      <c r="U1216" t="s">
        <v>35</v>
      </c>
      <c r="V1216">
        <v>603</v>
      </c>
      <c r="W1216" t="s">
        <v>36</v>
      </c>
      <c r="X1216" t="s">
        <v>37</v>
      </c>
      <c r="Y1216">
        <v>2</v>
      </c>
      <c r="Z1216">
        <v>1</v>
      </c>
      <c r="AA1216">
        <v>1</v>
      </c>
      <c r="AB1216">
        <f>IF(Table111[[#This Row],[In Adafruit Kit]]+Table111[[#This Row],[Common part]]&gt;0,1,"")</f>
        <v>1</v>
      </c>
      <c r="AC1216">
        <v>1</v>
      </c>
      <c r="AE1216" t="e">
        <f>VLOOKUP(Table111[[#This Row],[Resistance (Ohms)]],Values!$A$12:'Values'!D$88,3,0)</f>
        <v>#N/A</v>
      </c>
      <c r="AG1216" t="str">
        <f>CONCATENATE(Table111[[#This Row],[Resistance (Ohms)]],Table111[[#This Row],[Tolerance]],Table111[[#This Row],[Stock]])</f>
        <v>3MÂ±5%</v>
      </c>
      <c r="AH1216" t="s">
        <v>11345</v>
      </c>
      <c r="AI1216" s="6" t="s">
        <v>11350</v>
      </c>
    </row>
    <row r="1217" spans="1:35">
      <c r="A1217" t="s">
        <v>7192</v>
      </c>
      <c r="B1217" t="s">
        <v>5275</v>
      </c>
      <c r="C1217" t="s">
        <v>9018</v>
      </c>
      <c r="D1217" t="s">
        <v>9019</v>
      </c>
      <c r="E1217" t="s">
        <v>60</v>
      </c>
      <c r="F1217" t="s">
        <v>5469</v>
      </c>
      <c r="G1217">
        <v>0</v>
      </c>
      <c r="H1217">
        <v>0</v>
      </c>
      <c r="I1217" t="s">
        <v>25</v>
      </c>
      <c r="J1217">
        <v>0</v>
      </c>
      <c r="K1217">
        <v>10</v>
      </c>
      <c r="L1217" t="s">
        <v>19</v>
      </c>
      <c r="M1217" t="s">
        <v>5279</v>
      </c>
      <c r="N1217" t="s">
        <v>2478</v>
      </c>
      <c r="O1217" t="s">
        <v>23</v>
      </c>
      <c r="P1217" t="s">
        <v>5280</v>
      </c>
      <c r="Q1217" t="s">
        <v>65</v>
      </c>
      <c r="R1217" t="s">
        <v>20</v>
      </c>
      <c r="S1217" t="s">
        <v>71</v>
      </c>
      <c r="T1217" t="s">
        <v>67</v>
      </c>
      <c r="U1217" t="s">
        <v>35</v>
      </c>
      <c r="V1217">
        <v>603</v>
      </c>
      <c r="W1217" t="s">
        <v>36</v>
      </c>
      <c r="X1217" t="s">
        <v>37</v>
      </c>
      <c r="Y1217">
        <v>2</v>
      </c>
      <c r="AB1217" t="str">
        <f>IF(Table111[[#This Row],[In Adafruit Kit]]+Table111[[#This Row],[Common part]]&gt;0,1,"")</f>
        <v/>
      </c>
      <c r="AE1217" t="e">
        <f>VLOOKUP(Table111[[#This Row],[Resistance (Ohms)]],Values!$A$12:'Values'!D$88,3,0)</f>
        <v>#N/A</v>
      </c>
      <c r="AG1217" t="str">
        <f>CONCATENATE(Table111[[#This Row],[Resistance (Ohms)]],Table111[[#This Row],[Tolerance]],Table111[[#This Row],[Stock]])</f>
        <v>3MÂ±5%</v>
      </c>
      <c r="AH1217" t="s">
        <v>11345</v>
      </c>
      <c r="AI1217" s="6" t="s">
        <v>11350</v>
      </c>
    </row>
    <row r="1218" spans="1:35">
      <c r="A1218" t="s">
        <v>5274</v>
      </c>
      <c r="B1218" t="s">
        <v>5275</v>
      </c>
      <c r="C1218" t="s">
        <v>6196</v>
      </c>
      <c r="D1218" t="s">
        <v>6197</v>
      </c>
      <c r="E1218" t="s">
        <v>60</v>
      </c>
      <c r="F1218" t="s">
        <v>6198</v>
      </c>
      <c r="G1218">
        <v>92301</v>
      </c>
      <c r="H1218">
        <v>0</v>
      </c>
      <c r="I1218">
        <v>0.1</v>
      </c>
      <c r="J1218">
        <v>0</v>
      </c>
      <c r="K1218">
        <v>1</v>
      </c>
      <c r="L1218" t="s">
        <v>19</v>
      </c>
      <c r="M1218" t="s">
        <v>5279</v>
      </c>
      <c r="N1218" t="s">
        <v>2944</v>
      </c>
      <c r="O1218" t="s">
        <v>24</v>
      </c>
      <c r="P1218" t="s">
        <v>5280</v>
      </c>
      <c r="Q1218" t="s">
        <v>65</v>
      </c>
      <c r="R1218" t="s">
        <v>66</v>
      </c>
      <c r="S1218" t="s">
        <v>105</v>
      </c>
      <c r="T1218" t="s">
        <v>67</v>
      </c>
      <c r="U1218" t="s">
        <v>35</v>
      </c>
      <c r="V1218">
        <v>603</v>
      </c>
      <c r="W1218" t="s">
        <v>36</v>
      </c>
      <c r="X1218" t="s">
        <v>37</v>
      </c>
      <c r="Y1218">
        <v>2</v>
      </c>
      <c r="AB1218" t="str">
        <f>IF(Table111[[#This Row],[In Adafruit Kit]]+Table111[[#This Row],[Common part]]&gt;0,1,"")</f>
        <v/>
      </c>
      <c r="AD1218">
        <v>1</v>
      </c>
      <c r="AE1218" t="e">
        <f>VLOOKUP(Table111[[#This Row],[Resistance (Ohms)]],Values!$A$12:'Values'!D$88,3,0)</f>
        <v>#N/A</v>
      </c>
      <c r="AG1218" t="str">
        <f>CONCATENATE(Table111[[#This Row],[Resistance (Ohms)]],Table111[[#This Row],[Tolerance]],Table111[[#This Row],[Stock]])</f>
        <v>4.02kÂ±1%</v>
      </c>
      <c r="AH1218" t="s">
        <v>11345</v>
      </c>
      <c r="AI1218" s="6" t="s">
        <v>11350</v>
      </c>
    </row>
    <row r="1219" spans="1:35">
      <c r="A1219" t="s">
        <v>7192</v>
      </c>
      <c r="B1219" t="s">
        <v>5275</v>
      </c>
      <c r="C1219" t="s">
        <v>8373</v>
      </c>
      <c r="D1219" t="s">
        <v>8374</v>
      </c>
      <c r="E1219" t="s">
        <v>60</v>
      </c>
      <c r="F1219" t="s">
        <v>6198</v>
      </c>
      <c r="G1219">
        <v>0</v>
      </c>
      <c r="H1219">
        <v>0</v>
      </c>
      <c r="I1219" t="s">
        <v>25</v>
      </c>
      <c r="J1219">
        <v>0</v>
      </c>
      <c r="K1219">
        <v>10</v>
      </c>
      <c r="L1219" t="s">
        <v>19</v>
      </c>
      <c r="M1219" t="s">
        <v>5279</v>
      </c>
      <c r="N1219" t="s">
        <v>2944</v>
      </c>
      <c r="O1219" t="s">
        <v>24</v>
      </c>
      <c r="P1219" t="s">
        <v>5280</v>
      </c>
      <c r="Q1219" t="s">
        <v>65</v>
      </c>
      <c r="R1219" t="s">
        <v>20</v>
      </c>
      <c r="S1219" t="s">
        <v>105</v>
      </c>
      <c r="T1219" t="s">
        <v>67</v>
      </c>
      <c r="U1219" t="s">
        <v>35</v>
      </c>
      <c r="V1219">
        <v>603</v>
      </c>
      <c r="W1219" t="s">
        <v>36</v>
      </c>
      <c r="X1219" t="s">
        <v>37</v>
      </c>
      <c r="Y1219">
        <v>2</v>
      </c>
      <c r="AB1219" t="str">
        <f>IF(Table111[[#This Row],[In Adafruit Kit]]+Table111[[#This Row],[Common part]]&gt;0,1,"")</f>
        <v/>
      </c>
      <c r="AE1219" t="e">
        <f>VLOOKUP(Table111[[#This Row],[Resistance (Ohms)]],Values!$A$12:'Values'!D$88,3,0)</f>
        <v>#N/A</v>
      </c>
      <c r="AG1219" t="str">
        <f>CONCATENATE(Table111[[#This Row],[Resistance (Ohms)]],Table111[[#This Row],[Tolerance]],Table111[[#This Row],[Stock]])</f>
        <v>4.02kÂ±1%</v>
      </c>
      <c r="AH1219" t="s">
        <v>11345</v>
      </c>
      <c r="AI1219" s="6" t="s">
        <v>11350</v>
      </c>
    </row>
    <row r="1220" spans="1:35">
      <c r="A1220" t="s">
        <v>5274</v>
      </c>
      <c r="B1220" t="s">
        <v>5275</v>
      </c>
      <c r="C1220" t="s">
        <v>6508</v>
      </c>
      <c r="D1220" t="s">
        <v>6509</v>
      </c>
      <c r="E1220" t="s">
        <v>60</v>
      </c>
      <c r="F1220" t="s">
        <v>6510</v>
      </c>
      <c r="G1220">
        <v>57387</v>
      </c>
      <c r="H1220">
        <v>0</v>
      </c>
      <c r="I1220">
        <v>0.1</v>
      </c>
      <c r="J1220">
        <v>0</v>
      </c>
      <c r="K1220">
        <v>1</v>
      </c>
      <c r="L1220" t="s">
        <v>19</v>
      </c>
      <c r="M1220" t="s">
        <v>5279</v>
      </c>
      <c r="N1220" t="s">
        <v>1461</v>
      </c>
      <c r="O1220" t="s">
        <v>24</v>
      </c>
      <c r="P1220" t="s">
        <v>5280</v>
      </c>
      <c r="Q1220" t="s">
        <v>65</v>
      </c>
      <c r="R1220" t="s">
        <v>66</v>
      </c>
      <c r="S1220" t="s">
        <v>105</v>
      </c>
      <c r="T1220" t="s">
        <v>67</v>
      </c>
      <c r="U1220" t="s">
        <v>35</v>
      </c>
      <c r="V1220">
        <v>603</v>
      </c>
      <c r="W1220" t="s">
        <v>36</v>
      </c>
      <c r="X1220" t="s">
        <v>37</v>
      </c>
      <c r="Y1220">
        <v>2</v>
      </c>
      <c r="AB1220" t="str">
        <f>IF(Table111[[#This Row],[In Adafruit Kit]]+Table111[[#This Row],[Common part]]&gt;0,1,"")</f>
        <v/>
      </c>
      <c r="AD1220">
        <v>1</v>
      </c>
      <c r="AE1220" t="e">
        <f>VLOOKUP(Table111[[#This Row],[Resistance (Ohms)]],Values!$A$12:'Values'!D$88,3,0)</f>
        <v>#N/A</v>
      </c>
      <c r="AG1220" t="str">
        <f>CONCATENATE(Table111[[#This Row],[Resistance (Ohms)]],Table111[[#This Row],[Tolerance]],Table111[[#This Row],[Stock]])</f>
        <v>4.12kÂ±1%</v>
      </c>
      <c r="AH1220" t="s">
        <v>11345</v>
      </c>
      <c r="AI1220" s="6" t="s">
        <v>11350</v>
      </c>
    </row>
    <row r="1221" spans="1:35">
      <c r="A1221" t="s">
        <v>7192</v>
      </c>
      <c r="B1221" t="s">
        <v>5275</v>
      </c>
      <c r="C1221" t="s">
        <v>8383</v>
      </c>
      <c r="D1221" t="s">
        <v>8384</v>
      </c>
      <c r="E1221" t="s">
        <v>60</v>
      </c>
      <c r="F1221" t="s">
        <v>6510</v>
      </c>
      <c r="G1221">
        <v>0</v>
      </c>
      <c r="H1221">
        <v>0</v>
      </c>
      <c r="I1221" t="s">
        <v>25</v>
      </c>
      <c r="J1221">
        <v>0</v>
      </c>
      <c r="K1221">
        <v>10</v>
      </c>
      <c r="L1221" t="s">
        <v>19</v>
      </c>
      <c r="M1221" t="s">
        <v>5279</v>
      </c>
      <c r="N1221" t="s">
        <v>1461</v>
      </c>
      <c r="O1221" t="s">
        <v>24</v>
      </c>
      <c r="P1221" t="s">
        <v>5280</v>
      </c>
      <c r="Q1221" t="s">
        <v>65</v>
      </c>
      <c r="R1221" t="s">
        <v>20</v>
      </c>
      <c r="S1221" t="s">
        <v>105</v>
      </c>
      <c r="T1221" t="s">
        <v>67</v>
      </c>
      <c r="U1221" t="s">
        <v>35</v>
      </c>
      <c r="V1221">
        <v>603</v>
      </c>
      <c r="W1221" t="s">
        <v>36</v>
      </c>
      <c r="X1221" t="s">
        <v>37</v>
      </c>
      <c r="Y1221">
        <v>2</v>
      </c>
      <c r="AB1221" t="str">
        <f>IF(Table111[[#This Row],[In Adafruit Kit]]+Table111[[#This Row],[Common part]]&gt;0,1,"")</f>
        <v/>
      </c>
      <c r="AE1221" t="e">
        <f>VLOOKUP(Table111[[#This Row],[Resistance (Ohms)]],Values!$A$12:'Values'!D$88,3,0)</f>
        <v>#N/A</v>
      </c>
      <c r="AG1221" t="str">
        <f>CONCATENATE(Table111[[#This Row],[Resistance (Ohms)]],Table111[[#This Row],[Tolerance]],Table111[[#This Row],[Stock]])</f>
        <v>4.12kÂ±1%</v>
      </c>
      <c r="AH1221" t="s">
        <v>11345</v>
      </c>
      <c r="AI1221" s="6" t="s">
        <v>11350</v>
      </c>
    </row>
    <row r="1222" spans="1:35">
      <c r="A1222" t="s">
        <v>5274</v>
      </c>
      <c r="B1222" t="s">
        <v>5275</v>
      </c>
      <c r="C1222" t="s">
        <v>6364</v>
      </c>
      <c r="D1222" t="s">
        <v>6365</v>
      </c>
      <c r="E1222" t="s">
        <v>60</v>
      </c>
      <c r="F1222" t="s">
        <v>6366</v>
      </c>
      <c r="G1222">
        <v>71945</v>
      </c>
      <c r="H1222">
        <v>0</v>
      </c>
      <c r="I1222">
        <v>0.1</v>
      </c>
      <c r="J1222">
        <v>0</v>
      </c>
      <c r="K1222">
        <v>1</v>
      </c>
      <c r="L1222" t="s">
        <v>19</v>
      </c>
      <c r="M1222" t="s">
        <v>5279</v>
      </c>
      <c r="N1222" t="s">
        <v>614</v>
      </c>
      <c r="O1222" t="s">
        <v>24</v>
      </c>
      <c r="P1222" t="s">
        <v>5280</v>
      </c>
      <c r="Q1222" t="s">
        <v>65</v>
      </c>
      <c r="R1222" t="s">
        <v>66</v>
      </c>
      <c r="S1222" t="s">
        <v>105</v>
      </c>
      <c r="T1222" t="s">
        <v>67</v>
      </c>
      <c r="U1222" t="s">
        <v>35</v>
      </c>
      <c r="V1222">
        <v>603</v>
      </c>
      <c r="W1222" t="s">
        <v>36</v>
      </c>
      <c r="X1222" t="s">
        <v>37</v>
      </c>
      <c r="Y1222">
        <v>2</v>
      </c>
      <c r="AB1222" t="str">
        <f>IF(Table111[[#This Row],[In Adafruit Kit]]+Table111[[#This Row],[Common part]]&gt;0,1,"")</f>
        <v/>
      </c>
      <c r="AD1222">
        <v>1</v>
      </c>
      <c r="AE1222" t="e">
        <f>VLOOKUP(Table111[[#This Row],[Resistance (Ohms)]],Values!$A$12:'Values'!D$88,3,0)</f>
        <v>#N/A</v>
      </c>
      <c r="AG1222" t="str">
        <f>CONCATENATE(Table111[[#This Row],[Resistance (Ohms)]],Table111[[#This Row],[Tolerance]],Table111[[#This Row],[Stock]])</f>
        <v>4.22kÂ±1%</v>
      </c>
      <c r="AH1222" t="s">
        <v>11345</v>
      </c>
      <c r="AI1222" s="6" t="s">
        <v>11350</v>
      </c>
    </row>
    <row r="1223" spans="1:35">
      <c r="A1223" t="s">
        <v>7192</v>
      </c>
      <c r="B1223" t="s">
        <v>5275</v>
      </c>
      <c r="C1223" t="s">
        <v>8393</v>
      </c>
      <c r="D1223" t="s">
        <v>8394</v>
      </c>
      <c r="E1223" t="s">
        <v>60</v>
      </c>
      <c r="F1223" t="s">
        <v>6366</v>
      </c>
      <c r="G1223">
        <v>0</v>
      </c>
      <c r="H1223">
        <v>0</v>
      </c>
      <c r="I1223" t="s">
        <v>25</v>
      </c>
      <c r="J1223">
        <v>0</v>
      </c>
      <c r="K1223">
        <v>10</v>
      </c>
      <c r="L1223" t="s">
        <v>19</v>
      </c>
      <c r="M1223" t="s">
        <v>5279</v>
      </c>
      <c r="N1223" t="s">
        <v>614</v>
      </c>
      <c r="O1223" t="s">
        <v>24</v>
      </c>
      <c r="P1223" t="s">
        <v>5280</v>
      </c>
      <c r="Q1223" t="s">
        <v>65</v>
      </c>
      <c r="R1223" t="s">
        <v>20</v>
      </c>
      <c r="S1223" t="s">
        <v>105</v>
      </c>
      <c r="T1223" t="s">
        <v>67</v>
      </c>
      <c r="U1223" t="s">
        <v>35</v>
      </c>
      <c r="V1223">
        <v>603</v>
      </c>
      <c r="W1223" t="s">
        <v>36</v>
      </c>
      <c r="X1223" t="s">
        <v>37</v>
      </c>
      <c r="Y1223">
        <v>2</v>
      </c>
      <c r="AB1223" t="str">
        <f>IF(Table111[[#This Row],[In Adafruit Kit]]+Table111[[#This Row],[Common part]]&gt;0,1,"")</f>
        <v/>
      </c>
      <c r="AE1223" t="e">
        <f>VLOOKUP(Table111[[#This Row],[Resistance (Ohms)]],Values!$A$12:'Values'!D$88,3,0)</f>
        <v>#N/A</v>
      </c>
      <c r="AG1223" t="str">
        <f>CONCATENATE(Table111[[#This Row],[Resistance (Ohms)]],Table111[[#This Row],[Tolerance]],Table111[[#This Row],[Stock]])</f>
        <v>4.22kÂ±1%</v>
      </c>
      <c r="AH1223" t="s">
        <v>11345</v>
      </c>
      <c r="AI1223" s="6" t="s">
        <v>11350</v>
      </c>
    </row>
    <row r="1224" spans="1:35">
      <c r="A1224" t="s">
        <v>5274</v>
      </c>
      <c r="B1224" t="s">
        <v>5275</v>
      </c>
      <c r="C1224" t="s">
        <v>6646</v>
      </c>
      <c r="D1224" t="s">
        <v>6647</v>
      </c>
      <c r="E1224" t="s">
        <v>60</v>
      </c>
      <c r="F1224" t="s">
        <v>6648</v>
      </c>
      <c r="G1224">
        <v>41894</v>
      </c>
      <c r="H1224">
        <v>0</v>
      </c>
      <c r="I1224">
        <v>0.1</v>
      </c>
      <c r="J1224">
        <v>0</v>
      </c>
      <c r="K1224">
        <v>1</v>
      </c>
      <c r="L1224" t="s">
        <v>19</v>
      </c>
      <c r="M1224" t="s">
        <v>5279</v>
      </c>
      <c r="N1224" t="s">
        <v>762</v>
      </c>
      <c r="O1224" t="s">
        <v>24</v>
      </c>
      <c r="P1224" t="s">
        <v>5280</v>
      </c>
      <c r="Q1224" t="s">
        <v>65</v>
      </c>
      <c r="R1224" t="s">
        <v>66</v>
      </c>
      <c r="S1224" t="s">
        <v>105</v>
      </c>
      <c r="T1224" t="s">
        <v>67</v>
      </c>
      <c r="U1224" t="s">
        <v>35</v>
      </c>
      <c r="V1224">
        <v>603</v>
      </c>
      <c r="W1224" t="s">
        <v>36</v>
      </c>
      <c r="X1224" t="s">
        <v>37</v>
      </c>
      <c r="Y1224">
        <v>2</v>
      </c>
      <c r="AB1224" t="str">
        <f>IF(Table111[[#This Row],[In Adafruit Kit]]+Table111[[#This Row],[Common part]]&gt;0,1,"")</f>
        <v/>
      </c>
      <c r="AD1224">
        <v>1</v>
      </c>
      <c r="AE1224" t="e">
        <f>VLOOKUP(Table111[[#This Row],[Resistance (Ohms)]],Values!$A$12:'Values'!D$88,3,0)</f>
        <v>#N/A</v>
      </c>
      <c r="AG1224" t="str">
        <f>CONCATENATE(Table111[[#This Row],[Resistance (Ohms)]],Table111[[#This Row],[Tolerance]],Table111[[#This Row],[Stock]])</f>
        <v>4.32kÂ±1%</v>
      </c>
      <c r="AH1224" t="s">
        <v>11345</v>
      </c>
      <c r="AI1224" s="6" t="s">
        <v>11350</v>
      </c>
    </row>
    <row r="1225" spans="1:35">
      <c r="A1225" t="s">
        <v>7192</v>
      </c>
      <c r="B1225" t="s">
        <v>5275</v>
      </c>
      <c r="C1225" t="s">
        <v>8411</v>
      </c>
      <c r="D1225" t="s">
        <v>8412</v>
      </c>
      <c r="E1225" t="s">
        <v>60</v>
      </c>
      <c r="F1225" t="s">
        <v>6648</v>
      </c>
      <c r="G1225">
        <v>0</v>
      </c>
      <c r="H1225">
        <v>0</v>
      </c>
      <c r="I1225" t="s">
        <v>25</v>
      </c>
      <c r="J1225">
        <v>0</v>
      </c>
      <c r="K1225">
        <v>10</v>
      </c>
      <c r="L1225" t="s">
        <v>19</v>
      </c>
      <c r="M1225" t="s">
        <v>5279</v>
      </c>
      <c r="N1225" t="s">
        <v>762</v>
      </c>
      <c r="O1225" t="s">
        <v>24</v>
      </c>
      <c r="P1225" t="s">
        <v>5280</v>
      </c>
      <c r="Q1225" t="s">
        <v>65</v>
      </c>
      <c r="R1225" t="s">
        <v>20</v>
      </c>
      <c r="S1225" t="s">
        <v>105</v>
      </c>
      <c r="T1225" t="s">
        <v>67</v>
      </c>
      <c r="U1225" t="s">
        <v>35</v>
      </c>
      <c r="V1225">
        <v>603</v>
      </c>
      <c r="W1225" t="s">
        <v>36</v>
      </c>
      <c r="X1225" t="s">
        <v>37</v>
      </c>
      <c r="Y1225">
        <v>2</v>
      </c>
      <c r="AB1225" t="str">
        <f>IF(Table111[[#This Row],[In Adafruit Kit]]+Table111[[#This Row],[Common part]]&gt;0,1,"")</f>
        <v/>
      </c>
      <c r="AE1225" t="e">
        <f>VLOOKUP(Table111[[#This Row],[Resistance (Ohms)]],Values!$A$12:'Values'!D$88,3,0)</f>
        <v>#N/A</v>
      </c>
      <c r="AG1225" t="str">
        <f>CONCATENATE(Table111[[#This Row],[Resistance (Ohms)]],Table111[[#This Row],[Tolerance]],Table111[[#This Row],[Stock]])</f>
        <v>4.32kÂ±1%</v>
      </c>
      <c r="AH1225" t="s">
        <v>11345</v>
      </c>
      <c r="AI1225" s="6" t="s">
        <v>11350</v>
      </c>
    </row>
    <row r="1226" spans="1:35">
      <c r="A1226" t="s">
        <v>5274</v>
      </c>
      <c r="B1226" t="s">
        <v>5275</v>
      </c>
      <c r="C1226" t="s">
        <v>5557</v>
      </c>
      <c r="D1226" t="s">
        <v>5558</v>
      </c>
      <c r="E1226" t="s">
        <v>60</v>
      </c>
      <c r="F1226" t="s">
        <v>5559</v>
      </c>
      <c r="G1226">
        <v>70071</v>
      </c>
      <c r="H1226">
        <v>0</v>
      </c>
      <c r="I1226">
        <v>0.1</v>
      </c>
      <c r="J1226">
        <v>0</v>
      </c>
      <c r="K1226">
        <v>1</v>
      </c>
      <c r="L1226" t="s">
        <v>19</v>
      </c>
      <c r="M1226" t="s">
        <v>5279</v>
      </c>
      <c r="N1226" t="s">
        <v>284</v>
      </c>
      <c r="O1226" t="s">
        <v>23</v>
      </c>
      <c r="P1226" t="s">
        <v>5280</v>
      </c>
      <c r="Q1226" t="s">
        <v>65</v>
      </c>
      <c r="R1226" t="s">
        <v>66</v>
      </c>
      <c r="S1226" t="s">
        <v>105</v>
      </c>
      <c r="T1226" t="s">
        <v>67</v>
      </c>
      <c r="U1226" t="s">
        <v>35</v>
      </c>
      <c r="V1226">
        <v>603</v>
      </c>
      <c r="W1226" t="s">
        <v>36</v>
      </c>
      <c r="X1226" t="s">
        <v>37</v>
      </c>
      <c r="Y1226">
        <v>2</v>
      </c>
      <c r="AB1226" t="str">
        <f>IF(Table111[[#This Row],[In Adafruit Kit]]+Table111[[#This Row],[Common part]]&gt;0,1,"")</f>
        <v/>
      </c>
      <c r="AE1226" t="str">
        <f>VLOOKUP(Table111[[#This Row],[Resistance (Ohms)]],Values!$A$12:'Values'!D$88,3,0)</f>
        <v>STOCK</v>
      </c>
      <c r="AF1226" t="s">
        <v>29</v>
      </c>
      <c r="AG1226" t="str">
        <f>CONCATENATE(Table111[[#This Row],[Resistance (Ohms)]],Table111[[#This Row],[Tolerance]],Table111[[#This Row],[Stock]])</f>
        <v>4.3kÂ±5%Stock</v>
      </c>
      <c r="AH1226" t="s">
        <v>11345</v>
      </c>
      <c r="AI1226" s="6" t="s">
        <v>11350</v>
      </c>
    </row>
    <row r="1227" spans="1:35">
      <c r="A1227" t="s">
        <v>5274</v>
      </c>
      <c r="B1227" t="s">
        <v>5275</v>
      </c>
      <c r="C1227" t="s">
        <v>6988</v>
      </c>
      <c r="D1227" t="s">
        <v>6989</v>
      </c>
      <c r="E1227" t="s">
        <v>60</v>
      </c>
      <c r="F1227" t="s">
        <v>6990</v>
      </c>
      <c r="G1227">
        <v>19568</v>
      </c>
      <c r="H1227">
        <v>0</v>
      </c>
      <c r="I1227">
        <v>0.1</v>
      </c>
      <c r="J1227">
        <v>0</v>
      </c>
      <c r="K1227">
        <v>1</v>
      </c>
      <c r="L1227" t="s">
        <v>19</v>
      </c>
      <c r="M1227" t="s">
        <v>5279</v>
      </c>
      <c r="N1227" t="s">
        <v>284</v>
      </c>
      <c r="O1227" t="s">
        <v>24</v>
      </c>
      <c r="P1227" t="s">
        <v>5280</v>
      </c>
      <c r="Q1227" t="s">
        <v>65</v>
      </c>
      <c r="R1227" t="s">
        <v>66</v>
      </c>
      <c r="S1227" t="s">
        <v>105</v>
      </c>
      <c r="T1227" t="s">
        <v>67</v>
      </c>
      <c r="U1227" t="s">
        <v>35</v>
      </c>
      <c r="V1227">
        <v>603</v>
      </c>
      <c r="W1227" t="s">
        <v>36</v>
      </c>
      <c r="X1227" t="s">
        <v>37</v>
      </c>
      <c r="Y1227">
        <v>2</v>
      </c>
      <c r="Z1227">
        <v>1</v>
      </c>
      <c r="AB1227">
        <f>IF(Table111[[#This Row],[In Adafruit Kit]]+Table111[[#This Row],[Common part]]&gt;0,1,"")</f>
        <v>1</v>
      </c>
      <c r="AC1227">
        <v>1</v>
      </c>
      <c r="AE1227" t="str">
        <f>VLOOKUP(Table111[[#This Row],[Resistance (Ohms)]],Values!$A$12:'Values'!D$88,3,0)</f>
        <v>STOCK</v>
      </c>
      <c r="AF1227" t="s">
        <v>29</v>
      </c>
      <c r="AG1227" t="str">
        <f>CONCATENATE(Table111[[#This Row],[Resistance (Ohms)]],Table111[[#This Row],[Tolerance]],Table111[[#This Row],[Stock]])</f>
        <v>4.3kÂ±1%Stock</v>
      </c>
      <c r="AH1227" t="s">
        <v>11345</v>
      </c>
      <c r="AI1227" s="6" t="s">
        <v>11350</v>
      </c>
    </row>
    <row r="1228" spans="1:35">
      <c r="A1228" t="s">
        <v>7192</v>
      </c>
      <c r="B1228" t="s">
        <v>5275</v>
      </c>
      <c r="C1228" t="s">
        <v>8403</v>
      </c>
      <c r="D1228" t="s">
        <v>8404</v>
      </c>
      <c r="E1228" t="s">
        <v>60</v>
      </c>
      <c r="F1228" t="s">
        <v>6990</v>
      </c>
      <c r="G1228">
        <v>0</v>
      </c>
      <c r="H1228">
        <v>0</v>
      </c>
      <c r="I1228" t="s">
        <v>25</v>
      </c>
      <c r="J1228">
        <v>0</v>
      </c>
      <c r="K1228">
        <v>10</v>
      </c>
      <c r="L1228" t="s">
        <v>19</v>
      </c>
      <c r="M1228" t="s">
        <v>5279</v>
      </c>
      <c r="N1228" t="s">
        <v>284</v>
      </c>
      <c r="O1228" t="s">
        <v>24</v>
      </c>
      <c r="P1228" t="s">
        <v>5280</v>
      </c>
      <c r="Q1228" t="s">
        <v>65</v>
      </c>
      <c r="R1228" t="s">
        <v>20</v>
      </c>
      <c r="S1228" t="s">
        <v>105</v>
      </c>
      <c r="T1228" t="s">
        <v>67</v>
      </c>
      <c r="U1228" t="s">
        <v>35</v>
      </c>
      <c r="V1228">
        <v>603</v>
      </c>
      <c r="W1228" t="s">
        <v>36</v>
      </c>
      <c r="X1228" t="s">
        <v>37</v>
      </c>
      <c r="Y1228">
        <v>2</v>
      </c>
      <c r="AB1228" t="str">
        <f>IF(Table111[[#This Row],[In Adafruit Kit]]+Table111[[#This Row],[Common part]]&gt;0,1,"")</f>
        <v/>
      </c>
      <c r="AE1228" t="str">
        <f>VLOOKUP(Table111[[#This Row],[Resistance (Ohms)]],Values!$A$12:'Values'!D$88,3,0)</f>
        <v>STOCK</v>
      </c>
      <c r="AG1228" t="str">
        <f>CONCATENATE(Table111[[#This Row],[Resistance (Ohms)]],Table111[[#This Row],[Tolerance]],Table111[[#This Row],[Stock]])</f>
        <v>4.3kÂ±1%</v>
      </c>
      <c r="AH1228" t="s">
        <v>11345</v>
      </c>
      <c r="AI1228" s="6" t="s">
        <v>11350</v>
      </c>
    </row>
    <row r="1229" spans="1:35">
      <c r="A1229" t="s">
        <v>7192</v>
      </c>
      <c r="B1229" t="s">
        <v>5275</v>
      </c>
      <c r="C1229" t="s">
        <v>9068</v>
      </c>
      <c r="D1229" t="s">
        <v>9069</v>
      </c>
      <c r="E1229" t="s">
        <v>60</v>
      </c>
      <c r="F1229" t="s">
        <v>5559</v>
      </c>
      <c r="G1229">
        <v>0</v>
      </c>
      <c r="H1229">
        <v>0</v>
      </c>
      <c r="I1229" t="s">
        <v>25</v>
      </c>
      <c r="J1229">
        <v>0</v>
      </c>
      <c r="K1229">
        <v>10</v>
      </c>
      <c r="L1229" t="s">
        <v>19</v>
      </c>
      <c r="M1229" t="s">
        <v>5279</v>
      </c>
      <c r="N1229" t="s">
        <v>284</v>
      </c>
      <c r="O1229" t="s">
        <v>23</v>
      </c>
      <c r="P1229" t="s">
        <v>5280</v>
      </c>
      <c r="Q1229" t="s">
        <v>65</v>
      </c>
      <c r="R1229" t="s">
        <v>20</v>
      </c>
      <c r="S1229" t="s">
        <v>71</v>
      </c>
      <c r="T1229" t="s">
        <v>67</v>
      </c>
      <c r="U1229" t="s">
        <v>35</v>
      </c>
      <c r="V1229">
        <v>603</v>
      </c>
      <c r="W1229" t="s">
        <v>36</v>
      </c>
      <c r="X1229" t="s">
        <v>37</v>
      </c>
      <c r="Y1229">
        <v>2</v>
      </c>
      <c r="AB1229" t="str">
        <f>IF(Table111[[#This Row],[In Adafruit Kit]]+Table111[[#This Row],[Common part]]&gt;0,1,"")</f>
        <v/>
      </c>
      <c r="AE1229" t="str">
        <f>VLOOKUP(Table111[[#This Row],[Resistance (Ohms)]],Values!$A$12:'Values'!D$88,3,0)</f>
        <v>STOCK</v>
      </c>
      <c r="AG1229" t="str">
        <f>CONCATENATE(Table111[[#This Row],[Resistance (Ohms)]],Table111[[#This Row],[Tolerance]],Table111[[#This Row],[Stock]])</f>
        <v>4.3kÂ±5%</v>
      </c>
      <c r="AH1229" t="s">
        <v>11345</v>
      </c>
      <c r="AI1229" s="6" t="s">
        <v>11350</v>
      </c>
    </row>
    <row r="1230" spans="1:35">
      <c r="A1230" t="s">
        <v>5274</v>
      </c>
      <c r="B1230" t="s">
        <v>5275</v>
      </c>
      <c r="C1230" t="s">
        <v>7279</v>
      </c>
      <c r="D1230" t="s">
        <v>7280</v>
      </c>
      <c r="E1230" t="s">
        <v>60</v>
      </c>
      <c r="F1230" t="s">
        <v>7281</v>
      </c>
      <c r="G1230">
        <v>14134</v>
      </c>
      <c r="H1230">
        <v>0</v>
      </c>
      <c r="I1230">
        <v>0.1</v>
      </c>
      <c r="J1230">
        <v>0</v>
      </c>
      <c r="K1230">
        <v>1</v>
      </c>
      <c r="L1230" t="s">
        <v>19</v>
      </c>
      <c r="M1230" t="s">
        <v>5279</v>
      </c>
      <c r="N1230" t="s">
        <v>2524</v>
      </c>
      <c r="O1230" t="s">
        <v>23</v>
      </c>
      <c r="P1230" t="s">
        <v>5280</v>
      </c>
      <c r="Q1230" t="s">
        <v>65</v>
      </c>
      <c r="R1230" t="s">
        <v>66</v>
      </c>
      <c r="S1230" t="s">
        <v>105</v>
      </c>
      <c r="T1230" t="s">
        <v>67</v>
      </c>
      <c r="U1230" t="s">
        <v>35</v>
      </c>
      <c r="V1230">
        <v>603</v>
      </c>
      <c r="W1230" t="s">
        <v>36</v>
      </c>
      <c r="X1230" t="s">
        <v>37</v>
      </c>
      <c r="Y1230">
        <v>2</v>
      </c>
      <c r="Z1230">
        <v>1</v>
      </c>
      <c r="AB1230">
        <f>IF(Table111[[#This Row],[In Adafruit Kit]]+Table111[[#This Row],[Common part]]&gt;0,1,"")</f>
        <v>1</v>
      </c>
      <c r="AC1230">
        <v>1</v>
      </c>
      <c r="AE1230" t="e">
        <f>VLOOKUP(Table111[[#This Row],[Resistance (Ohms)]],Values!$A$12:'Values'!D$88,3,0)</f>
        <v>#N/A</v>
      </c>
      <c r="AG1230" t="str">
        <f>CONCATENATE(Table111[[#This Row],[Resistance (Ohms)]],Table111[[#This Row],[Tolerance]],Table111[[#This Row],[Stock]])</f>
        <v>4.3MÂ±5%</v>
      </c>
      <c r="AH1230" t="s">
        <v>11345</v>
      </c>
      <c r="AI1230" s="6" t="s">
        <v>11350</v>
      </c>
    </row>
    <row r="1231" spans="1:35">
      <c r="A1231" t="s">
        <v>7192</v>
      </c>
      <c r="B1231" t="s">
        <v>5275</v>
      </c>
      <c r="C1231" t="s">
        <v>9074</v>
      </c>
      <c r="D1231" t="s">
        <v>9075</v>
      </c>
      <c r="E1231" t="s">
        <v>60</v>
      </c>
      <c r="F1231" t="s">
        <v>7281</v>
      </c>
      <c r="G1231">
        <v>0</v>
      </c>
      <c r="H1231">
        <v>0</v>
      </c>
      <c r="I1231" t="s">
        <v>25</v>
      </c>
      <c r="J1231">
        <v>0</v>
      </c>
      <c r="K1231">
        <v>10</v>
      </c>
      <c r="L1231" t="s">
        <v>19</v>
      </c>
      <c r="M1231" t="s">
        <v>5279</v>
      </c>
      <c r="N1231" t="s">
        <v>2524</v>
      </c>
      <c r="O1231" t="s">
        <v>23</v>
      </c>
      <c r="P1231" t="s">
        <v>5280</v>
      </c>
      <c r="Q1231" t="s">
        <v>65</v>
      </c>
      <c r="R1231" t="s">
        <v>20</v>
      </c>
      <c r="S1231" t="s">
        <v>71</v>
      </c>
      <c r="T1231" t="s">
        <v>67</v>
      </c>
      <c r="U1231" t="s">
        <v>35</v>
      </c>
      <c r="V1231">
        <v>603</v>
      </c>
      <c r="W1231" t="s">
        <v>36</v>
      </c>
      <c r="X1231" t="s">
        <v>37</v>
      </c>
      <c r="Y1231">
        <v>2</v>
      </c>
      <c r="AB1231" t="str">
        <f>IF(Table111[[#This Row],[In Adafruit Kit]]+Table111[[#This Row],[Common part]]&gt;0,1,"")</f>
        <v/>
      </c>
      <c r="AE1231" t="e">
        <f>VLOOKUP(Table111[[#This Row],[Resistance (Ohms)]],Values!$A$12:'Values'!D$88,3,0)</f>
        <v>#N/A</v>
      </c>
      <c r="AG1231" t="str">
        <f>CONCATENATE(Table111[[#This Row],[Resistance (Ohms)]],Table111[[#This Row],[Tolerance]],Table111[[#This Row],[Stock]])</f>
        <v>4.3MÂ±5%</v>
      </c>
      <c r="AH1231" t="s">
        <v>11345</v>
      </c>
      <c r="AI1231" s="6" t="s">
        <v>11350</v>
      </c>
    </row>
    <row r="1232" spans="1:35">
      <c r="A1232" t="s">
        <v>5274</v>
      </c>
      <c r="B1232" t="s">
        <v>5275</v>
      </c>
      <c r="C1232" t="s">
        <v>6046</v>
      </c>
      <c r="D1232" t="s">
        <v>6047</v>
      </c>
      <c r="E1232" t="s">
        <v>60</v>
      </c>
      <c r="F1232" t="s">
        <v>6048</v>
      </c>
      <c r="G1232">
        <v>111201</v>
      </c>
      <c r="H1232">
        <v>0</v>
      </c>
      <c r="I1232">
        <v>0.1</v>
      </c>
      <c r="J1232">
        <v>0</v>
      </c>
      <c r="K1232">
        <v>1</v>
      </c>
      <c r="L1232" t="s">
        <v>19</v>
      </c>
      <c r="M1232" t="s">
        <v>5279</v>
      </c>
      <c r="N1232" t="s">
        <v>1321</v>
      </c>
      <c r="O1232" t="s">
        <v>24</v>
      </c>
      <c r="P1232" t="s">
        <v>5280</v>
      </c>
      <c r="Q1232" t="s">
        <v>65</v>
      </c>
      <c r="R1232" t="s">
        <v>66</v>
      </c>
      <c r="S1232" t="s">
        <v>105</v>
      </c>
      <c r="T1232" t="s">
        <v>67</v>
      </c>
      <c r="U1232" t="s">
        <v>35</v>
      </c>
      <c r="V1232">
        <v>603</v>
      </c>
      <c r="W1232" t="s">
        <v>36</v>
      </c>
      <c r="X1232" t="s">
        <v>37</v>
      </c>
      <c r="Y1232">
        <v>2</v>
      </c>
      <c r="AB1232" t="str">
        <f>IF(Table111[[#This Row],[In Adafruit Kit]]+Table111[[#This Row],[Common part]]&gt;0,1,"")</f>
        <v/>
      </c>
      <c r="AD1232">
        <v>1</v>
      </c>
      <c r="AE1232" t="e">
        <f>VLOOKUP(Table111[[#This Row],[Resistance (Ohms)]],Values!$A$12:'Values'!D$88,3,0)</f>
        <v>#N/A</v>
      </c>
      <c r="AG1232" t="str">
        <f>CONCATENATE(Table111[[#This Row],[Resistance (Ohms)]],Table111[[#This Row],[Tolerance]],Table111[[#This Row],[Stock]])</f>
        <v>4.42kÂ±1%</v>
      </c>
      <c r="AH1232" t="s">
        <v>11345</v>
      </c>
      <c r="AI1232" s="6" t="s">
        <v>11350</v>
      </c>
    </row>
    <row r="1233" spans="1:35">
      <c r="A1233" t="s">
        <v>7192</v>
      </c>
      <c r="B1233" t="s">
        <v>5275</v>
      </c>
      <c r="C1233" t="s">
        <v>8423</v>
      </c>
      <c r="D1233" t="s">
        <v>8424</v>
      </c>
      <c r="E1233" t="s">
        <v>60</v>
      </c>
      <c r="F1233" t="s">
        <v>6048</v>
      </c>
      <c r="G1233">
        <v>0</v>
      </c>
      <c r="H1233">
        <v>0</v>
      </c>
      <c r="I1233" t="s">
        <v>25</v>
      </c>
      <c r="J1233">
        <v>0</v>
      </c>
      <c r="K1233">
        <v>10</v>
      </c>
      <c r="L1233" t="s">
        <v>19</v>
      </c>
      <c r="M1233" t="s">
        <v>5279</v>
      </c>
      <c r="N1233" t="s">
        <v>1321</v>
      </c>
      <c r="O1233" t="s">
        <v>24</v>
      </c>
      <c r="P1233" t="s">
        <v>5280</v>
      </c>
      <c r="Q1233" t="s">
        <v>65</v>
      </c>
      <c r="R1233" t="s">
        <v>20</v>
      </c>
      <c r="S1233" t="s">
        <v>105</v>
      </c>
      <c r="T1233" t="s">
        <v>67</v>
      </c>
      <c r="U1233" t="s">
        <v>35</v>
      </c>
      <c r="V1233">
        <v>603</v>
      </c>
      <c r="W1233" t="s">
        <v>36</v>
      </c>
      <c r="X1233" t="s">
        <v>37</v>
      </c>
      <c r="Y1233">
        <v>2</v>
      </c>
      <c r="AB1233" t="str">
        <f>IF(Table111[[#This Row],[In Adafruit Kit]]+Table111[[#This Row],[Common part]]&gt;0,1,"")</f>
        <v/>
      </c>
      <c r="AE1233" t="e">
        <f>VLOOKUP(Table111[[#This Row],[Resistance (Ohms)]],Values!$A$12:'Values'!D$88,3,0)</f>
        <v>#N/A</v>
      </c>
      <c r="AG1233" t="str">
        <f>CONCATENATE(Table111[[#This Row],[Resistance (Ohms)]],Table111[[#This Row],[Tolerance]],Table111[[#This Row],[Stock]])</f>
        <v>4.42kÂ±1%</v>
      </c>
      <c r="AH1233" t="s">
        <v>11345</v>
      </c>
      <c r="AI1233" s="6" t="s">
        <v>11350</v>
      </c>
    </row>
    <row r="1234" spans="1:35">
      <c r="A1234" t="s">
        <v>5274</v>
      </c>
      <c r="B1234" t="s">
        <v>5275</v>
      </c>
      <c r="C1234" t="s">
        <v>7552</v>
      </c>
      <c r="D1234" t="s">
        <v>7553</v>
      </c>
      <c r="E1234" t="s">
        <v>60</v>
      </c>
      <c r="F1234" t="s">
        <v>7554</v>
      </c>
      <c r="G1234">
        <v>339</v>
      </c>
      <c r="H1234">
        <v>0</v>
      </c>
      <c r="I1234">
        <v>0.1</v>
      </c>
      <c r="J1234">
        <v>0</v>
      </c>
      <c r="K1234">
        <v>1</v>
      </c>
      <c r="L1234" t="s">
        <v>19</v>
      </c>
      <c r="M1234" t="s">
        <v>5279</v>
      </c>
      <c r="N1234" t="s">
        <v>1077</v>
      </c>
      <c r="O1234" t="s">
        <v>24</v>
      </c>
      <c r="P1234" t="s">
        <v>5280</v>
      </c>
      <c r="Q1234" t="s">
        <v>65</v>
      </c>
      <c r="R1234" t="s">
        <v>66</v>
      </c>
      <c r="S1234" t="s">
        <v>105</v>
      </c>
      <c r="T1234" t="s">
        <v>67</v>
      </c>
      <c r="U1234" t="s">
        <v>35</v>
      </c>
      <c r="V1234">
        <v>603</v>
      </c>
      <c r="W1234" t="s">
        <v>36</v>
      </c>
      <c r="X1234" t="s">
        <v>37</v>
      </c>
      <c r="Y1234">
        <v>2</v>
      </c>
      <c r="AB1234" t="str">
        <f>IF(Table111[[#This Row],[In Adafruit Kit]]+Table111[[#This Row],[Common part]]&gt;0,1,"")</f>
        <v/>
      </c>
      <c r="AD1234">
        <v>1</v>
      </c>
      <c r="AE1234" t="e">
        <f>VLOOKUP(Table111[[#This Row],[Resistance (Ohms)]],Values!$A$12:'Values'!D$88,3,0)</f>
        <v>#N/A</v>
      </c>
      <c r="AG1234" t="str">
        <f>CONCATENATE(Table111[[#This Row],[Resistance (Ohms)]],Table111[[#This Row],[Tolerance]],Table111[[#This Row],[Stock]])</f>
        <v>4.53kÂ±1%</v>
      </c>
      <c r="AH1234" t="s">
        <v>11345</v>
      </c>
      <c r="AI1234" s="6" t="s">
        <v>11350</v>
      </c>
    </row>
    <row r="1235" spans="1:35">
      <c r="A1235" t="s">
        <v>7192</v>
      </c>
      <c r="B1235" t="s">
        <v>5275</v>
      </c>
      <c r="C1235" t="s">
        <v>8433</v>
      </c>
      <c r="D1235" t="s">
        <v>8434</v>
      </c>
      <c r="E1235" t="s">
        <v>60</v>
      </c>
      <c r="F1235" t="s">
        <v>7554</v>
      </c>
      <c r="G1235">
        <v>0</v>
      </c>
      <c r="H1235">
        <v>0</v>
      </c>
      <c r="I1235" t="s">
        <v>25</v>
      </c>
      <c r="J1235">
        <v>0</v>
      </c>
      <c r="K1235">
        <v>10</v>
      </c>
      <c r="L1235" t="s">
        <v>19</v>
      </c>
      <c r="M1235" t="s">
        <v>5279</v>
      </c>
      <c r="N1235" t="s">
        <v>1077</v>
      </c>
      <c r="O1235" t="s">
        <v>24</v>
      </c>
      <c r="P1235" t="s">
        <v>5280</v>
      </c>
      <c r="Q1235" t="s">
        <v>65</v>
      </c>
      <c r="R1235" t="s">
        <v>20</v>
      </c>
      <c r="S1235" t="s">
        <v>105</v>
      </c>
      <c r="T1235" t="s">
        <v>67</v>
      </c>
      <c r="U1235" t="s">
        <v>35</v>
      </c>
      <c r="V1235">
        <v>603</v>
      </c>
      <c r="W1235" t="s">
        <v>36</v>
      </c>
      <c r="X1235" t="s">
        <v>37</v>
      </c>
      <c r="Y1235">
        <v>2</v>
      </c>
      <c r="AB1235" t="str">
        <f>IF(Table111[[#This Row],[In Adafruit Kit]]+Table111[[#This Row],[Common part]]&gt;0,1,"")</f>
        <v/>
      </c>
      <c r="AE1235" t="e">
        <f>VLOOKUP(Table111[[#This Row],[Resistance (Ohms)]],Values!$A$12:'Values'!D$88,3,0)</f>
        <v>#N/A</v>
      </c>
      <c r="AG1235" t="str">
        <f>CONCATENATE(Table111[[#This Row],[Resistance (Ohms)]],Table111[[#This Row],[Tolerance]],Table111[[#This Row],[Stock]])</f>
        <v>4.53kÂ±1%</v>
      </c>
      <c r="AH1235" t="s">
        <v>11345</v>
      </c>
      <c r="AI1235" s="6" t="s">
        <v>11350</v>
      </c>
    </row>
    <row r="1236" spans="1:35">
      <c r="A1236" t="s">
        <v>5274</v>
      </c>
      <c r="B1236" t="s">
        <v>5275</v>
      </c>
      <c r="C1236" t="s">
        <v>6511</v>
      </c>
      <c r="D1236" t="s">
        <v>6512</v>
      </c>
      <c r="E1236" t="s">
        <v>60</v>
      </c>
      <c r="F1236" t="s">
        <v>6513</v>
      </c>
      <c r="G1236">
        <v>55438</v>
      </c>
      <c r="H1236">
        <v>0</v>
      </c>
      <c r="I1236">
        <v>0.1</v>
      </c>
      <c r="J1236">
        <v>0</v>
      </c>
      <c r="K1236">
        <v>1</v>
      </c>
      <c r="L1236" t="s">
        <v>19</v>
      </c>
      <c r="M1236" t="s">
        <v>5279</v>
      </c>
      <c r="N1236" t="s">
        <v>1603</v>
      </c>
      <c r="O1236" t="s">
        <v>24</v>
      </c>
      <c r="P1236" t="s">
        <v>5280</v>
      </c>
      <c r="Q1236" t="s">
        <v>65</v>
      </c>
      <c r="R1236" t="s">
        <v>66</v>
      </c>
      <c r="S1236" t="s">
        <v>105</v>
      </c>
      <c r="T1236" t="s">
        <v>67</v>
      </c>
      <c r="U1236" t="s">
        <v>35</v>
      </c>
      <c r="V1236">
        <v>603</v>
      </c>
      <c r="W1236" t="s">
        <v>36</v>
      </c>
      <c r="X1236" t="s">
        <v>37</v>
      </c>
      <c r="Y1236">
        <v>2</v>
      </c>
      <c r="AB1236" t="str">
        <f>IF(Table111[[#This Row],[In Adafruit Kit]]+Table111[[#This Row],[Common part]]&gt;0,1,"")</f>
        <v/>
      </c>
      <c r="AD1236">
        <v>1</v>
      </c>
      <c r="AE1236" t="e">
        <f>VLOOKUP(Table111[[#This Row],[Resistance (Ohms)]],Values!$A$12:'Values'!D$88,3,0)</f>
        <v>#N/A</v>
      </c>
      <c r="AG1236" t="str">
        <f>CONCATENATE(Table111[[#This Row],[Resistance (Ohms)]],Table111[[#This Row],[Tolerance]],Table111[[#This Row],[Stock]])</f>
        <v>4.64kÂ±1%</v>
      </c>
      <c r="AH1236" t="s">
        <v>11345</v>
      </c>
      <c r="AI1236" s="6" t="s">
        <v>11350</v>
      </c>
    </row>
    <row r="1237" spans="1:35">
      <c r="A1237" t="s">
        <v>7192</v>
      </c>
      <c r="B1237" t="s">
        <v>5275</v>
      </c>
      <c r="C1237" t="s">
        <v>8443</v>
      </c>
      <c r="D1237" t="s">
        <v>8444</v>
      </c>
      <c r="E1237" t="s">
        <v>60</v>
      </c>
      <c r="F1237" t="s">
        <v>6513</v>
      </c>
      <c r="G1237">
        <v>0</v>
      </c>
      <c r="H1237">
        <v>0</v>
      </c>
      <c r="I1237" t="s">
        <v>25</v>
      </c>
      <c r="J1237">
        <v>0</v>
      </c>
      <c r="K1237">
        <v>10</v>
      </c>
      <c r="L1237" t="s">
        <v>19</v>
      </c>
      <c r="M1237" t="s">
        <v>5279</v>
      </c>
      <c r="N1237" t="s">
        <v>1603</v>
      </c>
      <c r="O1237" t="s">
        <v>24</v>
      </c>
      <c r="P1237" t="s">
        <v>5280</v>
      </c>
      <c r="Q1237" t="s">
        <v>65</v>
      </c>
      <c r="R1237" t="s">
        <v>20</v>
      </c>
      <c r="S1237" t="s">
        <v>105</v>
      </c>
      <c r="T1237" t="s">
        <v>67</v>
      </c>
      <c r="U1237" t="s">
        <v>35</v>
      </c>
      <c r="V1237">
        <v>603</v>
      </c>
      <c r="W1237" t="s">
        <v>36</v>
      </c>
      <c r="X1237" t="s">
        <v>37</v>
      </c>
      <c r="Y1237">
        <v>2</v>
      </c>
      <c r="AB1237" t="str">
        <f>IF(Table111[[#This Row],[In Adafruit Kit]]+Table111[[#This Row],[Common part]]&gt;0,1,"")</f>
        <v/>
      </c>
      <c r="AE1237" t="e">
        <f>VLOOKUP(Table111[[#This Row],[Resistance (Ohms)]],Values!$A$12:'Values'!D$88,3,0)</f>
        <v>#N/A</v>
      </c>
      <c r="AG1237" t="str">
        <f>CONCATENATE(Table111[[#This Row],[Resistance (Ohms)]],Table111[[#This Row],[Tolerance]],Table111[[#This Row],[Stock]])</f>
        <v>4.64kÂ±1%</v>
      </c>
      <c r="AH1237" t="s">
        <v>11345</v>
      </c>
      <c r="AI1237" s="6" t="s">
        <v>11350</v>
      </c>
    </row>
    <row r="1238" spans="1:35">
      <c r="A1238" t="s">
        <v>5274</v>
      </c>
      <c r="B1238" t="s">
        <v>5275</v>
      </c>
      <c r="C1238" t="s">
        <v>5734</v>
      </c>
      <c r="D1238" t="s">
        <v>5735</v>
      </c>
      <c r="E1238" t="s">
        <v>60</v>
      </c>
      <c r="F1238" t="s">
        <v>5736</v>
      </c>
      <c r="G1238">
        <v>390682</v>
      </c>
      <c r="H1238">
        <v>0</v>
      </c>
      <c r="I1238">
        <v>0.1</v>
      </c>
      <c r="J1238">
        <v>0</v>
      </c>
      <c r="K1238">
        <v>1</v>
      </c>
      <c r="L1238" t="s">
        <v>19</v>
      </c>
      <c r="M1238" t="s">
        <v>5279</v>
      </c>
      <c r="N1238" t="s">
        <v>554</v>
      </c>
      <c r="O1238" t="s">
        <v>24</v>
      </c>
      <c r="P1238" t="s">
        <v>5280</v>
      </c>
      <c r="Q1238" t="s">
        <v>65</v>
      </c>
      <c r="R1238" t="s">
        <v>66</v>
      </c>
      <c r="S1238" t="s">
        <v>105</v>
      </c>
      <c r="T1238" t="s">
        <v>67</v>
      </c>
      <c r="U1238" t="s">
        <v>35</v>
      </c>
      <c r="V1238">
        <v>603</v>
      </c>
      <c r="W1238" t="s">
        <v>36</v>
      </c>
      <c r="X1238" t="s">
        <v>37</v>
      </c>
      <c r="Y1238">
        <v>2</v>
      </c>
      <c r="AB1238" t="str">
        <f>IF(Table111[[#This Row],[In Adafruit Kit]]+Table111[[#This Row],[Common part]]&gt;0,1,"")</f>
        <v/>
      </c>
      <c r="AD1238">
        <v>1</v>
      </c>
      <c r="AE1238" t="e">
        <f>VLOOKUP(Table111[[#This Row],[Resistance (Ohms)]],Values!$A$12:'Values'!D$88,3,0)</f>
        <v>#N/A</v>
      </c>
      <c r="AG1238" t="str">
        <f>CONCATENATE(Table111[[#This Row],[Resistance (Ohms)]],Table111[[#This Row],[Tolerance]],Table111[[#This Row],[Stock]])</f>
        <v>4.75kÂ±1%</v>
      </c>
      <c r="AH1238" t="s">
        <v>11345</v>
      </c>
      <c r="AI1238" s="6" t="s">
        <v>11350</v>
      </c>
    </row>
    <row r="1239" spans="1:35">
      <c r="A1239" t="s">
        <v>7192</v>
      </c>
      <c r="B1239" t="s">
        <v>5275</v>
      </c>
      <c r="C1239" t="s">
        <v>7243</v>
      </c>
      <c r="D1239" t="s">
        <v>7244</v>
      </c>
      <c r="E1239" t="s">
        <v>60</v>
      </c>
      <c r="F1239" t="s">
        <v>5736</v>
      </c>
      <c r="G1239">
        <v>99500</v>
      </c>
      <c r="H1239">
        <v>0</v>
      </c>
      <c r="I1239">
        <v>0.1</v>
      </c>
      <c r="J1239">
        <v>0</v>
      </c>
      <c r="K1239">
        <v>1</v>
      </c>
      <c r="L1239" t="s">
        <v>19</v>
      </c>
      <c r="M1239" t="s">
        <v>5279</v>
      </c>
      <c r="N1239" t="s">
        <v>554</v>
      </c>
      <c r="O1239" t="s">
        <v>24</v>
      </c>
      <c r="P1239" t="s">
        <v>5280</v>
      </c>
      <c r="Q1239" t="s">
        <v>65</v>
      </c>
      <c r="R1239" t="s">
        <v>66</v>
      </c>
      <c r="S1239" t="s">
        <v>105</v>
      </c>
      <c r="T1239" t="s">
        <v>67</v>
      </c>
      <c r="U1239" t="s">
        <v>35</v>
      </c>
      <c r="V1239" t="s">
        <v>35</v>
      </c>
      <c r="W1239" t="s">
        <v>36</v>
      </c>
      <c r="X1239" t="s">
        <v>37</v>
      </c>
      <c r="Y1239">
        <v>2</v>
      </c>
      <c r="AB1239" t="str">
        <f>IF(Table111[[#This Row],[In Adafruit Kit]]+Table111[[#This Row],[Common part]]&gt;0,1,"")</f>
        <v/>
      </c>
      <c r="AC1239">
        <v>1</v>
      </c>
      <c r="AE1239" t="e">
        <f>VLOOKUP(Table111[[#This Row],[Resistance (Ohms)]],Values!$A$12:'Values'!D$88,3,0)</f>
        <v>#N/A</v>
      </c>
      <c r="AG1239" t="str">
        <f>CONCATENATE(Table111[[#This Row],[Resistance (Ohms)]],Table111[[#This Row],[Tolerance]],Table111[[#This Row],[Stock]])</f>
        <v>4.75kÂ±1%</v>
      </c>
      <c r="AH1239" t="s">
        <v>11345</v>
      </c>
      <c r="AI1239" s="6" t="s">
        <v>11350</v>
      </c>
    </row>
    <row r="1240" spans="1:35">
      <c r="A1240" t="s">
        <v>7192</v>
      </c>
      <c r="B1240" t="s">
        <v>5275</v>
      </c>
      <c r="C1240" t="s">
        <v>8463</v>
      </c>
      <c r="D1240" t="s">
        <v>8464</v>
      </c>
      <c r="E1240" t="s">
        <v>60</v>
      </c>
      <c r="F1240" t="s">
        <v>5736</v>
      </c>
      <c r="G1240">
        <v>0</v>
      </c>
      <c r="H1240">
        <v>0</v>
      </c>
      <c r="I1240" t="s">
        <v>25</v>
      </c>
      <c r="J1240">
        <v>0</v>
      </c>
      <c r="K1240">
        <v>10</v>
      </c>
      <c r="L1240" t="s">
        <v>19</v>
      </c>
      <c r="M1240" t="s">
        <v>5279</v>
      </c>
      <c r="N1240" t="s">
        <v>554</v>
      </c>
      <c r="O1240" t="s">
        <v>24</v>
      </c>
      <c r="P1240" t="s">
        <v>5280</v>
      </c>
      <c r="Q1240" t="s">
        <v>65</v>
      </c>
      <c r="R1240" t="s">
        <v>20</v>
      </c>
      <c r="S1240" t="s">
        <v>105</v>
      </c>
      <c r="T1240" t="s">
        <v>67</v>
      </c>
      <c r="U1240" t="s">
        <v>35</v>
      </c>
      <c r="V1240">
        <v>603</v>
      </c>
      <c r="W1240" t="s">
        <v>36</v>
      </c>
      <c r="X1240" t="s">
        <v>37</v>
      </c>
      <c r="Y1240">
        <v>2</v>
      </c>
      <c r="AB1240" t="str">
        <f>IF(Table111[[#This Row],[In Adafruit Kit]]+Table111[[#This Row],[Common part]]&gt;0,1,"")</f>
        <v/>
      </c>
      <c r="AE1240" t="e">
        <f>VLOOKUP(Table111[[#This Row],[Resistance (Ohms)]],Values!$A$12:'Values'!D$88,3,0)</f>
        <v>#N/A</v>
      </c>
      <c r="AG1240" t="str">
        <f>CONCATENATE(Table111[[#This Row],[Resistance (Ohms)]],Table111[[#This Row],[Tolerance]],Table111[[#This Row],[Stock]])</f>
        <v>4.75kÂ±1%</v>
      </c>
      <c r="AH1240" t="s">
        <v>11345</v>
      </c>
      <c r="AI1240" s="6" t="s">
        <v>11350</v>
      </c>
    </row>
    <row r="1241" spans="1:35">
      <c r="A1241" t="s">
        <v>5274</v>
      </c>
      <c r="B1241" t="s">
        <v>5275</v>
      </c>
      <c r="C1241" t="s">
        <v>6649</v>
      </c>
      <c r="D1241" t="s">
        <v>6650</v>
      </c>
      <c r="E1241" t="s">
        <v>60</v>
      </c>
      <c r="F1241" t="s">
        <v>6651</v>
      </c>
      <c r="G1241">
        <v>49111</v>
      </c>
      <c r="H1241">
        <v>0</v>
      </c>
      <c r="I1241">
        <v>0.1</v>
      </c>
      <c r="J1241">
        <v>0</v>
      </c>
      <c r="K1241">
        <v>1</v>
      </c>
      <c r="L1241" t="s">
        <v>19</v>
      </c>
      <c r="M1241" t="s">
        <v>5279</v>
      </c>
      <c r="N1241" t="s">
        <v>3061</v>
      </c>
      <c r="O1241" t="s">
        <v>24</v>
      </c>
      <c r="P1241" t="s">
        <v>5280</v>
      </c>
      <c r="Q1241" t="s">
        <v>65</v>
      </c>
      <c r="R1241" t="s">
        <v>66</v>
      </c>
      <c r="S1241" t="s">
        <v>105</v>
      </c>
      <c r="T1241" t="s">
        <v>67</v>
      </c>
      <c r="U1241" t="s">
        <v>35</v>
      </c>
      <c r="V1241">
        <v>603</v>
      </c>
      <c r="W1241" t="s">
        <v>36</v>
      </c>
      <c r="X1241" t="s">
        <v>37</v>
      </c>
      <c r="Y1241">
        <v>2</v>
      </c>
      <c r="AB1241" t="str">
        <f>IF(Table111[[#This Row],[In Adafruit Kit]]+Table111[[#This Row],[Common part]]&gt;0,1,"")</f>
        <v/>
      </c>
      <c r="AD1241">
        <v>1</v>
      </c>
      <c r="AE1241" t="e">
        <f>VLOOKUP(Table111[[#This Row],[Resistance (Ohms)]],Values!$A$12:'Values'!D$88,3,0)</f>
        <v>#N/A</v>
      </c>
      <c r="AG1241" t="str">
        <f>CONCATENATE(Table111[[#This Row],[Resistance (Ohms)]],Table111[[#This Row],[Tolerance]],Table111[[#This Row],[Stock]])</f>
        <v>4.75MÂ±1%</v>
      </c>
      <c r="AH1241" t="s">
        <v>11345</v>
      </c>
      <c r="AI1241" s="6" t="s">
        <v>11350</v>
      </c>
    </row>
    <row r="1242" spans="1:35">
      <c r="A1242" t="s">
        <v>7192</v>
      </c>
      <c r="B1242" t="s">
        <v>5275</v>
      </c>
      <c r="C1242" t="s">
        <v>8469</v>
      </c>
      <c r="D1242" t="s">
        <v>8470</v>
      </c>
      <c r="E1242" t="s">
        <v>60</v>
      </c>
      <c r="F1242" t="s">
        <v>6651</v>
      </c>
      <c r="G1242">
        <v>0</v>
      </c>
      <c r="H1242">
        <v>0</v>
      </c>
      <c r="I1242" t="s">
        <v>25</v>
      </c>
      <c r="J1242">
        <v>0</v>
      </c>
      <c r="K1242">
        <v>10</v>
      </c>
      <c r="L1242" t="s">
        <v>19</v>
      </c>
      <c r="M1242" t="s">
        <v>5279</v>
      </c>
      <c r="N1242" t="s">
        <v>3061</v>
      </c>
      <c r="O1242" t="s">
        <v>24</v>
      </c>
      <c r="P1242" t="s">
        <v>5280</v>
      </c>
      <c r="Q1242" t="s">
        <v>65</v>
      </c>
      <c r="R1242" t="s">
        <v>20</v>
      </c>
      <c r="S1242" t="s">
        <v>105</v>
      </c>
      <c r="T1242" t="s">
        <v>67</v>
      </c>
      <c r="U1242" t="s">
        <v>35</v>
      </c>
      <c r="V1242">
        <v>603</v>
      </c>
      <c r="W1242" t="s">
        <v>36</v>
      </c>
      <c r="X1242" t="s">
        <v>37</v>
      </c>
      <c r="Y1242">
        <v>2</v>
      </c>
      <c r="AB1242" t="str">
        <f>IF(Table111[[#This Row],[In Adafruit Kit]]+Table111[[#This Row],[Common part]]&gt;0,1,"")</f>
        <v/>
      </c>
      <c r="AE1242" t="e">
        <f>VLOOKUP(Table111[[#This Row],[Resistance (Ohms)]],Values!$A$12:'Values'!D$88,3,0)</f>
        <v>#N/A</v>
      </c>
      <c r="AG1242" t="str">
        <f>CONCATENATE(Table111[[#This Row],[Resistance (Ohms)]],Table111[[#This Row],[Tolerance]],Table111[[#This Row],[Stock]])</f>
        <v>4.75MÂ±1%</v>
      </c>
      <c r="AH1242" t="s">
        <v>11345</v>
      </c>
      <c r="AI1242" s="6" t="s">
        <v>11350</v>
      </c>
    </row>
    <row r="1243" spans="1:35">
      <c r="A1243" t="s">
        <v>5274</v>
      </c>
      <c r="B1243" t="s">
        <v>5275</v>
      </c>
      <c r="C1243" t="s">
        <v>5284</v>
      </c>
      <c r="D1243" t="s">
        <v>5285</v>
      </c>
      <c r="E1243" t="s">
        <v>60</v>
      </c>
      <c r="F1243" t="s">
        <v>5286</v>
      </c>
      <c r="G1243">
        <v>2646677</v>
      </c>
      <c r="H1243">
        <v>0</v>
      </c>
      <c r="I1243">
        <v>0.1</v>
      </c>
      <c r="J1243">
        <v>0</v>
      </c>
      <c r="K1243">
        <v>1</v>
      </c>
      <c r="L1243" t="s">
        <v>19</v>
      </c>
      <c r="M1243" t="s">
        <v>5279</v>
      </c>
      <c r="N1243" t="s">
        <v>288</v>
      </c>
      <c r="O1243" t="s">
        <v>23</v>
      </c>
      <c r="P1243" t="s">
        <v>5280</v>
      </c>
      <c r="Q1243" t="s">
        <v>65</v>
      </c>
      <c r="R1243" t="s">
        <v>66</v>
      </c>
      <c r="S1243" t="s">
        <v>105</v>
      </c>
      <c r="T1243" t="s">
        <v>67</v>
      </c>
      <c r="U1243" t="s">
        <v>35</v>
      </c>
      <c r="V1243">
        <v>603</v>
      </c>
      <c r="W1243" t="s">
        <v>36</v>
      </c>
      <c r="X1243" t="s">
        <v>37</v>
      </c>
      <c r="Y1243">
        <v>2</v>
      </c>
      <c r="AB1243" t="str">
        <f>IF(Table111[[#This Row],[In Adafruit Kit]]+Table111[[#This Row],[Common part]]&gt;0,1,"")</f>
        <v/>
      </c>
      <c r="AD1243">
        <v>1</v>
      </c>
      <c r="AE1243" t="str">
        <f>VLOOKUP(Table111[[#This Row],[Resistance (Ohms)]],Values!$A$12:'Values'!D$88,3,0)</f>
        <v>STOCK</v>
      </c>
      <c r="AF1243" t="s">
        <v>29</v>
      </c>
      <c r="AG1243" t="str">
        <f>CONCATENATE(Table111[[#This Row],[Resistance (Ohms)]],Table111[[#This Row],[Tolerance]],Table111[[#This Row],[Stock]])</f>
        <v>4.7kÂ±5%Stock</v>
      </c>
      <c r="AH1243" t="s">
        <v>11345</v>
      </c>
      <c r="AI1243" s="6" t="s">
        <v>11350</v>
      </c>
    </row>
    <row r="1244" spans="1:35">
      <c r="A1244" t="s">
        <v>5274</v>
      </c>
      <c r="B1244" t="s">
        <v>5275</v>
      </c>
      <c r="C1244" t="s">
        <v>5323</v>
      </c>
      <c r="D1244" t="s">
        <v>5324</v>
      </c>
      <c r="E1244" t="s">
        <v>60</v>
      </c>
      <c r="F1244" t="s">
        <v>5325</v>
      </c>
      <c r="G1244">
        <v>240721</v>
      </c>
      <c r="H1244">
        <v>0</v>
      </c>
      <c r="I1244">
        <v>0.1</v>
      </c>
      <c r="J1244">
        <v>0</v>
      </c>
      <c r="K1244">
        <v>1</v>
      </c>
      <c r="L1244" t="s">
        <v>19</v>
      </c>
      <c r="M1244" t="s">
        <v>5279</v>
      </c>
      <c r="N1244" t="s">
        <v>288</v>
      </c>
      <c r="O1244" t="s">
        <v>24</v>
      </c>
      <c r="P1244" t="s">
        <v>5280</v>
      </c>
      <c r="Q1244" t="s">
        <v>65</v>
      </c>
      <c r="R1244" t="s">
        <v>66</v>
      </c>
      <c r="S1244" t="s">
        <v>105</v>
      </c>
      <c r="T1244" t="s">
        <v>67</v>
      </c>
      <c r="U1244" t="s">
        <v>35</v>
      </c>
      <c r="V1244">
        <v>603</v>
      </c>
      <c r="W1244" t="s">
        <v>36</v>
      </c>
      <c r="X1244" t="s">
        <v>37</v>
      </c>
      <c r="Y1244">
        <v>2</v>
      </c>
      <c r="Z1244">
        <v>1</v>
      </c>
      <c r="AB1244">
        <f>IF(Table111[[#This Row],[In Adafruit Kit]]+Table111[[#This Row],[Common part]]&gt;0,1,"")</f>
        <v>1</v>
      </c>
      <c r="AC1244">
        <v>1</v>
      </c>
      <c r="AE1244" t="str">
        <f>VLOOKUP(Table111[[#This Row],[Resistance (Ohms)]],Values!$A$12:'Values'!D$88,3,0)</f>
        <v>STOCK</v>
      </c>
      <c r="AF1244" t="s">
        <v>29</v>
      </c>
      <c r="AG1244" t="str">
        <f>CONCATENATE(Table111[[#This Row],[Resistance (Ohms)]],Table111[[#This Row],[Tolerance]],Table111[[#This Row],[Stock]])</f>
        <v>4.7kÂ±1%Stock</v>
      </c>
      <c r="AH1244" t="s">
        <v>11345</v>
      </c>
      <c r="AI1244" s="6" t="s">
        <v>11350</v>
      </c>
    </row>
    <row r="1245" spans="1:35">
      <c r="A1245" t="s">
        <v>7192</v>
      </c>
      <c r="B1245" t="s">
        <v>5275</v>
      </c>
      <c r="C1245" t="s">
        <v>7211</v>
      </c>
      <c r="D1245" t="s">
        <v>7212</v>
      </c>
      <c r="E1245" t="s">
        <v>60</v>
      </c>
      <c r="F1245" t="s">
        <v>5286</v>
      </c>
      <c r="G1245">
        <v>100000</v>
      </c>
      <c r="H1245">
        <v>0</v>
      </c>
      <c r="I1245">
        <v>0.1</v>
      </c>
      <c r="J1245">
        <v>0</v>
      </c>
      <c r="K1245">
        <v>1</v>
      </c>
      <c r="L1245" t="s">
        <v>19</v>
      </c>
      <c r="M1245" t="s">
        <v>5279</v>
      </c>
      <c r="N1245" t="s">
        <v>288</v>
      </c>
      <c r="O1245" t="s">
        <v>23</v>
      </c>
      <c r="P1245" t="s">
        <v>5280</v>
      </c>
      <c r="Q1245" t="s">
        <v>65</v>
      </c>
      <c r="R1245" t="s">
        <v>66</v>
      </c>
      <c r="S1245" t="s">
        <v>105</v>
      </c>
      <c r="T1245" t="s">
        <v>67</v>
      </c>
      <c r="U1245" t="s">
        <v>35</v>
      </c>
      <c r="V1245" t="s">
        <v>35</v>
      </c>
      <c r="W1245" t="s">
        <v>36</v>
      </c>
      <c r="X1245" t="s">
        <v>37</v>
      </c>
      <c r="Y1245">
        <v>2</v>
      </c>
      <c r="AB1245" t="str">
        <f>IF(Table111[[#This Row],[In Adafruit Kit]]+Table111[[#This Row],[Common part]]&gt;0,1,"")</f>
        <v/>
      </c>
      <c r="AD1245">
        <v>1</v>
      </c>
      <c r="AE1245" t="str">
        <f>VLOOKUP(Table111[[#This Row],[Resistance (Ohms)]],Values!$A$12:'Values'!D$88,3,0)</f>
        <v>STOCK</v>
      </c>
      <c r="AF1245" t="s">
        <v>29</v>
      </c>
      <c r="AG1245" t="str">
        <f>CONCATENATE(Table111[[#This Row],[Resistance (Ohms)]],Table111[[#This Row],[Tolerance]],Table111[[#This Row],[Stock]])</f>
        <v>4.7kÂ±5%Stock</v>
      </c>
      <c r="AH1245" t="s">
        <v>11345</v>
      </c>
      <c r="AI1245" s="6" t="s">
        <v>11350</v>
      </c>
    </row>
    <row r="1246" spans="1:35">
      <c r="A1246" t="s">
        <v>7192</v>
      </c>
      <c r="B1246" t="s">
        <v>5275</v>
      </c>
      <c r="C1246" t="s">
        <v>7235</v>
      </c>
      <c r="D1246" t="s">
        <v>7236</v>
      </c>
      <c r="E1246" t="s">
        <v>60</v>
      </c>
      <c r="F1246" t="s">
        <v>5325</v>
      </c>
      <c r="G1246">
        <v>99750</v>
      </c>
      <c r="H1246">
        <v>0</v>
      </c>
      <c r="I1246">
        <v>0.1</v>
      </c>
      <c r="J1246">
        <v>0</v>
      </c>
      <c r="K1246">
        <v>1</v>
      </c>
      <c r="L1246" t="s">
        <v>19</v>
      </c>
      <c r="M1246" t="s">
        <v>5279</v>
      </c>
      <c r="N1246" t="s">
        <v>288</v>
      </c>
      <c r="O1246" t="s">
        <v>24</v>
      </c>
      <c r="P1246" t="s">
        <v>5280</v>
      </c>
      <c r="Q1246" t="s">
        <v>65</v>
      </c>
      <c r="R1246" t="s">
        <v>66</v>
      </c>
      <c r="S1246" t="s">
        <v>105</v>
      </c>
      <c r="T1246" t="s">
        <v>67</v>
      </c>
      <c r="U1246" t="s">
        <v>35</v>
      </c>
      <c r="V1246" t="s">
        <v>35</v>
      </c>
      <c r="W1246" t="s">
        <v>36</v>
      </c>
      <c r="X1246" t="s">
        <v>37</v>
      </c>
      <c r="Y1246">
        <v>2</v>
      </c>
      <c r="AB1246" t="str">
        <f>IF(Table111[[#This Row],[In Adafruit Kit]]+Table111[[#This Row],[Common part]]&gt;0,1,"")</f>
        <v/>
      </c>
      <c r="AD1246">
        <v>1</v>
      </c>
      <c r="AE1246" t="str">
        <f>VLOOKUP(Table111[[#This Row],[Resistance (Ohms)]],Values!$A$12:'Values'!D$88,3,0)</f>
        <v>STOCK</v>
      </c>
      <c r="AF1246" t="s">
        <v>29</v>
      </c>
      <c r="AG1246" t="str">
        <f>CONCATENATE(Table111[[#This Row],[Resistance (Ohms)]],Table111[[#This Row],[Tolerance]],Table111[[#This Row],[Stock]])</f>
        <v>4.7kÂ±1%Stock</v>
      </c>
      <c r="AH1246" t="s">
        <v>11345</v>
      </c>
      <c r="AI1246" s="6" t="s">
        <v>11350</v>
      </c>
    </row>
    <row r="1247" spans="1:35">
      <c r="A1247" t="s">
        <v>7192</v>
      </c>
      <c r="B1247" t="s">
        <v>5275</v>
      </c>
      <c r="C1247" t="s">
        <v>8453</v>
      </c>
      <c r="D1247" t="s">
        <v>8454</v>
      </c>
      <c r="E1247" t="s">
        <v>60</v>
      </c>
      <c r="F1247" t="s">
        <v>5325</v>
      </c>
      <c r="G1247">
        <v>0</v>
      </c>
      <c r="H1247">
        <v>0</v>
      </c>
      <c r="I1247" t="s">
        <v>25</v>
      </c>
      <c r="J1247">
        <v>0</v>
      </c>
      <c r="K1247">
        <v>10</v>
      </c>
      <c r="L1247" t="s">
        <v>19</v>
      </c>
      <c r="M1247" t="s">
        <v>5279</v>
      </c>
      <c r="N1247" t="s">
        <v>288</v>
      </c>
      <c r="O1247" t="s">
        <v>24</v>
      </c>
      <c r="P1247" t="s">
        <v>5280</v>
      </c>
      <c r="Q1247" t="s">
        <v>65</v>
      </c>
      <c r="R1247" t="s">
        <v>20</v>
      </c>
      <c r="S1247" t="s">
        <v>105</v>
      </c>
      <c r="T1247" t="s">
        <v>67</v>
      </c>
      <c r="U1247" t="s">
        <v>35</v>
      </c>
      <c r="V1247">
        <v>603</v>
      </c>
      <c r="W1247" t="s">
        <v>36</v>
      </c>
      <c r="X1247" t="s">
        <v>37</v>
      </c>
      <c r="Y1247">
        <v>2</v>
      </c>
      <c r="AB1247" t="str">
        <f>IF(Table111[[#This Row],[In Adafruit Kit]]+Table111[[#This Row],[Common part]]&gt;0,1,"")</f>
        <v/>
      </c>
      <c r="AE1247" t="str">
        <f>VLOOKUP(Table111[[#This Row],[Resistance (Ohms)]],Values!$A$12:'Values'!D$88,3,0)</f>
        <v>STOCK</v>
      </c>
      <c r="AG1247" t="str">
        <f>CONCATENATE(Table111[[#This Row],[Resistance (Ohms)]],Table111[[#This Row],[Tolerance]],Table111[[#This Row],[Stock]])</f>
        <v>4.7kÂ±1%</v>
      </c>
      <c r="AH1247" t="s">
        <v>11345</v>
      </c>
      <c r="AI1247" s="6" t="s">
        <v>11350</v>
      </c>
    </row>
    <row r="1248" spans="1:35">
      <c r="A1248" t="s">
        <v>7192</v>
      </c>
      <c r="B1248" t="s">
        <v>5275</v>
      </c>
      <c r="C1248" t="s">
        <v>9080</v>
      </c>
      <c r="D1248" t="s">
        <v>9081</v>
      </c>
      <c r="E1248" t="s">
        <v>60</v>
      </c>
      <c r="F1248" t="s">
        <v>5286</v>
      </c>
      <c r="G1248">
        <v>0</v>
      </c>
      <c r="H1248">
        <v>0</v>
      </c>
      <c r="I1248" t="s">
        <v>25</v>
      </c>
      <c r="J1248">
        <v>0</v>
      </c>
      <c r="K1248">
        <v>10</v>
      </c>
      <c r="L1248" t="s">
        <v>19</v>
      </c>
      <c r="M1248" t="s">
        <v>5279</v>
      </c>
      <c r="N1248" t="s">
        <v>288</v>
      </c>
      <c r="O1248" t="s">
        <v>23</v>
      </c>
      <c r="P1248" t="s">
        <v>5280</v>
      </c>
      <c r="Q1248" t="s">
        <v>65</v>
      </c>
      <c r="R1248" t="s">
        <v>20</v>
      </c>
      <c r="S1248" t="s">
        <v>71</v>
      </c>
      <c r="T1248" t="s">
        <v>67</v>
      </c>
      <c r="U1248" t="s">
        <v>35</v>
      </c>
      <c r="V1248">
        <v>603</v>
      </c>
      <c r="W1248" t="s">
        <v>36</v>
      </c>
      <c r="X1248" t="s">
        <v>37</v>
      </c>
      <c r="Y1248">
        <v>2</v>
      </c>
      <c r="AB1248" t="str">
        <f>IF(Table111[[#This Row],[In Adafruit Kit]]+Table111[[#This Row],[Common part]]&gt;0,1,"")</f>
        <v/>
      </c>
      <c r="AE1248" t="str">
        <f>VLOOKUP(Table111[[#This Row],[Resistance (Ohms)]],Values!$A$12:'Values'!D$88,3,0)</f>
        <v>STOCK</v>
      </c>
      <c r="AG1248" t="str">
        <f>CONCATENATE(Table111[[#This Row],[Resistance (Ohms)]],Table111[[#This Row],[Tolerance]],Table111[[#This Row],[Stock]])</f>
        <v>4.7kÂ±5%</v>
      </c>
      <c r="AH1248" t="s">
        <v>11345</v>
      </c>
      <c r="AI1248" s="6" t="s">
        <v>11350</v>
      </c>
    </row>
    <row r="1249" spans="1:35">
      <c r="A1249" t="s">
        <v>5274</v>
      </c>
      <c r="B1249" t="s">
        <v>5275</v>
      </c>
      <c r="C1249" t="s">
        <v>7504</v>
      </c>
      <c r="D1249" t="s">
        <v>7505</v>
      </c>
      <c r="E1249" t="s">
        <v>60</v>
      </c>
      <c r="F1249" t="s">
        <v>7506</v>
      </c>
      <c r="G1249">
        <v>969</v>
      </c>
      <c r="H1249">
        <v>0</v>
      </c>
      <c r="I1249">
        <v>0.1</v>
      </c>
      <c r="J1249">
        <v>0</v>
      </c>
      <c r="K1249">
        <v>1</v>
      </c>
      <c r="L1249" t="s">
        <v>19</v>
      </c>
      <c r="M1249" t="s">
        <v>5279</v>
      </c>
      <c r="N1249" t="s">
        <v>1975</v>
      </c>
      <c r="O1249" t="s">
        <v>24</v>
      </c>
      <c r="P1249" t="s">
        <v>5280</v>
      </c>
      <c r="Q1249" t="s">
        <v>65</v>
      </c>
      <c r="R1249" t="s">
        <v>66</v>
      </c>
      <c r="S1249" t="s">
        <v>105</v>
      </c>
      <c r="T1249" t="s">
        <v>67</v>
      </c>
      <c r="U1249" t="s">
        <v>35</v>
      </c>
      <c r="V1249">
        <v>603</v>
      </c>
      <c r="W1249" t="s">
        <v>36</v>
      </c>
      <c r="X1249" t="s">
        <v>37</v>
      </c>
      <c r="Y1249">
        <v>2</v>
      </c>
      <c r="AB1249" t="str">
        <f>IF(Table111[[#This Row],[In Adafruit Kit]]+Table111[[#This Row],[Common part]]&gt;0,1,"")</f>
        <v/>
      </c>
      <c r="AD1249">
        <v>1</v>
      </c>
      <c r="AE1249" t="e">
        <f>VLOOKUP(Table111[[#This Row],[Resistance (Ohms)]],Values!$A$12:'Values'!D$88,3,0)</f>
        <v>#N/A</v>
      </c>
      <c r="AG1249" t="str">
        <f>CONCATENATE(Table111[[#This Row],[Resistance (Ohms)]],Table111[[#This Row],[Tolerance]],Table111[[#This Row],[Stock]])</f>
        <v>4.7MÂ±1%</v>
      </c>
      <c r="AH1249" t="s">
        <v>11345</v>
      </c>
      <c r="AI1249" s="6" t="s">
        <v>11350</v>
      </c>
    </row>
    <row r="1250" spans="1:35">
      <c r="A1250" t="s">
        <v>5274</v>
      </c>
      <c r="B1250" t="s">
        <v>5275</v>
      </c>
      <c r="C1250" t="s">
        <v>7540</v>
      </c>
      <c r="D1250" t="s">
        <v>7541</v>
      </c>
      <c r="E1250" t="s">
        <v>60</v>
      </c>
      <c r="F1250" t="s">
        <v>7542</v>
      </c>
      <c r="G1250">
        <v>730</v>
      </c>
      <c r="H1250">
        <v>0</v>
      </c>
      <c r="I1250">
        <v>0.1</v>
      </c>
      <c r="J1250">
        <v>0</v>
      </c>
      <c r="K1250">
        <v>1</v>
      </c>
      <c r="L1250" t="s">
        <v>19</v>
      </c>
      <c r="M1250" t="s">
        <v>5279</v>
      </c>
      <c r="N1250" t="s">
        <v>1975</v>
      </c>
      <c r="O1250" t="s">
        <v>23</v>
      </c>
      <c r="P1250" t="s">
        <v>5280</v>
      </c>
      <c r="Q1250" t="s">
        <v>65</v>
      </c>
      <c r="R1250" t="s">
        <v>66</v>
      </c>
      <c r="S1250" t="s">
        <v>105</v>
      </c>
      <c r="T1250" t="s">
        <v>67</v>
      </c>
      <c r="U1250" t="s">
        <v>35</v>
      </c>
      <c r="V1250">
        <v>603</v>
      </c>
      <c r="W1250" t="s">
        <v>36</v>
      </c>
      <c r="X1250" t="s">
        <v>37</v>
      </c>
      <c r="Y1250">
        <v>2</v>
      </c>
      <c r="AB1250" t="str">
        <f>IF(Table111[[#This Row],[In Adafruit Kit]]+Table111[[#This Row],[Common part]]&gt;0,1,"")</f>
        <v/>
      </c>
      <c r="AD1250">
        <v>1</v>
      </c>
      <c r="AE1250" t="e">
        <f>VLOOKUP(Table111[[#This Row],[Resistance (Ohms)]],Values!$A$12:'Values'!D$88,3,0)</f>
        <v>#N/A</v>
      </c>
      <c r="AG1250" t="str">
        <f>CONCATENATE(Table111[[#This Row],[Resistance (Ohms)]],Table111[[#This Row],[Tolerance]],Table111[[#This Row],[Stock]])</f>
        <v>4.7MÂ±5%</v>
      </c>
      <c r="AH1250" t="s">
        <v>11345</v>
      </c>
      <c r="AI1250" s="6" t="s">
        <v>11350</v>
      </c>
    </row>
    <row r="1251" spans="1:35">
      <c r="A1251" t="s">
        <v>7192</v>
      </c>
      <c r="B1251" t="s">
        <v>5275</v>
      </c>
      <c r="C1251" t="s">
        <v>8459</v>
      </c>
      <c r="D1251" t="s">
        <v>8460</v>
      </c>
      <c r="E1251" t="s">
        <v>60</v>
      </c>
      <c r="F1251" t="s">
        <v>7506</v>
      </c>
      <c r="G1251">
        <v>0</v>
      </c>
      <c r="H1251">
        <v>0</v>
      </c>
      <c r="I1251" t="s">
        <v>25</v>
      </c>
      <c r="J1251">
        <v>0</v>
      </c>
      <c r="K1251">
        <v>10</v>
      </c>
      <c r="L1251" t="s">
        <v>19</v>
      </c>
      <c r="M1251" t="s">
        <v>5279</v>
      </c>
      <c r="N1251" t="s">
        <v>1975</v>
      </c>
      <c r="O1251" t="s">
        <v>24</v>
      </c>
      <c r="P1251" t="s">
        <v>5280</v>
      </c>
      <c r="Q1251" t="s">
        <v>65</v>
      </c>
      <c r="R1251" t="s">
        <v>20</v>
      </c>
      <c r="S1251" t="s">
        <v>105</v>
      </c>
      <c r="T1251" t="s">
        <v>67</v>
      </c>
      <c r="U1251" t="s">
        <v>35</v>
      </c>
      <c r="V1251">
        <v>603</v>
      </c>
      <c r="W1251" t="s">
        <v>36</v>
      </c>
      <c r="X1251" t="s">
        <v>37</v>
      </c>
      <c r="Y1251">
        <v>2</v>
      </c>
      <c r="AB1251" t="str">
        <f>IF(Table111[[#This Row],[In Adafruit Kit]]+Table111[[#This Row],[Common part]]&gt;0,1,"")</f>
        <v/>
      </c>
      <c r="AE1251" t="e">
        <f>VLOOKUP(Table111[[#This Row],[Resistance (Ohms)]],Values!$A$12:'Values'!D$88,3,0)</f>
        <v>#N/A</v>
      </c>
      <c r="AG1251" t="str">
        <f>CONCATENATE(Table111[[#This Row],[Resistance (Ohms)]],Table111[[#This Row],[Tolerance]],Table111[[#This Row],[Stock]])</f>
        <v>4.7MÂ±1%</v>
      </c>
      <c r="AH1251" t="s">
        <v>11345</v>
      </c>
      <c r="AI1251" s="6" t="s">
        <v>11350</v>
      </c>
    </row>
    <row r="1252" spans="1:35">
      <c r="A1252" t="s">
        <v>7192</v>
      </c>
      <c r="B1252" t="s">
        <v>5275</v>
      </c>
      <c r="C1252" t="s">
        <v>9086</v>
      </c>
      <c r="D1252" t="s">
        <v>9087</v>
      </c>
      <c r="E1252" t="s">
        <v>60</v>
      </c>
      <c r="F1252" t="s">
        <v>7542</v>
      </c>
      <c r="G1252">
        <v>0</v>
      </c>
      <c r="H1252">
        <v>0</v>
      </c>
      <c r="I1252" t="s">
        <v>25</v>
      </c>
      <c r="J1252">
        <v>0</v>
      </c>
      <c r="K1252">
        <v>10</v>
      </c>
      <c r="L1252" t="s">
        <v>19</v>
      </c>
      <c r="M1252" t="s">
        <v>5279</v>
      </c>
      <c r="N1252" t="s">
        <v>1975</v>
      </c>
      <c r="O1252" t="s">
        <v>23</v>
      </c>
      <c r="P1252" t="s">
        <v>5280</v>
      </c>
      <c r="Q1252" t="s">
        <v>65</v>
      </c>
      <c r="R1252" t="s">
        <v>20</v>
      </c>
      <c r="S1252" t="s">
        <v>71</v>
      </c>
      <c r="T1252" t="s">
        <v>67</v>
      </c>
      <c r="U1252" t="s">
        <v>35</v>
      </c>
      <c r="V1252">
        <v>603</v>
      </c>
      <c r="W1252" t="s">
        <v>36</v>
      </c>
      <c r="X1252" t="s">
        <v>37</v>
      </c>
      <c r="Y1252">
        <v>2</v>
      </c>
      <c r="AB1252" t="str">
        <f>IF(Table111[[#This Row],[In Adafruit Kit]]+Table111[[#This Row],[Common part]]&gt;0,1,"")</f>
        <v/>
      </c>
      <c r="AE1252" t="e">
        <f>VLOOKUP(Table111[[#This Row],[Resistance (Ohms)]],Values!$A$12:'Values'!D$88,3,0)</f>
        <v>#N/A</v>
      </c>
      <c r="AG1252" t="str">
        <f>CONCATENATE(Table111[[#This Row],[Resistance (Ohms)]],Table111[[#This Row],[Tolerance]],Table111[[#This Row],[Stock]])</f>
        <v>4.7MÂ±5%</v>
      </c>
      <c r="AH1252" t="s">
        <v>11345</v>
      </c>
      <c r="AI1252" s="6" t="s">
        <v>11350</v>
      </c>
    </row>
    <row r="1253" spans="1:35">
      <c r="A1253" t="s">
        <v>5274</v>
      </c>
      <c r="B1253" t="s">
        <v>5275</v>
      </c>
      <c r="C1253" t="s">
        <v>6280</v>
      </c>
      <c r="D1253" t="s">
        <v>6281</v>
      </c>
      <c r="E1253" t="s">
        <v>60</v>
      </c>
      <c r="F1253" t="s">
        <v>6282</v>
      </c>
      <c r="G1253">
        <v>84348</v>
      </c>
      <c r="H1253">
        <v>0</v>
      </c>
      <c r="I1253">
        <v>0.1</v>
      </c>
      <c r="J1253">
        <v>0</v>
      </c>
      <c r="K1253">
        <v>1</v>
      </c>
      <c r="L1253" t="s">
        <v>19</v>
      </c>
      <c r="M1253" t="s">
        <v>5279</v>
      </c>
      <c r="N1253" t="s">
        <v>899</v>
      </c>
      <c r="O1253" t="s">
        <v>24</v>
      </c>
      <c r="P1253" t="s">
        <v>5280</v>
      </c>
      <c r="Q1253" t="s">
        <v>65</v>
      </c>
      <c r="R1253" t="s">
        <v>66</v>
      </c>
      <c r="S1253" t="s">
        <v>105</v>
      </c>
      <c r="T1253" t="s">
        <v>67</v>
      </c>
      <c r="U1253" t="s">
        <v>35</v>
      </c>
      <c r="V1253">
        <v>603</v>
      </c>
      <c r="W1253" t="s">
        <v>36</v>
      </c>
      <c r="X1253" t="s">
        <v>37</v>
      </c>
      <c r="Y1253">
        <v>2</v>
      </c>
      <c r="AB1253" t="str">
        <f>IF(Table111[[#This Row],[In Adafruit Kit]]+Table111[[#This Row],[Common part]]&gt;0,1,"")</f>
        <v/>
      </c>
      <c r="AD1253">
        <v>1</v>
      </c>
      <c r="AE1253" t="e">
        <f>VLOOKUP(Table111[[#This Row],[Resistance (Ohms)]],Values!$A$12:'Values'!D$88,3,0)</f>
        <v>#N/A</v>
      </c>
      <c r="AG1253" t="str">
        <f>CONCATENATE(Table111[[#This Row],[Resistance (Ohms)]],Table111[[#This Row],[Tolerance]],Table111[[#This Row],[Stock]])</f>
        <v>4.87kÂ±1%</v>
      </c>
      <c r="AH1253" t="s">
        <v>11345</v>
      </c>
      <c r="AI1253" s="6" t="s">
        <v>11350</v>
      </c>
    </row>
    <row r="1254" spans="1:35">
      <c r="A1254" t="s">
        <v>7192</v>
      </c>
      <c r="B1254" t="s">
        <v>5275</v>
      </c>
      <c r="C1254" t="s">
        <v>8477</v>
      </c>
      <c r="D1254" t="s">
        <v>8478</v>
      </c>
      <c r="E1254" t="s">
        <v>60</v>
      </c>
      <c r="F1254" t="s">
        <v>6282</v>
      </c>
      <c r="G1254">
        <v>0</v>
      </c>
      <c r="H1254">
        <v>0</v>
      </c>
      <c r="I1254" t="s">
        <v>25</v>
      </c>
      <c r="J1254">
        <v>0</v>
      </c>
      <c r="K1254">
        <v>10</v>
      </c>
      <c r="L1254" t="s">
        <v>19</v>
      </c>
      <c r="M1254" t="s">
        <v>5279</v>
      </c>
      <c r="N1254" t="s">
        <v>899</v>
      </c>
      <c r="O1254" t="s">
        <v>24</v>
      </c>
      <c r="P1254" t="s">
        <v>5280</v>
      </c>
      <c r="Q1254" t="s">
        <v>65</v>
      </c>
      <c r="R1254" t="s">
        <v>20</v>
      </c>
      <c r="S1254" t="s">
        <v>105</v>
      </c>
      <c r="T1254" t="s">
        <v>67</v>
      </c>
      <c r="U1254" t="s">
        <v>35</v>
      </c>
      <c r="V1254">
        <v>603</v>
      </c>
      <c r="W1254" t="s">
        <v>36</v>
      </c>
      <c r="X1254" t="s">
        <v>37</v>
      </c>
      <c r="Y1254">
        <v>2</v>
      </c>
      <c r="AB1254" t="str">
        <f>IF(Table111[[#This Row],[In Adafruit Kit]]+Table111[[#This Row],[Common part]]&gt;0,1,"")</f>
        <v/>
      </c>
      <c r="AE1254" t="e">
        <f>VLOOKUP(Table111[[#This Row],[Resistance (Ohms)]],Values!$A$12:'Values'!D$88,3,0)</f>
        <v>#N/A</v>
      </c>
      <c r="AG1254" t="str">
        <f>CONCATENATE(Table111[[#This Row],[Resistance (Ohms)]],Table111[[#This Row],[Tolerance]],Table111[[#This Row],[Stock]])</f>
        <v>4.87kÂ±1%</v>
      </c>
      <c r="AH1254" t="s">
        <v>11345</v>
      </c>
      <c r="AI1254" s="6" t="s">
        <v>11350</v>
      </c>
    </row>
    <row r="1255" spans="1:35">
      <c r="A1255" t="s">
        <v>5274</v>
      </c>
      <c r="B1255" t="s">
        <v>5275</v>
      </c>
      <c r="C1255" t="s">
        <v>5314</v>
      </c>
      <c r="D1255" t="s">
        <v>5315</v>
      </c>
      <c r="E1255" t="s">
        <v>60</v>
      </c>
      <c r="F1255" t="s">
        <v>5316</v>
      </c>
      <c r="G1255">
        <v>853618</v>
      </c>
      <c r="H1255">
        <v>0</v>
      </c>
      <c r="I1255">
        <v>0.1</v>
      </c>
      <c r="J1255">
        <v>0</v>
      </c>
      <c r="K1255">
        <v>1</v>
      </c>
      <c r="L1255" t="s">
        <v>19</v>
      </c>
      <c r="M1255" t="s">
        <v>5279</v>
      </c>
      <c r="N1255" t="s">
        <v>576</v>
      </c>
      <c r="O1255" t="s">
        <v>24</v>
      </c>
      <c r="P1255" t="s">
        <v>5280</v>
      </c>
      <c r="Q1255" t="s">
        <v>65</v>
      </c>
      <c r="R1255" t="s">
        <v>66</v>
      </c>
      <c r="S1255" t="s">
        <v>105</v>
      </c>
      <c r="T1255" t="s">
        <v>67</v>
      </c>
      <c r="U1255" t="s">
        <v>35</v>
      </c>
      <c r="V1255">
        <v>603</v>
      </c>
      <c r="W1255" t="s">
        <v>36</v>
      </c>
      <c r="X1255" t="s">
        <v>37</v>
      </c>
      <c r="Y1255">
        <v>2</v>
      </c>
      <c r="AB1255" t="str">
        <f>IF(Table111[[#This Row],[In Adafruit Kit]]+Table111[[#This Row],[Common part]]&gt;0,1,"")</f>
        <v/>
      </c>
      <c r="AC1255">
        <v>1</v>
      </c>
      <c r="AE1255" t="e">
        <f>VLOOKUP(Table111[[#This Row],[Resistance (Ohms)]],Values!$A$12:'Values'!D$88,3,0)</f>
        <v>#N/A</v>
      </c>
      <c r="AG1255" t="str">
        <f>CONCATENATE(Table111[[#This Row],[Resistance (Ohms)]],Table111[[#This Row],[Tolerance]],Table111[[#This Row],[Stock]])</f>
        <v>4.99kÂ±1%</v>
      </c>
      <c r="AH1255" t="s">
        <v>11345</v>
      </c>
      <c r="AI1255" s="6" t="s">
        <v>11350</v>
      </c>
    </row>
    <row r="1256" spans="1:35">
      <c r="A1256" t="s">
        <v>7192</v>
      </c>
      <c r="B1256" t="s">
        <v>5275</v>
      </c>
      <c r="C1256" t="s">
        <v>7237</v>
      </c>
      <c r="D1256" t="s">
        <v>7238</v>
      </c>
      <c r="E1256" t="s">
        <v>60</v>
      </c>
      <c r="F1256" t="s">
        <v>5316</v>
      </c>
      <c r="G1256">
        <v>98500</v>
      </c>
      <c r="H1256">
        <v>0</v>
      </c>
      <c r="I1256">
        <v>0.1</v>
      </c>
      <c r="J1256">
        <v>0</v>
      </c>
      <c r="K1256">
        <v>1</v>
      </c>
      <c r="L1256" t="s">
        <v>19</v>
      </c>
      <c r="M1256" t="s">
        <v>5279</v>
      </c>
      <c r="N1256" t="s">
        <v>576</v>
      </c>
      <c r="O1256" t="s">
        <v>24</v>
      </c>
      <c r="P1256" t="s">
        <v>5280</v>
      </c>
      <c r="Q1256" t="s">
        <v>65</v>
      </c>
      <c r="R1256" t="s">
        <v>66</v>
      </c>
      <c r="S1256" t="s">
        <v>105</v>
      </c>
      <c r="T1256" t="s">
        <v>67</v>
      </c>
      <c r="U1256" t="s">
        <v>35</v>
      </c>
      <c r="V1256" t="s">
        <v>35</v>
      </c>
      <c r="W1256" t="s">
        <v>36</v>
      </c>
      <c r="X1256" t="s">
        <v>37</v>
      </c>
      <c r="Y1256">
        <v>2</v>
      </c>
      <c r="AB1256" t="str">
        <f>IF(Table111[[#This Row],[In Adafruit Kit]]+Table111[[#This Row],[Common part]]&gt;0,1,"")</f>
        <v/>
      </c>
      <c r="AD1256">
        <v>1</v>
      </c>
      <c r="AE1256" t="e">
        <f>VLOOKUP(Table111[[#This Row],[Resistance (Ohms)]],Values!$A$12:'Values'!D$88,3,0)</f>
        <v>#N/A</v>
      </c>
      <c r="AG1256" t="str">
        <f>CONCATENATE(Table111[[#This Row],[Resistance (Ohms)]],Table111[[#This Row],[Tolerance]],Table111[[#This Row],[Stock]])</f>
        <v>4.99kÂ±1%</v>
      </c>
      <c r="AH1256" t="s">
        <v>11345</v>
      </c>
      <c r="AI1256" s="6" t="s">
        <v>11350</v>
      </c>
    </row>
    <row r="1257" spans="1:35">
      <c r="A1257" t="s">
        <v>7192</v>
      </c>
      <c r="B1257" t="s">
        <v>5275</v>
      </c>
      <c r="C1257" t="s">
        <v>8487</v>
      </c>
      <c r="D1257" t="s">
        <v>8488</v>
      </c>
      <c r="E1257" t="s">
        <v>60</v>
      </c>
      <c r="F1257" t="s">
        <v>5316</v>
      </c>
      <c r="G1257">
        <v>0</v>
      </c>
      <c r="H1257">
        <v>0</v>
      </c>
      <c r="I1257" t="s">
        <v>25</v>
      </c>
      <c r="J1257">
        <v>0</v>
      </c>
      <c r="K1257">
        <v>10</v>
      </c>
      <c r="L1257" t="s">
        <v>19</v>
      </c>
      <c r="M1257" t="s">
        <v>5279</v>
      </c>
      <c r="N1257" t="s">
        <v>576</v>
      </c>
      <c r="O1257" t="s">
        <v>24</v>
      </c>
      <c r="P1257" t="s">
        <v>5280</v>
      </c>
      <c r="Q1257" t="s">
        <v>65</v>
      </c>
      <c r="R1257" t="s">
        <v>20</v>
      </c>
      <c r="S1257" t="s">
        <v>105</v>
      </c>
      <c r="T1257" t="s">
        <v>67</v>
      </c>
      <c r="U1257" t="s">
        <v>35</v>
      </c>
      <c r="V1257">
        <v>603</v>
      </c>
      <c r="W1257" t="s">
        <v>36</v>
      </c>
      <c r="X1257" t="s">
        <v>37</v>
      </c>
      <c r="Y1257">
        <v>2</v>
      </c>
      <c r="AB1257" t="str">
        <f>IF(Table111[[#This Row],[In Adafruit Kit]]+Table111[[#This Row],[Common part]]&gt;0,1,"")</f>
        <v/>
      </c>
      <c r="AE1257" t="e">
        <f>VLOOKUP(Table111[[#This Row],[Resistance (Ohms)]],Values!$A$12:'Values'!D$88,3,0)</f>
        <v>#N/A</v>
      </c>
      <c r="AG1257" t="str">
        <f>CONCATENATE(Table111[[#This Row],[Resistance (Ohms)]],Table111[[#This Row],[Tolerance]],Table111[[#This Row],[Stock]])</f>
        <v>4.99kÂ±1%</v>
      </c>
      <c r="AH1257" t="s">
        <v>11345</v>
      </c>
      <c r="AI1257" s="6" t="s">
        <v>11350</v>
      </c>
    </row>
    <row r="1258" spans="1:35">
      <c r="A1258" t="s">
        <v>5274</v>
      </c>
      <c r="B1258" t="s">
        <v>5275</v>
      </c>
      <c r="C1258" t="s">
        <v>6514</v>
      </c>
      <c r="D1258" t="s">
        <v>6515</v>
      </c>
      <c r="E1258" t="s">
        <v>60</v>
      </c>
      <c r="F1258" t="s">
        <v>6516</v>
      </c>
      <c r="G1258">
        <v>55460</v>
      </c>
      <c r="H1258">
        <v>0</v>
      </c>
      <c r="I1258">
        <v>0.1</v>
      </c>
      <c r="J1258">
        <v>0</v>
      </c>
      <c r="K1258">
        <v>1</v>
      </c>
      <c r="L1258" t="s">
        <v>19</v>
      </c>
      <c r="M1258" t="s">
        <v>5279</v>
      </c>
      <c r="N1258" t="s">
        <v>953</v>
      </c>
      <c r="O1258" t="s">
        <v>24</v>
      </c>
      <c r="P1258" t="s">
        <v>5280</v>
      </c>
      <c r="Q1258" t="s">
        <v>65</v>
      </c>
      <c r="R1258" t="s">
        <v>66</v>
      </c>
      <c r="S1258" t="s">
        <v>105</v>
      </c>
      <c r="T1258" t="s">
        <v>67</v>
      </c>
      <c r="U1258" t="s">
        <v>35</v>
      </c>
      <c r="V1258">
        <v>603</v>
      </c>
      <c r="W1258" t="s">
        <v>36</v>
      </c>
      <c r="X1258" t="s">
        <v>37</v>
      </c>
      <c r="Y1258">
        <v>2</v>
      </c>
      <c r="AB1258" t="str">
        <f>IF(Table111[[#This Row],[In Adafruit Kit]]+Table111[[#This Row],[Common part]]&gt;0,1,"")</f>
        <v/>
      </c>
      <c r="AD1258">
        <v>1</v>
      </c>
      <c r="AE1258" t="e">
        <f>VLOOKUP(Table111[[#This Row],[Resistance (Ohms)]],Values!$A$12:'Values'!D$88,3,0)</f>
        <v>#N/A</v>
      </c>
      <c r="AG1258" t="str">
        <f>CONCATENATE(Table111[[#This Row],[Resistance (Ohms)]],Table111[[#This Row],[Tolerance]],Table111[[#This Row],[Stock]])</f>
        <v>40.2kÂ±1%</v>
      </c>
      <c r="AH1258" t="s">
        <v>11345</v>
      </c>
      <c r="AI1258" s="6" t="s">
        <v>11350</v>
      </c>
    </row>
    <row r="1259" spans="1:35">
      <c r="A1259" t="s">
        <v>7192</v>
      </c>
      <c r="B1259" t="s">
        <v>5275</v>
      </c>
      <c r="C1259" t="s">
        <v>8375</v>
      </c>
      <c r="D1259" t="s">
        <v>8376</v>
      </c>
      <c r="E1259" t="s">
        <v>60</v>
      </c>
      <c r="F1259" t="s">
        <v>6516</v>
      </c>
      <c r="G1259">
        <v>0</v>
      </c>
      <c r="H1259">
        <v>0</v>
      </c>
      <c r="I1259" t="s">
        <v>25</v>
      </c>
      <c r="J1259">
        <v>0</v>
      </c>
      <c r="K1259">
        <v>10</v>
      </c>
      <c r="L1259" t="s">
        <v>19</v>
      </c>
      <c r="M1259" t="s">
        <v>5279</v>
      </c>
      <c r="N1259" t="s">
        <v>953</v>
      </c>
      <c r="O1259" t="s">
        <v>24</v>
      </c>
      <c r="P1259" t="s">
        <v>5280</v>
      </c>
      <c r="Q1259" t="s">
        <v>65</v>
      </c>
      <c r="R1259" t="s">
        <v>20</v>
      </c>
      <c r="S1259" t="s">
        <v>105</v>
      </c>
      <c r="T1259" t="s">
        <v>67</v>
      </c>
      <c r="U1259" t="s">
        <v>35</v>
      </c>
      <c r="V1259">
        <v>603</v>
      </c>
      <c r="W1259" t="s">
        <v>36</v>
      </c>
      <c r="X1259" t="s">
        <v>37</v>
      </c>
      <c r="Y1259">
        <v>2</v>
      </c>
      <c r="AB1259" t="str">
        <f>IF(Table111[[#This Row],[In Adafruit Kit]]+Table111[[#This Row],[Common part]]&gt;0,1,"")</f>
        <v/>
      </c>
      <c r="AE1259" t="e">
        <f>VLOOKUP(Table111[[#This Row],[Resistance (Ohms)]],Values!$A$12:'Values'!D$88,3,0)</f>
        <v>#N/A</v>
      </c>
      <c r="AG1259" t="str">
        <f>CONCATENATE(Table111[[#This Row],[Resistance (Ohms)]],Table111[[#This Row],[Tolerance]],Table111[[#This Row],[Stock]])</f>
        <v>40.2kÂ±1%</v>
      </c>
      <c r="AH1259" t="s">
        <v>11345</v>
      </c>
      <c r="AI1259" s="6" t="s">
        <v>11350</v>
      </c>
    </row>
    <row r="1260" spans="1:35">
      <c r="A1260" t="s">
        <v>7192</v>
      </c>
      <c r="B1260" t="s">
        <v>5275</v>
      </c>
      <c r="C1260" t="s">
        <v>8367</v>
      </c>
      <c r="D1260" t="s">
        <v>8368</v>
      </c>
      <c r="E1260" t="s">
        <v>60</v>
      </c>
      <c r="F1260" t="s">
        <v>8369</v>
      </c>
      <c r="G1260">
        <v>0</v>
      </c>
      <c r="H1260">
        <v>0</v>
      </c>
      <c r="I1260" t="s">
        <v>25</v>
      </c>
      <c r="J1260">
        <v>0</v>
      </c>
      <c r="K1260">
        <v>10</v>
      </c>
      <c r="L1260" t="s">
        <v>19</v>
      </c>
      <c r="M1260" t="s">
        <v>5279</v>
      </c>
      <c r="N1260" t="s">
        <v>8370</v>
      </c>
      <c r="O1260" t="s">
        <v>24</v>
      </c>
      <c r="P1260" t="s">
        <v>5280</v>
      </c>
      <c r="Q1260" t="s">
        <v>65</v>
      </c>
      <c r="R1260" t="s">
        <v>20</v>
      </c>
      <c r="S1260" t="s">
        <v>105</v>
      </c>
      <c r="T1260" t="s">
        <v>67</v>
      </c>
      <c r="U1260" t="s">
        <v>35</v>
      </c>
      <c r="V1260">
        <v>603</v>
      </c>
      <c r="W1260" t="s">
        <v>36</v>
      </c>
      <c r="X1260" t="s">
        <v>37</v>
      </c>
      <c r="Y1260">
        <v>2</v>
      </c>
      <c r="AB1260" t="str">
        <f>IF(Table111[[#This Row],[In Adafruit Kit]]+Table111[[#This Row],[Common part]]&gt;0,1,"")</f>
        <v/>
      </c>
      <c r="AE1260" t="e">
        <f>VLOOKUP(Table111[[#This Row],[Resistance (Ohms)]],Values!$A$12:'Values'!D$88,3,0)</f>
        <v>#N/A</v>
      </c>
      <c r="AG1260" t="str">
        <f>CONCATENATE(Table111[[#This Row],[Resistance (Ohms)]],Table111[[#This Row],[Tolerance]],Table111[[#This Row],[Stock]])</f>
        <v>400kÂ±1%</v>
      </c>
      <c r="AH1260" t="s">
        <v>11345</v>
      </c>
      <c r="AI1260" s="6" t="s">
        <v>11350</v>
      </c>
    </row>
    <row r="1261" spans="1:35">
      <c r="A1261" t="s">
        <v>5274</v>
      </c>
      <c r="B1261" t="s">
        <v>5275</v>
      </c>
      <c r="C1261" t="s">
        <v>7495</v>
      </c>
      <c r="D1261" t="s">
        <v>7496</v>
      </c>
      <c r="E1261" t="s">
        <v>60</v>
      </c>
      <c r="F1261" t="s">
        <v>7497</v>
      </c>
      <c r="G1261">
        <v>2132</v>
      </c>
      <c r="H1261">
        <v>0</v>
      </c>
      <c r="I1261">
        <v>0.1</v>
      </c>
      <c r="J1261">
        <v>0</v>
      </c>
      <c r="K1261">
        <v>1</v>
      </c>
      <c r="L1261" t="s">
        <v>19</v>
      </c>
      <c r="M1261" t="s">
        <v>5279</v>
      </c>
      <c r="N1261" t="s">
        <v>2607</v>
      </c>
      <c r="O1261" t="s">
        <v>24</v>
      </c>
      <c r="P1261" t="s">
        <v>5280</v>
      </c>
      <c r="Q1261" t="s">
        <v>65</v>
      </c>
      <c r="R1261" t="s">
        <v>66</v>
      </c>
      <c r="S1261" t="s">
        <v>105</v>
      </c>
      <c r="T1261" t="s">
        <v>67</v>
      </c>
      <c r="U1261" t="s">
        <v>35</v>
      </c>
      <c r="V1261">
        <v>603</v>
      </c>
      <c r="W1261" t="s">
        <v>36</v>
      </c>
      <c r="X1261" t="s">
        <v>37</v>
      </c>
      <c r="Y1261">
        <v>2</v>
      </c>
      <c r="AB1261" t="str">
        <f>IF(Table111[[#This Row],[In Adafruit Kit]]+Table111[[#This Row],[Common part]]&gt;0,1,"")</f>
        <v/>
      </c>
      <c r="AD1261">
        <v>1</v>
      </c>
      <c r="AE1261" t="e">
        <f>VLOOKUP(Table111[[#This Row],[Resistance (Ohms)]],Values!$A$12:'Values'!D$88,3,0)</f>
        <v>#N/A</v>
      </c>
      <c r="AG1261" t="str">
        <f>CONCATENATE(Table111[[#This Row],[Resistance (Ohms)]],Table111[[#This Row],[Tolerance]],Table111[[#This Row],[Stock]])</f>
        <v>402kÂ±1%</v>
      </c>
      <c r="AH1261" t="s">
        <v>11345</v>
      </c>
      <c r="AI1261" s="6" t="s">
        <v>11350</v>
      </c>
    </row>
    <row r="1262" spans="1:35">
      <c r="A1262" t="s">
        <v>7192</v>
      </c>
      <c r="B1262" t="s">
        <v>5275</v>
      </c>
      <c r="C1262" t="s">
        <v>8377</v>
      </c>
      <c r="D1262" t="s">
        <v>8378</v>
      </c>
      <c r="E1262" t="s">
        <v>60</v>
      </c>
      <c r="F1262" t="s">
        <v>7497</v>
      </c>
      <c r="G1262">
        <v>0</v>
      </c>
      <c r="H1262">
        <v>0</v>
      </c>
      <c r="I1262" t="s">
        <v>25</v>
      </c>
      <c r="J1262">
        <v>0</v>
      </c>
      <c r="K1262">
        <v>10</v>
      </c>
      <c r="L1262" t="s">
        <v>19</v>
      </c>
      <c r="M1262" t="s">
        <v>5279</v>
      </c>
      <c r="N1262" t="s">
        <v>2607</v>
      </c>
      <c r="O1262" t="s">
        <v>24</v>
      </c>
      <c r="P1262" t="s">
        <v>5280</v>
      </c>
      <c r="Q1262" t="s">
        <v>65</v>
      </c>
      <c r="R1262" t="s">
        <v>20</v>
      </c>
      <c r="S1262" t="s">
        <v>105</v>
      </c>
      <c r="T1262" t="s">
        <v>67</v>
      </c>
      <c r="U1262" t="s">
        <v>35</v>
      </c>
      <c r="V1262">
        <v>603</v>
      </c>
      <c r="W1262" t="s">
        <v>36</v>
      </c>
      <c r="X1262" t="s">
        <v>37</v>
      </c>
      <c r="Y1262">
        <v>2</v>
      </c>
      <c r="AB1262" t="str">
        <f>IF(Table111[[#This Row],[In Adafruit Kit]]+Table111[[#This Row],[Common part]]&gt;0,1,"")</f>
        <v/>
      </c>
      <c r="AE1262" t="e">
        <f>VLOOKUP(Table111[[#This Row],[Resistance (Ohms)]],Values!$A$12:'Values'!D$88,3,0)</f>
        <v>#N/A</v>
      </c>
      <c r="AG1262" t="str">
        <f>CONCATENATE(Table111[[#This Row],[Resistance (Ohms)]],Table111[[#This Row],[Tolerance]],Table111[[#This Row],[Stock]])</f>
        <v>402kÂ±1%</v>
      </c>
      <c r="AH1262" t="s">
        <v>11345</v>
      </c>
      <c r="AI1262" s="6" t="s">
        <v>11350</v>
      </c>
    </row>
    <row r="1263" spans="1:35">
      <c r="A1263" t="s">
        <v>5274</v>
      </c>
      <c r="B1263" t="s">
        <v>5275</v>
      </c>
      <c r="C1263" t="s">
        <v>6106</v>
      </c>
      <c r="D1263" t="s">
        <v>6107</v>
      </c>
      <c r="E1263" t="s">
        <v>60</v>
      </c>
      <c r="F1263" t="s">
        <v>6108</v>
      </c>
      <c r="G1263">
        <v>104715</v>
      </c>
      <c r="H1263">
        <v>0</v>
      </c>
      <c r="I1263">
        <v>0.1</v>
      </c>
      <c r="J1263">
        <v>0</v>
      </c>
      <c r="K1263">
        <v>1</v>
      </c>
      <c r="L1263" t="s">
        <v>19</v>
      </c>
      <c r="M1263" t="s">
        <v>5279</v>
      </c>
      <c r="N1263" t="s">
        <v>3017</v>
      </c>
      <c r="O1263" t="s">
        <v>24</v>
      </c>
      <c r="P1263" t="s">
        <v>5280</v>
      </c>
      <c r="Q1263" t="s">
        <v>65</v>
      </c>
      <c r="R1263" t="s">
        <v>66</v>
      </c>
      <c r="S1263" t="s">
        <v>105</v>
      </c>
      <c r="T1263" t="s">
        <v>67</v>
      </c>
      <c r="U1263" t="s">
        <v>35</v>
      </c>
      <c r="V1263">
        <v>603</v>
      </c>
      <c r="W1263" t="s">
        <v>36</v>
      </c>
      <c r="X1263" t="s">
        <v>37</v>
      </c>
      <c r="Y1263">
        <v>2</v>
      </c>
      <c r="AB1263" t="str">
        <f>IF(Table111[[#This Row],[In Adafruit Kit]]+Table111[[#This Row],[Common part]]&gt;0,1,"")</f>
        <v/>
      </c>
      <c r="AD1263">
        <v>1</v>
      </c>
      <c r="AE1263" t="e">
        <f>VLOOKUP(Table111[[#This Row],[Resistance (Ohms)]],Values!$A$12:'Values'!D$88,3,0)</f>
        <v>#N/A</v>
      </c>
      <c r="AG1263" t="str">
        <f>CONCATENATE(Table111[[#This Row],[Resistance (Ohms)]],Table111[[#This Row],[Tolerance]],Table111[[#This Row],[Stock]])</f>
        <v>41.2kÂ±1%</v>
      </c>
      <c r="AH1263" t="s">
        <v>11345</v>
      </c>
      <c r="AI1263" s="6" t="s">
        <v>11350</v>
      </c>
    </row>
    <row r="1264" spans="1:35">
      <c r="A1264" t="s">
        <v>7192</v>
      </c>
      <c r="B1264" t="s">
        <v>5275</v>
      </c>
      <c r="C1264" t="s">
        <v>8385</v>
      </c>
      <c r="D1264" t="s">
        <v>8386</v>
      </c>
      <c r="E1264" t="s">
        <v>60</v>
      </c>
      <c r="F1264" t="s">
        <v>6108</v>
      </c>
      <c r="G1264">
        <v>0</v>
      </c>
      <c r="H1264">
        <v>0</v>
      </c>
      <c r="I1264" t="s">
        <v>25</v>
      </c>
      <c r="J1264">
        <v>0</v>
      </c>
      <c r="K1264">
        <v>10</v>
      </c>
      <c r="L1264" t="s">
        <v>19</v>
      </c>
      <c r="M1264" t="s">
        <v>5279</v>
      </c>
      <c r="N1264" t="s">
        <v>3017</v>
      </c>
      <c r="O1264" t="s">
        <v>24</v>
      </c>
      <c r="P1264" t="s">
        <v>5280</v>
      </c>
      <c r="Q1264" t="s">
        <v>65</v>
      </c>
      <c r="R1264" t="s">
        <v>20</v>
      </c>
      <c r="S1264" t="s">
        <v>105</v>
      </c>
      <c r="T1264" t="s">
        <v>67</v>
      </c>
      <c r="U1264" t="s">
        <v>35</v>
      </c>
      <c r="V1264">
        <v>603</v>
      </c>
      <c r="W1264" t="s">
        <v>36</v>
      </c>
      <c r="X1264" t="s">
        <v>37</v>
      </c>
      <c r="Y1264">
        <v>2</v>
      </c>
      <c r="AB1264" t="str">
        <f>IF(Table111[[#This Row],[In Adafruit Kit]]+Table111[[#This Row],[Common part]]&gt;0,1,"")</f>
        <v/>
      </c>
      <c r="AE1264" t="e">
        <f>VLOOKUP(Table111[[#This Row],[Resistance (Ohms)]],Values!$A$12:'Values'!D$88,3,0)</f>
        <v>#N/A</v>
      </c>
      <c r="AG1264" t="str">
        <f>CONCATENATE(Table111[[#This Row],[Resistance (Ohms)]],Table111[[#This Row],[Tolerance]],Table111[[#This Row],[Stock]])</f>
        <v>41.2kÂ±1%</v>
      </c>
      <c r="AH1264" t="s">
        <v>11345</v>
      </c>
      <c r="AI1264" s="6" t="s">
        <v>11350</v>
      </c>
    </row>
    <row r="1265" spans="1:35">
      <c r="A1265" t="s">
        <v>5274</v>
      </c>
      <c r="B1265" t="s">
        <v>5275</v>
      </c>
      <c r="C1265" t="s">
        <v>6934</v>
      </c>
      <c r="D1265" t="s">
        <v>6935</v>
      </c>
      <c r="E1265" t="s">
        <v>60</v>
      </c>
      <c r="F1265" t="s">
        <v>6936</v>
      </c>
      <c r="G1265">
        <v>20712</v>
      </c>
      <c r="H1265">
        <v>0</v>
      </c>
      <c r="I1265">
        <v>0.1</v>
      </c>
      <c r="J1265">
        <v>0</v>
      </c>
      <c r="K1265">
        <v>1</v>
      </c>
      <c r="L1265" t="s">
        <v>19</v>
      </c>
      <c r="M1265" t="s">
        <v>5279</v>
      </c>
      <c r="N1265" t="s">
        <v>1691</v>
      </c>
      <c r="O1265" t="s">
        <v>24</v>
      </c>
      <c r="P1265" t="s">
        <v>5280</v>
      </c>
      <c r="Q1265" t="s">
        <v>65</v>
      </c>
      <c r="R1265" t="s">
        <v>66</v>
      </c>
      <c r="S1265" t="s">
        <v>105</v>
      </c>
      <c r="T1265" t="s">
        <v>67</v>
      </c>
      <c r="U1265" t="s">
        <v>35</v>
      </c>
      <c r="V1265">
        <v>603</v>
      </c>
      <c r="W1265" t="s">
        <v>36</v>
      </c>
      <c r="X1265" t="s">
        <v>37</v>
      </c>
      <c r="Y1265">
        <v>2</v>
      </c>
      <c r="AB1265" t="str">
        <f>IF(Table111[[#This Row],[In Adafruit Kit]]+Table111[[#This Row],[Common part]]&gt;0,1,"")</f>
        <v/>
      </c>
      <c r="AD1265">
        <v>1</v>
      </c>
      <c r="AE1265" t="e">
        <f>VLOOKUP(Table111[[#This Row],[Resistance (Ohms)]],Values!$A$12:'Values'!D$88,3,0)</f>
        <v>#N/A</v>
      </c>
      <c r="AG1265" t="str">
        <f>CONCATENATE(Table111[[#This Row],[Resistance (Ohms)]],Table111[[#This Row],[Tolerance]],Table111[[#This Row],[Stock]])</f>
        <v>412kÂ±1%</v>
      </c>
      <c r="AH1265" t="s">
        <v>11345</v>
      </c>
      <c r="AI1265" s="6" t="s">
        <v>11350</v>
      </c>
    </row>
    <row r="1266" spans="1:35">
      <c r="A1266" t="s">
        <v>7192</v>
      </c>
      <c r="B1266" t="s">
        <v>5275</v>
      </c>
      <c r="C1266" t="s">
        <v>8387</v>
      </c>
      <c r="D1266" t="s">
        <v>8388</v>
      </c>
      <c r="E1266" t="s">
        <v>60</v>
      </c>
      <c r="F1266" t="s">
        <v>6936</v>
      </c>
      <c r="G1266">
        <v>0</v>
      </c>
      <c r="H1266">
        <v>0</v>
      </c>
      <c r="I1266" t="s">
        <v>25</v>
      </c>
      <c r="J1266">
        <v>0</v>
      </c>
      <c r="K1266">
        <v>10</v>
      </c>
      <c r="L1266" t="s">
        <v>19</v>
      </c>
      <c r="M1266" t="s">
        <v>5279</v>
      </c>
      <c r="N1266" t="s">
        <v>1691</v>
      </c>
      <c r="O1266" t="s">
        <v>24</v>
      </c>
      <c r="P1266" t="s">
        <v>5280</v>
      </c>
      <c r="Q1266" t="s">
        <v>65</v>
      </c>
      <c r="R1266" t="s">
        <v>20</v>
      </c>
      <c r="S1266" t="s">
        <v>105</v>
      </c>
      <c r="T1266" t="s">
        <v>67</v>
      </c>
      <c r="U1266" t="s">
        <v>35</v>
      </c>
      <c r="V1266">
        <v>603</v>
      </c>
      <c r="W1266" t="s">
        <v>36</v>
      </c>
      <c r="X1266" t="s">
        <v>37</v>
      </c>
      <c r="Y1266">
        <v>2</v>
      </c>
      <c r="AB1266" t="str">
        <f>IF(Table111[[#This Row],[In Adafruit Kit]]+Table111[[#This Row],[Common part]]&gt;0,1,"")</f>
        <v/>
      </c>
      <c r="AE1266" t="e">
        <f>VLOOKUP(Table111[[#This Row],[Resistance (Ohms)]],Values!$A$12:'Values'!D$88,3,0)</f>
        <v>#N/A</v>
      </c>
      <c r="AG1266" t="str">
        <f>CONCATENATE(Table111[[#This Row],[Resistance (Ohms)]],Table111[[#This Row],[Tolerance]],Table111[[#This Row],[Stock]])</f>
        <v>412kÂ±1%</v>
      </c>
      <c r="AH1266" t="s">
        <v>11345</v>
      </c>
      <c r="AI1266" s="6" t="s">
        <v>11350</v>
      </c>
    </row>
    <row r="1267" spans="1:35">
      <c r="A1267" t="s">
        <v>5274</v>
      </c>
      <c r="B1267" t="s">
        <v>5275</v>
      </c>
      <c r="C1267" t="s">
        <v>6109</v>
      </c>
      <c r="D1267" t="s">
        <v>6110</v>
      </c>
      <c r="E1267" t="s">
        <v>60</v>
      </c>
      <c r="F1267" t="s">
        <v>6111</v>
      </c>
      <c r="G1267">
        <v>101455</v>
      </c>
      <c r="H1267">
        <v>0</v>
      </c>
      <c r="I1267">
        <v>0.1</v>
      </c>
      <c r="J1267">
        <v>0</v>
      </c>
      <c r="K1267">
        <v>1</v>
      </c>
      <c r="L1267" t="s">
        <v>19</v>
      </c>
      <c r="M1267" t="s">
        <v>5279</v>
      </c>
      <c r="N1267" t="s">
        <v>2644</v>
      </c>
      <c r="O1267" t="s">
        <v>24</v>
      </c>
      <c r="P1267" t="s">
        <v>5280</v>
      </c>
      <c r="Q1267" t="s">
        <v>65</v>
      </c>
      <c r="R1267" t="s">
        <v>66</v>
      </c>
      <c r="S1267" t="s">
        <v>105</v>
      </c>
      <c r="T1267" t="s">
        <v>67</v>
      </c>
      <c r="U1267" t="s">
        <v>35</v>
      </c>
      <c r="V1267">
        <v>603</v>
      </c>
      <c r="W1267" t="s">
        <v>36</v>
      </c>
      <c r="X1267" t="s">
        <v>37</v>
      </c>
      <c r="Y1267">
        <v>2</v>
      </c>
      <c r="AB1267" t="str">
        <f>IF(Table111[[#This Row],[In Adafruit Kit]]+Table111[[#This Row],[Common part]]&gt;0,1,"")</f>
        <v/>
      </c>
      <c r="AD1267">
        <v>1</v>
      </c>
      <c r="AE1267" t="e">
        <f>VLOOKUP(Table111[[#This Row],[Resistance (Ohms)]],Values!$A$12:'Values'!D$88,3,0)</f>
        <v>#N/A</v>
      </c>
      <c r="AG1267" t="str">
        <f>CONCATENATE(Table111[[#This Row],[Resistance (Ohms)]],Table111[[#This Row],[Tolerance]],Table111[[#This Row],[Stock]])</f>
        <v>42.2kÂ±1%</v>
      </c>
      <c r="AH1267" t="s">
        <v>11345</v>
      </c>
      <c r="AI1267" s="6" t="s">
        <v>11350</v>
      </c>
    </row>
    <row r="1268" spans="1:35">
      <c r="A1268" t="s">
        <v>7192</v>
      </c>
      <c r="B1268" t="s">
        <v>5275</v>
      </c>
      <c r="C1268" t="s">
        <v>8395</v>
      </c>
      <c r="D1268" t="s">
        <v>8396</v>
      </c>
      <c r="E1268" t="s">
        <v>60</v>
      </c>
      <c r="F1268" t="s">
        <v>6111</v>
      </c>
      <c r="G1268">
        <v>0</v>
      </c>
      <c r="H1268">
        <v>0</v>
      </c>
      <c r="I1268" t="s">
        <v>25</v>
      </c>
      <c r="J1268">
        <v>0</v>
      </c>
      <c r="K1268">
        <v>10</v>
      </c>
      <c r="L1268" t="s">
        <v>19</v>
      </c>
      <c r="M1268" t="s">
        <v>5279</v>
      </c>
      <c r="N1268" t="s">
        <v>2644</v>
      </c>
      <c r="O1268" t="s">
        <v>24</v>
      </c>
      <c r="P1268" t="s">
        <v>5280</v>
      </c>
      <c r="Q1268" t="s">
        <v>65</v>
      </c>
      <c r="R1268" t="s">
        <v>20</v>
      </c>
      <c r="S1268" t="s">
        <v>105</v>
      </c>
      <c r="T1268" t="s">
        <v>67</v>
      </c>
      <c r="U1268" t="s">
        <v>35</v>
      </c>
      <c r="V1268">
        <v>603</v>
      </c>
      <c r="W1268" t="s">
        <v>36</v>
      </c>
      <c r="X1268" t="s">
        <v>37</v>
      </c>
      <c r="Y1268">
        <v>2</v>
      </c>
      <c r="AB1268" t="str">
        <f>IF(Table111[[#This Row],[In Adafruit Kit]]+Table111[[#This Row],[Common part]]&gt;0,1,"")</f>
        <v/>
      </c>
      <c r="AE1268" t="e">
        <f>VLOOKUP(Table111[[#This Row],[Resistance (Ohms)]],Values!$A$12:'Values'!D$88,3,0)</f>
        <v>#N/A</v>
      </c>
      <c r="AG1268" t="str">
        <f>CONCATENATE(Table111[[#This Row],[Resistance (Ohms)]],Table111[[#This Row],[Tolerance]],Table111[[#This Row],[Stock]])</f>
        <v>42.2kÂ±1%</v>
      </c>
      <c r="AH1268" t="s">
        <v>11345</v>
      </c>
      <c r="AI1268" s="6" t="s">
        <v>11350</v>
      </c>
    </row>
    <row r="1269" spans="1:35">
      <c r="A1269" t="s">
        <v>5274</v>
      </c>
      <c r="B1269" t="s">
        <v>5275</v>
      </c>
      <c r="C1269" t="s">
        <v>6013</v>
      </c>
      <c r="D1269" t="s">
        <v>6014</v>
      </c>
      <c r="E1269" t="s">
        <v>60</v>
      </c>
      <c r="F1269" t="s">
        <v>6015</v>
      </c>
      <c r="G1269">
        <v>116928</v>
      </c>
      <c r="H1269">
        <v>0</v>
      </c>
      <c r="I1269">
        <v>0.1</v>
      </c>
      <c r="J1269">
        <v>0</v>
      </c>
      <c r="K1269">
        <v>1</v>
      </c>
      <c r="L1269" t="s">
        <v>19</v>
      </c>
      <c r="M1269" t="s">
        <v>5279</v>
      </c>
      <c r="N1269" t="s">
        <v>1610</v>
      </c>
      <c r="O1269" t="s">
        <v>24</v>
      </c>
      <c r="P1269" t="s">
        <v>5280</v>
      </c>
      <c r="Q1269" t="s">
        <v>65</v>
      </c>
      <c r="R1269" t="s">
        <v>66</v>
      </c>
      <c r="S1269" t="s">
        <v>105</v>
      </c>
      <c r="T1269" t="s">
        <v>67</v>
      </c>
      <c r="U1269" t="s">
        <v>35</v>
      </c>
      <c r="V1269">
        <v>603</v>
      </c>
      <c r="W1269" t="s">
        <v>36</v>
      </c>
      <c r="X1269" t="s">
        <v>37</v>
      </c>
      <c r="Y1269">
        <v>2</v>
      </c>
      <c r="AB1269" t="str">
        <f>IF(Table111[[#This Row],[In Adafruit Kit]]+Table111[[#This Row],[Common part]]&gt;0,1,"")</f>
        <v/>
      </c>
      <c r="AD1269">
        <v>1</v>
      </c>
      <c r="AE1269" t="e">
        <f>VLOOKUP(Table111[[#This Row],[Resistance (Ohms)]],Values!$A$12:'Values'!D$88,3,0)</f>
        <v>#N/A</v>
      </c>
      <c r="AG1269" t="str">
        <f>CONCATENATE(Table111[[#This Row],[Resistance (Ohms)]],Table111[[#This Row],[Tolerance]],Table111[[#This Row],[Stock]])</f>
        <v>422kÂ±1%</v>
      </c>
      <c r="AH1269" t="s">
        <v>11345</v>
      </c>
      <c r="AI1269" s="6" t="s">
        <v>11350</v>
      </c>
    </row>
    <row r="1270" spans="1:35">
      <c r="A1270" t="s">
        <v>7192</v>
      </c>
      <c r="B1270" t="s">
        <v>5275</v>
      </c>
      <c r="C1270" t="s">
        <v>8397</v>
      </c>
      <c r="D1270" t="s">
        <v>8398</v>
      </c>
      <c r="E1270" t="s">
        <v>60</v>
      </c>
      <c r="F1270" t="s">
        <v>6015</v>
      </c>
      <c r="G1270">
        <v>0</v>
      </c>
      <c r="H1270">
        <v>0</v>
      </c>
      <c r="I1270" t="s">
        <v>25</v>
      </c>
      <c r="J1270">
        <v>0</v>
      </c>
      <c r="K1270">
        <v>10</v>
      </c>
      <c r="L1270" t="s">
        <v>19</v>
      </c>
      <c r="M1270" t="s">
        <v>5279</v>
      </c>
      <c r="N1270" t="s">
        <v>1610</v>
      </c>
      <c r="O1270" t="s">
        <v>24</v>
      </c>
      <c r="P1270" t="s">
        <v>5280</v>
      </c>
      <c r="Q1270" t="s">
        <v>65</v>
      </c>
      <c r="R1270" t="s">
        <v>20</v>
      </c>
      <c r="S1270" t="s">
        <v>105</v>
      </c>
      <c r="T1270" t="s">
        <v>67</v>
      </c>
      <c r="U1270" t="s">
        <v>35</v>
      </c>
      <c r="V1270">
        <v>603</v>
      </c>
      <c r="W1270" t="s">
        <v>36</v>
      </c>
      <c r="X1270" t="s">
        <v>37</v>
      </c>
      <c r="Y1270">
        <v>2</v>
      </c>
      <c r="AB1270" t="str">
        <f>IF(Table111[[#This Row],[In Adafruit Kit]]+Table111[[#This Row],[Common part]]&gt;0,1,"")</f>
        <v/>
      </c>
      <c r="AE1270" t="e">
        <f>VLOOKUP(Table111[[#This Row],[Resistance (Ohms)]],Values!$A$12:'Values'!D$88,3,0)</f>
        <v>#N/A</v>
      </c>
      <c r="AG1270" t="str">
        <f>CONCATENATE(Table111[[#This Row],[Resistance (Ohms)]],Table111[[#This Row],[Tolerance]],Table111[[#This Row],[Stock]])</f>
        <v>422kÂ±1%</v>
      </c>
      <c r="AH1270" t="s">
        <v>11345</v>
      </c>
      <c r="AI1270" s="6" t="s">
        <v>11350</v>
      </c>
    </row>
    <row r="1271" spans="1:35">
      <c r="A1271" t="s">
        <v>5274</v>
      </c>
      <c r="B1271" t="s">
        <v>5275</v>
      </c>
      <c r="C1271" t="s">
        <v>6403</v>
      </c>
      <c r="D1271" t="s">
        <v>6404</v>
      </c>
      <c r="E1271" t="s">
        <v>60</v>
      </c>
      <c r="F1271" t="s">
        <v>6405</v>
      </c>
      <c r="G1271">
        <v>66167</v>
      </c>
      <c r="H1271">
        <v>0</v>
      </c>
      <c r="I1271">
        <v>0.1</v>
      </c>
      <c r="J1271">
        <v>0</v>
      </c>
      <c r="K1271">
        <v>1</v>
      </c>
      <c r="L1271" t="s">
        <v>19</v>
      </c>
      <c r="M1271" t="s">
        <v>5279</v>
      </c>
      <c r="N1271" t="s">
        <v>929</v>
      </c>
      <c r="O1271" t="s">
        <v>24</v>
      </c>
      <c r="P1271" t="s">
        <v>5280</v>
      </c>
      <c r="Q1271" t="s">
        <v>65</v>
      </c>
      <c r="R1271" t="s">
        <v>66</v>
      </c>
      <c r="S1271" t="s">
        <v>105</v>
      </c>
      <c r="T1271" t="s">
        <v>67</v>
      </c>
      <c r="U1271" t="s">
        <v>35</v>
      </c>
      <c r="V1271">
        <v>603</v>
      </c>
      <c r="W1271" t="s">
        <v>36</v>
      </c>
      <c r="X1271" t="s">
        <v>37</v>
      </c>
      <c r="Y1271">
        <v>2</v>
      </c>
      <c r="AB1271" t="str">
        <f>IF(Table111[[#This Row],[In Adafruit Kit]]+Table111[[#This Row],[Common part]]&gt;0,1,"")</f>
        <v/>
      </c>
      <c r="AD1271">
        <v>1</v>
      </c>
      <c r="AE1271" t="e">
        <f>VLOOKUP(Table111[[#This Row],[Resistance (Ohms)]],Values!$A$12:'Values'!D$88,3,0)</f>
        <v>#N/A</v>
      </c>
      <c r="AG1271" t="str">
        <f>CONCATENATE(Table111[[#This Row],[Resistance (Ohms)]],Table111[[#This Row],[Tolerance]],Table111[[#This Row],[Stock]])</f>
        <v>43.2kÂ±1%</v>
      </c>
      <c r="AH1271" t="s">
        <v>11345</v>
      </c>
      <c r="AI1271" s="6" t="s">
        <v>11350</v>
      </c>
    </row>
    <row r="1272" spans="1:35">
      <c r="A1272" t="s">
        <v>7192</v>
      </c>
      <c r="B1272" t="s">
        <v>5275</v>
      </c>
      <c r="C1272" t="s">
        <v>8413</v>
      </c>
      <c r="D1272" t="s">
        <v>8414</v>
      </c>
      <c r="E1272" t="s">
        <v>60</v>
      </c>
      <c r="F1272" t="s">
        <v>6405</v>
      </c>
      <c r="G1272">
        <v>0</v>
      </c>
      <c r="H1272">
        <v>0</v>
      </c>
      <c r="I1272" t="s">
        <v>25</v>
      </c>
      <c r="J1272">
        <v>0</v>
      </c>
      <c r="K1272">
        <v>10</v>
      </c>
      <c r="L1272" t="s">
        <v>19</v>
      </c>
      <c r="M1272" t="s">
        <v>5279</v>
      </c>
      <c r="N1272" t="s">
        <v>929</v>
      </c>
      <c r="O1272" t="s">
        <v>24</v>
      </c>
      <c r="P1272" t="s">
        <v>5280</v>
      </c>
      <c r="Q1272" t="s">
        <v>65</v>
      </c>
      <c r="R1272" t="s">
        <v>20</v>
      </c>
      <c r="S1272" t="s">
        <v>105</v>
      </c>
      <c r="T1272" t="s">
        <v>67</v>
      </c>
      <c r="U1272" t="s">
        <v>35</v>
      </c>
      <c r="V1272">
        <v>603</v>
      </c>
      <c r="W1272" t="s">
        <v>36</v>
      </c>
      <c r="X1272" t="s">
        <v>37</v>
      </c>
      <c r="Y1272">
        <v>2</v>
      </c>
      <c r="AB1272" t="str">
        <f>IF(Table111[[#This Row],[In Adafruit Kit]]+Table111[[#This Row],[Common part]]&gt;0,1,"")</f>
        <v/>
      </c>
      <c r="AE1272" t="e">
        <f>VLOOKUP(Table111[[#This Row],[Resistance (Ohms)]],Values!$A$12:'Values'!D$88,3,0)</f>
        <v>#N/A</v>
      </c>
      <c r="AG1272" t="str">
        <f>CONCATENATE(Table111[[#This Row],[Resistance (Ohms)]],Table111[[#This Row],[Tolerance]],Table111[[#This Row],[Stock]])</f>
        <v>43.2kÂ±1%</v>
      </c>
      <c r="AH1272" t="s">
        <v>11345</v>
      </c>
      <c r="AI1272" s="6" t="s">
        <v>11350</v>
      </c>
    </row>
    <row r="1273" spans="1:35">
      <c r="A1273" t="s">
        <v>5274</v>
      </c>
      <c r="B1273" t="s">
        <v>5275</v>
      </c>
      <c r="C1273" t="s">
        <v>5917</v>
      </c>
      <c r="D1273" t="s">
        <v>5918</v>
      </c>
      <c r="E1273" t="s">
        <v>60</v>
      </c>
      <c r="F1273" t="s">
        <v>5919</v>
      </c>
      <c r="G1273">
        <v>152646</v>
      </c>
      <c r="H1273">
        <v>0</v>
      </c>
      <c r="I1273">
        <v>0.1</v>
      </c>
      <c r="J1273">
        <v>0</v>
      </c>
      <c r="K1273">
        <v>1</v>
      </c>
      <c r="L1273" t="s">
        <v>19</v>
      </c>
      <c r="M1273" t="s">
        <v>5279</v>
      </c>
      <c r="N1273" t="s">
        <v>1796</v>
      </c>
      <c r="O1273" t="s">
        <v>24</v>
      </c>
      <c r="P1273" t="s">
        <v>5280</v>
      </c>
      <c r="Q1273" t="s">
        <v>65</v>
      </c>
      <c r="R1273" t="s">
        <v>66</v>
      </c>
      <c r="S1273" t="s">
        <v>105</v>
      </c>
      <c r="T1273" t="s">
        <v>67</v>
      </c>
      <c r="U1273" t="s">
        <v>35</v>
      </c>
      <c r="V1273">
        <v>603</v>
      </c>
      <c r="W1273" t="s">
        <v>36</v>
      </c>
      <c r="X1273" t="s">
        <v>37</v>
      </c>
      <c r="Y1273">
        <v>2</v>
      </c>
      <c r="AB1273" t="str">
        <f>IF(Table111[[#This Row],[In Adafruit Kit]]+Table111[[#This Row],[Common part]]&gt;0,1,"")</f>
        <v/>
      </c>
      <c r="AD1273">
        <v>1</v>
      </c>
      <c r="AE1273" t="e">
        <f>VLOOKUP(Table111[[#This Row],[Resistance (Ohms)]],Values!$A$12:'Values'!D$88,3,0)</f>
        <v>#N/A</v>
      </c>
      <c r="AG1273" t="str">
        <f>CONCATENATE(Table111[[#This Row],[Resistance (Ohms)]],Table111[[#This Row],[Tolerance]],Table111[[#This Row],[Stock]])</f>
        <v>430kÂ±1%</v>
      </c>
      <c r="AH1273" t="s">
        <v>11345</v>
      </c>
      <c r="AI1273" s="6" t="s">
        <v>11350</v>
      </c>
    </row>
    <row r="1274" spans="1:35">
      <c r="A1274" t="s">
        <v>5274</v>
      </c>
      <c r="B1274" t="s">
        <v>5275</v>
      </c>
      <c r="C1274" t="s">
        <v>7081</v>
      </c>
      <c r="D1274" t="s">
        <v>7082</v>
      </c>
      <c r="E1274" t="s">
        <v>60</v>
      </c>
      <c r="F1274" t="s">
        <v>7083</v>
      </c>
      <c r="G1274">
        <v>71102</v>
      </c>
      <c r="H1274">
        <v>0</v>
      </c>
      <c r="I1274">
        <v>0.1</v>
      </c>
      <c r="J1274">
        <v>0</v>
      </c>
      <c r="K1274">
        <v>1</v>
      </c>
      <c r="L1274" t="s">
        <v>19</v>
      </c>
      <c r="M1274" t="s">
        <v>5279</v>
      </c>
      <c r="N1274" t="s">
        <v>1796</v>
      </c>
      <c r="O1274" t="s">
        <v>23</v>
      </c>
      <c r="P1274" t="s">
        <v>5280</v>
      </c>
      <c r="Q1274" t="s">
        <v>65</v>
      </c>
      <c r="R1274" t="s">
        <v>66</v>
      </c>
      <c r="S1274" t="s">
        <v>105</v>
      </c>
      <c r="T1274" t="s">
        <v>67</v>
      </c>
      <c r="U1274" t="s">
        <v>35</v>
      </c>
      <c r="V1274">
        <v>603</v>
      </c>
      <c r="W1274" t="s">
        <v>36</v>
      </c>
      <c r="X1274" t="s">
        <v>37</v>
      </c>
      <c r="Y1274">
        <v>2</v>
      </c>
      <c r="AB1274" t="str">
        <f>IF(Table111[[#This Row],[In Adafruit Kit]]+Table111[[#This Row],[Common part]]&gt;0,1,"")</f>
        <v/>
      </c>
      <c r="AD1274">
        <v>1</v>
      </c>
      <c r="AE1274" t="e">
        <f>VLOOKUP(Table111[[#This Row],[Resistance (Ohms)]],Values!$A$12:'Values'!D$88,3,0)</f>
        <v>#N/A</v>
      </c>
      <c r="AG1274" t="str">
        <f>CONCATENATE(Table111[[#This Row],[Resistance (Ohms)]],Table111[[#This Row],[Tolerance]],Table111[[#This Row],[Stock]])</f>
        <v>430kÂ±5%</v>
      </c>
      <c r="AH1274" t="s">
        <v>11345</v>
      </c>
      <c r="AI1274" s="6" t="s">
        <v>11350</v>
      </c>
    </row>
    <row r="1275" spans="1:35">
      <c r="A1275" t="s">
        <v>7192</v>
      </c>
      <c r="B1275" t="s">
        <v>5275</v>
      </c>
      <c r="C1275" t="s">
        <v>8407</v>
      </c>
      <c r="D1275" t="s">
        <v>8408</v>
      </c>
      <c r="E1275" t="s">
        <v>60</v>
      </c>
      <c r="F1275" t="s">
        <v>5919</v>
      </c>
      <c r="G1275">
        <v>0</v>
      </c>
      <c r="H1275">
        <v>0</v>
      </c>
      <c r="I1275" t="s">
        <v>25</v>
      </c>
      <c r="J1275">
        <v>0</v>
      </c>
      <c r="K1275">
        <v>10</v>
      </c>
      <c r="L1275" t="s">
        <v>19</v>
      </c>
      <c r="M1275" t="s">
        <v>5279</v>
      </c>
      <c r="N1275" t="s">
        <v>1796</v>
      </c>
      <c r="O1275" t="s">
        <v>24</v>
      </c>
      <c r="P1275" t="s">
        <v>5280</v>
      </c>
      <c r="Q1275" t="s">
        <v>65</v>
      </c>
      <c r="R1275" t="s">
        <v>20</v>
      </c>
      <c r="S1275" t="s">
        <v>105</v>
      </c>
      <c r="T1275" t="s">
        <v>67</v>
      </c>
      <c r="U1275" t="s">
        <v>35</v>
      </c>
      <c r="V1275">
        <v>603</v>
      </c>
      <c r="W1275" t="s">
        <v>36</v>
      </c>
      <c r="X1275" t="s">
        <v>37</v>
      </c>
      <c r="Y1275">
        <v>2</v>
      </c>
      <c r="AB1275" t="str">
        <f>IF(Table111[[#This Row],[In Adafruit Kit]]+Table111[[#This Row],[Common part]]&gt;0,1,"")</f>
        <v/>
      </c>
      <c r="AE1275" t="e">
        <f>VLOOKUP(Table111[[#This Row],[Resistance (Ohms)]],Values!$A$12:'Values'!D$88,3,0)</f>
        <v>#N/A</v>
      </c>
      <c r="AG1275" t="str">
        <f>CONCATENATE(Table111[[#This Row],[Resistance (Ohms)]],Table111[[#This Row],[Tolerance]],Table111[[#This Row],[Stock]])</f>
        <v>430kÂ±1%</v>
      </c>
      <c r="AH1275" t="s">
        <v>11345</v>
      </c>
      <c r="AI1275" s="6" t="s">
        <v>11350</v>
      </c>
    </row>
    <row r="1276" spans="1:35">
      <c r="A1276" t="s">
        <v>7192</v>
      </c>
      <c r="B1276" t="s">
        <v>5275</v>
      </c>
      <c r="C1276" t="s">
        <v>9072</v>
      </c>
      <c r="D1276" t="s">
        <v>9073</v>
      </c>
      <c r="E1276" t="s">
        <v>60</v>
      </c>
      <c r="F1276" t="s">
        <v>7083</v>
      </c>
      <c r="G1276">
        <v>0</v>
      </c>
      <c r="H1276">
        <v>0</v>
      </c>
      <c r="I1276" t="s">
        <v>25</v>
      </c>
      <c r="J1276">
        <v>0</v>
      </c>
      <c r="K1276">
        <v>10</v>
      </c>
      <c r="L1276" t="s">
        <v>19</v>
      </c>
      <c r="M1276" t="s">
        <v>5279</v>
      </c>
      <c r="N1276" t="s">
        <v>1796</v>
      </c>
      <c r="O1276" t="s">
        <v>23</v>
      </c>
      <c r="P1276" t="s">
        <v>5280</v>
      </c>
      <c r="Q1276" t="s">
        <v>65</v>
      </c>
      <c r="R1276" t="s">
        <v>20</v>
      </c>
      <c r="S1276" t="s">
        <v>71</v>
      </c>
      <c r="T1276" t="s">
        <v>67</v>
      </c>
      <c r="U1276" t="s">
        <v>35</v>
      </c>
      <c r="V1276">
        <v>603</v>
      </c>
      <c r="W1276" t="s">
        <v>36</v>
      </c>
      <c r="X1276" t="s">
        <v>37</v>
      </c>
      <c r="Y1276">
        <v>2</v>
      </c>
      <c r="AB1276" t="str">
        <f>IF(Table111[[#This Row],[In Adafruit Kit]]+Table111[[#This Row],[Common part]]&gt;0,1,"")</f>
        <v/>
      </c>
      <c r="AE1276" t="e">
        <f>VLOOKUP(Table111[[#This Row],[Resistance (Ohms)]],Values!$A$12:'Values'!D$88,3,0)</f>
        <v>#N/A</v>
      </c>
      <c r="AG1276" t="str">
        <f>CONCATENATE(Table111[[#This Row],[Resistance (Ohms)]],Table111[[#This Row],[Tolerance]],Table111[[#This Row],[Stock]])</f>
        <v>430kÂ±5%</v>
      </c>
      <c r="AH1276" t="s">
        <v>11345</v>
      </c>
      <c r="AI1276" s="6" t="s">
        <v>11350</v>
      </c>
    </row>
    <row r="1277" spans="1:35">
      <c r="A1277" t="s">
        <v>5274</v>
      </c>
      <c r="B1277" t="s">
        <v>5275</v>
      </c>
      <c r="C1277" t="s">
        <v>6727</v>
      </c>
      <c r="D1277" t="s">
        <v>6728</v>
      </c>
      <c r="E1277" t="s">
        <v>60</v>
      </c>
      <c r="F1277" t="s">
        <v>6729</v>
      </c>
      <c r="G1277">
        <v>43427</v>
      </c>
      <c r="H1277">
        <v>0</v>
      </c>
      <c r="I1277">
        <v>0.1</v>
      </c>
      <c r="J1277">
        <v>0</v>
      </c>
      <c r="K1277">
        <v>1</v>
      </c>
      <c r="L1277" t="s">
        <v>19</v>
      </c>
      <c r="M1277" t="s">
        <v>5279</v>
      </c>
      <c r="N1277" t="s">
        <v>2973</v>
      </c>
      <c r="O1277" t="s">
        <v>24</v>
      </c>
      <c r="P1277" t="s">
        <v>5280</v>
      </c>
      <c r="Q1277" t="s">
        <v>65</v>
      </c>
      <c r="R1277" t="s">
        <v>66</v>
      </c>
      <c r="S1277" t="s">
        <v>105</v>
      </c>
      <c r="T1277" t="s">
        <v>67</v>
      </c>
      <c r="U1277" t="s">
        <v>35</v>
      </c>
      <c r="V1277">
        <v>603</v>
      </c>
      <c r="W1277" t="s">
        <v>36</v>
      </c>
      <c r="X1277" t="s">
        <v>37</v>
      </c>
      <c r="Y1277">
        <v>2</v>
      </c>
      <c r="AB1277" t="str">
        <f>IF(Table111[[#This Row],[In Adafruit Kit]]+Table111[[#This Row],[Common part]]&gt;0,1,"")</f>
        <v/>
      </c>
      <c r="AD1277">
        <v>1</v>
      </c>
      <c r="AE1277" t="e">
        <f>VLOOKUP(Table111[[#This Row],[Resistance (Ohms)]],Values!$A$12:'Values'!D$88,3,0)</f>
        <v>#N/A</v>
      </c>
      <c r="AG1277" t="str">
        <f>CONCATENATE(Table111[[#This Row],[Resistance (Ohms)]],Table111[[#This Row],[Tolerance]],Table111[[#This Row],[Stock]])</f>
        <v>432kÂ±1%</v>
      </c>
      <c r="AH1277" t="s">
        <v>11345</v>
      </c>
      <c r="AI1277" s="6" t="s">
        <v>11350</v>
      </c>
    </row>
    <row r="1278" spans="1:35">
      <c r="A1278" t="s">
        <v>7192</v>
      </c>
      <c r="B1278" t="s">
        <v>5275</v>
      </c>
      <c r="C1278" t="s">
        <v>8415</v>
      </c>
      <c r="D1278" t="s">
        <v>8416</v>
      </c>
      <c r="E1278" t="s">
        <v>60</v>
      </c>
      <c r="F1278" t="s">
        <v>6729</v>
      </c>
      <c r="G1278">
        <v>0</v>
      </c>
      <c r="H1278">
        <v>0</v>
      </c>
      <c r="I1278" t="s">
        <v>25</v>
      </c>
      <c r="J1278">
        <v>0</v>
      </c>
      <c r="K1278">
        <v>10</v>
      </c>
      <c r="L1278" t="s">
        <v>19</v>
      </c>
      <c r="M1278" t="s">
        <v>5279</v>
      </c>
      <c r="N1278" t="s">
        <v>2973</v>
      </c>
      <c r="O1278" t="s">
        <v>24</v>
      </c>
      <c r="P1278" t="s">
        <v>5280</v>
      </c>
      <c r="Q1278" t="s">
        <v>65</v>
      </c>
      <c r="R1278" t="s">
        <v>20</v>
      </c>
      <c r="S1278" t="s">
        <v>105</v>
      </c>
      <c r="T1278" t="s">
        <v>67</v>
      </c>
      <c r="U1278" t="s">
        <v>35</v>
      </c>
      <c r="V1278">
        <v>603</v>
      </c>
      <c r="W1278" t="s">
        <v>36</v>
      </c>
      <c r="X1278" t="s">
        <v>37</v>
      </c>
      <c r="Y1278">
        <v>2</v>
      </c>
      <c r="AB1278" t="str">
        <f>IF(Table111[[#This Row],[In Adafruit Kit]]+Table111[[#This Row],[Common part]]&gt;0,1,"")</f>
        <v/>
      </c>
      <c r="AE1278" t="e">
        <f>VLOOKUP(Table111[[#This Row],[Resistance (Ohms)]],Values!$A$12:'Values'!D$88,3,0)</f>
        <v>#N/A</v>
      </c>
      <c r="AG1278" t="str">
        <f>CONCATENATE(Table111[[#This Row],[Resistance (Ohms)]],Table111[[#This Row],[Tolerance]],Table111[[#This Row],[Stock]])</f>
        <v>432kÂ±1%</v>
      </c>
      <c r="AH1278" t="s">
        <v>11345</v>
      </c>
      <c r="AI1278" s="6" t="s">
        <v>11350</v>
      </c>
    </row>
    <row r="1279" spans="1:35">
      <c r="A1279" t="s">
        <v>5274</v>
      </c>
      <c r="B1279" t="s">
        <v>5275</v>
      </c>
      <c r="C1279" t="s">
        <v>5497</v>
      </c>
      <c r="D1279" t="s">
        <v>5498</v>
      </c>
      <c r="E1279" t="s">
        <v>60</v>
      </c>
      <c r="F1279" t="s">
        <v>5499</v>
      </c>
      <c r="G1279">
        <v>94082</v>
      </c>
      <c r="H1279">
        <v>0</v>
      </c>
      <c r="I1279">
        <v>0.1</v>
      </c>
      <c r="J1279">
        <v>0</v>
      </c>
      <c r="K1279">
        <v>1</v>
      </c>
      <c r="L1279" t="s">
        <v>19</v>
      </c>
      <c r="M1279" t="s">
        <v>5279</v>
      </c>
      <c r="N1279" t="s">
        <v>292</v>
      </c>
      <c r="O1279" t="s">
        <v>23</v>
      </c>
      <c r="P1279" t="s">
        <v>5280</v>
      </c>
      <c r="Q1279" t="s">
        <v>65</v>
      </c>
      <c r="R1279" t="s">
        <v>66</v>
      </c>
      <c r="S1279" t="s">
        <v>105</v>
      </c>
      <c r="T1279" t="s">
        <v>67</v>
      </c>
      <c r="U1279" t="s">
        <v>35</v>
      </c>
      <c r="V1279">
        <v>603</v>
      </c>
      <c r="W1279" t="s">
        <v>36</v>
      </c>
      <c r="X1279" t="s">
        <v>37</v>
      </c>
      <c r="Y1279">
        <v>2</v>
      </c>
      <c r="AB1279" t="str">
        <f>IF(Table111[[#This Row],[In Adafruit Kit]]+Table111[[#This Row],[Common part]]&gt;0,1,"")</f>
        <v/>
      </c>
      <c r="AE1279" t="str">
        <f>VLOOKUP(Table111[[#This Row],[Resistance (Ohms)]],Values!$A$12:'Values'!D$88,3,0)</f>
        <v>STOCK</v>
      </c>
      <c r="AF1279" t="s">
        <v>29</v>
      </c>
      <c r="AG1279" t="str">
        <f>CONCATENATE(Table111[[#This Row],[Resistance (Ohms)]],Table111[[#This Row],[Tolerance]],Table111[[#This Row],[Stock]])</f>
        <v>43kÂ±5%Stock</v>
      </c>
      <c r="AH1279" t="s">
        <v>11345</v>
      </c>
      <c r="AI1279" s="6" t="s">
        <v>11350</v>
      </c>
    </row>
    <row r="1280" spans="1:35">
      <c r="A1280" t="s">
        <v>5274</v>
      </c>
      <c r="B1280" t="s">
        <v>5275</v>
      </c>
      <c r="C1280" t="s">
        <v>6076</v>
      </c>
      <c r="D1280" t="s">
        <v>6077</v>
      </c>
      <c r="E1280" t="s">
        <v>60</v>
      </c>
      <c r="F1280" t="s">
        <v>6078</v>
      </c>
      <c r="G1280">
        <v>109503</v>
      </c>
      <c r="H1280">
        <v>0</v>
      </c>
      <c r="I1280">
        <v>0.1</v>
      </c>
      <c r="J1280">
        <v>0</v>
      </c>
      <c r="K1280">
        <v>1</v>
      </c>
      <c r="L1280" t="s">
        <v>19</v>
      </c>
      <c r="M1280" t="s">
        <v>5279</v>
      </c>
      <c r="N1280" t="s">
        <v>292</v>
      </c>
      <c r="O1280" t="s">
        <v>24</v>
      </c>
      <c r="P1280" t="s">
        <v>5280</v>
      </c>
      <c r="Q1280" t="s">
        <v>65</v>
      </c>
      <c r="R1280" t="s">
        <v>66</v>
      </c>
      <c r="S1280" t="s">
        <v>105</v>
      </c>
      <c r="T1280" t="s">
        <v>67</v>
      </c>
      <c r="U1280" t="s">
        <v>35</v>
      </c>
      <c r="V1280">
        <v>603</v>
      </c>
      <c r="W1280" t="s">
        <v>36</v>
      </c>
      <c r="X1280" t="s">
        <v>37</v>
      </c>
      <c r="Y1280">
        <v>2</v>
      </c>
      <c r="AB1280" t="str">
        <f>IF(Table111[[#This Row],[In Adafruit Kit]]+Table111[[#This Row],[Common part]]&gt;0,1,"")</f>
        <v/>
      </c>
      <c r="AD1280">
        <v>1</v>
      </c>
      <c r="AE1280" t="str">
        <f>VLOOKUP(Table111[[#This Row],[Resistance (Ohms)]],Values!$A$12:'Values'!D$88,3,0)</f>
        <v>STOCK</v>
      </c>
      <c r="AF1280" t="s">
        <v>29</v>
      </c>
      <c r="AG1280" t="str">
        <f>CONCATENATE(Table111[[#This Row],[Resistance (Ohms)]],Table111[[#This Row],[Tolerance]],Table111[[#This Row],[Stock]])</f>
        <v>43kÂ±1%Stock</v>
      </c>
      <c r="AH1280" t="s">
        <v>11345</v>
      </c>
      <c r="AI1280" s="6" t="s">
        <v>11350</v>
      </c>
    </row>
    <row r="1281" spans="1:35">
      <c r="A1281" t="s">
        <v>7192</v>
      </c>
      <c r="B1281" t="s">
        <v>5275</v>
      </c>
      <c r="C1281" t="s">
        <v>8405</v>
      </c>
      <c r="D1281" t="s">
        <v>8406</v>
      </c>
      <c r="E1281" t="s">
        <v>60</v>
      </c>
      <c r="F1281" t="s">
        <v>6078</v>
      </c>
      <c r="G1281">
        <v>0</v>
      </c>
      <c r="H1281">
        <v>0</v>
      </c>
      <c r="I1281" t="s">
        <v>25</v>
      </c>
      <c r="J1281">
        <v>0</v>
      </c>
      <c r="K1281">
        <v>10</v>
      </c>
      <c r="L1281" t="s">
        <v>19</v>
      </c>
      <c r="M1281" t="s">
        <v>5279</v>
      </c>
      <c r="N1281" t="s">
        <v>292</v>
      </c>
      <c r="O1281" t="s">
        <v>24</v>
      </c>
      <c r="P1281" t="s">
        <v>5280</v>
      </c>
      <c r="Q1281" t="s">
        <v>65</v>
      </c>
      <c r="R1281" t="s">
        <v>20</v>
      </c>
      <c r="S1281" t="s">
        <v>105</v>
      </c>
      <c r="T1281" t="s">
        <v>67</v>
      </c>
      <c r="U1281" t="s">
        <v>35</v>
      </c>
      <c r="V1281">
        <v>603</v>
      </c>
      <c r="W1281" t="s">
        <v>36</v>
      </c>
      <c r="X1281" t="s">
        <v>37</v>
      </c>
      <c r="Y1281">
        <v>2</v>
      </c>
      <c r="AB1281" t="str">
        <f>IF(Table111[[#This Row],[In Adafruit Kit]]+Table111[[#This Row],[Common part]]&gt;0,1,"")</f>
        <v/>
      </c>
      <c r="AE1281" t="str">
        <f>VLOOKUP(Table111[[#This Row],[Resistance (Ohms)]],Values!$A$12:'Values'!D$88,3,0)</f>
        <v>STOCK</v>
      </c>
      <c r="AG1281" t="str">
        <f>CONCATENATE(Table111[[#This Row],[Resistance (Ohms)]],Table111[[#This Row],[Tolerance]],Table111[[#This Row],[Stock]])</f>
        <v>43kÂ±1%</v>
      </c>
      <c r="AH1281" t="s">
        <v>11345</v>
      </c>
      <c r="AI1281" s="6" t="s">
        <v>11350</v>
      </c>
    </row>
    <row r="1282" spans="1:35">
      <c r="A1282" t="s">
        <v>7192</v>
      </c>
      <c r="B1282" t="s">
        <v>5275</v>
      </c>
      <c r="C1282" t="s">
        <v>9070</v>
      </c>
      <c r="D1282" t="s">
        <v>9071</v>
      </c>
      <c r="E1282" t="s">
        <v>60</v>
      </c>
      <c r="F1282" t="s">
        <v>5499</v>
      </c>
      <c r="G1282">
        <v>0</v>
      </c>
      <c r="H1282">
        <v>0</v>
      </c>
      <c r="I1282" t="s">
        <v>25</v>
      </c>
      <c r="J1282">
        <v>0</v>
      </c>
      <c r="K1282">
        <v>10</v>
      </c>
      <c r="L1282" t="s">
        <v>19</v>
      </c>
      <c r="M1282" t="s">
        <v>5279</v>
      </c>
      <c r="N1282" t="s">
        <v>292</v>
      </c>
      <c r="O1282" t="s">
        <v>23</v>
      </c>
      <c r="P1282" t="s">
        <v>5280</v>
      </c>
      <c r="Q1282" t="s">
        <v>65</v>
      </c>
      <c r="R1282" t="s">
        <v>20</v>
      </c>
      <c r="S1282" t="s">
        <v>71</v>
      </c>
      <c r="T1282" t="s">
        <v>67</v>
      </c>
      <c r="U1282" t="s">
        <v>35</v>
      </c>
      <c r="V1282">
        <v>603</v>
      </c>
      <c r="W1282" t="s">
        <v>36</v>
      </c>
      <c r="X1282" t="s">
        <v>37</v>
      </c>
      <c r="Y1282">
        <v>2</v>
      </c>
      <c r="AB1282" t="str">
        <f>IF(Table111[[#This Row],[In Adafruit Kit]]+Table111[[#This Row],[Common part]]&gt;0,1,"")</f>
        <v/>
      </c>
      <c r="AE1282" t="str">
        <f>VLOOKUP(Table111[[#This Row],[Resistance (Ohms)]],Values!$A$12:'Values'!D$88,3,0)</f>
        <v>STOCK</v>
      </c>
      <c r="AG1282" t="str">
        <f>CONCATENATE(Table111[[#This Row],[Resistance (Ohms)]],Table111[[#This Row],[Tolerance]],Table111[[#This Row],[Stock]])</f>
        <v>43kÂ±5%</v>
      </c>
      <c r="AH1282" t="s">
        <v>11345</v>
      </c>
      <c r="AI1282" s="6" t="s">
        <v>11350</v>
      </c>
    </row>
    <row r="1283" spans="1:35">
      <c r="A1283" t="s">
        <v>5274</v>
      </c>
      <c r="B1283" t="s">
        <v>5275</v>
      </c>
      <c r="C1283" t="s">
        <v>6247</v>
      </c>
      <c r="D1283" t="s">
        <v>6248</v>
      </c>
      <c r="E1283" t="s">
        <v>60</v>
      </c>
      <c r="F1283" t="s">
        <v>6249</v>
      </c>
      <c r="G1283">
        <v>88085</v>
      </c>
      <c r="H1283">
        <v>0</v>
      </c>
      <c r="I1283">
        <v>0.1</v>
      </c>
      <c r="J1283">
        <v>0</v>
      </c>
      <c r="K1283">
        <v>1</v>
      </c>
      <c r="L1283" t="s">
        <v>19</v>
      </c>
      <c r="M1283" t="s">
        <v>5279</v>
      </c>
      <c r="N1283" t="s">
        <v>1920</v>
      </c>
      <c r="O1283" t="s">
        <v>24</v>
      </c>
      <c r="P1283" t="s">
        <v>5280</v>
      </c>
      <c r="Q1283" t="s">
        <v>65</v>
      </c>
      <c r="R1283" t="s">
        <v>66</v>
      </c>
      <c r="S1283" t="s">
        <v>105</v>
      </c>
      <c r="T1283" t="s">
        <v>67</v>
      </c>
      <c r="U1283" t="s">
        <v>35</v>
      </c>
      <c r="V1283">
        <v>603</v>
      </c>
      <c r="W1283" t="s">
        <v>36</v>
      </c>
      <c r="X1283" t="s">
        <v>37</v>
      </c>
      <c r="Y1283">
        <v>2</v>
      </c>
      <c r="AB1283" t="str">
        <f>IF(Table111[[#This Row],[In Adafruit Kit]]+Table111[[#This Row],[Common part]]&gt;0,1,"")</f>
        <v/>
      </c>
      <c r="AD1283">
        <v>1</v>
      </c>
      <c r="AE1283" t="e">
        <f>VLOOKUP(Table111[[#This Row],[Resistance (Ohms)]],Values!$A$12:'Values'!D$88,3,0)</f>
        <v>#N/A</v>
      </c>
      <c r="AG1283" t="str">
        <f>CONCATENATE(Table111[[#This Row],[Resistance (Ohms)]],Table111[[#This Row],[Tolerance]],Table111[[#This Row],[Stock]])</f>
        <v>44.2kÂ±1%</v>
      </c>
      <c r="AH1283" t="s">
        <v>11345</v>
      </c>
      <c r="AI1283" s="6" t="s">
        <v>11350</v>
      </c>
    </row>
    <row r="1284" spans="1:35">
      <c r="A1284" t="s">
        <v>7192</v>
      </c>
      <c r="B1284" t="s">
        <v>5275</v>
      </c>
      <c r="C1284" t="s">
        <v>8425</v>
      </c>
      <c r="D1284" t="s">
        <v>8426</v>
      </c>
      <c r="E1284" t="s">
        <v>60</v>
      </c>
      <c r="F1284" t="s">
        <v>6249</v>
      </c>
      <c r="G1284">
        <v>0</v>
      </c>
      <c r="H1284">
        <v>0</v>
      </c>
      <c r="I1284" t="s">
        <v>25</v>
      </c>
      <c r="J1284">
        <v>0</v>
      </c>
      <c r="K1284">
        <v>10</v>
      </c>
      <c r="L1284" t="s">
        <v>19</v>
      </c>
      <c r="M1284" t="s">
        <v>5279</v>
      </c>
      <c r="N1284" t="s">
        <v>1920</v>
      </c>
      <c r="O1284" t="s">
        <v>24</v>
      </c>
      <c r="P1284" t="s">
        <v>5280</v>
      </c>
      <c r="Q1284" t="s">
        <v>65</v>
      </c>
      <c r="R1284" t="s">
        <v>20</v>
      </c>
      <c r="S1284" t="s">
        <v>105</v>
      </c>
      <c r="T1284" t="s">
        <v>67</v>
      </c>
      <c r="U1284" t="s">
        <v>35</v>
      </c>
      <c r="V1284">
        <v>603</v>
      </c>
      <c r="W1284" t="s">
        <v>36</v>
      </c>
      <c r="X1284" t="s">
        <v>37</v>
      </c>
      <c r="Y1284">
        <v>2</v>
      </c>
      <c r="AB1284" t="str">
        <f>IF(Table111[[#This Row],[In Adafruit Kit]]+Table111[[#This Row],[Common part]]&gt;0,1,"")</f>
        <v/>
      </c>
      <c r="AE1284" t="e">
        <f>VLOOKUP(Table111[[#This Row],[Resistance (Ohms)]],Values!$A$12:'Values'!D$88,3,0)</f>
        <v>#N/A</v>
      </c>
      <c r="AG1284" t="str">
        <f>CONCATENATE(Table111[[#This Row],[Resistance (Ohms)]],Table111[[#This Row],[Tolerance]],Table111[[#This Row],[Stock]])</f>
        <v>44.2kÂ±1%</v>
      </c>
      <c r="AH1284" t="s">
        <v>11345</v>
      </c>
      <c r="AI1284" s="6" t="s">
        <v>11350</v>
      </c>
    </row>
    <row r="1285" spans="1:35">
      <c r="A1285" t="s">
        <v>5274</v>
      </c>
      <c r="B1285" t="s">
        <v>5275</v>
      </c>
      <c r="C1285" t="s">
        <v>6586</v>
      </c>
      <c r="D1285" t="s">
        <v>6587</v>
      </c>
      <c r="E1285" t="s">
        <v>60</v>
      </c>
      <c r="F1285" t="s">
        <v>6588</v>
      </c>
      <c r="G1285">
        <v>57380</v>
      </c>
      <c r="H1285">
        <v>0</v>
      </c>
      <c r="I1285">
        <v>0.1</v>
      </c>
      <c r="J1285">
        <v>0</v>
      </c>
      <c r="K1285">
        <v>1</v>
      </c>
      <c r="L1285" t="s">
        <v>19</v>
      </c>
      <c r="M1285" t="s">
        <v>5279</v>
      </c>
      <c r="N1285" t="s">
        <v>1468</v>
      </c>
      <c r="O1285" t="s">
        <v>24</v>
      </c>
      <c r="P1285" t="s">
        <v>5280</v>
      </c>
      <c r="Q1285" t="s">
        <v>65</v>
      </c>
      <c r="R1285" t="s">
        <v>66</v>
      </c>
      <c r="S1285" t="s">
        <v>105</v>
      </c>
      <c r="T1285" t="s">
        <v>67</v>
      </c>
      <c r="U1285" t="s">
        <v>35</v>
      </c>
      <c r="V1285">
        <v>603</v>
      </c>
      <c r="W1285" t="s">
        <v>36</v>
      </c>
      <c r="X1285" t="s">
        <v>37</v>
      </c>
      <c r="Y1285">
        <v>2</v>
      </c>
      <c r="AB1285" t="str">
        <f>IF(Table111[[#This Row],[In Adafruit Kit]]+Table111[[#This Row],[Common part]]&gt;0,1,"")</f>
        <v/>
      </c>
      <c r="AD1285">
        <v>1</v>
      </c>
      <c r="AE1285" t="e">
        <f>VLOOKUP(Table111[[#This Row],[Resistance (Ohms)]],Values!$A$12:'Values'!D$88,3,0)</f>
        <v>#N/A</v>
      </c>
      <c r="AG1285" t="str">
        <f>CONCATENATE(Table111[[#This Row],[Resistance (Ohms)]],Table111[[#This Row],[Tolerance]],Table111[[#This Row],[Stock]])</f>
        <v>442kÂ±1%</v>
      </c>
      <c r="AH1285" t="s">
        <v>11345</v>
      </c>
      <c r="AI1285" s="6" t="s">
        <v>11350</v>
      </c>
    </row>
    <row r="1286" spans="1:35">
      <c r="A1286" t="s">
        <v>7192</v>
      </c>
      <c r="B1286" t="s">
        <v>5275</v>
      </c>
      <c r="C1286" t="s">
        <v>8427</v>
      </c>
      <c r="D1286" t="s">
        <v>8428</v>
      </c>
      <c r="E1286" t="s">
        <v>60</v>
      </c>
      <c r="F1286" t="s">
        <v>6588</v>
      </c>
      <c r="G1286">
        <v>0</v>
      </c>
      <c r="H1286">
        <v>0</v>
      </c>
      <c r="I1286" t="s">
        <v>25</v>
      </c>
      <c r="J1286">
        <v>0</v>
      </c>
      <c r="K1286">
        <v>10</v>
      </c>
      <c r="L1286" t="s">
        <v>19</v>
      </c>
      <c r="M1286" t="s">
        <v>5279</v>
      </c>
      <c r="N1286" t="s">
        <v>1468</v>
      </c>
      <c r="O1286" t="s">
        <v>24</v>
      </c>
      <c r="P1286" t="s">
        <v>5280</v>
      </c>
      <c r="Q1286" t="s">
        <v>65</v>
      </c>
      <c r="R1286" t="s">
        <v>20</v>
      </c>
      <c r="S1286" t="s">
        <v>105</v>
      </c>
      <c r="T1286" t="s">
        <v>67</v>
      </c>
      <c r="U1286" t="s">
        <v>35</v>
      </c>
      <c r="V1286">
        <v>603</v>
      </c>
      <c r="W1286" t="s">
        <v>36</v>
      </c>
      <c r="X1286" t="s">
        <v>37</v>
      </c>
      <c r="Y1286">
        <v>2</v>
      </c>
      <c r="AB1286" t="str">
        <f>IF(Table111[[#This Row],[In Adafruit Kit]]+Table111[[#This Row],[Common part]]&gt;0,1,"")</f>
        <v/>
      </c>
      <c r="AE1286" t="e">
        <f>VLOOKUP(Table111[[#This Row],[Resistance (Ohms)]],Values!$A$12:'Values'!D$88,3,0)</f>
        <v>#N/A</v>
      </c>
      <c r="AG1286" t="str">
        <f>CONCATENATE(Table111[[#This Row],[Resistance (Ohms)]],Table111[[#This Row],[Tolerance]],Table111[[#This Row],[Stock]])</f>
        <v>442kÂ±1%</v>
      </c>
      <c r="AH1286" t="s">
        <v>11345</v>
      </c>
      <c r="AI1286" s="6" t="s">
        <v>11350</v>
      </c>
    </row>
    <row r="1287" spans="1:35">
      <c r="A1287" t="s">
        <v>5274</v>
      </c>
      <c r="B1287" t="s">
        <v>5275</v>
      </c>
      <c r="C1287" t="s">
        <v>7294</v>
      </c>
      <c r="D1287" t="s">
        <v>7295</v>
      </c>
      <c r="E1287" t="s">
        <v>60</v>
      </c>
      <c r="F1287" t="s">
        <v>7296</v>
      </c>
      <c r="G1287">
        <v>8345</v>
      </c>
      <c r="H1287">
        <v>0</v>
      </c>
      <c r="I1287">
        <v>0.1</v>
      </c>
      <c r="J1287">
        <v>0</v>
      </c>
      <c r="K1287">
        <v>1</v>
      </c>
      <c r="L1287" t="s">
        <v>19</v>
      </c>
      <c r="M1287" t="s">
        <v>5279</v>
      </c>
      <c r="N1287" t="s">
        <v>1217</v>
      </c>
      <c r="O1287" t="s">
        <v>24</v>
      </c>
      <c r="P1287" t="s">
        <v>5280</v>
      </c>
      <c r="Q1287" t="s">
        <v>65</v>
      </c>
      <c r="R1287" t="s">
        <v>66</v>
      </c>
      <c r="S1287" t="s">
        <v>105</v>
      </c>
      <c r="T1287" t="s">
        <v>67</v>
      </c>
      <c r="U1287" t="s">
        <v>35</v>
      </c>
      <c r="V1287">
        <v>603</v>
      </c>
      <c r="W1287" t="s">
        <v>36</v>
      </c>
      <c r="X1287" t="s">
        <v>37</v>
      </c>
      <c r="Y1287">
        <v>2</v>
      </c>
      <c r="AB1287" t="str">
        <f>IF(Table111[[#This Row],[In Adafruit Kit]]+Table111[[#This Row],[Common part]]&gt;0,1,"")</f>
        <v/>
      </c>
      <c r="AD1287">
        <v>1</v>
      </c>
      <c r="AE1287" t="e">
        <f>VLOOKUP(Table111[[#This Row],[Resistance (Ohms)]],Values!$A$12:'Values'!D$88,3,0)</f>
        <v>#N/A</v>
      </c>
      <c r="AG1287" t="str">
        <f>CONCATENATE(Table111[[#This Row],[Resistance (Ohms)]],Table111[[#This Row],[Tolerance]],Table111[[#This Row],[Stock]])</f>
        <v>45.3kÂ±1%</v>
      </c>
      <c r="AH1287" t="s">
        <v>11345</v>
      </c>
      <c r="AI1287" s="6" t="s">
        <v>11350</v>
      </c>
    </row>
    <row r="1288" spans="1:35">
      <c r="A1288" t="s">
        <v>7192</v>
      </c>
      <c r="B1288" t="s">
        <v>5275</v>
      </c>
      <c r="C1288" t="s">
        <v>8435</v>
      </c>
      <c r="D1288" t="s">
        <v>8436</v>
      </c>
      <c r="E1288" t="s">
        <v>60</v>
      </c>
      <c r="F1288" t="s">
        <v>7296</v>
      </c>
      <c r="G1288">
        <v>0</v>
      </c>
      <c r="H1288">
        <v>0</v>
      </c>
      <c r="I1288" t="s">
        <v>25</v>
      </c>
      <c r="J1288">
        <v>0</v>
      </c>
      <c r="K1288">
        <v>10</v>
      </c>
      <c r="L1288" t="s">
        <v>19</v>
      </c>
      <c r="M1288" t="s">
        <v>5279</v>
      </c>
      <c r="N1288" t="s">
        <v>1217</v>
      </c>
      <c r="O1288" t="s">
        <v>24</v>
      </c>
      <c r="P1288" t="s">
        <v>5280</v>
      </c>
      <c r="Q1288" t="s">
        <v>65</v>
      </c>
      <c r="R1288" t="s">
        <v>20</v>
      </c>
      <c r="S1288" t="s">
        <v>105</v>
      </c>
      <c r="T1288" t="s">
        <v>67</v>
      </c>
      <c r="U1288" t="s">
        <v>35</v>
      </c>
      <c r="V1288">
        <v>603</v>
      </c>
      <c r="W1288" t="s">
        <v>36</v>
      </c>
      <c r="X1288" t="s">
        <v>37</v>
      </c>
      <c r="Y1288">
        <v>2</v>
      </c>
      <c r="AB1288" t="str">
        <f>IF(Table111[[#This Row],[In Adafruit Kit]]+Table111[[#This Row],[Common part]]&gt;0,1,"")</f>
        <v/>
      </c>
      <c r="AE1288" t="e">
        <f>VLOOKUP(Table111[[#This Row],[Resistance (Ohms)]],Values!$A$12:'Values'!D$88,3,0)</f>
        <v>#N/A</v>
      </c>
      <c r="AG1288" t="str">
        <f>CONCATENATE(Table111[[#This Row],[Resistance (Ohms)]],Table111[[#This Row],[Tolerance]],Table111[[#This Row],[Stock]])</f>
        <v>45.3kÂ±1%</v>
      </c>
      <c r="AH1288" t="s">
        <v>11345</v>
      </c>
      <c r="AI1288" s="6" t="s">
        <v>11350</v>
      </c>
    </row>
    <row r="1289" spans="1:35">
      <c r="A1289" t="s">
        <v>5274</v>
      </c>
      <c r="B1289" t="s">
        <v>5275</v>
      </c>
      <c r="C1289" t="s">
        <v>6838</v>
      </c>
      <c r="D1289" t="s">
        <v>6839</v>
      </c>
      <c r="E1289" t="s">
        <v>60</v>
      </c>
      <c r="F1289" t="s">
        <v>6840</v>
      </c>
      <c r="G1289">
        <v>27530</v>
      </c>
      <c r="H1289">
        <v>0</v>
      </c>
      <c r="I1289">
        <v>0.1</v>
      </c>
      <c r="J1289">
        <v>0</v>
      </c>
      <c r="K1289">
        <v>1</v>
      </c>
      <c r="L1289" t="s">
        <v>19</v>
      </c>
      <c r="M1289" t="s">
        <v>5279</v>
      </c>
      <c r="N1289" t="s">
        <v>1472</v>
      </c>
      <c r="O1289" t="s">
        <v>24</v>
      </c>
      <c r="P1289" t="s">
        <v>5280</v>
      </c>
      <c r="Q1289" t="s">
        <v>65</v>
      </c>
      <c r="R1289" t="s">
        <v>66</v>
      </c>
      <c r="S1289" t="s">
        <v>105</v>
      </c>
      <c r="T1289" t="s">
        <v>67</v>
      </c>
      <c r="U1289" t="s">
        <v>35</v>
      </c>
      <c r="V1289">
        <v>603</v>
      </c>
      <c r="W1289" t="s">
        <v>36</v>
      </c>
      <c r="X1289" t="s">
        <v>37</v>
      </c>
      <c r="Y1289">
        <v>2</v>
      </c>
      <c r="AB1289" t="str">
        <f>IF(Table111[[#This Row],[In Adafruit Kit]]+Table111[[#This Row],[Common part]]&gt;0,1,"")</f>
        <v/>
      </c>
      <c r="AD1289">
        <v>1</v>
      </c>
      <c r="AE1289" t="e">
        <f>VLOOKUP(Table111[[#This Row],[Resistance (Ohms)]],Values!$A$12:'Values'!D$88,3,0)</f>
        <v>#N/A</v>
      </c>
      <c r="AG1289" t="str">
        <f>CONCATENATE(Table111[[#This Row],[Resistance (Ohms)]],Table111[[#This Row],[Tolerance]],Table111[[#This Row],[Stock]])</f>
        <v>453kÂ±1%</v>
      </c>
      <c r="AH1289" t="s">
        <v>11345</v>
      </c>
      <c r="AI1289" s="6" t="s">
        <v>11350</v>
      </c>
    </row>
    <row r="1290" spans="1:35">
      <c r="A1290" t="s">
        <v>7192</v>
      </c>
      <c r="B1290" t="s">
        <v>5275</v>
      </c>
      <c r="C1290" t="s">
        <v>8437</v>
      </c>
      <c r="D1290" t="s">
        <v>8438</v>
      </c>
      <c r="E1290" t="s">
        <v>60</v>
      </c>
      <c r="F1290" t="s">
        <v>6840</v>
      </c>
      <c r="G1290">
        <v>0</v>
      </c>
      <c r="H1290">
        <v>0</v>
      </c>
      <c r="I1290" t="s">
        <v>25</v>
      </c>
      <c r="J1290">
        <v>0</v>
      </c>
      <c r="K1290">
        <v>10</v>
      </c>
      <c r="L1290" t="s">
        <v>19</v>
      </c>
      <c r="M1290" t="s">
        <v>5279</v>
      </c>
      <c r="N1290" t="s">
        <v>1472</v>
      </c>
      <c r="O1290" t="s">
        <v>24</v>
      </c>
      <c r="P1290" t="s">
        <v>5280</v>
      </c>
      <c r="Q1290" t="s">
        <v>65</v>
      </c>
      <c r="R1290" t="s">
        <v>20</v>
      </c>
      <c r="S1290" t="s">
        <v>105</v>
      </c>
      <c r="T1290" t="s">
        <v>67</v>
      </c>
      <c r="U1290" t="s">
        <v>35</v>
      </c>
      <c r="V1290">
        <v>603</v>
      </c>
      <c r="W1290" t="s">
        <v>36</v>
      </c>
      <c r="X1290" t="s">
        <v>37</v>
      </c>
      <c r="Y1290">
        <v>2</v>
      </c>
      <c r="AB1290" t="str">
        <f>IF(Table111[[#This Row],[In Adafruit Kit]]+Table111[[#This Row],[Common part]]&gt;0,1,"")</f>
        <v/>
      </c>
      <c r="AE1290" t="e">
        <f>VLOOKUP(Table111[[#This Row],[Resistance (Ohms)]],Values!$A$12:'Values'!D$88,3,0)</f>
        <v>#N/A</v>
      </c>
      <c r="AG1290" t="str">
        <f>CONCATENATE(Table111[[#This Row],[Resistance (Ohms)]],Table111[[#This Row],[Tolerance]],Table111[[#This Row],[Stock]])</f>
        <v>453kÂ±1%</v>
      </c>
      <c r="AH1290" t="s">
        <v>11345</v>
      </c>
      <c r="AI1290" s="6" t="s">
        <v>11350</v>
      </c>
    </row>
    <row r="1291" spans="1:35">
      <c r="A1291" t="s">
        <v>5274</v>
      </c>
      <c r="B1291" t="s">
        <v>5275</v>
      </c>
      <c r="C1291" t="s">
        <v>6370</v>
      </c>
      <c r="D1291" t="s">
        <v>6371</v>
      </c>
      <c r="E1291" t="s">
        <v>60</v>
      </c>
      <c r="F1291" t="s">
        <v>6372</v>
      </c>
      <c r="G1291">
        <v>71549</v>
      </c>
      <c r="H1291">
        <v>0</v>
      </c>
      <c r="I1291">
        <v>0.1</v>
      </c>
      <c r="J1291">
        <v>0</v>
      </c>
      <c r="K1291">
        <v>1</v>
      </c>
      <c r="L1291" t="s">
        <v>19</v>
      </c>
      <c r="M1291" t="s">
        <v>5279</v>
      </c>
      <c r="N1291" t="s">
        <v>1476</v>
      </c>
      <c r="O1291" t="s">
        <v>24</v>
      </c>
      <c r="P1291" t="s">
        <v>5280</v>
      </c>
      <c r="Q1291" t="s">
        <v>65</v>
      </c>
      <c r="R1291" t="s">
        <v>66</v>
      </c>
      <c r="S1291" t="s">
        <v>105</v>
      </c>
      <c r="T1291" t="s">
        <v>67</v>
      </c>
      <c r="U1291" t="s">
        <v>35</v>
      </c>
      <c r="V1291">
        <v>603</v>
      </c>
      <c r="W1291" t="s">
        <v>36</v>
      </c>
      <c r="X1291" t="s">
        <v>37</v>
      </c>
      <c r="Y1291">
        <v>2</v>
      </c>
      <c r="AB1291" t="str">
        <f>IF(Table111[[#This Row],[In Adafruit Kit]]+Table111[[#This Row],[Common part]]&gt;0,1,"")</f>
        <v/>
      </c>
      <c r="AD1291">
        <v>1</v>
      </c>
      <c r="AE1291" t="e">
        <f>VLOOKUP(Table111[[#This Row],[Resistance (Ohms)]],Values!$A$12:'Values'!D$88,3,0)</f>
        <v>#N/A</v>
      </c>
      <c r="AG1291" t="str">
        <f>CONCATENATE(Table111[[#This Row],[Resistance (Ohms)]],Table111[[#This Row],[Tolerance]],Table111[[#This Row],[Stock]])</f>
        <v>46.4kÂ±1%</v>
      </c>
      <c r="AH1291" t="s">
        <v>11345</v>
      </c>
      <c r="AI1291" s="6" t="s">
        <v>11350</v>
      </c>
    </row>
    <row r="1292" spans="1:35">
      <c r="A1292" t="s">
        <v>7192</v>
      </c>
      <c r="B1292" t="s">
        <v>5275</v>
      </c>
      <c r="C1292" t="s">
        <v>8445</v>
      </c>
      <c r="D1292" t="s">
        <v>8446</v>
      </c>
      <c r="E1292" t="s">
        <v>60</v>
      </c>
      <c r="F1292" t="s">
        <v>6372</v>
      </c>
      <c r="G1292">
        <v>0</v>
      </c>
      <c r="H1292">
        <v>0</v>
      </c>
      <c r="I1292" t="s">
        <v>25</v>
      </c>
      <c r="J1292">
        <v>0</v>
      </c>
      <c r="K1292">
        <v>10</v>
      </c>
      <c r="L1292" t="s">
        <v>19</v>
      </c>
      <c r="M1292" t="s">
        <v>5279</v>
      </c>
      <c r="N1292" t="s">
        <v>1476</v>
      </c>
      <c r="O1292" t="s">
        <v>24</v>
      </c>
      <c r="P1292" t="s">
        <v>5280</v>
      </c>
      <c r="Q1292" t="s">
        <v>65</v>
      </c>
      <c r="R1292" t="s">
        <v>20</v>
      </c>
      <c r="S1292" t="s">
        <v>105</v>
      </c>
      <c r="T1292" t="s">
        <v>67</v>
      </c>
      <c r="U1292" t="s">
        <v>35</v>
      </c>
      <c r="V1292">
        <v>603</v>
      </c>
      <c r="W1292" t="s">
        <v>36</v>
      </c>
      <c r="X1292" t="s">
        <v>37</v>
      </c>
      <c r="Y1292">
        <v>2</v>
      </c>
      <c r="AB1292" t="str">
        <f>IF(Table111[[#This Row],[In Adafruit Kit]]+Table111[[#This Row],[Common part]]&gt;0,1,"")</f>
        <v/>
      </c>
      <c r="AE1292" t="e">
        <f>VLOOKUP(Table111[[#This Row],[Resistance (Ohms)]],Values!$A$12:'Values'!D$88,3,0)</f>
        <v>#N/A</v>
      </c>
      <c r="AG1292" t="str">
        <f>CONCATENATE(Table111[[#This Row],[Resistance (Ohms)]],Table111[[#This Row],[Tolerance]],Table111[[#This Row],[Stock]])</f>
        <v>46.4kÂ±1%</v>
      </c>
      <c r="AH1292" t="s">
        <v>11345</v>
      </c>
      <c r="AI1292" s="6" t="s">
        <v>11350</v>
      </c>
    </row>
    <row r="1293" spans="1:35">
      <c r="A1293" t="s">
        <v>5274</v>
      </c>
      <c r="B1293" t="s">
        <v>5275</v>
      </c>
      <c r="C1293" t="s">
        <v>6841</v>
      </c>
      <c r="D1293" t="s">
        <v>6842</v>
      </c>
      <c r="E1293" t="s">
        <v>60</v>
      </c>
      <c r="F1293" t="s">
        <v>6843</v>
      </c>
      <c r="G1293">
        <v>34549</v>
      </c>
      <c r="H1293">
        <v>0</v>
      </c>
      <c r="I1293">
        <v>0.1</v>
      </c>
      <c r="J1293">
        <v>0</v>
      </c>
      <c r="K1293">
        <v>1</v>
      </c>
      <c r="L1293" t="s">
        <v>19</v>
      </c>
      <c r="M1293" t="s">
        <v>5279</v>
      </c>
      <c r="N1293" t="s">
        <v>1480</v>
      </c>
      <c r="O1293" t="s">
        <v>24</v>
      </c>
      <c r="P1293" t="s">
        <v>5280</v>
      </c>
      <c r="Q1293" t="s">
        <v>65</v>
      </c>
      <c r="R1293" t="s">
        <v>66</v>
      </c>
      <c r="S1293" t="s">
        <v>105</v>
      </c>
      <c r="T1293" t="s">
        <v>67</v>
      </c>
      <c r="U1293" t="s">
        <v>35</v>
      </c>
      <c r="V1293">
        <v>603</v>
      </c>
      <c r="W1293" t="s">
        <v>36</v>
      </c>
      <c r="X1293" t="s">
        <v>37</v>
      </c>
      <c r="Y1293">
        <v>2</v>
      </c>
      <c r="AB1293" t="str">
        <f>IF(Table111[[#This Row],[In Adafruit Kit]]+Table111[[#This Row],[Common part]]&gt;0,1,"")</f>
        <v/>
      </c>
      <c r="AD1293">
        <v>1</v>
      </c>
      <c r="AE1293" t="e">
        <f>VLOOKUP(Table111[[#This Row],[Resistance (Ohms)]],Values!$A$12:'Values'!D$88,3,0)</f>
        <v>#N/A</v>
      </c>
      <c r="AG1293" t="str">
        <f>CONCATENATE(Table111[[#This Row],[Resistance (Ohms)]],Table111[[#This Row],[Tolerance]],Table111[[#This Row],[Stock]])</f>
        <v>464kÂ±1%</v>
      </c>
      <c r="AH1293" t="s">
        <v>11345</v>
      </c>
      <c r="AI1293" s="6" t="s">
        <v>11350</v>
      </c>
    </row>
    <row r="1294" spans="1:35">
      <c r="A1294" t="s">
        <v>7192</v>
      </c>
      <c r="B1294" t="s">
        <v>5275</v>
      </c>
      <c r="C1294" t="s">
        <v>8447</v>
      </c>
      <c r="D1294" t="s">
        <v>8448</v>
      </c>
      <c r="E1294" t="s">
        <v>60</v>
      </c>
      <c r="F1294" t="s">
        <v>6843</v>
      </c>
      <c r="G1294">
        <v>0</v>
      </c>
      <c r="H1294">
        <v>0</v>
      </c>
      <c r="I1294" t="s">
        <v>25</v>
      </c>
      <c r="J1294">
        <v>0</v>
      </c>
      <c r="K1294">
        <v>10</v>
      </c>
      <c r="L1294" t="s">
        <v>19</v>
      </c>
      <c r="M1294" t="s">
        <v>5279</v>
      </c>
      <c r="N1294" t="s">
        <v>1480</v>
      </c>
      <c r="O1294" t="s">
        <v>24</v>
      </c>
      <c r="P1294" t="s">
        <v>5280</v>
      </c>
      <c r="Q1294" t="s">
        <v>65</v>
      </c>
      <c r="R1294" t="s">
        <v>20</v>
      </c>
      <c r="S1294" t="s">
        <v>105</v>
      </c>
      <c r="T1294" t="s">
        <v>67</v>
      </c>
      <c r="U1294" t="s">
        <v>35</v>
      </c>
      <c r="V1294">
        <v>603</v>
      </c>
      <c r="W1294" t="s">
        <v>36</v>
      </c>
      <c r="X1294" t="s">
        <v>37</v>
      </c>
      <c r="Y1294">
        <v>2</v>
      </c>
      <c r="AB1294" t="str">
        <f>IF(Table111[[#This Row],[In Adafruit Kit]]+Table111[[#This Row],[Common part]]&gt;0,1,"")</f>
        <v/>
      </c>
      <c r="AE1294" t="e">
        <f>VLOOKUP(Table111[[#This Row],[Resistance (Ohms)]],Values!$A$12:'Values'!D$88,3,0)</f>
        <v>#N/A</v>
      </c>
      <c r="AG1294" t="str">
        <f>CONCATENATE(Table111[[#This Row],[Resistance (Ohms)]],Table111[[#This Row],[Tolerance]],Table111[[#This Row],[Stock]])</f>
        <v>464kÂ±1%</v>
      </c>
      <c r="AH1294" t="s">
        <v>11345</v>
      </c>
      <c r="AI1294" s="6" t="s">
        <v>11350</v>
      </c>
    </row>
    <row r="1295" spans="1:35">
      <c r="A1295" t="s">
        <v>5274</v>
      </c>
      <c r="B1295" t="s">
        <v>5275</v>
      </c>
      <c r="C1295" t="s">
        <v>5893</v>
      </c>
      <c r="D1295" t="s">
        <v>5894</v>
      </c>
      <c r="E1295" t="s">
        <v>60</v>
      </c>
      <c r="F1295" t="s">
        <v>5895</v>
      </c>
      <c r="G1295">
        <v>144144</v>
      </c>
      <c r="H1295">
        <v>0</v>
      </c>
      <c r="I1295">
        <v>0.1</v>
      </c>
      <c r="J1295">
        <v>0</v>
      </c>
      <c r="K1295">
        <v>1</v>
      </c>
      <c r="L1295" t="s">
        <v>19</v>
      </c>
      <c r="M1295" t="s">
        <v>5279</v>
      </c>
      <c r="N1295" t="s">
        <v>2559</v>
      </c>
      <c r="O1295" t="s">
        <v>24</v>
      </c>
      <c r="P1295" t="s">
        <v>5280</v>
      </c>
      <c r="Q1295" t="s">
        <v>65</v>
      </c>
      <c r="R1295" t="s">
        <v>66</v>
      </c>
      <c r="S1295" t="s">
        <v>105</v>
      </c>
      <c r="T1295" t="s">
        <v>67</v>
      </c>
      <c r="U1295" t="s">
        <v>35</v>
      </c>
      <c r="V1295">
        <v>603</v>
      </c>
      <c r="W1295" t="s">
        <v>36</v>
      </c>
      <c r="X1295" t="s">
        <v>37</v>
      </c>
      <c r="Y1295">
        <v>2</v>
      </c>
      <c r="AB1295" t="str">
        <f>IF(Table111[[#This Row],[In Adafruit Kit]]+Table111[[#This Row],[Common part]]&gt;0,1,"")</f>
        <v/>
      </c>
      <c r="AD1295">
        <v>1</v>
      </c>
      <c r="AE1295" t="e">
        <f>VLOOKUP(Table111[[#This Row],[Resistance (Ohms)]],Values!$A$12:'Values'!D$88,3,0)</f>
        <v>#N/A</v>
      </c>
      <c r="AG1295" t="str">
        <f>CONCATENATE(Table111[[#This Row],[Resistance (Ohms)]],Table111[[#This Row],[Tolerance]],Table111[[#This Row],[Stock]])</f>
        <v>47.5kÂ±1%</v>
      </c>
      <c r="AH1295" t="s">
        <v>11345</v>
      </c>
      <c r="AI1295" s="6" t="s">
        <v>11350</v>
      </c>
    </row>
    <row r="1296" spans="1:35">
      <c r="A1296" t="s">
        <v>7192</v>
      </c>
      <c r="B1296" t="s">
        <v>5275</v>
      </c>
      <c r="C1296" t="s">
        <v>8465</v>
      </c>
      <c r="D1296" t="s">
        <v>8466</v>
      </c>
      <c r="E1296" t="s">
        <v>60</v>
      </c>
      <c r="F1296" t="s">
        <v>5895</v>
      </c>
      <c r="G1296">
        <v>0</v>
      </c>
      <c r="H1296">
        <v>0</v>
      </c>
      <c r="I1296" t="s">
        <v>25</v>
      </c>
      <c r="J1296">
        <v>0</v>
      </c>
      <c r="K1296">
        <v>10</v>
      </c>
      <c r="L1296" t="s">
        <v>19</v>
      </c>
      <c r="M1296" t="s">
        <v>5279</v>
      </c>
      <c r="N1296" t="s">
        <v>2559</v>
      </c>
      <c r="O1296" t="s">
        <v>24</v>
      </c>
      <c r="P1296" t="s">
        <v>5280</v>
      </c>
      <c r="Q1296" t="s">
        <v>65</v>
      </c>
      <c r="R1296" t="s">
        <v>20</v>
      </c>
      <c r="S1296" t="s">
        <v>105</v>
      </c>
      <c r="T1296" t="s">
        <v>67</v>
      </c>
      <c r="U1296" t="s">
        <v>35</v>
      </c>
      <c r="V1296">
        <v>603</v>
      </c>
      <c r="W1296" t="s">
        <v>36</v>
      </c>
      <c r="X1296" t="s">
        <v>37</v>
      </c>
      <c r="Y1296">
        <v>2</v>
      </c>
      <c r="AB1296" t="str">
        <f>IF(Table111[[#This Row],[In Adafruit Kit]]+Table111[[#This Row],[Common part]]&gt;0,1,"")</f>
        <v/>
      </c>
      <c r="AE1296" t="e">
        <f>VLOOKUP(Table111[[#This Row],[Resistance (Ohms)]],Values!$A$12:'Values'!D$88,3,0)</f>
        <v>#N/A</v>
      </c>
      <c r="AG1296" t="str">
        <f>CONCATENATE(Table111[[#This Row],[Resistance (Ohms)]],Table111[[#This Row],[Tolerance]],Table111[[#This Row],[Stock]])</f>
        <v>47.5kÂ±1%</v>
      </c>
      <c r="AH1296" t="s">
        <v>11345</v>
      </c>
      <c r="AI1296" s="6" t="s">
        <v>11350</v>
      </c>
    </row>
    <row r="1297" spans="1:35">
      <c r="A1297" t="s">
        <v>5274</v>
      </c>
      <c r="B1297" t="s">
        <v>5275</v>
      </c>
      <c r="C1297" t="s">
        <v>5341</v>
      </c>
      <c r="D1297" t="s">
        <v>5342</v>
      </c>
      <c r="E1297" t="s">
        <v>60</v>
      </c>
      <c r="F1297" t="s">
        <v>5343</v>
      </c>
      <c r="G1297">
        <v>475203</v>
      </c>
      <c r="H1297">
        <v>0</v>
      </c>
      <c r="I1297">
        <v>0.1</v>
      </c>
      <c r="J1297">
        <v>0</v>
      </c>
      <c r="K1297">
        <v>1</v>
      </c>
      <c r="L1297" t="s">
        <v>19</v>
      </c>
      <c r="M1297" t="s">
        <v>5279</v>
      </c>
      <c r="N1297" t="s">
        <v>1221</v>
      </c>
      <c r="O1297" t="s">
        <v>23</v>
      </c>
      <c r="P1297" t="s">
        <v>5280</v>
      </c>
      <c r="Q1297" t="s">
        <v>65</v>
      </c>
      <c r="R1297" t="s">
        <v>66</v>
      </c>
      <c r="S1297" t="s">
        <v>105</v>
      </c>
      <c r="T1297" t="s">
        <v>67</v>
      </c>
      <c r="U1297" t="s">
        <v>35</v>
      </c>
      <c r="V1297">
        <v>603</v>
      </c>
      <c r="W1297" t="s">
        <v>36</v>
      </c>
      <c r="X1297" t="s">
        <v>37</v>
      </c>
      <c r="Y1297">
        <v>2</v>
      </c>
      <c r="AB1297" t="str">
        <f>IF(Table111[[#This Row],[In Adafruit Kit]]+Table111[[#This Row],[Common part]]&gt;0,1,"")</f>
        <v/>
      </c>
      <c r="AC1297">
        <v>1</v>
      </c>
      <c r="AE1297" t="e">
        <f>VLOOKUP(Table111[[#This Row],[Resistance (Ohms)]],Values!$A$12:'Values'!D$88,3,0)</f>
        <v>#N/A</v>
      </c>
      <c r="AG1297" t="str">
        <f>CONCATENATE(Table111[[#This Row],[Resistance (Ohms)]],Table111[[#This Row],[Tolerance]],Table111[[#This Row],[Stock]])</f>
        <v>470kÂ±5%</v>
      </c>
      <c r="AH1297" t="s">
        <v>11345</v>
      </c>
      <c r="AI1297" s="6" t="s">
        <v>11350</v>
      </c>
    </row>
    <row r="1298" spans="1:35">
      <c r="A1298" t="s">
        <v>5274</v>
      </c>
      <c r="B1298" t="s">
        <v>5275</v>
      </c>
      <c r="C1298" t="s">
        <v>5713</v>
      </c>
      <c r="D1298" t="s">
        <v>5714</v>
      </c>
      <c r="E1298" t="s">
        <v>60</v>
      </c>
      <c r="F1298" t="s">
        <v>5715</v>
      </c>
      <c r="G1298">
        <v>579745</v>
      </c>
      <c r="H1298">
        <v>0</v>
      </c>
      <c r="I1298">
        <v>0.1</v>
      </c>
      <c r="J1298">
        <v>0</v>
      </c>
      <c r="K1298">
        <v>1</v>
      </c>
      <c r="L1298" t="s">
        <v>19</v>
      </c>
      <c r="M1298" t="s">
        <v>5279</v>
      </c>
      <c r="N1298" t="s">
        <v>1221</v>
      </c>
      <c r="O1298" t="s">
        <v>24</v>
      </c>
      <c r="P1298" t="s">
        <v>5280</v>
      </c>
      <c r="Q1298" t="s">
        <v>65</v>
      </c>
      <c r="R1298" t="s">
        <v>66</v>
      </c>
      <c r="S1298" t="s">
        <v>105</v>
      </c>
      <c r="T1298" t="s">
        <v>67</v>
      </c>
      <c r="U1298" t="s">
        <v>35</v>
      </c>
      <c r="V1298">
        <v>603</v>
      </c>
      <c r="W1298" t="s">
        <v>36</v>
      </c>
      <c r="X1298" t="s">
        <v>37</v>
      </c>
      <c r="Y1298">
        <v>2</v>
      </c>
      <c r="AB1298" t="str">
        <f>IF(Table111[[#This Row],[In Adafruit Kit]]+Table111[[#This Row],[Common part]]&gt;0,1,"")</f>
        <v/>
      </c>
      <c r="AD1298">
        <v>1</v>
      </c>
      <c r="AE1298" t="e">
        <f>VLOOKUP(Table111[[#This Row],[Resistance (Ohms)]],Values!$A$12:'Values'!D$88,3,0)</f>
        <v>#N/A</v>
      </c>
      <c r="AG1298" t="str">
        <f>CONCATENATE(Table111[[#This Row],[Resistance (Ohms)]],Table111[[#This Row],[Tolerance]],Table111[[#This Row],[Stock]])</f>
        <v>470kÂ±1%</v>
      </c>
      <c r="AH1298" t="s">
        <v>11345</v>
      </c>
      <c r="AI1298" s="6" t="s">
        <v>11350</v>
      </c>
    </row>
    <row r="1299" spans="1:35">
      <c r="A1299" t="s">
        <v>7192</v>
      </c>
      <c r="B1299" t="s">
        <v>5275</v>
      </c>
      <c r="C1299" t="s">
        <v>8457</v>
      </c>
      <c r="D1299" t="s">
        <v>8458</v>
      </c>
      <c r="E1299" t="s">
        <v>60</v>
      </c>
      <c r="F1299" t="s">
        <v>5715</v>
      </c>
      <c r="G1299">
        <v>0</v>
      </c>
      <c r="H1299">
        <v>0</v>
      </c>
      <c r="I1299" t="s">
        <v>25</v>
      </c>
      <c r="J1299">
        <v>0</v>
      </c>
      <c r="K1299">
        <v>10</v>
      </c>
      <c r="L1299" t="s">
        <v>19</v>
      </c>
      <c r="M1299" t="s">
        <v>5279</v>
      </c>
      <c r="N1299" t="s">
        <v>1221</v>
      </c>
      <c r="O1299" t="s">
        <v>24</v>
      </c>
      <c r="P1299" t="s">
        <v>5280</v>
      </c>
      <c r="Q1299" t="s">
        <v>65</v>
      </c>
      <c r="R1299" t="s">
        <v>20</v>
      </c>
      <c r="S1299" t="s">
        <v>105</v>
      </c>
      <c r="T1299" t="s">
        <v>67</v>
      </c>
      <c r="U1299" t="s">
        <v>35</v>
      </c>
      <c r="V1299">
        <v>603</v>
      </c>
      <c r="W1299" t="s">
        <v>36</v>
      </c>
      <c r="X1299" t="s">
        <v>37</v>
      </c>
      <c r="Y1299">
        <v>2</v>
      </c>
      <c r="AB1299" t="str">
        <f>IF(Table111[[#This Row],[In Adafruit Kit]]+Table111[[#This Row],[Common part]]&gt;0,1,"")</f>
        <v/>
      </c>
      <c r="AE1299" t="e">
        <f>VLOOKUP(Table111[[#This Row],[Resistance (Ohms)]],Values!$A$12:'Values'!D$88,3,0)</f>
        <v>#N/A</v>
      </c>
      <c r="AG1299" t="str">
        <f>CONCATENATE(Table111[[#This Row],[Resistance (Ohms)]],Table111[[#This Row],[Tolerance]],Table111[[#This Row],[Stock]])</f>
        <v>470kÂ±1%</v>
      </c>
      <c r="AH1299" t="s">
        <v>11345</v>
      </c>
      <c r="AI1299" s="6" t="s">
        <v>11350</v>
      </c>
    </row>
    <row r="1300" spans="1:35">
      <c r="A1300" t="s">
        <v>7192</v>
      </c>
      <c r="B1300" t="s">
        <v>5275</v>
      </c>
      <c r="C1300" t="s">
        <v>9084</v>
      </c>
      <c r="D1300" t="s">
        <v>9085</v>
      </c>
      <c r="E1300" t="s">
        <v>60</v>
      </c>
      <c r="F1300" t="s">
        <v>5343</v>
      </c>
      <c r="G1300">
        <v>0</v>
      </c>
      <c r="H1300">
        <v>0</v>
      </c>
      <c r="I1300" t="s">
        <v>25</v>
      </c>
      <c r="J1300">
        <v>0</v>
      </c>
      <c r="K1300">
        <v>1</v>
      </c>
      <c r="L1300" t="s">
        <v>19</v>
      </c>
      <c r="M1300" t="s">
        <v>5279</v>
      </c>
      <c r="N1300" t="s">
        <v>1221</v>
      </c>
      <c r="O1300" t="s">
        <v>23</v>
      </c>
      <c r="P1300" t="s">
        <v>5280</v>
      </c>
      <c r="Q1300" t="s">
        <v>65</v>
      </c>
      <c r="R1300" t="s">
        <v>20</v>
      </c>
      <c r="S1300" t="s">
        <v>71</v>
      </c>
      <c r="T1300" t="s">
        <v>67</v>
      </c>
      <c r="U1300" t="s">
        <v>35</v>
      </c>
      <c r="V1300">
        <v>603</v>
      </c>
      <c r="W1300" t="s">
        <v>36</v>
      </c>
      <c r="X1300" t="s">
        <v>37</v>
      </c>
      <c r="Y1300">
        <v>2</v>
      </c>
      <c r="AB1300" t="str">
        <f>IF(Table111[[#This Row],[In Adafruit Kit]]+Table111[[#This Row],[Common part]]&gt;0,1,"")</f>
        <v/>
      </c>
      <c r="AE1300" t="e">
        <f>VLOOKUP(Table111[[#This Row],[Resistance (Ohms)]],Values!$A$12:'Values'!D$88,3,0)</f>
        <v>#N/A</v>
      </c>
      <c r="AG1300" t="str">
        <f>CONCATENATE(Table111[[#This Row],[Resistance (Ohms)]],Table111[[#This Row],[Tolerance]],Table111[[#This Row],[Stock]])</f>
        <v>470kÂ±5%</v>
      </c>
      <c r="AH1300" t="s">
        <v>11345</v>
      </c>
      <c r="AI1300" s="6" t="s">
        <v>11350</v>
      </c>
    </row>
    <row r="1301" spans="1:35">
      <c r="A1301" t="s">
        <v>5274</v>
      </c>
      <c r="B1301" t="s">
        <v>5275</v>
      </c>
      <c r="C1301" t="s">
        <v>6658</v>
      </c>
      <c r="D1301" t="s">
        <v>6659</v>
      </c>
      <c r="E1301" t="s">
        <v>60</v>
      </c>
      <c r="F1301" t="s">
        <v>6660</v>
      </c>
      <c r="G1301">
        <v>44727</v>
      </c>
      <c r="H1301">
        <v>0</v>
      </c>
      <c r="I1301">
        <v>0.1</v>
      </c>
      <c r="J1301">
        <v>0</v>
      </c>
      <c r="K1301">
        <v>1</v>
      </c>
      <c r="L1301" t="s">
        <v>19</v>
      </c>
      <c r="M1301" t="s">
        <v>5279</v>
      </c>
      <c r="N1301" t="s">
        <v>1487</v>
      </c>
      <c r="O1301" t="s">
        <v>24</v>
      </c>
      <c r="P1301" t="s">
        <v>5280</v>
      </c>
      <c r="Q1301" t="s">
        <v>65</v>
      </c>
      <c r="R1301" t="s">
        <v>66</v>
      </c>
      <c r="S1301" t="s">
        <v>105</v>
      </c>
      <c r="T1301" t="s">
        <v>67</v>
      </c>
      <c r="U1301" t="s">
        <v>35</v>
      </c>
      <c r="V1301">
        <v>603</v>
      </c>
      <c r="W1301" t="s">
        <v>36</v>
      </c>
      <c r="X1301" t="s">
        <v>37</v>
      </c>
      <c r="Y1301">
        <v>2</v>
      </c>
      <c r="AB1301" t="str">
        <f>IF(Table111[[#This Row],[In Adafruit Kit]]+Table111[[#This Row],[Common part]]&gt;0,1,"")</f>
        <v/>
      </c>
      <c r="AD1301">
        <v>1</v>
      </c>
      <c r="AE1301" t="e">
        <f>VLOOKUP(Table111[[#This Row],[Resistance (Ohms)]],Values!$A$12:'Values'!D$88,3,0)</f>
        <v>#N/A</v>
      </c>
      <c r="AG1301" t="str">
        <f>CONCATENATE(Table111[[#This Row],[Resistance (Ohms)]],Table111[[#This Row],[Tolerance]],Table111[[#This Row],[Stock]])</f>
        <v>475kÂ±1%</v>
      </c>
      <c r="AH1301" t="s">
        <v>11345</v>
      </c>
      <c r="AI1301" s="6" t="s">
        <v>11350</v>
      </c>
    </row>
    <row r="1302" spans="1:35">
      <c r="A1302" t="s">
        <v>7192</v>
      </c>
      <c r="B1302" t="s">
        <v>5275</v>
      </c>
      <c r="C1302" t="s">
        <v>8467</v>
      </c>
      <c r="D1302" t="s">
        <v>8468</v>
      </c>
      <c r="E1302" t="s">
        <v>60</v>
      </c>
      <c r="F1302" t="s">
        <v>6660</v>
      </c>
      <c r="G1302">
        <v>0</v>
      </c>
      <c r="H1302">
        <v>0</v>
      </c>
      <c r="I1302" t="s">
        <v>25</v>
      </c>
      <c r="J1302">
        <v>0</v>
      </c>
      <c r="K1302">
        <v>10</v>
      </c>
      <c r="L1302" t="s">
        <v>19</v>
      </c>
      <c r="M1302" t="s">
        <v>5279</v>
      </c>
      <c r="N1302" t="s">
        <v>1487</v>
      </c>
      <c r="O1302" t="s">
        <v>24</v>
      </c>
      <c r="P1302" t="s">
        <v>5280</v>
      </c>
      <c r="Q1302" t="s">
        <v>65</v>
      </c>
      <c r="R1302" t="s">
        <v>20</v>
      </c>
      <c r="S1302" t="s">
        <v>105</v>
      </c>
      <c r="T1302" t="s">
        <v>67</v>
      </c>
      <c r="U1302" t="s">
        <v>35</v>
      </c>
      <c r="V1302">
        <v>603</v>
      </c>
      <c r="W1302" t="s">
        <v>36</v>
      </c>
      <c r="X1302" t="s">
        <v>37</v>
      </c>
      <c r="Y1302">
        <v>2</v>
      </c>
      <c r="AB1302" t="str">
        <f>IF(Table111[[#This Row],[In Adafruit Kit]]+Table111[[#This Row],[Common part]]&gt;0,1,"")</f>
        <v/>
      </c>
      <c r="AE1302" t="e">
        <f>VLOOKUP(Table111[[#This Row],[Resistance (Ohms)]],Values!$A$12:'Values'!D$88,3,0)</f>
        <v>#N/A</v>
      </c>
      <c r="AG1302" t="str">
        <f>CONCATENATE(Table111[[#This Row],[Resistance (Ohms)]],Table111[[#This Row],[Tolerance]],Table111[[#This Row],[Stock]])</f>
        <v>475kÂ±1%</v>
      </c>
      <c r="AH1302" t="s">
        <v>11345</v>
      </c>
      <c r="AI1302" s="6" t="s">
        <v>11350</v>
      </c>
    </row>
    <row r="1303" spans="1:35">
      <c r="A1303" t="s">
        <v>5274</v>
      </c>
      <c r="B1303" t="s">
        <v>5275</v>
      </c>
      <c r="C1303" t="s">
        <v>5302</v>
      </c>
      <c r="D1303" t="s">
        <v>5303</v>
      </c>
      <c r="E1303" t="s">
        <v>60</v>
      </c>
      <c r="F1303" t="s">
        <v>5304</v>
      </c>
      <c r="G1303">
        <v>1302486</v>
      </c>
      <c r="H1303">
        <v>0</v>
      </c>
      <c r="I1303">
        <v>0.1</v>
      </c>
      <c r="J1303">
        <v>0</v>
      </c>
      <c r="K1303">
        <v>1</v>
      </c>
      <c r="L1303" t="s">
        <v>19</v>
      </c>
      <c r="M1303" t="s">
        <v>5279</v>
      </c>
      <c r="N1303" t="s">
        <v>296</v>
      </c>
      <c r="O1303" t="s">
        <v>24</v>
      </c>
      <c r="P1303" t="s">
        <v>5280</v>
      </c>
      <c r="Q1303" t="s">
        <v>65</v>
      </c>
      <c r="R1303" t="s">
        <v>66</v>
      </c>
      <c r="S1303" t="s">
        <v>105</v>
      </c>
      <c r="T1303" t="s">
        <v>67</v>
      </c>
      <c r="U1303" t="s">
        <v>35</v>
      </c>
      <c r="V1303">
        <v>603</v>
      </c>
      <c r="W1303" t="s">
        <v>36</v>
      </c>
      <c r="X1303" t="s">
        <v>37</v>
      </c>
      <c r="Y1303">
        <v>2</v>
      </c>
      <c r="AB1303" t="str">
        <f>IF(Table111[[#This Row],[In Adafruit Kit]]+Table111[[#This Row],[Common part]]&gt;0,1,"")</f>
        <v/>
      </c>
      <c r="AD1303">
        <v>1</v>
      </c>
      <c r="AE1303" t="str">
        <f>VLOOKUP(Table111[[#This Row],[Resistance (Ohms)]],Values!$A$12:'Values'!D$88,3,0)</f>
        <v>STOCK</v>
      </c>
      <c r="AF1303" t="s">
        <v>29</v>
      </c>
      <c r="AG1303" t="str">
        <f>CONCATENATE(Table111[[#This Row],[Resistance (Ohms)]],Table111[[#This Row],[Tolerance]],Table111[[#This Row],[Stock]])</f>
        <v>47kÂ±1%Stock</v>
      </c>
      <c r="AH1303" t="s">
        <v>11345</v>
      </c>
      <c r="AI1303" s="6" t="s">
        <v>11350</v>
      </c>
    </row>
    <row r="1304" spans="1:35">
      <c r="A1304" t="s">
        <v>5274</v>
      </c>
      <c r="B1304" t="s">
        <v>5275</v>
      </c>
      <c r="C1304" t="s">
        <v>7522</v>
      </c>
      <c r="D1304" t="s">
        <v>7523</v>
      </c>
      <c r="E1304" t="s">
        <v>60</v>
      </c>
      <c r="F1304" t="s">
        <v>7524</v>
      </c>
      <c r="G1304">
        <v>1354</v>
      </c>
      <c r="H1304">
        <v>0</v>
      </c>
      <c r="I1304">
        <v>0.1</v>
      </c>
      <c r="J1304">
        <v>0</v>
      </c>
      <c r="K1304">
        <v>1</v>
      </c>
      <c r="L1304" t="s">
        <v>19</v>
      </c>
      <c r="M1304" t="s">
        <v>5279</v>
      </c>
      <c r="N1304" t="s">
        <v>296</v>
      </c>
      <c r="O1304" t="s">
        <v>23</v>
      </c>
      <c r="P1304" t="s">
        <v>5280</v>
      </c>
      <c r="Q1304" t="s">
        <v>65</v>
      </c>
      <c r="R1304" t="s">
        <v>66</v>
      </c>
      <c r="S1304" t="s">
        <v>105</v>
      </c>
      <c r="T1304" t="s">
        <v>67</v>
      </c>
      <c r="U1304" t="s">
        <v>35</v>
      </c>
      <c r="V1304">
        <v>603</v>
      </c>
      <c r="W1304" t="s">
        <v>36</v>
      </c>
      <c r="X1304" t="s">
        <v>37</v>
      </c>
      <c r="Y1304">
        <v>2</v>
      </c>
      <c r="AB1304" t="str">
        <f>IF(Table111[[#This Row],[In Adafruit Kit]]+Table111[[#This Row],[Common part]]&gt;0,1,"")</f>
        <v/>
      </c>
      <c r="AD1304">
        <v>1</v>
      </c>
      <c r="AE1304" t="str">
        <f>VLOOKUP(Table111[[#This Row],[Resistance (Ohms)]],Values!$A$12:'Values'!D$88,3,0)</f>
        <v>STOCK</v>
      </c>
      <c r="AF1304" t="s">
        <v>29</v>
      </c>
      <c r="AG1304" t="str">
        <f>CONCATENATE(Table111[[#This Row],[Resistance (Ohms)]],Table111[[#This Row],[Tolerance]],Table111[[#This Row],[Stock]])</f>
        <v>47kÂ±5%Stock</v>
      </c>
      <c r="AH1304" t="s">
        <v>11345</v>
      </c>
      <c r="AI1304" s="6" t="s">
        <v>11350</v>
      </c>
    </row>
    <row r="1305" spans="1:35">
      <c r="A1305" t="s">
        <v>7192</v>
      </c>
      <c r="B1305" t="s">
        <v>5275</v>
      </c>
      <c r="C1305" t="s">
        <v>8455</v>
      </c>
      <c r="D1305" t="s">
        <v>8456</v>
      </c>
      <c r="E1305" t="s">
        <v>60</v>
      </c>
      <c r="F1305" t="s">
        <v>5304</v>
      </c>
      <c r="G1305">
        <v>0</v>
      </c>
      <c r="H1305">
        <v>0</v>
      </c>
      <c r="I1305" t="s">
        <v>25</v>
      </c>
      <c r="J1305">
        <v>0</v>
      </c>
      <c r="K1305">
        <v>10</v>
      </c>
      <c r="L1305" t="s">
        <v>19</v>
      </c>
      <c r="M1305" t="s">
        <v>5279</v>
      </c>
      <c r="N1305" t="s">
        <v>296</v>
      </c>
      <c r="O1305" t="s">
        <v>24</v>
      </c>
      <c r="P1305" t="s">
        <v>5280</v>
      </c>
      <c r="Q1305" t="s">
        <v>65</v>
      </c>
      <c r="R1305" t="s">
        <v>20</v>
      </c>
      <c r="S1305" t="s">
        <v>105</v>
      </c>
      <c r="T1305" t="s">
        <v>67</v>
      </c>
      <c r="U1305" t="s">
        <v>35</v>
      </c>
      <c r="V1305">
        <v>603</v>
      </c>
      <c r="W1305" t="s">
        <v>36</v>
      </c>
      <c r="X1305" t="s">
        <v>37</v>
      </c>
      <c r="Y1305">
        <v>2</v>
      </c>
      <c r="AB1305" t="str">
        <f>IF(Table111[[#This Row],[In Adafruit Kit]]+Table111[[#This Row],[Common part]]&gt;0,1,"")</f>
        <v/>
      </c>
      <c r="AE1305" t="str">
        <f>VLOOKUP(Table111[[#This Row],[Resistance (Ohms)]],Values!$A$12:'Values'!D$88,3,0)</f>
        <v>STOCK</v>
      </c>
      <c r="AG1305" t="str">
        <f>CONCATENATE(Table111[[#This Row],[Resistance (Ohms)]],Table111[[#This Row],[Tolerance]],Table111[[#This Row],[Stock]])</f>
        <v>47kÂ±1%</v>
      </c>
      <c r="AH1305" t="s">
        <v>11345</v>
      </c>
      <c r="AI1305" s="6" t="s">
        <v>11350</v>
      </c>
    </row>
    <row r="1306" spans="1:35">
      <c r="A1306" t="s">
        <v>7192</v>
      </c>
      <c r="B1306" t="s">
        <v>5275</v>
      </c>
      <c r="C1306" t="s">
        <v>9082</v>
      </c>
      <c r="D1306" t="s">
        <v>9083</v>
      </c>
      <c r="E1306" t="s">
        <v>60</v>
      </c>
      <c r="F1306" t="s">
        <v>7524</v>
      </c>
      <c r="G1306">
        <v>0</v>
      </c>
      <c r="H1306">
        <v>0</v>
      </c>
      <c r="I1306" t="s">
        <v>25</v>
      </c>
      <c r="J1306">
        <v>0</v>
      </c>
      <c r="K1306">
        <v>10</v>
      </c>
      <c r="L1306" t="s">
        <v>19</v>
      </c>
      <c r="M1306" t="s">
        <v>5279</v>
      </c>
      <c r="N1306" t="s">
        <v>296</v>
      </c>
      <c r="O1306" t="s">
        <v>23</v>
      </c>
      <c r="P1306" t="s">
        <v>5280</v>
      </c>
      <c r="Q1306" t="s">
        <v>65</v>
      </c>
      <c r="R1306" t="s">
        <v>20</v>
      </c>
      <c r="S1306" t="s">
        <v>71</v>
      </c>
      <c r="T1306" t="s">
        <v>67</v>
      </c>
      <c r="U1306" t="s">
        <v>35</v>
      </c>
      <c r="V1306">
        <v>603</v>
      </c>
      <c r="W1306" t="s">
        <v>36</v>
      </c>
      <c r="X1306" t="s">
        <v>37</v>
      </c>
      <c r="Y1306">
        <v>2</v>
      </c>
      <c r="AB1306" t="str">
        <f>IF(Table111[[#This Row],[In Adafruit Kit]]+Table111[[#This Row],[Common part]]&gt;0,1,"")</f>
        <v/>
      </c>
      <c r="AE1306" t="str">
        <f>VLOOKUP(Table111[[#This Row],[Resistance (Ohms)]],Values!$A$12:'Values'!D$88,3,0)</f>
        <v>STOCK</v>
      </c>
      <c r="AG1306" t="str">
        <f>CONCATENATE(Table111[[#This Row],[Resistance (Ohms)]],Table111[[#This Row],[Tolerance]],Table111[[#This Row],[Stock]])</f>
        <v>47kÂ±5%</v>
      </c>
      <c r="AH1306" t="s">
        <v>11345</v>
      </c>
      <c r="AI1306" s="6" t="s">
        <v>11350</v>
      </c>
    </row>
    <row r="1307" spans="1:35">
      <c r="A1307" t="s">
        <v>5274</v>
      </c>
      <c r="B1307" t="s">
        <v>5275</v>
      </c>
      <c r="C1307" t="s">
        <v>6373</v>
      </c>
      <c r="D1307" t="s">
        <v>6374</v>
      </c>
      <c r="E1307" t="s">
        <v>60</v>
      </c>
      <c r="F1307" t="s">
        <v>6375</v>
      </c>
      <c r="G1307">
        <v>84548</v>
      </c>
      <c r="H1307">
        <v>0</v>
      </c>
      <c r="I1307">
        <v>0.1</v>
      </c>
      <c r="J1307">
        <v>0</v>
      </c>
      <c r="K1307">
        <v>1</v>
      </c>
      <c r="L1307" t="s">
        <v>19</v>
      </c>
      <c r="M1307" t="s">
        <v>5279</v>
      </c>
      <c r="N1307" t="s">
        <v>1153</v>
      </c>
      <c r="O1307" t="s">
        <v>24</v>
      </c>
      <c r="P1307" t="s">
        <v>5280</v>
      </c>
      <c r="Q1307" t="s">
        <v>65</v>
      </c>
      <c r="R1307" t="s">
        <v>66</v>
      </c>
      <c r="S1307" t="s">
        <v>105</v>
      </c>
      <c r="T1307" t="s">
        <v>67</v>
      </c>
      <c r="U1307" t="s">
        <v>35</v>
      </c>
      <c r="V1307">
        <v>603</v>
      </c>
      <c r="W1307" t="s">
        <v>36</v>
      </c>
      <c r="X1307" t="s">
        <v>37</v>
      </c>
      <c r="Y1307">
        <v>2</v>
      </c>
      <c r="AB1307" t="str">
        <f>IF(Table111[[#This Row],[In Adafruit Kit]]+Table111[[#This Row],[Common part]]&gt;0,1,"")</f>
        <v/>
      </c>
      <c r="AD1307">
        <v>1</v>
      </c>
      <c r="AE1307" t="e">
        <f>VLOOKUP(Table111[[#This Row],[Resistance (Ohms)]],Values!$A$12:'Values'!D$88,3,0)</f>
        <v>#N/A</v>
      </c>
      <c r="AG1307" t="str">
        <f>CONCATENATE(Table111[[#This Row],[Resistance (Ohms)]],Table111[[#This Row],[Tolerance]],Table111[[#This Row],[Stock]])</f>
        <v>48.7kÂ±1%</v>
      </c>
      <c r="AH1307" t="s">
        <v>11345</v>
      </c>
      <c r="AI1307" s="6" t="s">
        <v>11350</v>
      </c>
    </row>
    <row r="1308" spans="1:35">
      <c r="A1308" t="s">
        <v>7192</v>
      </c>
      <c r="B1308" t="s">
        <v>5275</v>
      </c>
      <c r="C1308" t="s">
        <v>8479</v>
      </c>
      <c r="D1308" t="s">
        <v>8480</v>
      </c>
      <c r="E1308" t="s">
        <v>60</v>
      </c>
      <c r="F1308" t="s">
        <v>6375</v>
      </c>
      <c r="G1308">
        <v>0</v>
      </c>
      <c r="H1308">
        <v>0</v>
      </c>
      <c r="I1308" t="s">
        <v>25</v>
      </c>
      <c r="J1308">
        <v>0</v>
      </c>
      <c r="K1308">
        <v>10</v>
      </c>
      <c r="L1308" t="s">
        <v>19</v>
      </c>
      <c r="M1308" t="s">
        <v>5279</v>
      </c>
      <c r="N1308" t="s">
        <v>1153</v>
      </c>
      <c r="O1308" t="s">
        <v>24</v>
      </c>
      <c r="P1308" t="s">
        <v>5280</v>
      </c>
      <c r="Q1308" t="s">
        <v>65</v>
      </c>
      <c r="R1308" t="s">
        <v>20</v>
      </c>
      <c r="S1308" t="s">
        <v>105</v>
      </c>
      <c r="T1308" t="s">
        <v>67</v>
      </c>
      <c r="U1308" t="s">
        <v>35</v>
      </c>
      <c r="V1308">
        <v>603</v>
      </c>
      <c r="W1308" t="s">
        <v>36</v>
      </c>
      <c r="X1308" t="s">
        <v>37</v>
      </c>
      <c r="Y1308">
        <v>2</v>
      </c>
      <c r="AB1308" t="str">
        <f>IF(Table111[[#This Row],[In Adafruit Kit]]+Table111[[#This Row],[Common part]]&gt;0,1,"")</f>
        <v/>
      </c>
      <c r="AE1308" t="e">
        <f>VLOOKUP(Table111[[#This Row],[Resistance (Ohms)]],Values!$A$12:'Values'!D$88,3,0)</f>
        <v>#N/A</v>
      </c>
      <c r="AG1308" t="str">
        <f>CONCATENATE(Table111[[#This Row],[Resistance (Ohms)]],Table111[[#This Row],[Tolerance]],Table111[[#This Row],[Stock]])</f>
        <v>48.7kÂ±1%</v>
      </c>
      <c r="AH1308" t="s">
        <v>11345</v>
      </c>
      <c r="AI1308" s="6" t="s">
        <v>11350</v>
      </c>
    </row>
    <row r="1309" spans="1:35">
      <c r="A1309" t="s">
        <v>5274</v>
      </c>
      <c r="B1309" t="s">
        <v>5275</v>
      </c>
      <c r="C1309" t="s">
        <v>6163</v>
      </c>
      <c r="D1309" t="s">
        <v>6164</v>
      </c>
      <c r="E1309" t="s">
        <v>60</v>
      </c>
      <c r="F1309" t="s">
        <v>6165</v>
      </c>
      <c r="G1309">
        <v>96801</v>
      </c>
      <c r="H1309">
        <v>0</v>
      </c>
      <c r="I1309">
        <v>0.1</v>
      </c>
      <c r="J1309">
        <v>0</v>
      </c>
      <c r="K1309">
        <v>1</v>
      </c>
      <c r="L1309" t="s">
        <v>19</v>
      </c>
      <c r="M1309" t="s">
        <v>5279</v>
      </c>
      <c r="N1309" t="s">
        <v>1617</v>
      </c>
      <c r="O1309" t="s">
        <v>24</v>
      </c>
      <c r="P1309" t="s">
        <v>5280</v>
      </c>
      <c r="Q1309" t="s">
        <v>65</v>
      </c>
      <c r="R1309" t="s">
        <v>66</v>
      </c>
      <c r="S1309" t="s">
        <v>105</v>
      </c>
      <c r="T1309" t="s">
        <v>67</v>
      </c>
      <c r="U1309" t="s">
        <v>35</v>
      </c>
      <c r="V1309">
        <v>603</v>
      </c>
      <c r="W1309" t="s">
        <v>36</v>
      </c>
      <c r="X1309" t="s">
        <v>37</v>
      </c>
      <c r="Y1309">
        <v>2</v>
      </c>
      <c r="AB1309" t="str">
        <f>IF(Table111[[#This Row],[In Adafruit Kit]]+Table111[[#This Row],[Common part]]&gt;0,1,"")</f>
        <v/>
      </c>
      <c r="AD1309">
        <v>1</v>
      </c>
      <c r="AE1309" t="e">
        <f>VLOOKUP(Table111[[#This Row],[Resistance (Ohms)]],Values!$A$12:'Values'!D$88,3,0)</f>
        <v>#N/A</v>
      </c>
      <c r="AG1309" t="str">
        <f>CONCATENATE(Table111[[#This Row],[Resistance (Ohms)]],Table111[[#This Row],[Tolerance]],Table111[[#This Row],[Stock]])</f>
        <v>487kÂ±1%</v>
      </c>
      <c r="AH1309" t="s">
        <v>11345</v>
      </c>
      <c r="AI1309" s="6" t="s">
        <v>11350</v>
      </c>
    </row>
    <row r="1310" spans="1:35">
      <c r="A1310" t="s">
        <v>7192</v>
      </c>
      <c r="B1310" t="s">
        <v>5275</v>
      </c>
      <c r="C1310" t="s">
        <v>8481</v>
      </c>
      <c r="D1310" t="s">
        <v>8482</v>
      </c>
      <c r="E1310" t="s">
        <v>60</v>
      </c>
      <c r="F1310" t="s">
        <v>6165</v>
      </c>
      <c r="G1310">
        <v>0</v>
      </c>
      <c r="H1310">
        <v>0</v>
      </c>
      <c r="I1310" t="s">
        <v>25</v>
      </c>
      <c r="J1310">
        <v>0</v>
      </c>
      <c r="K1310">
        <v>10</v>
      </c>
      <c r="L1310" t="s">
        <v>19</v>
      </c>
      <c r="M1310" t="s">
        <v>5279</v>
      </c>
      <c r="N1310" t="s">
        <v>1617</v>
      </c>
      <c r="O1310" t="s">
        <v>24</v>
      </c>
      <c r="P1310" t="s">
        <v>5280</v>
      </c>
      <c r="Q1310" t="s">
        <v>65</v>
      </c>
      <c r="R1310" t="s">
        <v>20</v>
      </c>
      <c r="S1310" t="s">
        <v>105</v>
      </c>
      <c r="T1310" t="s">
        <v>67</v>
      </c>
      <c r="U1310" t="s">
        <v>35</v>
      </c>
      <c r="V1310">
        <v>603</v>
      </c>
      <c r="W1310" t="s">
        <v>36</v>
      </c>
      <c r="X1310" t="s">
        <v>37</v>
      </c>
      <c r="Y1310">
        <v>2</v>
      </c>
      <c r="AB1310" t="str">
        <f>IF(Table111[[#This Row],[In Adafruit Kit]]+Table111[[#This Row],[Common part]]&gt;0,1,"")</f>
        <v/>
      </c>
      <c r="AE1310" t="e">
        <f>VLOOKUP(Table111[[#This Row],[Resistance (Ohms)]],Values!$A$12:'Values'!D$88,3,0)</f>
        <v>#N/A</v>
      </c>
      <c r="AG1310" t="str">
        <f>CONCATENATE(Table111[[#This Row],[Resistance (Ohms)]],Table111[[#This Row],[Tolerance]],Table111[[#This Row],[Stock]])</f>
        <v>487kÂ±1%</v>
      </c>
      <c r="AH1310" t="s">
        <v>11345</v>
      </c>
      <c r="AI1310" s="6" t="s">
        <v>11350</v>
      </c>
    </row>
    <row r="1311" spans="1:35">
      <c r="A1311" t="s">
        <v>5274</v>
      </c>
      <c r="B1311" t="s">
        <v>5275</v>
      </c>
      <c r="C1311" t="s">
        <v>5689</v>
      </c>
      <c r="D1311" t="s">
        <v>5690</v>
      </c>
      <c r="E1311" t="s">
        <v>60</v>
      </c>
      <c r="F1311" t="s">
        <v>5691</v>
      </c>
      <c r="G1311">
        <v>944473</v>
      </c>
      <c r="H1311">
        <v>0</v>
      </c>
      <c r="I1311">
        <v>0.1</v>
      </c>
      <c r="J1311">
        <v>0</v>
      </c>
      <c r="K1311">
        <v>1</v>
      </c>
      <c r="L1311" t="s">
        <v>19</v>
      </c>
      <c r="M1311" t="s">
        <v>5279</v>
      </c>
      <c r="N1311" t="s">
        <v>2984</v>
      </c>
      <c r="O1311" t="s">
        <v>24</v>
      </c>
      <c r="P1311" t="s">
        <v>5280</v>
      </c>
      <c r="Q1311" t="s">
        <v>65</v>
      </c>
      <c r="R1311" t="s">
        <v>66</v>
      </c>
      <c r="S1311" t="s">
        <v>105</v>
      </c>
      <c r="T1311" t="s">
        <v>67</v>
      </c>
      <c r="U1311" t="s">
        <v>35</v>
      </c>
      <c r="V1311">
        <v>603</v>
      </c>
      <c r="W1311" t="s">
        <v>36</v>
      </c>
      <c r="X1311" t="s">
        <v>37</v>
      </c>
      <c r="Y1311">
        <v>2</v>
      </c>
      <c r="AB1311" t="str">
        <f>IF(Table111[[#This Row],[In Adafruit Kit]]+Table111[[#This Row],[Common part]]&gt;0,1,"")</f>
        <v/>
      </c>
      <c r="AD1311">
        <v>1</v>
      </c>
      <c r="AE1311" t="e">
        <f>VLOOKUP(Table111[[#This Row],[Resistance (Ohms)]],Values!$A$12:'Values'!D$88,3,0)</f>
        <v>#N/A</v>
      </c>
      <c r="AG1311" t="str">
        <f>CONCATENATE(Table111[[#This Row],[Resistance (Ohms)]],Table111[[#This Row],[Tolerance]],Table111[[#This Row],[Stock]])</f>
        <v>49.9kÂ±1%</v>
      </c>
      <c r="AH1311" t="s">
        <v>11345</v>
      </c>
      <c r="AI1311" s="6" t="s">
        <v>11350</v>
      </c>
    </row>
    <row r="1312" spans="1:35">
      <c r="A1312" t="s">
        <v>7192</v>
      </c>
      <c r="B1312" t="s">
        <v>5275</v>
      </c>
      <c r="C1312" t="s">
        <v>8489</v>
      </c>
      <c r="D1312" t="s">
        <v>8490</v>
      </c>
      <c r="E1312" t="s">
        <v>60</v>
      </c>
      <c r="F1312" t="s">
        <v>5691</v>
      </c>
      <c r="G1312">
        <v>0</v>
      </c>
      <c r="H1312">
        <v>0</v>
      </c>
      <c r="I1312" t="s">
        <v>25</v>
      </c>
      <c r="J1312">
        <v>0</v>
      </c>
      <c r="K1312">
        <v>10</v>
      </c>
      <c r="L1312" t="s">
        <v>19</v>
      </c>
      <c r="M1312" t="s">
        <v>5279</v>
      </c>
      <c r="N1312" t="s">
        <v>2984</v>
      </c>
      <c r="O1312" t="s">
        <v>24</v>
      </c>
      <c r="P1312" t="s">
        <v>5280</v>
      </c>
      <c r="Q1312" t="s">
        <v>65</v>
      </c>
      <c r="R1312" t="s">
        <v>20</v>
      </c>
      <c r="S1312" t="s">
        <v>105</v>
      </c>
      <c r="T1312" t="s">
        <v>67</v>
      </c>
      <c r="U1312" t="s">
        <v>35</v>
      </c>
      <c r="V1312">
        <v>603</v>
      </c>
      <c r="W1312" t="s">
        <v>36</v>
      </c>
      <c r="X1312" t="s">
        <v>37</v>
      </c>
      <c r="Y1312">
        <v>2</v>
      </c>
      <c r="AB1312" t="str">
        <f>IF(Table111[[#This Row],[In Adafruit Kit]]+Table111[[#This Row],[Common part]]&gt;0,1,"")</f>
        <v/>
      </c>
      <c r="AE1312" t="e">
        <f>VLOOKUP(Table111[[#This Row],[Resistance (Ohms)]],Values!$A$12:'Values'!D$88,3,0)</f>
        <v>#N/A</v>
      </c>
      <c r="AG1312" t="str">
        <f>CONCATENATE(Table111[[#This Row],[Resistance (Ohms)]],Table111[[#This Row],[Tolerance]],Table111[[#This Row],[Stock]])</f>
        <v>49.9kÂ±1%</v>
      </c>
      <c r="AH1312" t="s">
        <v>11345</v>
      </c>
      <c r="AI1312" s="6" t="s">
        <v>11350</v>
      </c>
    </row>
    <row r="1313" spans="1:35">
      <c r="A1313" t="s">
        <v>5274</v>
      </c>
      <c r="B1313" t="s">
        <v>5275</v>
      </c>
      <c r="C1313" t="s">
        <v>5785</v>
      </c>
      <c r="D1313" t="s">
        <v>5786</v>
      </c>
      <c r="E1313" t="s">
        <v>60</v>
      </c>
      <c r="F1313" t="s">
        <v>5787</v>
      </c>
      <c r="G1313">
        <v>220351</v>
      </c>
      <c r="H1313">
        <v>0</v>
      </c>
      <c r="I1313">
        <v>0.1</v>
      </c>
      <c r="J1313">
        <v>0</v>
      </c>
      <c r="K1313">
        <v>1</v>
      </c>
      <c r="L1313" t="s">
        <v>19</v>
      </c>
      <c r="M1313" t="s">
        <v>5279</v>
      </c>
      <c r="N1313" t="s">
        <v>665</v>
      </c>
      <c r="O1313" t="s">
        <v>24</v>
      </c>
      <c r="P1313" t="s">
        <v>5280</v>
      </c>
      <c r="Q1313" t="s">
        <v>65</v>
      </c>
      <c r="R1313" t="s">
        <v>66</v>
      </c>
      <c r="S1313" t="s">
        <v>105</v>
      </c>
      <c r="T1313" t="s">
        <v>67</v>
      </c>
      <c r="U1313" t="s">
        <v>35</v>
      </c>
      <c r="V1313">
        <v>603</v>
      </c>
      <c r="W1313" t="s">
        <v>36</v>
      </c>
      <c r="X1313" t="s">
        <v>37</v>
      </c>
      <c r="Y1313">
        <v>2</v>
      </c>
      <c r="AB1313" t="str">
        <f>IF(Table111[[#This Row],[In Adafruit Kit]]+Table111[[#This Row],[Common part]]&gt;0,1,"")</f>
        <v/>
      </c>
      <c r="AD1313">
        <v>1</v>
      </c>
      <c r="AE1313" t="e">
        <f>VLOOKUP(Table111[[#This Row],[Resistance (Ohms)]],Values!$A$12:'Values'!D$88,3,0)</f>
        <v>#N/A</v>
      </c>
      <c r="AG1313" t="str">
        <f>CONCATENATE(Table111[[#This Row],[Resistance (Ohms)]],Table111[[#This Row],[Tolerance]],Table111[[#This Row],[Stock]])</f>
        <v>499kÂ±1%</v>
      </c>
      <c r="AH1313" t="s">
        <v>11345</v>
      </c>
      <c r="AI1313" s="6" t="s">
        <v>11350</v>
      </c>
    </row>
    <row r="1314" spans="1:35">
      <c r="A1314" t="s">
        <v>7192</v>
      </c>
      <c r="B1314" t="s">
        <v>5275</v>
      </c>
      <c r="C1314" t="s">
        <v>8491</v>
      </c>
      <c r="D1314" t="s">
        <v>8492</v>
      </c>
      <c r="E1314" t="s">
        <v>60</v>
      </c>
      <c r="F1314" t="s">
        <v>5787</v>
      </c>
      <c r="G1314">
        <v>0</v>
      </c>
      <c r="H1314">
        <v>0</v>
      </c>
      <c r="I1314" t="s">
        <v>25</v>
      </c>
      <c r="J1314">
        <v>0</v>
      </c>
      <c r="K1314">
        <v>10</v>
      </c>
      <c r="L1314" t="s">
        <v>19</v>
      </c>
      <c r="M1314" t="s">
        <v>5279</v>
      </c>
      <c r="N1314" t="s">
        <v>665</v>
      </c>
      <c r="O1314" t="s">
        <v>24</v>
      </c>
      <c r="P1314" t="s">
        <v>5280</v>
      </c>
      <c r="Q1314" t="s">
        <v>65</v>
      </c>
      <c r="R1314" t="s">
        <v>20</v>
      </c>
      <c r="S1314" t="s">
        <v>105</v>
      </c>
      <c r="T1314" t="s">
        <v>67</v>
      </c>
      <c r="U1314" t="s">
        <v>35</v>
      </c>
      <c r="V1314">
        <v>603</v>
      </c>
      <c r="W1314" t="s">
        <v>36</v>
      </c>
      <c r="X1314" t="s">
        <v>37</v>
      </c>
      <c r="Y1314">
        <v>2</v>
      </c>
      <c r="AB1314" t="str">
        <f>IF(Table111[[#This Row],[In Adafruit Kit]]+Table111[[#This Row],[Common part]]&gt;0,1,"")</f>
        <v/>
      </c>
      <c r="AE1314" t="e">
        <f>VLOOKUP(Table111[[#This Row],[Resistance (Ohms)]],Values!$A$12:'Values'!D$88,3,0)</f>
        <v>#N/A</v>
      </c>
      <c r="AG1314" t="str">
        <f>CONCATENATE(Table111[[#This Row],[Resistance (Ohms)]],Table111[[#This Row],[Tolerance]],Table111[[#This Row],[Stock]])</f>
        <v>499kÂ±1%</v>
      </c>
      <c r="AH1314" t="s">
        <v>11345</v>
      </c>
      <c r="AI1314" s="6" t="s">
        <v>11350</v>
      </c>
    </row>
    <row r="1315" spans="1:35">
      <c r="A1315" t="s">
        <v>5274</v>
      </c>
      <c r="B1315" t="s">
        <v>5275</v>
      </c>
      <c r="C1315" t="s">
        <v>5791</v>
      </c>
      <c r="D1315" t="s">
        <v>5792</v>
      </c>
      <c r="E1315" t="s">
        <v>60</v>
      </c>
      <c r="F1315" t="s">
        <v>5793</v>
      </c>
      <c r="G1315">
        <v>225325</v>
      </c>
      <c r="H1315">
        <v>0</v>
      </c>
      <c r="I1315">
        <v>0.1</v>
      </c>
      <c r="J1315">
        <v>0</v>
      </c>
      <c r="K1315">
        <v>1</v>
      </c>
      <c r="L1315" t="s">
        <v>19</v>
      </c>
      <c r="M1315" t="s">
        <v>5279</v>
      </c>
      <c r="N1315" t="s">
        <v>655</v>
      </c>
      <c r="O1315" t="s">
        <v>24</v>
      </c>
      <c r="P1315" t="s">
        <v>5280</v>
      </c>
      <c r="Q1315" t="s">
        <v>65</v>
      </c>
      <c r="R1315" t="s">
        <v>66</v>
      </c>
      <c r="S1315" t="s">
        <v>105</v>
      </c>
      <c r="T1315" t="s">
        <v>67</v>
      </c>
      <c r="U1315" t="s">
        <v>35</v>
      </c>
      <c r="V1315">
        <v>603</v>
      </c>
      <c r="W1315" t="s">
        <v>36</v>
      </c>
      <c r="X1315" t="s">
        <v>37</v>
      </c>
      <c r="Y1315">
        <v>2</v>
      </c>
      <c r="AB1315" t="str">
        <f>IF(Table111[[#This Row],[In Adafruit Kit]]+Table111[[#This Row],[Common part]]&gt;0,1,"")</f>
        <v/>
      </c>
      <c r="AD1315">
        <v>1</v>
      </c>
      <c r="AE1315" t="e">
        <f>VLOOKUP(Table111[[#This Row],[Resistance (Ohms)]],Values!$A$12:'Values'!D$88,3,0)</f>
        <v>#N/A</v>
      </c>
      <c r="AG1315" t="str">
        <f>CONCATENATE(Table111[[#This Row],[Resistance (Ohms)]],Table111[[#This Row],[Tolerance]],Table111[[#This Row],[Stock]])</f>
        <v>5.11kÂ±1%</v>
      </c>
      <c r="AH1315" t="s">
        <v>11345</v>
      </c>
      <c r="AI1315" s="6" t="s">
        <v>11350</v>
      </c>
    </row>
    <row r="1316" spans="1:35">
      <c r="A1316" t="s">
        <v>7192</v>
      </c>
      <c r="B1316" t="s">
        <v>5275</v>
      </c>
      <c r="C1316" t="s">
        <v>8513</v>
      </c>
      <c r="D1316" t="s">
        <v>8514</v>
      </c>
      <c r="E1316" t="s">
        <v>60</v>
      </c>
      <c r="F1316" t="s">
        <v>5793</v>
      </c>
      <c r="G1316">
        <v>0</v>
      </c>
      <c r="H1316">
        <v>0</v>
      </c>
      <c r="I1316" t="s">
        <v>25</v>
      </c>
      <c r="J1316">
        <v>0</v>
      </c>
      <c r="K1316">
        <v>10</v>
      </c>
      <c r="L1316" t="s">
        <v>19</v>
      </c>
      <c r="M1316" t="s">
        <v>5279</v>
      </c>
      <c r="N1316" t="s">
        <v>655</v>
      </c>
      <c r="O1316" t="s">
        <v>24</v>
      </c>
      <c r="P1316" t="s">
        <v>5280</v>
      </c>
      <c r="Q1316" t="s">
        <v>65</v>
      </c>
      <c r="R1316" t="s">
        <v>20</v>
      </c>
      <c r="S1316" t="s">
        <v>105</v>
      </c>
      <c r="T1316" t="s">
        <v>67</v>
      </c>
      <c r="U1316" t="s">
        <v>35</v>
      </c>
      <c r="V1316">
        <v>603</v>
      </c>
      <c r="W1316" t="s">
        <v>36</v>
      </c>
      <c r="X1316" t="s">
        <v>37</v>
      </c>
      <c r="Y1316">
        <v>2</v>
      </c>
      <c r="AB1316" t="str">
        <f>IF(Table111[[#This Row],[In Adafruit Kit]]+Table111[[#This Row],[Common part]]&gt;0,1,"")</f>
        <v/>
      </c>
      <c r="AE1316" t="e">
        <f>VLOOKUP(Table111[[#This Row],[Resistance (Ohms)]],Values!$A$12:'Values'!D$88,3,0)</f>
        <v>#N/A</v>
      </c>
      <c r="AG1316" t="str">
        <f>CONCATENATE(Table111[[#This Row],[Resistance (Ohms)]],Table111[[#This Row],[Tolerance]],Table111[[#This Row],[Stock]])</f>
        <v>5.11kÂ±1%</v>
      </c>
      <c r="AH1316" t="s">
        <v>11345</v>
      </c>
      <c r="AI1316" s="6" t="s">
        <v>11350</v>
      </c>
    </row>
    <row r="1317" spans="1:35">
      <c r="A1317" t="s">
        <v>5274</v>
      </c>
      <c r="B1317" t="s">
        <v>5275</v>
      </c>
      <c r="C1317" t="s">
        <v>5419</v>
      </c>
      <c r="D1317" t="s">
        <v>5420</v>
      </c>
      <c r="E1317" t="s">
        <v>60</v>
      </c>
      <c r="F1317" t="s">
        <v>5421</v>
      </c>
      <c r="G1317">
        <v>136731</v>
      </c>
      <c r="H1317">
        <v>0</v>
      </c>
      <c r="I1317">
        <v>0.1</v>
      </c>
      <c r="J1317">
        <v>0</v>
      </c>
      <c r="K1317">
        <v>1</v>
      </c>
      <c r="L1317" t="s">
        <v>19</v>
      </c>
      <c r="M1317" t="s">
        <v>5279</v>
      </c>
      <c r="N1317" t="s">
        <v>300</v>
      </c>
      <c r="O1317" t="s">
        <v>23</v>
      </c>
      <c r="P1317" t="s">
        <v>5280</v>
      </c>
      <c r="Q1317" t="s">
        <v>65</v>
      </c>
      <c r="R1317" t="s">
        <v>66</v>
      </c>
      <c r="S1317" t="s">
        <v>105</v>
      </c>
      <c r="T1317" t="s">
        <v>67</v>
      </c>
      <c r="U1317" t="s">
        <v>35</v>
      </c>
      <c r="V1317">
        <v>603</v>
      </c>
      <c r="W1317" t="s">
        <v>36</v>
      </c>
      <c r="X1317" t="s">
        <v>37</v>
      </c>
      <c r="Y1317">
        <v>2</v>
      </c>
      <c r="AB1317" t="str">
        <f>IF(Table111[[#This Row],[In Adafruit Kit]]+Table111[[#This Row],[Common part]]&gt;0,1,"")</f>
        <v/>
      </c>
      <c r="AC1317">
        <v>1</v>
      </c>
      <c r="AE1317" t="str">
        <f>VLOOKUP(Table111[[#This Row],[Resistance (Ohms)]],Values!$A$12:'Values'!D$88,3,0)</f>
        <v>STOCK</v>
      </c>
      <c r="AF1317" t="s">
        <v>29</v>
      </c>
      <c r="AG1317" t="str">
        <f>CONCATENATE(Table111[[#This Row],[Resistance (Ohms)]],Table111[[#This Row],[Tolerance]],Table111[[#This Row],[Stock]])</f>
        <v>5.1kÂ±5%Stock</v>
      </c>
      <c r="AH1317" t="s">
        <v>11345</v>
      </c>
      <c r="AI1317" s="6" t="s">
        <v>11350</v>
      </c>
    </row>
    <row r="1318" spans="1:35">
      <c r="A1318" t="s">
        <v>5274</v>
      </c>
      <c r="B1318" t="s">
        <v>5275</v>
      </c>
      <c r="C1318" t="s">
        <v>5773</v>
      </c>
      <c r="D1318" t="s">
        <v>5774</v>
      </c>
      <c r="E1318" t="s">
        <v>60</v>
      </c>
      <c r="F1318" t="s">
        <v>5775</v>
      </c>
      <c r="G1318">
        <v>282764</v>
      </c>
      <c r="H1318">
        <v>0</v>
      </c>
      <c r="I1318">
        <v>0.1</v>
      </c>
      <c r="J1318">
        <v>0</v>
      </c>
      <c r="K1318">
        <v>1</v>
      </c>
      <c r="L1318" t="s">
        <v>19</v>
      </c>
      <c r="M1318" t="s">
        <v>5279</v>
      </c>
      <c r="N1318" t="s">
        <v>300</v>
      </c>
      <c r="O1318" t="s">
        <v>24</v>
      </c>
      <c r="P1318" t="s">
        <v>5280</v>
      </c>
      <c r="Q1318" t="s">
        <v>65</v>
      </c>
      <c r="R1318" t="s">
        <v>66</v>
      </c>
      <c r="S1318" t="s">
        <v>105</v>
      </c>
      <c r="T1318" t="s">
        <v>67</v>
      </c>
      <c r="U1318" t="s">
        <v>35</v>
      </c>
      <c r="V1318">
        <v>603</v>
      </c>
      <c r="W1318" t="s">
        <v>36</v>
      </c>
      <c r="X1318" t="s">
        <v>37</v>
      </c>
      <c r="Y1318">
        <v>2</v>
      </c>
      <c r="AB1318" t="str">
        <f>IF(Table111[[#This Row],[In Adafruit Kit]]+Table111[[#This Row],[Common part]]&gt;0,1,"")</f>
        <v/>
      </c>
      <c r="AD1318">
        <v>1</v>
      </c>
      <c r="AE1318" t="str">
        <f>VLOOKUP(Table111[[#This Row],[Resistance (Ohms)]],Values!$A$12:'Values'!D$88,3,0)</f>
        <v>STOCK</v>
      </c>
      <c r="AF1318" t="s">
        <v>29</v>
      </c>
      <c r="AG1318" t="str">
        <f>CONCATENATE(Table111[[#This Row],[Resistance (Ohms)]],Table111[[#This Row],[Tolerance]],Table111[[#This Row],[Stock]])</f>
        <v>5.1kÂ±1%Stock</v>
      </c>
      <c r="AH1318" t="s">
        <v>11345</v>
      </c>
      <c r="AI1318" s="6" t="s">
        <v>11350</v>
      </c>
    </row>
    <row r="1319" spans="1:35">
      <c r="A1319" t="s">
        <v>7192</v>
      </c>
      <c r="B1319" t="s">
        <v>5275</v>
      </c>
      <c r="C1319" t="s">
        <v>8505</v>
      </c>
      <c r="D1319" t="s">
        <v>8506</v>
      </c>
      <c r="E1319" t="s">
        <v>60</v>
      </c>
      <c r="F1319" t="s">
        <v>5775</v>
      </c>
      <c r="G1319">
        <v>0</v>
      </c>
      <c r="H1319">
        <v>0</v>
      </c>
      <c r="I1319" t="s">
        <v>25</v>
      </c>
      <c r="J1319">
        <v>0</v>
      </c>
      <c r="K1319">
        <v>10</v>
      </c>
      <c r="L1319" t="s">
        <v>19</v>
      </c>
      <c r="M1319" t="s">
        <v>5279</v>
      </c>
      <c r="N1319" t="s">
        <v>300</v>
      </c>
      <c r="O1319" t="s">
        <v>24</v>
      </c>
      <c r="P1319" t="s">
        <v>5280</v>
      </c>
      <c r="Q1319" t="s">
        <v>65</v>
      </c>
      <c r="R1319" t="s">
        <v>20</v>
      </c>
      <c r="S1319" t="s">
        <v>105</v>
      </c>
      <c r="T1319" t="s">
        <v>67</v>
      </c>
      <c r="U1319" t="s">
        <v>35</v>
      </c>
      <c r="V1319">
        <v>603</v>
      </c>
      <c r="W1319" t="s">
        <v>36</v>
      </c>
      <c r="X1319" t="s">
        <v>37</v>
      </c>
      <c r="Y1319">
        <v>2</v>
      </c>
      <c r="AB1319" t="str">
        <f>IF(Table111[[#This Row],[In Adafruit Kit]]+Table111[[#This Row],[Common part]]&gt;0,1,"")</f>
        <v/>
      </c>
      <c r="AE1319" t="str">
        <f>VLOOKUP(Table111[[#This Row],[Resistance (Ohms)]],Values!$A$12:'Values'!D$88,3,0)</f>
        <v>STOCK</v>
      </c>
      <c r="AG1319" t="str">
        <f>CONCATENATE(Table111[[#This Row],[Resistance (Ohms)]],Table111[[#This Row],[Tolerance]],Table111[[#This Row],[Stock]])</f>
        <v>5.1kÂ±1%</v>
      </c>
      <c r="AH1319" t="s">
        <v>11345</v>
      </c>
      <c r="AI1319" s="6" t="s">
        <v>11350</v>
      </c>
    </row>
    <row r="1320" spans="1:35">
      <c r="A1320" t="s">
        <v>7192</v>
      </c>
      <c r="B1320" t="s">
        <v>5275</v>
      </c>
      <c r="C1320" t="s">
        <v>9096</v>
      </c>
      <c r="D1320" t="s">
        <v>9097</v>
      </c>
      <c r="E1320" t="s">
        <v>60</v>
      </c>
      <c r="F1320" t="s">
        <v>5421</v>
      </c>
      <c r="G1320">
        <v>0</v>
      </c>
      <c r="H1320">
        <v>0</v>
      </c>
      <c r="I1320" t="s">
        <v>25</v>
      </c>
      <c r="J1320">
        <v>0</v>
      </c>
      <c r="K1320">
        <v>10</v>
      </c>
      <c r="L1320" t="s">
        <v>19</v>
      </c>
      <c r="M1320" t="s">
        <v>5279</v>
      </c>
      <c r="N1320" t="s">
        <v>300</v>
      </c>
      <c r="O1320" t="s">
        <v>23</v>
      </c>
      <c r="P1320" t="s">
        <v>5280</v>
      </c>
      <c r="Q1320" t="s">
        <v>65</v>
      </c>
      <c r="R1320" t="s">
        <v>20</v>
      </c>
      <c r="S1320" t="s">
        <v>71</v>
      </c>
      <c r="T1320" t="s">
        <v>67</v>
      </c>
      <c r="U1320" t="s">
        <v>35</v>
      </c>
      <c r="V1320">
        <v>603</v>
      </c>
      <c r="W1320" t="s">
        <v>36</v>
      </c>
      <c r="X1320" t="s">
        <v>37</v>
      </c>
      <c r="Y1320">
        <v>2</v>
      </c>
      <c r="AB1320" t="str">
        <f>IF(Table111[[#This Row],[In Adafruit Kit]]+Table111[[#This Row],[Common part]]&gt;0,1,"")</f>
        <v/>
      </c>
      <c r="AE1320" t="str">
        <f>VLOOKUP(Table111[[#This Row],[Resistance (Ohms)]],Values!$A$12:'Values'!D$88,3,0)</f>
        <v>STOCK</v>
      </c>
      <c r="AG1320" t="str">
        <f>CONCATENATE(Table111[[#This Row],[Resistance (Ohms)]],Table111[[#This Row],[Tolerance]],Table111[[#This Row],[Stock]])</f>
        <v>5.1kÂ±5%</v>
      </c>
      <c r="AH1320" t="s">
        <v>11345</v>
      </c>
      <c r="AI1320" s="6" t="s">
        <v>11350</v>
      </c>
    </row>
    <row r="1321" spans="1:35">
      <c r="A1321" t="s">
        <v>5274</v>
      </c>
      <c r="B1321" t="s">
        <v>5275</v>
      </c>
      <c r="C1321" t="s">
        <v>5500</v>
      </c>
      <c r="D1321" t="s">
        <v>5501</v>
      </c>
      <c r="E1321" t="s">
        <v>60</v>
      </c>
      <c r="F1321" t="s">
        <v>5502</v>
      </c>
      <c r="G1321">
        <v>86312</v>
      </c>
      <c r="H1321">
        <v>0</v>
      </c>
      <c r="I1321">
        <v>0.1</v>
      </c>
      <c r="J1321">
        <v>0</v>
      </c>
      <c r="K1321">
        <v>1</v>
      </c>
      <c r="L1321" t="s">
        <v>19</v>
      </c>
      <c r="M1321" t="s">
        <v>5279</v>
      </c>
      <c r="N1321" t="s">
        <v>2661</v>
      </c>
      <c r="O1321" t="s">
        <v>23</v>
      </c>
      <c r="P1321" t="s">
        <v>5280</v>
      </c>
      <c r="Q1321" t="s">
        <v>65</v>
      </c>
      <c r="R1321" t="s">
        <v>66</v>
      </c>
      <c r="S1321" t="s">
        <v>105</v>
      </c>
      <c r="T1321" t="s">
        <v>67</v>
      </c>
      <c r="U1321" t="s">
        <v>35</v>
      </c>
      <c r="V1321">
        <v>603</v>
      </c>
      <c r="W1321" t="s">
        <v>36</v>
      </c>
      <c r="X1321" t="s">
        <v>37</v>
      </c>
      <c r="Y1321">
        <v>2</v>
      </c>
      <c r="Z1321">
        <v>1</v>
      </c>
      <c r="AB1321">
        <f>IF(Table111[[#This Row],[In Adafruit Kit]]+Table111[[#This Row],[Common part]]&gt;0,1,"")</f>
        <v>1</v>
      </c>
      <c r="AC1321">
        <v>1</v>
      </c>
      <c r="AE1321" t="e">
        <f>VLOOKUP(Table111[[#This Row],[Resistance (Ohms)]],Values!$A$12:'Values'!D$88,3,0)</f>
        <v>#N/A</v>
      </c>
      <c r="AG1321" t="str">
        <f>CONCATENATE(Table111[[#This Row],[Resistance (Ohms)]],Table111[[#This Row],[Tolerance]],Table111[[#This Row],[Stock]])</f>
        <v>5.1MÂ±5%</v>
      </c>
      <c r="AH1321" t="s">
        <v>11345</v>
      </c>
      <c r="AI1321" s="6" t="s">
        <v>11350</v>
      </c>
    </row>
    <row r="1322" spans="1:35">
      <c r="A1322" t="s">
        <v>7192</v>
      </c>
      <c r="B1322" t="s">
        <v>5275</v>
      </c>
      <c r="C1322" t="s">
        <v>9102</v>
      </c>
      <c r="D1322" t="s">
        <v>9103</v>
      </c>
      <c r="E1322" t="s">
        <v>60</v>
      </c>
      <c r="F1322" t="s">
        <v>5502</v>
      </c>
      <c r="G1322">
        <v>0</v>
      </c>
      <c r="H1322">
        <v>0</v>
      </c>
      <c r="I1322" t="s">
        <v>25</v>
      </c>
      <c r="J1322">
        <v>0</v>
      </c>
      <c r="K1322">
        <v>10</v>
      </c>
      <c r="L1322" t="s">
        <v>19</v>
      </c>
      <c r="M1322" t="s">
        <v>5279</v>
      </c>
      <c r="N1322" t="s">
        <v>2661</v>
      </c>
      <c r="O1322" t="s">
        <v>23</v>
      </c>
      <c r="P1322" t="s">
        <v>5280</v>
      </c>
      <c r="Q1322" t="s">
        <v>65</v>
      </c>
      <c r="R1322" t="s">
        <v>20</v>
      </c>
      <c r="S1322" t="s">
        <v>71</v>
      </c>
      <c r="T1322" t="s">
        <v>67</v>
      </c>
      <c r="U1322" t="s">
        <v>35</v>
      </c>
      <c r="V1322">
        <v>603</v>
      </c>
      <c r="W1322" t="s">
        <v>36</v>
      </c>
      <c r="X1322" t="s">
        <v>37</v>
      </c>
      <c r="Y1322">
        <v>2</v>
      </c>
      <c r="AB1322" t="str">
        <f>IF(Table111[[#This Row],[In Adafruit Kit]]+Table111[[#This Row],[Common part]]&gt;0,1,"")</f>
        <v/>
      </c>
      <c r="AE1322" t="e">
        <f>VLOOKUP(Table111[[#This Row],[Resistance (Ohms)]],Values!$A$12:'Values'!D$88,3,0)</f>
        <v>#N/A</v>
      </c>
      <c r="AG1322" t="str">
        <f>CONCATENATE(Table111[[#This Row],[Resistance (Ohms)]],Table111[[#This Row],[Tolerance]],Table111[[#This Row],[Stock]])</f>
        <v>5.1MÂ±5%</v>
      </c>
      <c r="AH1322" t="s">
        <v>11345</v>
      </c>
      <c r="AI1322" s="6" t="s">
        <v>11350</v>
      </c>
    </row>
    <row r="1323" spans="1:35">
      <c r="A1323" t="s">
        <v>5274</v>
      </c>
      <c r="B1323" t="s">
        <v>5275</v>
      </c>
      <c r="C1323" t="s">
        <v>6376</v>
      </c>
      <c r="D1323" t="s">
        <v>6377</v>
      </c>
      <c r="E1323" t="s">
        <v>60</v>
      </c>
      <c r="F1323" t="s">
        <v>6378</v>
      </c>
      <c r="G1323">
        <v>73242</v>
      </c>
      <c r="H1323">
        <v>0</v>
      </c>
      <c r="I1323">
        <v>0.1</v>
      </c>
      <c r="J1323">
        <v>0</v>
      </c>
      <c r="K1323">
        <v>1</v>
      </c>
      <c r="L1323" t="s">
        <v>19</v>
      </c>
      <c r="M1323" t="s">
        <v>5279</v>
      </c>
      <c r="N1323" t="s">
        <v>1803</v>
      </c>
      <c r="O1323" t="s">
        <v>24</v>
      </c>
      <c r="P1323" t="s">
        <v>5280</v>
      </c>
      <c r="Q1323" t="s">
        <v>65</v>
      </c>
      <c r="R1323" t="s">
        <v>66</v>
      </c>
      <c r="S1323" t="s">
        <v>105</v>
      </c>
      <c r="T1323" t="s">
        <v>67</v>
      </c>
      <c r="U1323" t="s">
        <v>35</v>
      </c>
      <c r="V1323">
        <v>603</v>
      </c>
      <c r="W1323" t="s">
        <v>36</v>
      </c>
      <c r="X1323" t="s">
        <v>37</v>
      </c>
      <c r="Y1323">
        <v>2</v>
      </c>
      <c r="AB1323" t="str">
        <f>IF(Table111[[#This Row],[In Adafruit Kit]]+Table111[[#This Row],[Common part]]&gt;0,1,"")</f>
        <v/>
      </c>
      <c r="AD1323">
        <v>1</v>
      </c>
      <c r="AE1323" t="e">
        <f>VLOOKUP(Table111[[#This Row],[Resistance (Ohms)]],Values!$A$12:'Values'!D$88,3,0)</f>
        <v>#N/A</v>
      </c>
      <c r="AG1323" t="str">
        <f>CONCATENATE(Table111[[#This Row],[Resistance (Ohms)]],Table111[[#This Row],[Tolerance]],Table111[[#This Row],[Stock]])</f>
        <v>5.23kÂ±1%</v>
      </c>
      <c r="AH1323" t="s">
        <v>11345</v>
      </c>
      <c r="AI1323" s="6" t="s">
        <v>11350</v>
      </c>
    </row>
    <row r="1324" spans="1:35">
      <c r="A1324" t="s">
        <v>7192</v>
      </c>
      <c r="B1324" t="s">
        <v>5275</v>
      </c>
      <c r="C1324" t="s">
        <v>8525</v>
      </c>
      <c r="D1324" t="s">
        <v>8526</v>
      </c>
      <c r="E1324" t="s">
        <v>60</v>
      </c>
      <c r="F1324" t="s">
        <v>6378</v>
      </c>
      <c r="G1324">
        <v>0</v>
      </c>
      <c r="H1324">
        <v>0</v>
      </c>
      <c r="I1324" t="s">
        <v>25</v>
      </c>
      <c r="J1324">
        <v>0</v>
      </c>
      <c r="K1324">
        <v>10</v>
      </c>
      <c r="L1324" t="s">
        <v>19</v>
      </c>
      <c r="M1324" t="s">
        <v>5279</v>
      </c>
      <c r="N1324" t="s">
        <v>1803</v>
      </c>
      <c r="O1324" t="s">
        <v>24</v>
      </c>
      <c r="P1324" t="s">
        <v>5280</v>
      </c>
      <c r="Q1324" t="s">
        <v>65</v>
      </c>
      <c r="R1324" t="s">
        <v>20</v>
      </c>
      <c r="S1324" t="s">
        <v>105</v>
      </c>
      <c r="T1324" t="s">
        <v>67</v>
      </c>
      <c r="U1324" t="s">
        <v>35</v>
      </c>
      <c r="V1324">
        <v>603</v>
      </c>
      <c r="W1324" t="s">
        <v>36</v>
      </c>
      <c r="X1324" t="s">
        <v>37</v>
      </c>
      <c r="Y1324">
        <v>2</v>
      </c>
      <c r="AB1324" t="str">
        <f>IF(Table111[[#This Row],[In Adafruit Kit]]+Table111[[#This Row],[Common part]]&gt;0,1,"")</f>
        <v/>
      </c>
      <c r="AE1324" t="e">
        <f>VLOOKUP(Table111[[#This Row],[Resistance (Ohms)]],Values!$A$12:'Values'!D$88,3,0)</f>
        <v>#N/A</v>
      </c>
      <c r="AG1324" t="str">
        <f>CONCATENATE(Table111[[#This Row],[Resistance (Ohms)]],Table111[[#This Row],[Tolerance]],Table111[[#This Row],[Stock]])</f>
        <v>5.23kÂ±1%</v>
      </c>
      <c r="AH1324" t="s">
        <v>11345</v>
      </c>
      <c r="AI1324" s="6" t="s">
        <v>11350</v>
      </c>
    </row>
    <row r="1325" spans="1:35">
      <c r="A1325" t="s">
        <v>5274</v>
      </c>
      <c r="B1325" t="s">
        <v>5275</v>
      </c>
      <c r="C1325" t="s">
        <v>6733</v>
      </c>
      <c r="D1325" t="s">
        <v>6734</v>
      </c>
      <c r="E1325" t="s">
        <v>60</v>
      </c>
      <c r="F1325" t="s">
        <v>6735</v>
      </c>
      <c r="G1325">
        <v>43644</v>
      </c>
      <c r="H1325">
        <v>0</v>
      </c>
      <c r="I1325">
        <v>0.1</v>
      </c>
      <c r="J1325">
        <v>0</v>
      </c>
      <c r="K1325">
        <v>1</v>
      </c>
      <c r="L1325" t="s">
        <v>19</v>
      </c>
      <c r="M1325" t="s">
        <v>5279</v>
      </c>
      <c r="N1325" t="s">
        <v>741</v>
      </c>
      <c r="O1325" t="s">
        <v>24</v>
      </c>
      <c r="P1325" t="s">
        <v>5280</v>
      </c>
      <c r="Q1325" t="s">
        <v>65</v>
      </c>
      <c r="R1325" t="s">
        <v>66</v>
      </c>
      <c r="S1325" t="s">
        <v>105</v>
      </c>
      <c r="T1325" t="s">
        <v>67</v>
      </c>
      <c r="U1325" t="s">
        <v>35</v>
      </c>
      <c r="V1325">
        <v>603</v>
      </c>
      <c r="W1325" t="s">
        <v>36</v>
      </c>
      <c r="X1325" t="s">
        <v>37</v>
      </c>
      <c r="Y1325">
        <v>2</v>
      </c>
      <c r="AB1325" t="str">
        <f>IF(Table111[[#This Row],[In Adafruit Kit]]+Table111[[#This Row],[Common part]]&gt;0,1,"")</f>
        <v/>
      </c>
      <c r="AD1325">
        <v>1</v>
      </c>
      <c r="AE1325" t="e">
        <f>VLOOKUP(Table111[[#This Row],[Resistance (Ohms)]],Values!$A$12:'Values'!D$88,3,0)</f>
        <v>#N/A</v>
      </c>
      <c r="AG1325" t="str">
        <f>CONCATENATE(Table111[[#This Row],[Resistance (Ohms)]],Table111[[#This Row],[Tolerance]],Table111[[#This Row],[Stock]])</f>
        <v>5.36kÂ±1%</v>
      </c>
      <c r="AH1325" t="s">
        <v>11345</v>
      </c>
      <c r="AI1325" s="6" t="s">
        <v>11350</v>
      </c>
    </row>
    <row r="1326" spans="1:35">
      <c r="A1326" t="s">
        <v>7192</v>
      </c>
      <c r="B1326" t="s">
        <v>5275</v>
      </c>
      <c r="C1326" t="s">
        <v>8535</v>
      </c>
      <c r="D1326" t="s">
        <v>8536</v>
      </c>
      <c r="E1326" t="s">
        <v>60</v>
      </c>
      <c r="F1326" t="s">
        <v>6735</v>
      </c>
      <c r="G1326">
        <v>0</v>
      </c>
      <c r="H1326">
        <v>0</v>
      </c>
      <c r="I1326" t="s">
        <v>25</v>
      </c>
      <c r="J1326">
        <v>0</v>
      </c>
      <c r="K1326">
        <v>10</v>
      </c>
      <c r="L1326" t="s">
        <v>19</v>
      </c>
      <c r="M1326" t="s">
        <v>5279</v>
      </c>
      <c r="N1326" t="s">
        <v>741</v>
      </c>
      <c r="O1326" t="s">
        <v>24</v>
      </c>
      <c r="P1326" t="s">
        <v>5280</v>
      </c>
      <c r="Q1326" t="s">
        <v>65</v>
      </c>
      <c r="R1326" t="s">
        <v>20</v>
      </c>
      <c r="S1326" t="s">
        <v>105</v>
      </c>
      <c r="T1326" t="s">
        <v>67</v>
      </c>
      <c r="U1326" t="s">
        <v>35</v>
      </c>
      <c r="V1326">
        <v>603</v>
      </c>
      <c r="W1326" t="s">
        <v>36</v>
      </c>
      <c r="X1326" t="s">
        <v>37</v>
      </c>
      <c r="Y1326">
        <v>2</v>
      </c>
      <c r="AB1326" t="str">
        <f>IF(Table111[[#This Row],[In Adafruit Kit]]+Table111[[#This Row],[Common part]]&gt;0,1,"")</f>
        <v/>
      </c>
      <c r="AE1326" t="e">
        <f>VLOOKUP(Table111[[#This Row],[Resistance (Ohms)]],Values!$A$12:'Values'!D$88,3,0)</f>
        <v>#N/A</v>
      </c>
      <c r="AG1326" t="str">
        <f>CONCATENATE(Table111[[#This Row],[Resistance (Ohms)]],Table111[[#This Row],[Tolerance]],Table111[[#This Row],[Stock]])</f>
        <v>5.36kÂ±1%</v>
      </c>
      <c r="AH1326" t="s">
        <v>11345</v>
      </c>
      <c r="AI1326" s="6" t="s">
        <v>11350</v>
      </c>
    </row>
    <row r="1327" spans="1:35">
      <c r="A1327" t="s">
        <v>5274</v>
      </c>
      <c r="B1327" t="s">
        <v>5275</v>
      </c>
      <c r="C1327" t="s">
        <v>6283</v>
      </c>
      <c r="D1327" t="s">
        <v>6284</v>
      </c>
      <c r="E1327" t="s">
        <v>60</v>
      </c>
      <c r="F1327" t="s">
        <v>6285</v>
      </c>
      <c r="G1327">
        <v>83105</v>
      </c>
      <c r="H1327">
        <v>0</v>
      </c>
      <c r="I1327">
        <v>0.1</v>
      </c>
      <c r="J1327">
        <v>0</v>
      </c>
      <c r="K1327">
        <v>1</v>
      </c>
      <c r="L1327" t="s">
        <v>19</v>
      </c>
      <c r="M1327" t="s">
        <v>5279</v>
      </c>
      <c r="N1327" t="s">
        <v>2720</v>
      </c>
      <c r="O1327" t="s">
        <v>24</v>
      </c>
      <c r="P1327" t="s">
        <v>5280</v>
      </c>
      <c r="Q1327" t="s">
        <v>65</v>
      </c>
      <c r="R1327" t="s">
        <v>66</v>
      </c>
      <c r="S1327" t="s">
        <v>105</v>
      </c>
      <c r="T1327" t="s">
        <v>67</v>
      </c>
      <c r="U1327" t="s">
        <v>35</v>
      </c>
      <c r="V1327">
        <v>603</v>
      </c>
      <c r="W1327" t="s">
        <v>36</v>
      </c>
      <c r="X1327" t="s">
        <v>37</v>
      </c>
      <c r="Y1327">
        <v>2</v>
      </c>
      <c r="AB1327" t="str">
        <f>IF(Table111[[#This Row],[In Adafruit Kit]]+Table111[[#This Row],[Common part]]&gt;0,1,"")</f>
        <v/>
      </c>
      <c r="AD1327">
        <v>1</v>
      </c>
      <c r="AE1327" t="e">
        <f>VLOOKUP(Table111[[#This Row],[Resistance (Ohms)]],Values!$A$12:'Values'!D$88,3,0)</f>
        <v>#N/A</v>
      </c>
      <c r="AG1327" t="str">
        <f>CONCATENATE(Table111[[#This Row],[Resistance (Ohms)]],Table111[[#This Row],[Tolerance]],Table111[[#This Row],[Stock]])</f>
        <v>5.49kÂ±1%</v>
      </c>
      <c r="AH1327" t="s">
        <v>11345</v>
      </c>
      <c r="AI1327" s="6" t="s">
        <v>11350</v>
      </c>
    </row>
    <row r="1328" spans="1:35">
      <c r="A1328" t="s">
        <v>7192</v>
      </c>
      <c r="B1328" t="s">
        <v>5275</v>
      </c>
      <c r="C1328" t="s">
        <v>8545</v>
      </c>
      <c r="D1328" t="s">
        <v>8546</v>
      </c>
      <c r="E1328" t="s">
        <v>60</v>
      </c>
      <c r="F1328" t="s">
        <v>6285</v>
      </c>
      <c r="G1328">
        <v>0</v>
      </c>
      <c r="H1328">
        <v>0</v>
      </c>
      <c r="I1328" t="s">
        <v>25</v>
      </c>
      <c r="J1328">
        <v>0</v>
      </c>
      <c r="K1328">
        <v>10</v>
      </c>
      <c r="L1328" t="s">
        <v>19</v>
      </c>
      <c r="M1328" t="s">
        <v>5279</v>
      </c>
      <c r="N1328" t="s">
        <v>2720</v>
      </c>
      <c r="O1328" t="s">
        <v>24</v>
      </c>
      <c r="P1328" t="s">
        <v>5280</v>
      </c>
      <c r="Q1328" t="s">
        <v>65</v>
      </c>
      <c r="R1328" t="s">
        <v>20</v>
      </c>
      <c r="S1328" t="s">
        <v>105</v>
      </c>
      <c r="T1328" t="s">
        <v>67</v>
      </c>
      <c r="U1328" t="s">
        <v>35</v>
      </c>
      <c r="V1328">
        <v>603</v>
      </c>
      <c r="W1328" t="s">
        <v>36</v>
      </c>
      <c r="X1328" t="s">
        <v>37</v>
      </c>
      <c r="Y1328">
        <v>2</v>
      </c>
      <c r="AB1328" t="str">
        <f>IF(Table111[[#This Row],[In Adafruit Kit]]+Table111[[#This Row],[Common part]]&gt;0,1,"")</f>
        <v/>
      </c>
      <c r="AE1328" t="e">
        <f>VLOOKUP(Table111[[#This Row],[Resistance (Ohms)]],Values!$A$12:'Values'!D$88,3,0)</f>
        <v>#N/A</v>
      </c>
      <c r="AG1328" t="str">
        <f>CONCATENATE(Table111[[#This Row],[Resistance (Ohms)]],Table111[[#This Row],[Tolerance]],Table111[[#This Row],[Stock]])</f>
        <v>5.49kÂ±1%</v>
      </c>
      <c r="AH1328" t="s">
        <v>11345</v>
      </c>
      <c r="AI1328" s="6" t="s">
        <v>11350</v>
      </c>
    </row>
    <row r="1329" spans="1:35">
      <c r="A1329" t="s">
        <v>5274</v>
      </c>
      <c r="B1329" t="s">
        <v>5275</v>
      </c>
      <c r="C1329" t="s">
        <v>5833</v>
      </c>
      <c r="D1329" t="s">
        <v>5834</v>
      </c>
      <c r="E1329" t="s">
        <v>60</v>
      </c>
      <c r="F1329" t="s">
        <v>5835</v>
      </c>
      <c r="G1329">
        <v>190574</v>
      </c>
      <c r="H1329">
        <v>0</v>
      </c>
      <c r="I1329">
        <v>0.1</v>
      </c>
      <c r="J1329">
        <v>0</v>
      </c>
      <c r="K1329">
        <v>1</v>
      </c>
      <c r="L1329" t="s">
        <v>19</v>
      </c>
      <c r="M1329" t="s">
        <v>5279</v>
      </c>
      <c r="N1329" t="s">
        <v>1924</v>
      </c>
      <c r="O1329" t="s">
        <v>24</v>
      </c>
      <c r="P1329" t="s">
        <v>5280</v>
      </c>
      <c r="Q1329" t="s">
        <v>65</v>
      </c>
      <c r="R1329" t="s">
        <v>66</v>
      </c>
      <c r="S1329" t="s">
        <v>105</v>
      </c>
      <c r="T1329" t="s">
        <v>67</v>
      </c>
      <c r="U1329" t="s">
        <v>35</v>
      </c>
      <c r="V1329">
        <v>603</v>
      </c>
      <c r="W1329" t="s">
        <v>36</v>
      </c>
      <c r="X1329" t="s">
        <v>37</v>
      </c>
      <c r="Y1329">
        <v>2</v>
      </c>
      <c r="AB1329" t="str">
        <f>IF(Table111[[#This Row],[In Adafruit Kit]]+Table111[[#This Row],[Common part]]&gt;0,1,"")</f>
        <v/>
      </c>
      <c r="AD1329">
        <v>1</v>
      </c>
      <c r="AE1329" t="e">
        <f>VLOOKUP(Table111[[#This Row],[Resistance (Ohms)]],Values!$A$12:'Values'!D$88,3,0)</f>
        <v>#N/A</v>
      </c>
      <c r="AG1329" t="str">
        <f>CONCATENATE(Table111[[#This Row],[Resistance (Ohms)]],Table111[[#This Row],[Tolerance]],Table111[[#This Row],[Stock]])</f>
        <v>5.62kÂ±1%</v>
      </c>
      <c r="AH1329" t="s">
        <v>11345</v>
      </c>
      <c r="AI1329" s="6" t="s">
        <v>11350</v>
      </c>
    </row>
    <row r="1330" spans="1:35">
      <c r="A1330" t="s">
        <v>7192</v>
      </c>
      <c r="B1330" t="s">
        <v>5275</v>
      </c>
      <c r="C1330" t="s">
        <v>8561</v>
      </c>
      <c r="D1330" t="s">
        <v>8562</v>
      </c>
      <c r="E1330" t="s">
        <v>60</v>
      </c>
      <c r="F1330" t="s">
        <v>5835</v>
      </c>
      <c r="G1330">
        <v>0</v>
      </c>
      <c r="H1330">
        <v>0</v>
      </c>
      <c r="I1330" t="s">
        <v>25</v>
      </c>
      <c r="J1330">
        <v>0</v>
      </c>
      <c r="K1330">
        <v>10</v>
      </c>
      <c r="L1330" t="s">
        <v>19</v>
      </c>
      <c r="M1330" t="s">
        <v>5279</v>
      </c>
      <c r="N1330" t="s">
        <v>1924</v>
      </c>
      <c r="O1330" t="s">
        <v>24</v>
      </c>
      <c r="P1330" t="s">
        <v>5280</v>
      </c>
      <c r="Q1330" t="s">
        <v>65</v>
      </c>
      <c r="R1330" t="s">
        <v>20</v>
      </c>
      <c r="S1330" t="s">
        <v>105</v>
      </c>
      <c r="T1330" t="s">
        <v>67</v>
      </c>
      <c r="U1330" t="s">
        <v>35</v>
      </c>
      <c r="V1330">
        <v>603</v>
      </c>
      <c r="W1330" t="s">
        <v>36</v>
      </c>
      <c r="X1330" t="s">
        <v>37</v>
      </c>
      <c r="Y1330">
        <v>2</v>
      </c>
      <c r="AB1330" t="str">
        <f>IF(Table111[[#This Row],[In Adafruit Kit]]+Table111[[#This Row],[Common part]]&gt;0,1,"")</f>
        <v/>
      </c>
      <c r="AE1330" t="e">
        <f>VLOOKUP(Table111[[#This Row],[Resistance (Ohms)]],Values!$A$12:'Values'!D$88,3,0)</f>
        <v>#N/A</v>
      </c>
      <c r="AG1330" t="str">
        <f>CONCATENATE(Table111[[#This Row],[Resistance (Ohms)]],Table111[[#This Row],[Tolerance]],Table111[[#This Row],[Stock]])</f>
        <v>5.62kÂ±1%</v>
      </c>
      <c r="AH1330" t="s">
        <v>11345</v>
      </c>
      <c r="AI1330" s="6" t="s">
        <v>11350</v>
      </c>
    </row>
    <row r="1331" spans="1:35">
      <c r="A1331" t="s">
        <v>5274</v>
      </c>
      <c r="B1331" t="s">
        <v>5275</v>
      </c>
      <c r="C1331" t="s">
        <v>5458</v>
      </c>
      <c r="D1331" t="s">
        <v>5459</v>
      </c>
      <c r="E1331" t="s">
        <v>60</v>
      </c>
      <c r="F1331" t="s">
        <v>5460</v>
      </c>
      <c r="G1331">
        <v>110950</v>
      </c>
      <c r="H1331">
        <v>0</v>
      </c>
      <c r="I1331">
        <v>0.1</v>
      </c>
      <c r="J1331">
        <v>0</v>
      </c>
      <c r="K1331">
        <v>1</v>
      </c>
      <c r="L1331" t="s">
        <v>19</v>
      </c>
      <c r="M1331" t="s">
        <v>5279</v>
      </c>
      <c r="N1331" t="s">
        <v>598</v>
      </c>
      <c r="O1331" t="s">
        <v>23</v>
      </c>
      <c r="P1331" t="s">
        <v>5280</v>
      </c>
      <c r="Q1331" t="s">
        <v>65</v>
      </c>
      <c r="R1331" t="s">
        <v>66</v>
      </c>
      <c r="S1331" t="s">
        <v>105</v>
      </c>
      <c r="T1331" t="s">
        <v>67</v>
      </c>
      <c r="U1331" t="s">
        <v>35</v>
      </c>
      <c r="V1331">
        <v>603</v>
      </c>
      <c r="W1331" t="s">
        <v>36</v>
      </c>
      <c r="X1331" t="s">
        <v>37</v>
      </c>
      <c r="Y1331">
        <v>2</v>
      </c>
      <c r="Z1331">
        <v>1</v>
      </c>
      <c r="AB1331">
        <f>IF(Table111[[#This Row],[In Adafruit Kit]]+Table111[[#This Row],[Common part]]&gt;0,1,"")</f>
        <v>1</v>
      </c>
      <c r="AC1331">
        <v>1</v>
      </c>
      <c r="AE1331" t="e">
        <f>VLOOKUP(Table111[[#This Row],[Resistance (Ohms)]],Values!$A$12:'Values'!D$88,3,0)</f>
        <v>#N/A</v>
      </c>
      <c r="AG1331" t="str">
        <f>CONCATENATE(Table111[[#This Row],[Resistance (Ohms)]],Table111[[#This Row],[Tolerance]],Table111[[#This Row],[Stock]])</f>
        <v>5.6kÂ±5%</v>
      </c>
      <c r="AH1331" t="s">
        <v>11345</v>
      </c>
      <c r="AI1331" s="6" t="s">
        <v>11350</v>
      </c>
    </row>
    <row r="1332" spans="1:35">
      <c r="A1332" t="s">
        <v>5274</v>
      </c>
      <c r="B1332" t="s">
        <v>5275</v>
      </c>
      <c r="C1332" t="s">
        <v>6661</v>
      </c>
      <c r="D1332" t="s">
        <v>6662</v>
      </c>
      <c r="E1332" t="s">
        <v>60</v>
      </c>
      <c r="F1332" t="s">
        <v>6663</v>
      </c>
      <c r="G1332">
        <v>46570</v>
      </c>
      <c r="H1332">
        <v>0</v>
      </c>
      <c r="I1332">
        <v>0.1</v>
      </c>
      <c r="J1332">
        <v>0</v>
      </c>
      <c r="K1332">
        <v>1</v>
      </c>
      <c r="L1332" t="s">
        <v>19</v>
      </c>
      <c r="M1332" t="s">
        <v>5279</v>
      </c>
      <c r="N1332" t="s">
        <v>598</v>
      </c>
      <c r="O1332" t="s">
        <v>24</v>
      </c>
      <c r="P1332" t="s">
        <v>5280</v>
      </c>
      <c r="Q1332" t="s">
        <v>65</v>
      </c>
      <c r="R1332" t="s">
        <v>66</v>
      </c>
      <c r="S1332" t="s">
        <v>105</v>
      </c>
      <c r="T1332" t="s">
        <v>67</v>
      </c>
      <c r="U1332" t="s">
        <v>35</v>
      </c>
      <c r="V1332">
        <v>603</v>
      </c>
      <c r="W1332" t="s">
        <v>36</v>
      </c>
      <c r="X1332" t="s">
        <v>37</v>
      </c>
      <c r="Y1332">
        <v>2</v>
      </c>
      <c r="AB1332" t="str">
        <f>IF(Table111[[#This Row],[In Adafruit Kit]]+Table111[[#This Row],[Common part]]&gt;0,1,"")</f>
        <v/>
      </c>
      <c r="AD1332">
        <v>1</v>
      </c>
      <c r="AE1332" t="e">
        <f>VLOOKUP(Table111[[#This Row],[Resistance (Ohms)]],Values!$A$12:'Values'!D$88,3,0)</f>
        <v>#N/A</v>
      </c>
      <c r="AG1332" t="str">
        <f>CONCATENATE(Table111[[#This Row],[Resistance (Ohms)]],Table111[[#This Row],[Tolerance]],Table111[[#This Row],[Stock]])</f>
        <v>5.6kÂ±1%</v>
      </c>
      <c r="AH1332" t="s">
        <v>11345</v>
      </c>
      <c r="AI1332" s="6" t="s">
        <v>11350</v>
      </c>
    </row>
    <row r="1333" spans="1:35">
      <c r="A1333" t="s">
        <v>7192</v>
      </c>
      <c r="B1333" t="s">
        <v>5275</v>
      </c>
      <c r="C1333" t="s">
        <v>8555</v>
      </c>
      <c r="D1333" t="s">
        <v>8556</v>
      </c>
      <c r="E1333" t="s">
        <v>60</v>
      </c>
      <c r="F1333" t="s">
        <v>6663</v>
      </c>
      <c r="G1333">
        <v>0</v>
      </c>
      <c r="H1333">
        <v>0</v>
      </c>
      <c r="I1333" t="s">
        <v>25</v>
      </c>
      <c r="J1333">
        <v>0</v>
      </c>
      <c r="K1333">
        <v>10</v>
      </c>
      <c r="L1333" t="s">
        <v>19</v>
      </c>
      <c r="M1333" t="s">
        <v>5279</v>
      </c>
      <c r="N1333" t="s">
        <v>598</v>
      </c>
      <c r="O1333" t="s">
        <v>24</v>
      </c>
      <c r="P1333" t="s">
        <v>5280</v>
      </c>
      <c r="Q1333" t="s">
        <v>65</v>
      </c>
      <c r="R1333" t="s">
        <v>20</v>
      </c>
      <c r="S1333" t="s">
        <v>105</v>
      </c>
      <c r="T1333" t="s">
        <v>67</v>
      </c>
      <c r="U1333" t="s">
        <v>35</v>
      </c>
      <c r="V1333">
        <v>603</v>
      </c>
      <c r="W1333" t="s">
        <v>36</v>
      </c>
      <c r="X1333" t="s">
        <v>37</v>
      </c>
      <c r="Y1333">
        <v>2</v>
      </c>
      <c r="AB1333" t="str">
        <f>IF(Table111[[#This Row],[In Adafruit Kit]]+Table111[[#This Row],[Common part]]&gt;0,1,"")</f>
        <v/>
      </c>
      <c r="AE1333" t="e">
        <f>VLOOKUP(Table111[[#This Row],[Resistance (Ohms)]],Values!$A$12:'Values'!D$88,3,0)</f>
        <v>#N/A</v>
      </c>
      <c r="AG1333" t="str">
        <f>CONCATENATE(Table111[[#This Row],[Resistance (Ohms)]],Table111[[#This Row],[Tolerance]],Table111[[#This Row],[Stock]])</f>
        <v>5.6kÂ±1%</v>
      </c>
      <c r="AH1333" t="s">
        <v>11345</v>
      </c>
      <c r="AI1333" s="6" t="s">
        <v>11350</v>
      </c>
    </row>
    <row r="1334" spans="1:35">
      <c r="A1334" t="s">
        <v>7192</v>
      </c>
      <c r="B1334" t="s">
        <v>5275</v>
      </c>
      <c r="C1334" t="s">
        <v>9108</v>
      </c>
      <c r="D1334" t="s">
        <v>9109</v>
      </c>
      <c r="E1334" t="s">
        <v>60</v>
      </c>
      <c r="F1334" t="s">
        <v>5460</v>
      </c>
      <c r="G1334">
        <v>0</v>
      </c>
      <c r="H1334">
        <v>0</v>
      </c>
      <c r="I1334" t="s">
        <v>25</v>
      </c>
      <c r="J1334">
        <v>0</v>
      </c>
      <c r="K1334">
        <v>10</v>
      </c>
      <c r="L1334" t="s">
        <v>19</v>
      </c>
      <c r="M1334" t="s">
        <v>5279</v>
      </c>
      <c r="N1334" t="s">
        <v>598</v>
      </c>
      <c r="O1334" t="s">
        <v>23</v>
      </c>
      <c r="P1334" t="s">
        <v>5280</v>
      </c>
      <c r="Q1334" t="s">
        <v>65</v>
      </c>
      <c r="R1334" t="s">
        <v>20</v>
      </c>
      <c r="S1334" t="s">
        <v>71</v>
      </c>
      <c r="T1334" t="s">
        <v>67</v>
      </c>
      <c r="U1334" t="s">
        <v>35</v>
      </c>
      <c r="V1334">
        <v>603</v>
      </c>
      <c r="W1334" t="s">
        <v>36</v>
      </c>
      <c r="X1334" t="s">
        <v>37</v>
      </c>
      <c r="Y1334">
        <v>2</v>
      </c>
      <c r="AB1334" t="str">
        <f>IF(Table111[[#This Row],[In Adafruit Kit]]+Table111[[#This Row],[Common part]]&gt;0,1,"")</f>
        <v/>
      </c>
      <c r="AE1334" t="e">
        <f>VLOOKUP(Table111[[#This Row],[Resistance (Ohms)]],Values!$A$12:'Values'!D$88,3,0)</f>
        <v>#N/A</v>
      </c>
      <c r="AG1334" t="str">
        <f>CONCATENATE(Table111[[#This Row],[Resistance (Ohms)]],Table111[[#This Row],[Tolerance]],Table111[[#This Row],[Stock]])</f>
        <v>5.6kÂ±5%</v>
      </c>
      <c r="AH1334" t="s">
        <v>11345</v>
      </c>
      <c r="AI1334" s="6" t="s">
        <v>11350</v>
      </c>
    </row>
    <row r="1335" spans="1:35">
      <c r="A1335" t="s">
        <v>5274</v>
      </c>
      <c r="B1335" t="s">
        <v>5275</v>
      </c>
      <c r="C1335" t="s">
        <v>7549</v>
      </c>
      <c r="D1335" t="s">
        <v>7550</v>
      </c>
      <c r="E1335" t="s">
        <v>60</v>
      </c>
      <c r="F1335" t="s">
        <v>7551</v>
      </c>
      <c r="G1335">
        <v>367</v>
      </c>
      <c r="H1335">
        <v>0</v>
      </c>
      <c r="I1335">
        <v>0.1</v>
      </c>
      <c r="J1335">
        <v>0</v>
      </c>
      <c r="K1335">
        <v>1</v>
      </c>
      <c r="L1335" t="s">
        <v>19</v>
      </c>
      <c r="M1335" t="s">
        <v>5279</v>
      </c>
      <c r="N1335" t="s">
        <v>3181</v>
      </c>
      <c r="O1335" t="s">
        <v>23</v>
      </c>
      <c r="P1335" t="s">
        <v>5280</v>
      </c>
      <c r="Q1335" t="s">
        <v>65</v>
      </c>
      <c r="R1335" t="s">
        <v>66</v>
      </c>
      <c r="S1335" t="s">
        <v>105</v>
      </c>
      <c r="T1335" t="s">
        <v>67</v>
      </c>
      <c r="U1335" t="s">
        <v>35</v>
      </c>
      <c r="V1335">
        <v>603</v>
      </c>
      <c r="W1335" t="s">
        <v>36</v>
      </c>
      <c r="X1335" t="s">
        <v>37</v>
      </c>
      <c r="Y1335">
        <v>2</v>
      </c>
      <c r="AB1335" t="str">
        <f>IF(Table111[[#This Row],[In Adafruit Kit]]+Table111[[#This Row],[Common part]]&gt;0,1,"")</f>
        <v/>
      </c>
      <c r="AD1335">
        <v>1</v>
      </c>
      <c r="AE1335" t="e">
        <f>VLOOKUP(Table111[[#This Row],[Resistance (Ohms)]],Values!$A$12:'Values'!D$88,3,0)</f>
        <v>#N/A</v>
      </c>
      <c r="AG1335" t="str">
        <f>CONCATENATE(Table111[[#This Row],[Resistance (Ohms)]],Table111[[#This Row],[Tolerance]],Table111[[#This Row],[Stock]])</f>
        <v>5.6MÂ±5%</v>
      </c>
      <c r="AH1335" t="s">
        <v>11345</v>
      </c>
      <c r="AI1335" s="6" t="s">
        <v>11350</v>
      </c>
    </row>
    <row r="1336" spans="1:35">
      <c r="A1336" t="s">
        <v>7192</v>
      </c>
      <c r="B1336" t="s">
        <v>5275</v>
      </c>
      <c r="C1336" t="s">
        <v>9114</v>
      </c>
      <c r="D1336" t="s">
        <v>9115</v>
      </c>
      <c r="E1336" t="s">
        <v>60</v>
      </c>
      <c r="F1336" t="s">
        <v>7551</v>
      </c>
      <c r="G1336">
        <v>0</v>
      </c>
      <c r="H1336">
        <v>0</v>
      </c>
      <c r="I1336" t="s">
        <v>25</v>
      </c>
      <c r="J1336">
        <v>0</v>
      </c>
      <c r="K1336">
        <v>10</v>
      </c>
      <c r="L1336" t="s">
        <v>19</v>
      </c>
      <c r="M1336" t="s">
        <v>5279</v>
      </c>
      <c r="N1336" t="s">
        <v>3181</v>
      </c>
      <c r="O1336" t="s">
        <v>23</v>
      </c>
      <c r="P1336" t="s">
        <v>5280</v>
      </c>
      <c r="Q1336" t="s">
        <v>65</v>
      </c>
      <c r="R1336" t="s">
        <v>20</v>
      </c>
      <c r="S1336" t="s">
        <v>71</v>
      </c>
      <c r="T1336" t="s">
        <v>67</v>
      </c>
      <c r="U1336" t="s">
        <v>35</v>
      </c>
      <c r="V1336">
        <v>603</v>
      </c>
      <c r="W1336" t="s">
        <v>36</v>
      </c>
      <c r="X1336" t="s">
        <v>37</v>
      </c>
      <c r="Y1336">
        <v>2</v>
      </c>
      <c r="AB1336" t="str">
        <f>IF(Table111[[#This Row],[In Adafruit Kit]]+Table111[[#This Row],[Common part]]&gt;0,1,"")</f>
        <v/>
      </c>
      <c r="AE1336" t="e">
        <f>VLOOKUP(Table111[[#This Row],[Resistance (Ohms)]],Values!$A$12:'Values'!D$88,3,0)</f>
        <v>#N/A</v>
      </c>
      <c r="AG1336" t="str">
        <f>CONCATENATE(Table111[[#This Row],[Resistance (Ohms)]],Table111[[#This Row],[Tolerance]],Table111[[#This Row],[Stock]])</f>
        <v>5.6MÂ±5%</v>
      </c>
      <c r="AH1336" t="s">
        <v>11345</v>
      </c>
      <c r="AI1336" s="6" t="s">
        <v>11350</v>
      </c>
    </row>
    <row r="1337" spans="1:35">
      <c r="A1337" t="s">
        <v>5274</v>
      </c>
      <c r="B1337" t="s">
        <v>5275</v>
      </c>
      <c r="C1337" t="s">
        <v>5812</v>
      </c>
      <c r="D1337" t="s">
        <v>5813</v>
      </c>
      <c r="E1337" t="s">
        <v>60</v>
      </c>
      <c r="F1337" t="s">
        <v>5814</v>
      </c>
      <c r="G1337">
        <v>210075</v>
      </c>
      <c r="H1337">
        <v>0</v>
      </c>
      <c r="I1337">
        <v>0.1</v>
      </c>
      <c r="J1337">
        <v>0</v>
      </c>
      <c r="K1337">
        <v>1</v>
      </c>
      <c r="L1337" t="s">
        <v>19</v>
      </c>
      <c r="M1337" t="s">
        <v>5279</v>
      </c>
      <c r="N1337" t="s">
        <v>778</v>
      </c>
      <c r="O1337" t="s">
        <v>24</v>
      </c>
      <c r="P1337" t="s">
        <v>5280</v>
      </c>
      <c r="Q1337" t="s">
        <v>65</v>
      </c>
      <c r="R1337" t="s">
        <v>66</v>
      </c>
      <c r="S1337" t="s">
        <v>105</v>
      </c>
      <c r="T1337" t="s">
        <v>67</v>
      </c>
      <c r="U1337" t="s">
        <v>35</v>
      </c>
      <c r="V1337">
        <v>603</v>
      </c>
      <c r="W1337" t="s">
        <v>36</v>
      </c>
      <c r="X1337" t="s">
        <v>37</v>
      </c>
      <c r="Y1337">
        <v>2</v>
      </c>
      <c r="AB1337" t="str">
        <f>IF(Table111[[#This Row],[In Adafruit Kit]]+Table111[[#This Row],[Common part]]&gt;0,1,"")</f>
        <v/>
      </c>
      <c r="AD1337">
        <v>1</v>
      </c>
      <c r="AE1337" t="e">
        <f>VLOOKUP(Table111[[#This Row],[Resistance (Ohms)]],Values!$A$12:'Values'!D$88,3,0)</f>
        <v>#N/A</v>
      </c>
      <c r="AG1337" t="str">
        <f>CONCATENATE(Table111[[#This Row],[Resistance (Ohms)]],Table111[[#This Row],[Tolerance]],Table111[[#This Row],[Stock]])</f>
        <v>5.76kÂ±1%</v>
      </c>
      <c r="AH1337" t="s">
        <v>11345</v>
      </c>
      <c r="AI1337" s="6" t="s">
        <v>11350</v>
      </c>
    </row>
    <row r="1338" spans="1:35">
      <c r="A1338" t="s">
        <v>7192</v>
      </c>
      <c r="B1338" t="s">
        <v>5275</v>
      </c>
      <c r="C1338" t="s">
        <v>8573</v>
      </c>
      <c r="D1338" t="s">
        <v>8574</v>
      </c>
      <c r="E1338" t="s">
        <v>60</v>
      </c>
      <c r="F1338" t="s">
        <v>5814</v>
      </c>
      <c r="G1338">
        <v>0</v>
      </c>
      <c r="H1338">
        <v>0</v>
      </c>
      <c r="I1338" t="s">
        <v>25</v>
      </c>
      <c r="J1338">
        <v>0</v>
      </c>
      <c r="K1338">
        <v>10</v>
      </c>
      <c r="L1338" t="s">
        <v>19</v>
      </c>
      <c r="M1338" t="s">
        <v>5279</v>
      </c>
      <c r="N1338" t="s">
        <v>778</v>
      </c>
      <c r="O1338" t="s">
        <v>24</v>
      </c>
      <c r="P1338" t="s">
        <v>5280</v>
      </c>
      <c r="Q1338" t="s">
        <v>65</v>
      </c>
      <c r="R1338" t="s">
        <v>20</v>
      </c>
      <c r="S1338" t="s">
        <v>105</v>
      </c>
      <c r="T1338" t="s">
        <v>67</v>
      </c>
      <c r="U1338" t="s">
        <v>35</v>
      </c>
      <c r="V1338">
        <v>603</v>
      </c>
      <c r="W1338" t="s">
        <v>36</v>
      </c>
      <c r="X1338" t="s">
        <v>37</v>
      </c>
      <c r="Y1338">
        <v>2</v>
      </c>
      <c r="AB1338" t="str">
        <f>IF(Table111[[#This Row],[In Adafruit Kit]]+Table111[[#This Row],[Common part]]&gt;0,1,"")</f>
        <v/>
      </c>
      <c r="AE1338" t="e">
        <f>VLOOKUP(Table111[[#This Row],[Resistance (Ohms)]],Values!$A$12:'Values'!D$88,3,0)</f>
        <v>#N/A</v>
      </c>
      <c r="AG1338" t="str">
        <f>CONCATENATE(Table111[[#This Row],[Resistance (Ohms)]],Table111[[#This Row],[Tolerance]],Table111[[#This Row],[Stock]])</f>
        <v>5.76kÂ±1%</v>
      </c>
      <c r="AH1338" t="s">
        <v>11345</v>
      </c>
      <c r="AI1338" s="6" t="s">
        <v>11350</v>
      </c>
    </row>
    <row r="1339" spans="1:35">
      <c r="A1339" t="s">
        <v>5274</v>
      </c>
      <c r="B1339" t="s">
        <v>5275</v>
      </c>
      <c r="C1339" t="s">
        <v>6049</v>
      </c>
      <c r="D1339" t="s">
        <v>6050</v>
      </c>
      <c r="E1339" t="s">
        <v>60</v>
      </c>
      <c r="F1339" t="s">
        <v>6051</v>
      </c>
      <c r="G1339">
        <v>105534</v>
      </c>
      <c r="H1339">
        <v>0</v>
      </c>
      <c r="I1339">
        <v>0.1</v>
      </c>
      <c r="J1339">
        <v>0</v>
      </c>
      <c r="K1339">
        <v>1</v>
      </c>
      <c r="L1339" t="s">
        <v>19</v>
      </c>
      <c r="M1339" t="s">
        <v>5279</v>
      </c>
      <c r="N1339" t="s">
        <v>1081</v>
      </c>
      <c r="O1339" t="s">
        <v>24</v>
      </c>
      <c r="P1339" t="s">
        <v>5280</v>
      </c>
      <c r="Q1339" t="s">
        <v>65</v>
      </c>
      <c r="R1339" t="s">
        <v>66</v>
      </c>
      <c r="S1339" t="s">
        <v>105</v>
      </c>
      <c r="T1339" t="s">
        <v>67</v>
      </c>
      <c r="U1339" t="s">
        <v>35</v>
      </c>
      <c r="V1339">
        <v>603</v>
      </c>
      <c r="W1339" t="s">
        <v>36</v>
      </c>
      <c r="X1339" t="s">
        <v>37</v>
      </c>
      <c r="Y1339">
        <v>2</v>
      </c>
      <c r="AB1339" t="str">
        <f>IF(Table111[[#This Row],[In Adafruit Kit]]+Table111[[#This Row],[Common part]]&gt;0,1,"")</f>
        <v/>
      </c>
      <c r="AD1339">
        <v>1</v>
      </c>
      <c r="AE1339" t="e">
        <f>VLOOKUP(Table111[[#This Row],[Resistance (Ohms)]],Values!$A$12:'Values'!D$88,3,0)</f>
        <v>#N/A</v>
      </c>
      <c r="AG1339" t="str">
        <f>CONCATENATE(Table111[[#This Row],[Resistance (Ohms)]],Table111[[#This Row],[Tolerance]],Table111[[#This Row],[Stock]])</f>
        <v>5.9kÂ±1%</v>
      </c>
      <c r="AH1339" t="s">
        <v>11345</v>
      </c>
      <c r="AI1339" s="6" t="s">
        <v>11350</v>
      </c>
    </row>
    <row r="1340" spans="1:35">
      <c r="A1340" t="s">
        <v>7192</v>
      </c>
      <c r="B1340" t="s">
        <v>5275</v>
      </c>
      <c r="C1340" t="s">
        <v>8583</v>
      </c>
      <c r="D1340" t="s">
        <v>8584</v>
      </c>
      <c r="E1340" t="s">
        <v>60</v>
      </c>
      <c r="F1340" t="s">
        <v>6051</v>
      </c>
      <c r="G1340">
        <v>0</v>
      </c>
      <c r="H1340">
        <v>0</v>
      </c>
      <c r="I1340" t="s">
        <v>25</v>
      </c>
      <c r="J1340">
        <v>0</v>
      </c>
      <c r="K1340">
        <v>10</v>
      </c>
      <c r="L1340" t="s">
        <v>19</v>
      </c>
      <c r="M1340" t="s">
        <v>5279</v>
      </c>
      <c r="N1340" t="s">
        <v>1081</v>
      </c>
      <c r="O1340" t="s">
        <v>24</v>
      </c>
      <c r="P1340" t="s">
        <v>5280</v>
      </c>
      <c r="Q1340" t="s">
        <v>65</v>
      </c>
      <c r="R1340" t="s">
        <v>20</v>
      </c>
      <c r="S1340" t="s">
        <v>105</v>
      </c>
      <c r="T1340" t="s">
        <v>67</v>
      </c>
      <c r="U1340" t="s">
        <v>35</v>
      </c>
      <c r="V1340">
        <v>603</v>
      </c>
      <c r="W1340" t="s">
        <v>36</v>
      </c>
      <c r="X1340" t="s">
        <v>37</v>
      </c>
      <c r="Y1340">
        <v>2</v>
      </c>
      <c r="AB1340" t="str">
        <f>IF(Table111[[#This Row],[In Adafruit Kit]]+Table111[[#This Row],[Common part]]&gt;0,1,"")</f>
        <v/>
      </c>
      <c r="AE1340" t="e">
        <f>VLOOKUP(Table111[[#This Row],[Resistance (Ohms)]],Values!$A$12:'Values'!D$88,3,0)</f>
        <v>#N/A</v>
      </c>
      <c r="AG1340" t="str">
        <f>CONCATENATE(Table111[[#This Row],[Resistance (Ohms)]],Table111[[#This Row],[Tolerance]],Table111[[#This Row],[Stock]])</f>
        <v>5.9kÂ±1%</v>
      </c>
      <c r="AH1340" t="s">
        <v>11345</v>
      </c>
      <c r="AI1340" s="6" t="s">
        <v>11350</v>
      </c>
    </row>
    <row r="1341" spans="1:35">
      <c r="A1341" t="s">
        <v>5274</v>
      </c>
      <c r="B1341" t="s">
        <v>5275</v>
      </c>
      <c r="C1341" t="s">
        <v>6409</v>
      </c>
      <c r="D1341" t="s">
        <v>6410</v>
      </c>
      <c r="E1341" t="s">
        <v>60</v>
      </c>
      <c r="F1341" t="s">
        <v>6411</v>
      </c>
      <c r="G1341">
        <v>63729</v>
      </c>
      <c r="H1341">
        <v>0</v>
      </c>
      <c r="I1341">
        <v>0.1</v>
      </c>
      <c r="J1341">
        <v>0</v>
      </c>
      <c r="K1341">
        <v>1</v>
      </c>
      <c r="L1341" t="s">
        <v>19</v>
      </c>
      <c r="M1341" t="s">
        <v>5279</v>
      </c>
      <c r="N1341" t="s">
        <v>1621</v>
      </c>
      <c r="O1341" t="s">
        <v>24</v>
      </c>
      <c r="P1341" t="s">
        <v>5280</v>
      </c>
      <c r="Q1341" t="s">
        <v>65</v>
      </c>
      <c r="R1341" t="s">
        <v>66</v>
      </c>
      <c r="S1341" t="s">
        <v>105</v>
      </c>
      <c r="T1341" t="s">
        <v>67</v>
      </c>
      <c r="U1341" t="s">
        <v>35</v>
      </c>
      <c r="V1341">
        <v>603</v>
      </c>
      <c r="W1341" t="s">
        <v>36</v>
      </c>
      <c r="X1341" t="s">
        <v>37</v>
      </c>
      <c r="Y1341">
        <v>2</v>
      </c>
      <c r="AB1341" t="str">
        <f>IF(Table111[[#This Row],[In Adafruit Kit]]+Table111[[#This Row],[Common part]]&gt;0,1,"")</f>
        <v/>
      </c>
      <c r="AD1341">
        <v>1</v>
      </c>
      <c r="AE1341" t="e">
        <f>VLOOKUP(Table111[[#This Row],[Resistance (Ohms)]],Values!$A$12:'Values'!D$88,3,0)</f>
        <v>#N/A</v>
      </c>
      <c r="AG1341" t="str">
        <f>CONCATENATE(Table111[[#This Row],[Resistance (Ohms)]],Table111[[#This Row],[Tolerance]],Table111[[#This Row],[Stock]])</f>
        <v>51.1kÂ±1%</v>
      </c>
      <c r="AH1341" t="s">
        <v>11345</v>
      </c>
      <c r="AI1341" s="6" t="s">
        <v>11350</v>
      </c>
    </row>
    <row r="1342" spans="1:35">
      <c r="A1342" t="s">
        <v>7192</v>
      </c>
      <c r="B1342" t="s">
        <v>5275</v>
      </c>
      <c r="C1342" t="s">
        <v>8515</v>
      </c>
      <c r="D1342" t="s">
        <v>8516</v>
      </c>
      <c r="E1342" t="s">
        <v>60</v>
      </c>
      <c r="F1342" t="s">
        <v>6411</v>
      </c>
      <c r="G1342">
        <v>0</v>
      </c>
      <c r="H1342">
        <v>0</v>
      </c>
      <c r="I1342" t="s">
        <v>25</v>
      </c>
      <c r="J1342">
        <v>0</v>
      </c>
      <c r="K1342">
        <v>10</v>
      </c>
      <c r="L1342" t="s">
        <v>19</v>
      </c>
      <c r="M1342" t="s">
        <v>5279</v>
      </c>
      <c r="N1342" t="s">
        <v>1621</v>
      </c>
      <c r="O1342" t="s">
        <v>24</v>
      </c>
      <c r="P1342" t="s">
        <v>5280</v>
      </c>
      <c r="Q1342" t="s">
        <v>65</v>
      </c>
      <c r="R1342" t="s">
        <v>20</v>
      </c>
      <c r="S1342" t="s">
        <v>105</v>
      </c>
      <c r="T1342" t="s">
        <v>67</v>
      </c>
      <c r="U1342" t="s">
        <v>35</v>
      </c>
      <c r="V1342">
        <v>603</v>
      </c>
      <c r="W1342" t="s">
        <v>36</v>
      </c>
      <c r="X1342" t="s">
        <v>37</v>
      </c>
      <c r="Y1342">
        <v>2</v>
      </c>
      <c r="AB1342" t="str">
        <f>IF(Table111[[#This Row],[In Adafruit Kit]]+Table111[[#This Row],[Common part]]&gt;0,1,"")</f>
        <v/>
      </c>
      <c r="AE1342" t="e">
        <f>VLOOKUP(Table111[[#This Row],[Resistance (Ohms)]],Values!$A$12:'Values'!D$88,3,0)</f>
        <v>#N/A</v>
      </c>
      <c r="AG1342" t="str">
        <f>CONCATENATE(Table111[[#This Row],[Resistance (Ohms)]],Table111[[#This Row],[Tolerance]],Table111[[#This Row],[Stock]])</f>
        <v>51.1kÂ±1%</v>
      </c>
      <c r="AH1342" t="s">
        <v>11345</v>
      </c>
      <c r="AI1342" s="6" t="s">
        <v>11350</v>
      </c>
    </row>
    <row r="1343" spans="1:35">
      <c r="A1343" t="s">
        <v>5274</v>
      </c>
      <c r="B1343" t="s">
        <v>5275</v>
      </c>
      <c r="C1343" t="s">
        <v>5437</v>
      </c>
      <c r="D1343" t="s">
        <v>5438</v>
      </c>
      <c r="E1343" t="s">
        <v>60</v>
      </c>
      <c r="F1343" t="s">
        <v>5439</v>
      </c>
      <c r="G1343">
        <v>120765</v>
      </c>
      <c r="H1343">
        <v>0</v>
      </c>
      <c r="I1343">
        <v>0.1</v>
      </c>
      <c r="J1343">
        <v>0</v>
      </c>
      <c r="K1343">
        <v>1</v>
      </c>
      <c r="L1343" t="s">
        <v>19</v>
      </c>
      <c r="M1343" t="s">
        <v>5279</v>
      </c>
      <c r="N1343" t="s">
        <v>304</v>
      </c>
      <c r="O1343" t="s">
        <v>23</v>
      </c>
      <c r="P1343" t="s">
        <v>5280</v>
      </c>
      <c r="Q1343" t="s">
        <v>65</v>
      </c>
      <c r="R1343" t="s">
        <v>66</v>
      </c>
      <c r="S1343" t="s">
        <v>105</v>
      </c>
      <c r="T1343" t="s">
        <v>67</v>
      </c>
      <c r="U1343" t="s">
        <v>35</v>
      </c>
      <c r="V1343">
        <v>603</v>
      </c>
      <c r="W1343" t="s">
        <v>36</v>
      </c>
      <c r="X1343" t="s">
        <v>37</v>
      </c>
      <c r="Y1343">
        <v>2</v>
      </c>
      <c r="Z1343">
        <v>1</v>
      </c>
      <c r="AB1343">
        <f>IF(Table111[[#This Row],[In Adafruit Kit]]+Table111[[#This Row],[Common part]]&gt;0,1,"")</f>
        <v>1</v>
      </c>
      <c r="AC1343">
        <v>1</v>
      </c>
      <c r="AE1343" t="str">
        <f>VLOOKUP(Table111[[#This Row],[Resistance (Ohms)]],Values!$A$12:'Values'!D$88,3,0)</f>
        <v>STOCK</v>
      </c>
      <c r="AF1343" t="s">
        <v>29</v>
      </c>
      <c r="AG1343" t="str">
        <f>CONCATENATE(Table111[[#This Row],[Resistance (Ohms)]],Table111[[#This Row],[Tolerance]],Table111[[#This Row],[Stock]])</f>
        <v>510kÂ±5%Stock</v>
      </c>
      <c r="AH1343" t="s">
        <v>11345</v>
      </c>
      <c r="AI1343" s="6" t="s">
        <v>11350</v>
      </c>
    </row>
    <row r="1344" spans="1:35">
      <c r="A1344" t="s">
        <v>5274</v>
      </c>
      <c r="B1344" t="s">
        <v>5275</v>
      </c>
      <c r="C1344" t="s">
        <v>6166</v>
      </c>
      <c r="D1344" t="s">
        <v>6167</v>
      </c>
      <c r="E1344" t="s">
        <v>60</v>
      </c>
      <c r="F1344" t="s">
        <v>6168</v>
      </c>
      <c r="G1344">
        <v>89748</v>
      </c>
      <c r="H1344">
        <v>0</v>
      </c>
      <c r="I1344">
        <v>0.1</v>
      </c>
      <c r="J1344">
        <v>0</v>
      </c>
      <c r="K1344">
        <v>1</v>
      </c>
      <c r="L1344" t="s">
        <v>19</v>
      </c>
      <c r="M1344" t="s">
        <v>5279</v>
      </c>
      <c r="N1344" t="s">
        <v>304</v>
      </c>
      <c r="O1344" t="s">
        <v>24</v>
      </c>
      <c r="P1344" t="s">
        <v>5280</v>
      </c>
      <c r="Q1344" t="s">
        <v>65</v>
      </c>
      <c r="R1344" t="s">
        <v>66</v>
      </c>
      <c r="S1344" t="s">
        <v>105</v>
      </c>
      <c r="T1344" t="s">
        <v>67</v>
      </c>
      <c r="U1344" t="s">
        <v>35</v>
      </c>
      <c r="V1344">
        <v>603</v>
      </c>
      <c r="W1344" t="s">
        <v>36</v>
      </c>
      <c r="X1344" t="s">
        <v>37</v>
      </c>
      <c r="Y1344">
        <v>2</v>
      </c>
      <c r="AB1344" t="str">
        <f>IF(Table111[[#This Row],[In Adafruit Kit]]+Table111[[#This Row],[Common part]]&gt;0,1,"")</f>
        <v/>
      </c>
      <c r="AD1344">
        <v>1</v>
      </c>
      <c r="AE1344" t="str">
        <f>VLOOKUP(Table111[[#This Row],[Resistance (Ohms)]],Values!$A$12:'Values'!D$88,3,0)</f>
        <v>STOCK</v>
      </c>
      <c r="AF1344" t="s">
        <v>29</v>
      </c>
      <c r="AG1344" t="str">
        <f>CONCATENATE(Table111[[#This Row],[Resistance (Ohms)]],Table111[[#This Row],[Tolerance]],Table111[[#This Row],[Stock]])</f>
        <v>510kÂ±1%Stock</v>
      </c>
      <c r="AH1344" t="s">
        <v>11345</v>
      </c>
      <c r="AI1344" s="6" t="s">
        <v>11350</v>
      </c>
    </row>
    <row r="1345" spans="1:35">
      <c r="A1345" t="s">
        <v>7192</v>
      </c>
      <c r="B1345" t="s">
        <v>5275</v>
      </c>
      <c r="C1345" t="s">
        <v>8509</v>
      </c>
      <c r="D1345" t="s">
        <v>8510</v>
      </c>
      <c r="E1345" t="s">
        <v>60</v>
      </c>
      <c r="F1345" t="s">
        <v>6168</v>
      </c>
      <c r="G1345">
        <v>0</v>
      </c>
      <c r="H1345">
        <v>0</v>
      </c>
      <c r="I1345" t="s">
        <v>25</v>
      </c>
      <c r="J1345">
        <v>0</v>
      </c>
      <c r="K1345">
        <v>10</v>
      </c>
      <c r="L1345" t="s">
        <v>19</v>
      </c>
      <c r="M1345" t="s">
        <v>5279</v>
      </c>
      <c r="N1345" t="s">
        <v>304</v>
      </c>
      <c r="O1345" t="s">
        <v>24</v>
      </c>
      <c r="P1345" t="s">
        <v>5280</v>
      </c>
      <c r="Q1345" t="s">
        <v>65</v>
      </c>
      <c r="R1345" t="s">
        <v>20</v>
      </c>
      <c r="S1345" t="s">
        <v>105</v>
      </c>
      <c r="T1345" t="s">
        <v>67</v>
      </c>
      <c r="U1345" t="s">
        <v>35</v>
      </c>
      <c r="V1345">
        <v>603</v>
      </c>
      <c r="W1345" t="s">
        <v>36</v>
      </c>
      <c r="X1345" t="s">
        <v>37</v>
      </c>
      <c r="Y1345">
        <v>2</v>
      </c>
      <c r="AB1345" t="str">
        <f>IF(Table111[[#This Row],[In Adafruit Kit]]+Table111[[#This Row],[Common part]]&gt;0,1,"")</f>
        <v/>
      </c>
      <c r="AE1345" t="str">
        <f>VLOOKUP(Table111[[#This Row],[Resistance (Ohms)]],Values!$A$12:'Values'!D$88,3,0)</f>
        <v>STOCK</v>
      </c>
      <c r="AG1345" t="str">
        <f>CONCATENATE(Table111[[#This Row],[Resistance (Ohms)]],Table111[[#This Row],[Tolerance]],Table111[[#This Row],[Stock]])</f>
        <v>510kÂ±1%</v>
      </c>
      <c r="AH1345" t="s">
        <v>11345</v>
      </c>
      <c r="AI1345" s="6" t="s">
        <v>11350</v>
      </c>
    </row>
    <row r="1346" spans="1:35">
      <c r="A1346" t="s">
        <v>7192</v>
      </c>
      <c r="B1346" t="s">
        <v>5275</v>
      </c>
      <c r="C1346" t="s">
        <v>9100</v>
      </c>
      <c r="D1346" t="s">
        <v>9101</v>
      </c>
      <c r="E1346" t="s">
        <v>60</v>
      </c>
      <c r="F1346" t="s">
        <v>5439</v>
      </c>
      <c r="G1346">
        <v>0</v>
      </c>
      <c r="H1346">
        <v>0</v>
      </c>
      <c r="I1346" t="s">
        <v>25</v>
      </c>
      <c r="J1346">
        <v>0</v>
      </c>
      <c r="K1346">
        <v>10</v>
      </c>
      <c r="L1346" t="s">
        <v>19</v>
      </c>
      <c r="M1346" t="s">
        <v>5279</v>
      </c>
      <c r="N1346" t="s">
        <v>304</v>
      </c>
      <c r="O1346" t="s">
        <v>23</v>
      </c>
      <c r="P1346" t="s">
        <v>5280</v>
      </c>
      <c r="Q1346" t="s">
        <v>65</v>
      </c>
      <c r="R1346" t="s">
        <v>20</v>
      </c>
      <c r="S1346" t="s">
        <v>71</v>
      </c>
      <c r="T1346" t="s">
        <v>67</v>
      </c>
      <c r="U1346" t="s">
        <v>35</v>
      </c>
      <c r="V1346">
        <v>603</v>
      </c>
      <c r="W1346" t="s">
        <v>36</v>
      </c>
      <c r="X1346" t="s">
        <v>37</v>
      </c>
      <c r="Y1346">
        <v>2</v>
      </c>
      <c r="AB1346" t="str">
        <f>IF(Table111[[#This Row],[In Adafruit Kit]]+Table111[[#This Row],[Common part]]&gt;0,1,"")</f>
        <v/>
      </c>
      <c r="AE1346" t="str">
        <f>VLOOKUP(Table111[[#This Row],[Resistance (Ohms)]],Values!$A$12:'Values'!D$88,3,0)</f>
        <v>STOCK</v>
      </c>
      <c r="AG1346" t="str">
        <f>CONCATENATE(Table111[[#This Row],[Resistance (Ohms)]],Table111[[#This Row],[Tolerance]],Table111[[#This Row],[Stock]])</f>
        <v>510kÂ±5%</v>
      </c>
      <c r="AH1346" t="s">
        <v>11345</v>
      </c>
      <c r="AI1346" s="6" t="s">
        <v>11350</v>
      </c>
    </row>
    <row r="1347" spans="1:35">
      <c r="A1347" t="s">
        <v>5274</v>
      </c>
      <c r="B1347" t="s">
        <v>5275</v>
      </c>
      <c r="C1347" t="s">
        <v>6451</v>
      </c>
      <c r="D1347" t="s">
        <v>6452</v>
      </c>
      <c r="E1347" t="s">
        <v>60</v>
      </c>
      <c r="F1347" t="s">
        <v>6453</v>
      </c>
      <c r="G1347">
        <v>64406</v>
      </c>
      <c r="H1347">
        <v>0</v>
      </c>
      <c r="I1347">
        <v>0.1</v>
      </c>
      <c r="J1347">
        <v>0</v>
      </c>
      <c r="K1347">
        <v>1</v>
      </c>
      <c r="L1347" t="s">
        <v>19</v>
      </c>
      <c r="M1347" t="s">
        <v>5279</v>
      </c>
      <c r="N1347" t="s">
        <v>1625</v>
      </c>
      <c r="O1347" t="s">
        <v>24</v>
      </c>
      <c r="P1347" t="s">
        <v>5280</v>
      </c>
      <c r="Q1347" t="s">
        <v>65</v>
      </c>
      <c r="R1347" t="s">
        <v>66</v>
      </c>
      <c r="S1347" t="s">
        <v>105</v>
      </c>
      <c r="T1347" t="s">
        <v>67</v>
      </c>
      <c r="U1347" t="s">
        <v>35</v>
      </c>
      <c r="V1347">
        <v>603</v>
      </c>
      <c r="W1347" t="s">
        <v>36</v>
      </c>
      <c r="X1347" t="s">
        <v>37</v>
      </c>
      <c r="Y1347">
        <v>2</v>
      </c>
      <c r="AB1347" t="str">
        <f>IF(Table111[[#This Row],[In Adafruit Kit]]+Table111[[#This Row],[Common part]]&gt;0,1,"")</f>
        <v/>
      </c>
      <c r="AD1347">
        <v>1</v>
      </c>
      <c r="AE1347" t="e">
        <f>VLOOKUP(Table111[[#This Row],[Resistance (Ohms)]],Values!$A$12:'Values'!D$88,3,0)</f>
        <v>#N/A</v>
      </c>
      <c r="AG1347" t="str">
        <f>CONCATENATE(Table111[[#This Row],[Resistance (Ohms)]],Table111[[#This Row],[Tolerance]],Table111[[#This Row],[Stock]])</f>
        <v>511kÂ±1%</v>
      </c>
      <c r="AH1347" t="s">
        <v>11345</v>
      </c>
      <c r="AI1347" s="6" t="s">
        <v>11350</v>
      </c>
    </row>
    <row r="1348" spans="1:35">
      <c r="A1348" t="s">
        <v>7192</v>
      </c>
      <c r="B1348" t="s">
        <v>5275</v>
      </c>
      <c r="C1348" t="s">
        <v>8517</v>
      </c>
      <c r="D1348" t="s">
        <v>8518</v>
      </c>
      <c r="E1348" t="s">
        <v>60</v>
      </c>
      <c r="F1348" t="s">
        <v>6453</v>
      </c>
      <c r="G1348">
        <v>0</v>
      </c>
      <c r="H1348">
        <v>0</v>
      </c>
      <c r="I1348" t="s">
        <v>25</v>
      </c>
      <c r="J1348">
        <v>0</v>
      </c>
      <c r="K1348">
        <v>10</v>
      </c>
      <c r="L1348" t="s">
        <v>19</v>
      </c>
      <c r="M1348" t="s">
        <v>5279</v>
      </c>
      <c r="N1348" t="s">
        <v>1625</v>
      </c>
      <c r="O1348" t="s">
        <v>24</v>
      </c>
      <c r="P1348" t="s">
        <v>5280</v>
      </c>
      <c r="Q1348" t="s">
        <v>65</v>
      </c>
      <c r="R1348" t="s">
        <v>20</v>
      </c>
      <c r="S1348" t="s">
        <v>105</v>
      </c>
      <c r="T1348" t="s">
        <v>67</v>
      </c>
      <c r="U1348" t="s">
        <v>35</v>
      </c>
      <c r="V1348">
        <v>603</v>
      </c>
      <c r="W1348" t="s">
        <v>36</v>
      </c>
      <c r="X1348" t="s">
        <v>37</v>
      </c>
      <c r="Y1348">
        <v>2</v>
      </c>
      <c r="AB1348" t="str">
        <f>IF(Table111[[#This Row],[In Adafruit Kit]]+Table111[[#This Row],[Common part]]&gt;0,1,"")</f>
        <v/>
      </c>
      <c r="AE1348" t="e">
        <f>VLOOKUP(Table111[[#This Row],[Resistance (Ohms)]],Values!$A$12:'Values'!D$88,3,0)</f>
        <v>#N/A</v>
      </c>
      <c r="AG1348" t="str">
        <f>CONCATENATE(Table111[[#This Row],[Resistance (Ohms)]],Table111[[#This Row],[Tolerance]],Table111[[#This Row],[Stock]])</f>
        <v>511kÂ±1%</v>
      </c>
      <c r="AH1348" t="s">
        <v>11345</v>
      </c>
      <c r="AI1348" s="6" t="s">
        <v>11350</v>
      </c>
    </row>
    <row r="1349" spans="1:35">
      <c r="A1349" t="s">
        <v>5274</v>
      </c>
      <c r="B1349" t="s">
        <v>5275</v>
      </c>
      <c r="C1349" t="s">
        <v>5410</v>
      </c>
      <c r="D1349" t="s">
        <v>5411</v>
      </c>
      <c r="E1349" t="s">
        <v>60</v>
      </c>
      <c r="F1349" t="s">
        <v>5412</v>
      </c>
      <c r="G1349">
        <v>159112</v>
      </c>
      <c r="H1349">
        <v>0</v>
      </c>
      <c r="I1349">
        <v>0.1</v>
      </c>
      <c r="J1349">
        <v>0</v>
      </c>
      <c r="K1349">
        <v>1</v>
      </c>
      <c r="L1349" t="s">
        <v>19</v>
      </c>
      <c r="M1349" t="s">
        <v>5279</v>
      </c>
      <c r="N1349" t="s">
        <v>308</v>
      </c>
      <c r="O1349" t="s">
        <v>23</v>
      </c>
      <c r="P1349" t="s">
        <v>5280</v>
      </c>
      <c r="Q1349" t="s">
        <v>65</v>
      </c>
      <c r="R1349" t="s">
        <v>66</v>
      </c>
      <c r="S1349" t="s">
        <v>105</v>
      </c>
      <c r="T1349" t="s">
        <v>67</v>
      </c>
      <c r="U1349" t="s">
        <v>35</v>
      </c>
      <c r="V1349">
        <v>603</v>
      </c>
      <c r="W1349" t="s">
        <v>36</v>
      </c>
      <c r="X1349" t="s">
        <v>37</v>
      </c>
      <c r="Y1349">
        <v>2</v>
      </c>
      <c r="AB1349" t="str">
        <f>IF(Table111[[#This Row],[In Adafruit Kit]]+Table111[[#This Row],[Common part]]&gt;0,1,"")</f>
        <v/>
      </c>
      <c r="AC1349">
        <v>1</v>
      </c>
      <c r="AE1349" t="str">
        <f>VLOOKUP(Table111[[#This Row],[Resistance (Ohms)]],Values!$A$12:'Values'!D$88,3,0)</f>
        <v>STOCK</v>
      </c>
      <c r="AF1349" t="s">
        <v>29</v>
      </c>
      <c r="AG1349" t="str">
        <f>CONCATENATE(Table111[[#This Row],[Resistance (Ohms)]],Table111[[#This Row],[Tolerance]],Table111[[#This Row],[Stock]])</f>
        <v>51kÂ±5%Stock</v>
      </c>
      <c r="AH1349" t="s">
        <v>11345</v>
      </c>
      <c r="AI1349" s="6" t="s">
        <v>11350</v>
      </c>
    </row>
    <row r="1350" spans="1:35">
      <c r="A1350" t="s">
        <v>5274</v>
      </c>
      <c r="B1350" t="s">
        <v>5275</v>
      </c>
      <c r="C1350" t="s">
        <v>5920</v>
      </c>
      <c r="D1350" t="s">
        <v>5921</v>
      </c>
      <c r="E1350" t="s">
        <v>60</v>
      </c>
      <c r="F1350" t="s">
        <v>5922</v>
      </c>
      <c r="G1350">
        <v>145945</v>
      </c>
      <c r="H1350">
        <v>0</v>
      </c>
      <c r="I1350">
        <v>0.1</v>
      </c>
      <c r="J1350">
        <v>0</v>
      </c>
      <c r="K1350">
        <v>1</v>
      </c>
      <c r="L1350" t="s">
        <v>19</v>
      </c>
      <c r="M1350" t="s">
        <v>5279</v>
      </c>
      <c r="N1350" t="s">
        <v>308</v>
      </c>
      <c r="O1350" t="s">
        <v>24</v>
      </c>
      <c r="P1350" t="s">
        <v>5280</v>
      </c>
      <c r="Q1350" t="s">
        <v>65</v>
      </c>
      <c r="R1350" t="s">
        <v>66</v>
      </c>
      <c r="S1350" t="s">
        <v>105</v>
      </c>
      <c r="T1350" t="s">
        <v>67</v>
      </c>
      <c r="U1350" t="s">
        <v>35</v>
      </c>
      <c r="V1350">
        <v>603</v>
      </c>
      <c r="W1350" t="s">
        <v>36</v>
      </c>
      <c r="X1350" t="s">
        <v>37</v>
      </c>
      <c r="Y1350">
        <v>2</v>
      </c>
      <c r="AB1350" t="str">
        <f>IF(Table111[[#This Row],[In Adafruit Kit]]+Table111[[#This Row],[Common part]]&gt;0,1,"")</f>
        <v/>
      </c>
      <c r="AD1350">
        <v>1</v>
      </c>
      <c r="AE1350" t="str">
        <f>VLOOKUP(Table111[[#This Row],[Resistance (Ohms)]],Values!$A$12:'Values'!D$88,3,0)</f>
        <v>STOCK</v>
      </c>
      <c r="AF1350" t="s">
        <v>29</v>
      </c>
      <c r="AG1350" t="str">
        <f>CONCATENATE(Table111[[#This Row],[Resistance (Ohms)]],Table111[[#This Row],[Tolerance]],Table111[[#This Row],[Stock]])</f>
        <v>51kÂ±1%Stock</v>
      </c>
      <c r="AH1350" t="s">
        <v>11345</v>
      </c>
      <c r="AI1350" s="6" t="s">
        <v>11350</v>
      </c>
    </row>
    <row r="1351" spans="1:35">
      <c r="A1351" t="s">
        <v>7192</v>
      </c>
      <c r="B1351" t="s">
        <v>5275</v>
      </c>
      <c r="C1351" t="s">
        <v>8507</v>
      </c>
      <c r="D1351" t="s">
        <v>8508</v>
      </c>
      <c r="E1351" t="s">
        <v>60</v>
      </c>
      <c r="F1351" t="s">
        <v>5922</v>
      </c>
      <c r="G1351">
        <v>0</v>
      </c>
      <c r="H1351">
        <v>0</v>
      </c>
      <c r="I1351" t="s">
        <v>25</v>
      </c>
      <c r="J1351">
        <v>0</v>
      </c>
      <c r="K1351">
        <v>10</v>
      </c>
      <c r="L1351" t="s">
        <v>19</v>
      </c>
      <c r="M1351" t="s">
        <v>5279</v>
      </c>
      <c r="N1351" t="s">
        <v>308</v>
      </c>
      <c r="O1351" t="s">
        <v>24</v>
      </c>
      <c r="P1351" t="s">
        <v>5280</v>
      </c>
      <c r="Q1351" t="s">
        <v>65</v>
      </c>
      <c r="R1351" t="s">
        <v>20</v>
      </c>
      <c r="S1351" t="s">
        <v>105</v>
      </c>
      <c r="T1351" t="s">
        <v>67</v>
      </c>
      <c r="U1351" t="s">
        <v>35</v>
      </c>
      <c r="V1351">
        <v>603</v>
      </c>
      <c r="W1351" t="s">
        <v>36</v>
      </c>
      <c r="X1351" t="s">
        <v>37</v>
      </c>
      <c r="Y1351">
        <v>2</v>
      </c>
      <c r="AB1351" t="str">
        <f>IF(Table111[[#This Row],[In Adafruit Kit]]+Table111[[#This Row],[Common part]]&gt;0,1,"")</f>
        <v/>
      </c>
      <c r="AE1351" t="str">
        <f>VLOOKUP(Table111[[#This Row],[Resistance (Ohms)]],Values!$A$12:'Values'!D$88,3,0)</f>
        <v>STOCK</v>
      </c>
      <c r="AG1351" t="str">
        <f>CONCATENATE(Table111[[#This Row],[Resistance (Ohms)]],Table111[[#This Row],[Tolerance]],Table111[[#This Row],[Stock]])</f>
        <v>51kÂ±1%</v>
      </c>
      <c r="AH1351" t="s">
        <v>11345</v>
      </c>
      <c r="AI1351" s="6" t="s">
        <v>11350</v>
      </c>
    </row>
    <row r="1352" spans="1:35">
      <c r="A1352" t="s">
        <v>7192</v>
      </c>
      <c r="B1352" t="s">
        <v>5275</v>
      </c>
      <c r="C1352" t="s">
        <v>9098</v>
      </c>
      <c r="D1352" t="s">
        <v>9099</v>
      </c>
      <c r="E1352" t="s">
        <v>60</v>
      </c>
      <c r="F1352" t="s">
        <v>5412</v>
      </c>
      <c r="G1352">
        <v>0</v>
      </c>
      <c r="H1352">
        <v>0</v>
      </c>
      <c r="I1352" t="s">
        <v>25</v>
      </c>
      <c r="J1352">
        <v>0</v>
      </c>
      <c r="K1352">
        <v>10</v>
      </c>
      <c r="L1352" t="s">
        <v>19</v>
      </c>
      <c r="M1352" t="s">
        <v>5279</v>
      </c>
      <c r="N1352" t="s">
        <v>308</v>
      </c>
      <c r="O1352" t="s">
        <v>23</v>
      </c>
      <c r="P1352" t="s">
        <v>5280</v>
      </c>
      <c r="Q1352" t="s">
        <v>65</v>
      </c>
      <c r="R1352" t="s">
        <v>20</v>
      </c>
      <c r="S1352" t="s">
        <v>71</v>
      </c>
      <c r="T1352" t="s">
        <v>67</v>
      </c>
      <c r="U1352" t="s">
        <v>35</v>
      </c>
      <c r="V1352">
        <v>603</v>
      </c>
      <c r="W1352" t="s">
        <v>36</v>
      </c>
      <c r="X1352" t="s">
        <v>37</v>
      </c>
      <c r="Y1352">
        <v>2</v>
      </c>
      <c r="AB1352" t="str">
        <f>IF(Table111[[#This Row],[In Adafruit Kit]]+Table111[[#This Row],[Common part]]&gt;0,1,"")</f>
        <v/>
      </c>
      <c r="AE1352" t="str">
        <f>VLOOKUP(Table111[[#This Row],[Resistance (Ohms)]],Values!$A$12:'Values'!D$88,3,0)</f>
        <v>STOCK</v>
      </c>
      <c r="AG1352" t="str">
        <f>CONCATENATE(Table111[[#This Row],[Resistance (Ohms)]],Table111[[#This Row],[Tolerance]],Table111[[#This Row],[Stock]])</f>
        <v>51kÂ±5%</v>
      </c>
      <c r="AH1352" t="s">
        <v>11345</v>
      </c>
      <c r="AI1352" s="6" t="s">
        <v>11350</v>
      </c>
    </row>
    <row r="1353" spans="1:35">
      <c r="A1353" t="s">
        <v>5274</v>
      </c>
      <c r="B1353" t="s">
        <v>5275</v>
      </c>
      <c r="C1353" t="s">
        <v>7531</v>
      </c>
      <c r="D1353" t="s">
        <v>7532</v>
      </c>
      <c r="E1353" t="s">
        <v>60</v>
      </c>
      <c r="F1353" t="s">
        <v>7533</v>
      </c>
      <c r="G1353">
        <v>826</v>
      </c>
      <c r="H1353">
        <v>0</v>
      </c>
      <c r="I1353">
        <v>0.1</v>
      </c>
      <c r="J1353">
        <v>0</v>
      </c>
      <c r="K1353">
        <v>1</v>
      </c>
      <c r="L1353" t="s">
        <v>19</v>
      </c>
      <c r="M1353" t="s">
        <v>5279</v>
      </c>
      <c r="N1353" t="s">
        <v>1810</v>
      </c>
      <c r="O1353" t="s">
        <v>24</v>
      </c>
      <c r="P1353" t="s">
        <v>5280</v>
      </c>
      <c r="Q1353" t="s">
        <v>65</v>
      </c>
      <c r="R1353" t="s">
        <v>66</v>
      </c>
      <c r="S1353" t="s">
        <v>105</v>
      </c>
      <c r="T1353" t="s">
        <v>67</v>
      </c>
      <c r="U1353" t="s">
        <v>35</v>
      </c>
      <c r="V1353">
        <v>603</v>
      </c>
      <c r="W1353" t="s">
        <v>36</v>
      </c>
      <c r="X1353" t="s">
        <v>37</v>
      </c>
      <c r="Y1353">
        <v>2</v>
      </c>
      <c r="AB1353" t="str">
        <f>IF(Table111[[#This Row],[In Adafruit Kit]]+Table111[[#This Row],[Common part]]&gt;0,1,"")</f>
        <v/>
      </c>
      <c r="AD1353">
        <v>1</v>
      </c>
      <c r="AE1353" t="e">
        <f>VLOOKUP(Table111[[#This Row],[Resistance (Ohms)]],Values!$A$12:'Values'!D$88,3,0)</f>
        <v>#N/A</v>
      </c>
      <c r="AG1353" t="str">
        <f>CONCATENATE(Table111[[#This Row],[Resistance (Ohms)]],Table111[[#This Row],[Tolerance]],Table111[[#This Row],[Stock]])</f>
        <v>52.3kÂ±1%</v>
      </c>
      <c r="AH1353" t="s">
        <v>11345</v>
      </c>
      <c r="AI1353" s="6" t="s">
        <v>11350</v>
      </c>
    </row>
    <row r="1354" spans="1:35">
      <c r="A1354" t="s">
        <v>7192</v>
      </c>
      <c r="B1354" t="s">
        <v>5275</v>
      </c>
      <c r="C1354" t="s">
        <v>8527</v>
      </c>
      <c r="D1354" t="s">
        <v>8528</v>
      </c>
      <c r="E1354" t="s">
        <v>60</v>
      </c>
      <c r="F1354" t="s">
        <v>7533</v>
      </c>
      <c r="G1354">
        <v>0</v>
      </c>
      <c r="H1354">
        <v>0</v>
      </c>
      <c r="I1354" t="s">
        <v>25</v>
      </c>
      <c r="J1354">
        <v>0</v>
      </c>
      <c r="K1354">
        <v>10</v>
      </c>
      <c r="L1354" t="s">
        <v>19</v>
      </c>
      <c r="M1354" t="s">
        <v>5279</v>
      </c>
      <c r="N1354" t="s">
        <v>1810</v>
      </c>
      <c r="O1354" t="s">
        <v>24</v>
      </c>
      <c r="P1354" t="s">
        <v>5280</v>
      </c>
      <c r="Q1354" t="s">
        <v>65</v>
      </c>
      <c r="R1354" t="s">
        <v>20</v>
      </c>
      <c r="S1354" t="s">
        <v>105</v>
      </c>
      <c r="T1354" t="s">
        <v>67</v>
      </c>
      <c r="U1354" t="s">
        <v>35</v>
      </c>
      <c r="V1354">
        <v>603</v>
      </c>
      <c r="W1354" t="s">
        <v>36</v>
      </c>
      <c r="X1354" t="s">
        <v>37</v>
      </c>
      <c r="Y1354">
        <v>2</v>
      </c>
      <c r="AB1354" t="str">
        <f>IF(Table111[[#This Row],[In Adafruit Kit]]+Table111[[#This Row],[Common part]]&gt;0,1,"")</f>
        <v/>
      </c>
      <c r="AE1354" t="e">
        <f>VLOOKUP(Table111[[#This Row],[Resistance (Ohms)]],Values!$A$12:'Values'!D$88,3,0)</f>
        <v>#N/A</v>
      </c>
      <c r="AG1354" t="str">
        <f>CONCATENATE(Table111[[#This Row],[Resistance (Ohms)]],Table111[[#This Row],[Tolerance]],Table111[[#This Row],[Stock]])</f>
        <v>52.3kÂ±1%</v>
      </c>
      <c r="AH1354" t="s">
        <v>11345</v>
      </c>
      <c r="AI1354" s="6" t="s">
        <v>11350</v>
      </c>
    </row>
    <row r="1355" spans="1:35">
      <c r="A1355" t="s">
        <v>5274</v>
      </c>
      <c r="B1355" t="s">
        <v>5275</v>
      </c>
      <c r="C1355" t="s">
        <v>6412</v>
      </c>
      <c r="D1355" t="s">
        <v>6413</v>
      </c>
      <c r="E1355" t="s">
        <v>60</v>
      </c>
      <c r="F1355" t="s">
        <v>6414</v>
      </c>
      <c r="G1355">
        <v>68834</v>
      </c>
      <c r="H1355">
        <v>0</v>
      </c>
      <c r="I1355">
        <v>0.1</v>
      </c>
      <c r="J1355">
        <v>0</v>
      </c>
      <c r="K1355">
        <v>1</v>
      </c>
      <c r="L1355" t="s">
        <v>19</v>
      </c>
      <c r="M1355" t="s">
        <v>5279</v>
      </c>
      <c r="N1355" t="s">
        <v>3236</v>
      </c>
      <c r="O1355" t="s">
        <v>24</v>
      </c>
      <c r="P1355" t="s">
        <v>5280</v>
      </c>
      <c r="Q1355" t="s">
        <v>65</v>
      </c>
      <c r="R1355" t="s">
        <v>66</v>
      </c>
      <c r="S1355" t="s">
        <v>105</v>
      </c>
      <c r="T1355" t="s">
        <v>67</v>
      </c>
      <c r="U1355" t="s">
        <v>35</v>
      </c>
      <c r="V1355">
        <v>603</v>
      </c>
      <c r="W1355" t="s">
        <v>36</v>
      </c>
      <c r="X1355" t="s">
        <v>37</v>
      </c>
      <c r="Y1355">
        <v>2</v>
      </c>
      <c r="AB1355" t="str">
        <f>IF(Table111[[#This Row],[In Adafruit Kit]]+Table111[[#This Row],[Common part]]&gt;0,1,"")</f>
        <v/>
      </c>
      <c r="AD1355">
        <v>1</v>
      </c>
      <c r="AE1355" t="e">
        <f>VLOOKUP(Table111[[#This Row],[Resistance (Ohms)]],Values!$A$12:'Values'!D$88,3,0)</f>
        <v>#N/A</v>
      </c>
      <c r="AG1355" t="str">
        <f>CONCATENATE(Table111[[#This Row],[Resistance (Ohms)]],Table111[[#This Row],[Tolerance]],Table111[[#This Row],[Stock]])</f>
        <v>523kÂ±1%</v>
      </c>
      <c r="AH1355" t="s">
        <v>11345</v>
      </c>
      <c r="AI1355" s="6" t="s">
        <v>11350</v>
      </c>
    </row>
    <row r="1356" spans="1:35">
      <c r="A1356" t="s">
        <v>7192</v>
      </c>
      <c r="B1356" t="s">
        <v>5275</v>
      </c>
      <c r="C1356" t="s">
        <v>8529</v>
      </c>
      <c r="D1356" t="s">
        <v>8530</v>
      </c>
      <c r="E1356" t="s">
        <v>60</v>
      </c>
      <c r="F1356" t="s">
        <v>6414</v>
      </c>
      <c r="G1356">
        <v>0</v>
      </c>
      <c r="H1356">
        <v>0</v>
      </c>
      <c r="I1356" t="s">
        <v>25</v>
      </c>
      <c r="J1356">
        <v>0</v>
      </c>
      <c r="K1356">
        <v>10</v>
      </c>
      <c r="L1356" t="s">
        <v>19</v>
      </c>
      <c r="M1356" t="s">
        <v>5279</v>
      </c>
      <c r="N1356" t="s">
        <v>3236</v>
      </c>
      <c r="O1356" t="s">
        <v>24</v>
      </c>
      <c r="P1356" t="s">
        <v>5280</v>
      </c>
      <c r="Q1356" t="s">
        <v>65</v>
      </c>
      <c r="R1356" t="s">
        <v>20</v>
      </c>
      <c r="S1356" t="s">
        <v>105</v>
      </c>
      <c r="T1356" t="s">
        <v>67</v>
      </c>
      <c r="U1356" t="s">
        <v>35</v>
      </c>
      <c r="V1356">
        <v>603</v>
      </c>
      <c r="W1356" t="s">
        <v>36</v>
      </c>
      <c r="X1356" t="s">
        <v>37</v>
      </c>
      <c r="Y1356">
        <v>2</v>
      </c>
      <c r="AB1356" t="str">
        <f>IF(Table111[[#This Row],[In Adafruit Kit]]+Table111[[#This Row],[Common part]]&gt;0,1,"")</f>
        <v/>
      </c>
      <c r="AE1356" t="e">
        <f>VLOOKUP(Table111[[#This Row],[Resistance (Ohms)]],Values!$A$12:'Values'!D$88,3,0)</f>
        <v>#N/A</v>
      </c>
      <c r="AG1356" t="str">
        <f>CONCATENATE(Table111[[#This Row],[Resistance (Ohms)]],Table111[[#This Row],[Tolerance]],Table111[[#This Row],[Stock]])</f>
        <v>523kÂ±1%</v>
      </c>
      <c r="AH1356" t="s">
        <v>11345</v>
      </c>
      <c r="AI1356" s="6" t="s">
        <v>11350</v>
      </c>
    </row>
    <row r="1357" spans="1:35">
      <c r="A1357" t="s">
        <v>5274</v>
      </c>
      <c r="B1357" t="s">
        <v>5275</v>
      </c>
      <c r="C1357" t="s">
        <v>6736</v>
      </c>
      <c r="D1357" t="s">
        <v>6737</v>
      </c>
      <c r="E1357" t="s">
        <v>60</v>
      </c>
      <c r="F1357" t="s">
        <v>6738</v>
      </c>
      <c r="G1357">
        <v>42542</v>
      </c>
      <c r="H1357">
        <v>0</v>
      </c>
      <c r="I1357">
        <v>0.1</v>
      </c>
      <c r="J1357">
        <v>0</v>
      </c>
      <c r="K1357">
        <v>1</v>
      </c>
      <c r="L1357" t="s">
        <v>19</v>
      </c>
      <c r="M1357" t="s">
        <v>5279</v>
      </c>
      <c r="N1357" t="s">
        <v>1814</v>
      </c>
      <c r="O1357" t="s">
        <v>24</v>
      </c>
      <c r="P1357" t="s">
        <v>5280</v>
      </c>
      <c r="Q1357" t="s">
        <v>65</v>
      </c>
      <c r="R1357" t="s">
        <v>66</v>
      </c>
      <c r="S1357" t="s">
        <v>105</v>
      </c>
      <c r="T1357" t="s">
        <v>67</v>
      </c>
      <c r="U1357" t="s">
        <v>35</v>
      </c>
      <c r="V1357">
        <v>603</v>
      </c>
      <c r="W1357" t="s">
        <v>36</v>
      </c>
      <c r="X1357" t="s">
        <v>37</v>
      </c>
      <c r="Y1357">
        <v>2</v>
      </c>
      <c r="AB1357" t="str">
        <f>IF(Table111[[#This Row],[In Adafruit Kit]]+Table111[[#This Row],[Common part]]&gt;0,1,"")</f>
        <v/>
      </c>
      <c r="AD1357">
        <v>1</v>
      </c>
      <c r="AE1357" t="e">
        <f>VLOOKUP(Table111[[#This Row],[Resistance (Ohms)]],Values!$A$12:'Values'!D$88,3,0)</f>
        <v>#N/A</v>
      </c>
      <c r="AG1357" t="str">
        <f>CONCATENATE(Table111[[#This Row],[Resistance (Ohms)]],Table111[[#This Row],[Tolerance]],Table111[[#This Row],[Stock]])</f>
        <v>53.6kÂ±1%</v>
      </c>
      <c r="AH1357" t="s">
        <v>11345</v>
      </c>
      <c r="AI1357" s="6" t="s">
        <v>11350</v>
      </c>
    </row>
    <row r="1358" spans="1:35">
      <c r="A1358" t="s">
        <v>7192</v>
      </c>
      <c r="B1358" t="s">
        <v>5275</v>
      </c>
      <c r="C1358" t="s">
        <v>8537</v>
      </c>
      <c r="D1358" t="s">
        <v>8538</v>
      </c>
      <c r="E1358" t="s">
        <v>60</v>
      </c>
      <c r="F1358" t="s">
        <v>6738</v>
      </c>
      <c r="G1358">
        <v>0</v>
      </c>
      <c r="H1358">
        <v>0</v>
      </c>
      <c r="I1358" t="s">
        <v>25</v>
      </c>
      <c r="J1358">
        <v>0</v>
      </c>
      <c r="K1358">
        <v>10</v>
      </c>
      <c r="L1358" t="s">
        <v>19</v>
      </c>
      <c r="M1358" t="s">
        <v>5279</v>
      </c>
      <c r="N1358" t="s">
        <v>1814</v>
      </c>
      <c r="O1358" t="s">
        <v>24</v>
      </c>
      <c r="P1358" t="s">
        <v>5280</v>
      </c>
      <c r="Q1358" t="s">
        <v>65</v>
      </c>
      <c r="R1358" t="s">
        <v>20</v>
      </c>
      <c r="S1358" t="s">
        <v>105</v>
      </c>
      <c r="T1358" t="s">
        <v>67</v>
      </c>
      <c r="U1358" t="s">
        <v>35</v>
      </c>
      <c r="V1358">
        <v>603</v>
      </c>
      <c r="W1358" t="s">
        <v>36</v>
      </c>
      <c r="X1358" t="s">
        <v>37</v>
      </c>
      <c r="Y1358">
        <v>2</v>
      </c>
      <c r="AB1358" t="str">
        <f>IF(Table111[[#This Row],[In Adafruit Kit]]+Table111[[#This Row],[Common part]]&gt;0,1,"")</f>
        <v/>
      </c>
      <c r="AE1358" t="e">
        <f>VLOOKUP(Table111[[#This Row],[Resistance (Ohms)]],Values!$A$12:'Values'!D$88,3,0)</f>
        <v>#N/A</v>
      </c>
      <c r="AG1358" t="str">
        <f>CONCATENATE(Table111[[#This Row],[Resistance (Ohms)]],Table111[[#This Row],[Tolerance]],Table111[[#This Row],[Stock]])</f>
        <v>53.6kÂ±1%</v>
      </c>
      <c r="AH1358" t="s">
        <v>11345</v>
      </c>
      <c r="AI1358" s="6" t="s">
        <v>11350</v>
      </c>
    </row>
    <row r="1359" spans="1:35">
      <c r="A1359" t="s">
        <v>5274</v>
      </c>
      <c r="B1359" t="s">
        <v>5275</v>
      </c>
      <c r="C1359" t="s">
        <v>6847</v>
      </c>
      <c r="D1359" t="s">
        <v>6848</v>
      </c>
      <c r="E1359" t="s">
        <v>60</v>
      </c>
      <c r="F1359" t="s">
        <v>6849</v>
      </c>
      <c r="G1359">
        <v>30858</v>
      </c>
      <c r="H1359">
        <v>0</v>
      </c>
      <c r="I1359">
        <v>0.1</v>
      </c>
      <c r="J1359">
        <v>0</v>
      </c>
      <c r="K1359">
        <v>1</v>
      </c>
      <c r="L1359" t="s">
        <v>19</v>
      </c>
      <c r="M1359" t="s">
        <v>5279</v>
      </c>
      <c r="N1359" t="s">
        <v>808</v>
      </c>
      <c r="O1359" t="s">
        <v>24</v>
      </c>
      <c r="P1359" t="s">
        <v>5280</v>
      </c>
      <c r="Q1359" t="s">
        <v>65</v>
      </c>
      <c r="R1359" t="s">
        <v>66</v>
      </c>
      <c r="S1359" t="s">
        <v>105</v>
      </c>
      <c r="T1359" t="s">
        <v>67</v>
      </c>
      <c r="U1359" t="s">
        <v>35</v>
      </c>
      <c r="V1359">
        <v>603</v>
      </c>
      <c r="W1359" t="s">
        <v>36</v>
      </c>
      <c r="X1359" t="s">
        <v>37</v>
      </c>
      <c r="Y1359">
        <v>2</v>
      </c>
      <c r="AB1359" t="str">
        <f>IF(Table111[[#This Row],[In Adafruit Kit]]+Table111[[#This Row],[Common part]]&gt;0,1,"")</f>
        <v/>
      </c>
      <c r="AD1359">
        <v>1</v>
      </c>
      <c r="AE1359" t="e">
        <f>VLOOKUP(Table111[[#This Row],[Resistance (Ohms)]],Values!$A$12:'Values'!D$88,3,0)</f>
        <v>#N/A</v>
      </c>
      <c r="AG1359" t="str">
        <f>CONCATENATE(Table111[[#This Row],[Resistance (Ohms)]],Table111[[#This Row],[Tolerance]],Table111[[#This Row],[Stock]])</f>
        <v>536kÂ±1%</v>
      </c>
      <c r="AH1359" t="s">
        <v>11345</v>
      </c>
      <c r="AI1359" s="6" t="s">
        <v>11350</v>
      </c>
    </row>
    <row r="1360" spans="1:35">
      <c r="A1360" t="s">
        <v>7192</v>
      </c>
      <c r="B1360" t="s">
        <v>5275</v>
      </c>
      <c r="C1360" t="s">
        <v>8539</v>
      </c>
      <c r="D1360" t="s">
        <v>8540</v>
      </c>
      <c r="E1360" t="s">
        <v>60</v>
      </c>
      <c r="F1360" t="s">
        <v>6849</v>
      </c>
      <c r="G1360">
        <v>0</v>
      </c>
      <c r="H1360">
        <v>0</v>
      </c>
      <c r="I1360" t="s">
        <v>25</v>
      </c>
      <c r="J1360">
        <v>0</v>
      </c>
      <c r="K1360">
        <v>10</v>
      </c>
      <c r="L1360" t="s">
        <v>19</v>
      </c>
      <c r="M1360" t="s">
        <v>5279</v>
      </c>
      <c r="N1360" t="s">
        <v>808</v>
      </c>
      <c r="O1360" t="s">
        <v>24</v>
      </c>
      <c r="P1360" t="s">
        <v>5280</v>
      </c>
      <c r="Q1360" t="s">
        <v>65</v>
      </c>
      <c r="R1360" t="s">
        <v>20</v>
      </c>
      <c r="S1360" t="s">
        <v>105</v>
      </c>
      <c r="T1360" t="s">
        <v>67</v>
      </c>
      <c r="U1360" t="s">
        <v>35</v>
      </c>
      <c r="V1360">
        <v>603</v>
      </c>
      <c r="W1360" t="s">
        <v>36</v>
      </c>
      <c r="X1360" t="s">
        <v>37</v>
      </c>
      <c r="Y1360">
        <v>2</v>
      </c>
      <c r="AB1360" t="str">
        <f>IF(Table111[[#This Row],[In Adafruit Kit]]+Table111[[#This Row],[Common part]]&gt;0,1,"")</f>
        <v/>
      </c>
      <c r="AE1360" t="e">
        <f>VLOOKUP(Table111[[#This Row],[Resistance (Ohms)]],Values!$A$12:'Values'!D$88,3,0)</f>
        <v>#N/A</v>
      </c>
      <c r="AG1360" t="str">
        <f>CONCATENATE(Table111[[#This Row],[Resistance (Ohms)]],Table111[[#This Row],[Tolerance]],Table111[[#This Row],[Stock]])</f>
        <v>536kÂ±1%</v>
      </c>
      <c r="AH1360" t="s">
        <v>11345</v>
      </c>
      <c r="AI1360" s="6" t="s">
        <v>11350</v>
      </c>
    </row>
    <row r="1361" spans="1:35">
      <c r="A1361" t="s">
        <v>5274</v>
      </c>
      <c r="B1361" t="s">
        <v>5275</v>
      </c>
      <c r="C1361" t="s">
        <v>7624</v>
      </c>
      <c r="D1361" t="s">
        <v>7625</v>
      </c>
      <c r="E1361" t="s">
        <v>60</v>
      </c>
      <c r="F1361" t="s">
        <v>7626</v>
      </c>
      <c r="G1361">
        <v>0</v>
      </c>
      <c r="H1361">
        <v>0</v>
      </c>
      <c r="I1361">
        <v>0.1</v>
      </c>
      <c r="J1361">
        <v>0</v>
      </c>
      <c r="K1361">
        <v>1</v>
      </c>
      <c r="L1361" t="s">
        <v>19</v>
      </c>
      <c r="M1361" t="s">
        <v>5279</v>
      </c>
      <c r="N1361" t="s">
        <v>1331</v>
      </c>
      <c r="O1361" t="s">
        <v>24</v>
      </c>
      <c r="P1361" t="s">
        <v>5280</v>
      </c>
      <c r="Q1361" t="s">
        <v>65</v>
      </c>
      <c r="R1361" t="s">
        <v>66</v>
      </c>
      <c r="S1361" t="s">
        <v>105</v>
      </c>
      <c r="T1361" t="s">
        <v>67</v>
      </c>
      <c r="U1361" t="s">
        <v>35</v>
      </c>
      <c r="V1361">
        <v>603</v>
      </c>
      <c r="W1361" t="s">
        <v>36</v>
      </c>
      <c r="X1361" t="s">
        <v>37</v>
      </c>
      <c r="Y1361">
        <v>2</v>
      </c>
      <c r="AB1361" t="str">
        <f>IF(Table111[[#This Row],[In Adafruit Kit]]+Table111[[#This Row],[Common part]]&gt;0,1,"")</f>
        <v/>
      </c>
      <c r="AD1361">
        <v>1</v>
      </c>
      <c r="AE1361" t="e">
        <f>VLOOKUP(Table111[[#This Row],[Resistance (Ohms)]],Values!$A$12:'Values'!D$88,3,0)</f>
        <v>#N/A</v>
      </c>
      <c r="AG1361" t="str">
        <f>CONCATENATE(Table111[[#This Row],[Resistance (Ohms)]],Table111[[#This Row],[Tolerance]],Table111[[#This Row],[Stock]])</f>
        <v>54.9kÂ±1%</v>
      </c>
      <c r="AH1361" t="s">
        <v>11345</v>
      </c>
      <c r="AI1361" s="6" t="s">
        <v>11350</v>
      </c>
    </row>
    <row r="1362" spans="1:35">
      <c r="A1362" t="s">
        <v>7192</v>
      </c>
      <c r="B1362" t="s">
        <v>5275</v>
      </c>
      <c r="C1362" t="s">
        <v>8547</v>
      </c>
      <c r="D1362" t="s">
        <v>8548</v>
      </c>
      <c r="E1362" t="s">
        <v>60</v>
      </c>
      <c r="F1362" t="s">
        <v>7626</v>
      </c>
      <c r="G1362">
        <v>0</v>
      </c>
      <c r="H1362">
        <v>0</v>
      </c>
      <c r="I1362" t="s">
        <v>25</v>
      </c>
      <c r="J1362">
        <v>0</v>
      </c>
      <c r="K1362">
        <v>10</v>
      </c>
      <c r="L1362" t="s">
        <v>19</v>
      </c>
      <c r="M1362" t="s">
        <v>5279</v>
      </c>
      <c r="N1362" t="s">
        <v>1331</v>
      </c>
      <c r="O1362" t="s">
        <v>24</v>
      </c>
      <c r="P1362" t="s">
        <v>5280</v>
      </c>
      <c r="Q1362" t="s">
        <v>65</v>
      </c>
      <c r="R1362" t="s">
        <v>20</v>
      </c>
      <c r="S1362" t="s">
        <v>105</v>
      </c>
      <c r="T1362" t="s">
        <v>67</v>
      </c>
      <c r="U1362" t="s">
        <v>35</v>
      </c>
      <c r="V1362">
        <v>603</v>
      </c>
      <c r="W1362" t="s">
        <v>36</v>
      </c>
      <c r="X1362" t="s">
        <v>37</v>
      </c>
      <c r="Y1362">
        <v>2</v>
      </c>
      <c r="AB1362" t="str">
        <f>IF(Table111[[#This Row],[In Adafruit Kit]]+Table111[[#This Row],[Common part]]&gt;0,1,"")</f>
        <v/>
      </c>
      <c r="AE1362" t="e">
        <f>VLOOKUP(Table111[[#This Row],[Resistance (Ohms)]],Values!$A$12:'Values'!D$88,3,0)</f>
        <v>#N/A</v>
      </c>
      <c r="AG1362" t="str">
        <f>CONCATENATE(Table111[[#This Row],[Resistance (Ohms)]],Table111[[#This Row],[Tolerance]],Table111[[#This Row],[Stock]])</f>
        <v>54.9kÂ±1%</v>
      </c>
      <c r="AH1362" t="s">
        <v>11345</v>
      </c>
      <c r="AI1362" s="6" t="s">
        <v>11350</v>
      </c>
    </row>
    <row r="1363" spans="1:35">
      <c r="A1363" t="s">
        <v>5274</v>
      </c>
      <c r="B1363" t="s">
        <v>5275</v>
      </c>
      <c r="C1363" t="s">
        <v>6520</v>
      </c>
      <c r="D1363" t="s">
        <v>6521</v>
      </c>
      <c r="E1363" t="s">
        <v>60</v>
      </c>
      <c r="F1363" t="s">
        <v>6522</v>
      </c>
      <c r="G1363">
        <v>55037</v>
      </c>
      <c r="H1363">
        <v>0</v>
      </c>
      <c r="I1363">
        <v>0.1</v>
      </c>
      <c r="J1363">
        <v>0</v>
      </c>
      <c r="K1363">
        <v>1</v>
      </c>
      <c r="L1363" t="s">
        <v>19</v>
      </c>
      <c r="M1363" t="s">
        <v>5279</v>
      </c>
      <c r="N1363" t="s">
        <v>1494</v>
      </c>
      <c r="O1363" t="s">
        <v>24</v>
      </c>
      <c r="P1363" t="s">
        <v>5280</v>
      </c>
      <c r="Q1363" t="s">
        <v>65</v>
      </c>
      <c r="R1363" t="s">
        <v>66</v>
      </c>
      <c r="S1363" t="s">
        <v>105</v>
      </c>
      <c r="T1363" t="s">
        <v>67</v>
      </c>
      <c r="U1363" t="s">
        <v>35</v>
      </c>
      <c r="V1363">
        <v>603</v>
      </c>
      <c r="W1363" t="s">
        <v>36</v>
      </c>
      <c r="X1363" t="s">
        <v>37</v>
      </c>
      <c r="Y1363">
        <v>2</v>
      </c>
      <c r="AB1363" t="str">
        <f>IF(Table111[[#This Row],[In Adafruit Kit]]+Table111[[#This Row],[Common part]]&gt;0,1,"")</f>
        <v/>
      </c>
      <c r="AD1363">
        <v>1</v>
      </c>
      <c r="AE1363" t="e">
        <f>VLOOKUP(Table111[[#This Row],[Resistance (Ohms)]],Values!$A$12:'Values'!D$88,3,0)</f>
        <v>#N/A</v>
      </c>
      <c r="AG1363" t="str">
        <f>CONCATENATE(Table111[[#This Row],[Resistance (Ohms)]],Table111[[#This Row],[Tolerance]],Table111[[#This Row],[Stock]])</f>
        <v>549kÂ±1%</v>
      </c>
      <c r="AH1363" t="s">
        <v>11345</v>
      </c>
      <c r="AI1363" s="6" t="s">
        <v>11350</v>
      </c>
    </row>
    <row r="1364" spans="1:35">
      <c r="A1364" t="s">
        <v>7192</v>
      </c>
      <c r="B1364" t="s">
        <v>5275</v>
      </c>
      <c r="C1364" t="s">
        <v>8549</v>
      </c>
      <c r="D1364" t="s">
        <v>8550</v>
      </c>
      <c r="E1364" t="s">
        <v>60</v>
      </c>
      <c r="F1364" t="s">
        <v>6522</v>
      </c>
      <c r="G1364">
        <v>0</v>
      </c>
      <c r="H1364">
        <v>0</v>
      </c>
      <c r="I1364" t="s">
        <v>25</v>
      </c>
      <c r="J1364">
        <v>0</v>
      </c>
      <c r="K1364">
        <v>10</v>
      </c>
      <c r="L1364" t="s">
        <v>19</v>
      </c>
      <c r="M1364" t="s">
        <v>5279</v>
      </c>
      <c r="N1364" t="s">
        <v>1494</v>
      </c>
      <c r="O1364" t="s">
        <v>24</v>
      </c>
      <c r="P1364" t="s">
        <v>5280</v>
      </c>
      <c r="Q1364" t="s">
        <v>65</v>
      </c>
      <c r="R1364" t="s">
        <v>20</v>
      </c>
      <c r="S1364" t="s">
        <v>105</v>
      </c>
      <c r="T1364" t="s">
        <v>67</v>
      </c>
      <c r="U1364" t="s">
        <v>35</v>
      </c>
      <c r="V1364">
        <v>603</v>
      </c>
      <c r="W1364" t="s">
        <v>36</v>
      </c>
      <c r="X1364" t="s">
        <v>37</v>
      </c>
      <c r="Y1364">
        <v>2</v>
      </c>
      <c r="AB1364" t="str">
        <f>IF(Table111[[#This Row],[In Adafruit Kit]]+Table111[[#This Row],[Common part]]&gt;0,1,"")</f>
        <v/>
      </c>
      <c r="AE1364" t="e">
        <f>VLOOKUP(Table111[[#This Row],[Resistance (Ohms)]],Values!$A$12:'Values'!D$88,3,0)</f>
        <v>#N/A</v>
      </c>
      <c r="AG1364" t="str">
        <f>CONCATENATE(Table111[[#This Row],[Resistance (Ohms)]],Table111[[#This Row],[Tolerance]],Table111[[#This Row],[Stock]])</f>
        <v>549kÂ±1%</v>
      </c>
      <c r="AH1364" t="s">
        <v>11345</v>
      </c>
      <c r="AI1364" s="6" t="s">
        <v>11350</v>
      </c>
    </row>
    <row r="1365" spans="1:35">
      <c r="A1365" t="s">
        <v>5274</v>
      </c>
      <c r="B1365" t="s">
        <v>5275</v>
      </c>
      <c r="C1365" t="s">
        <v>7318</v>
      </c>
      <c r="D1365" t="s">
        <v>7319</v>
      </c>
      <c r="E1365" t="s">
        <v>60</v>
      </c>
      <c r="F1365" t="s">
        <v>7320</v>
      </c>
      <c r="G1365">
        <v>12337</v>
      </c>
      <c r="H1365">
        <v>0</v>
      </c>
      <c r="I1365">
        <v>0.1</v>
      </c>
      <c r="J1365">
        <v>0</v>
      </c>
      <c r="K1365">
        <v>1</v>
      </c>
      <c r="L1365" t="s">
        <v>19</v>
      </c>
      <c r="M1365" t="s">
        <v>5279</v>
      </c>
      <c r="N1365" t="s">
        <v>1020</v>
      </c>
      <c r="O1365" t="s">
        <v>24</v>
      </c>
      <c r="P1365" t="s">
        <v>5280</v>
      </c>
      <c r="Q1365" t="s">
        <v>65</v>
      </c>
      <c r="R1365" t="s">
        <v>66</v>
      </c>
      <c r="S1365" t="s">
        <v>105</v>
      </c>
      <c r="T1365" t="s">
        <v>67</v>
      </c>
      <c r="U1365" t="s">
        <v>35</v>
      </c>
      <c r="V1365">
        <v>603</v>
      </c>
      <c r="W1365" t="s">
        <v>36</v>
      </c>
      <c r="X1365" t="s">
        <v>37</v>
      </c>
      <c r="Y1365">
        <v>2</v>
      </c>
      <c r="AB1365" t="str">
        <f>IF(Table111[[#This Row],[In Adafruit Kit]]+Table111[[#This Row],[Common part]]&gt;0,1,"")</f>
        <v/>
      </c>
      <c r="AD1365">
        <v>1</v>
      </c>
      <c r="AE1365" t="e">
        <f>VLOOKUP(Table111[[#This Row],[Resistance (Ohms)]],Values!$A$12:'Values'!D$88,3,0)</f>
        <v>#N/A</v>
      </c>
      <c r="AG1365" t="str">
        <f>CONCATENATE(Table111[[#This Row],[Resistance (Ohms)]],Table111[[#This Row],[Tolerance]],Table111[[#This Row],[Stock]])</f>
        <v>56.2kÂ±1%</v>
      </c>
      <c r="AH1365" t="s">
        <v>11345</v>
      </c>
      <c r="AI1365" s="6" t="s">
        <v>11350</v>
      </c>
    </row>
    <row r="1366" spans="1:35">
      <c r="A1366" t="s">
        <v>7192</v>
      </c>
      <c r="B1366" t="s">
        <v>5275</v>
      </c>
      <c r="C1366" t="s">
        <v>8563</v>
      </c>
      <c r="D1366" t="s">
        <v>8564</v>
      </c>
      <c r="E1366" t="s">
        <v>60</v>
      </c>
      <c r="F1366" t="s">
        <v>7320</v>
      </c>
      <c r="G1366">
        <v>0</v>
      </c>
      <c r="H1366">
        <v>0</v>
      </c>
      <c r="I1366" t="s">
        <v>25</v>
      </c>
      <c r="J1366">
        <v>0</v>
      </c>
      <c r="K1366">
        <v>10</v>
      </c>
      <c r="L1366" t="s">
        <v>19</v>
      </c>
      <c r="M1366" t="s">
        <v>5279</v>
      </c>
      <c r="N1366" t="s">
        <v>1020</v>
      </c>
      <c r="O1366" t="s">
        <v>24</v>
      </c>
      <c r="P1366" t="s">
        <v>5280</v>
      </c>
      <c r="Q1366" t="s">
        <v>65</v>
      </c>
      <c r="R1366" t="s">
        <v>20</v>
      </c>
      <c r="S1366" t="s">
        <v>105</v>
      </c>
      <c r="T1366" t="s">
        <v>67</v>
      </c>
      <c r="U1366" t="s">
        <v>35</v>
      </c>
      <c r="V1366">
        <v>603</v>
      </c>
      <c r="W1366" t="s">
        <v>36</v>
      </c>
      <c r="X1366" t="s">
        <v>37</v>
      </c>
      <c r="Y1366">
        <v>2</v>
      </c>
      <c r="AB1366" t="str">
        <f>IF(Table111[[#This Row],[In Adafruit Kit]]+Table111[[#This Row],[Common part]]&gt;0,1,"")</f>
        <v/>
      </c>
      <c r="AE1366" t="e">
        <f>VLOOKUP(Table111[[#This Row],[Resistance (Ohms)]],Values!$A$12:'Values'!D$88,3,0)</f>
        <v>#N/A</v>
      </c>
      <c r="AG1366" t="str">
        <f>CONCATENATE(Table111[[#This Row],[Resistance (Ohms)]],Table111[[#This Row],[Tolerance]],Table111[[#This Row],[Stock]])</f>
        <v>56.2kÂ±1%</v>
      </c>
      <c r="AH1366" t="s">
        <v>11345</v>
      </c>
      <c r="AI1366" s="6" t="s">
        <v>11350</v>
      </c>
    </row>
    <row r="1367" spans="1:35">
      <c r="A1367" t="s">
        <v>5274</v>
      </c>
      <c r="B1367" t="s">
        <v>5275</v>
      </c>
      <c r="C1367" t="s">
        <v>5632</v>
      </c>
      <c r="D1367" t="s">
        <v>5633</v>
      </c>
      <c r="E1367" t="s">
        <v>60</v>
      </c>
      <c r="F1367" t="s">
        <v>5634</v>
      </c>
      <c r="G1367">
        <v>38529</v>
      </c>
      <c r="H1367">
        <v>0</v>
      </c>
      <c r="I1367">
        <v>0.1</v>
      </c>
      <c r="J1367">
        <v>0</v>
      </c>
      <c r="K1367">
        <v>1</v>
      </c>
      <c r="L1367" t="s">
        <v>19</v>
      </c>
      <c r="M1367" t="s">
        <v>5279</v>
      </c>
      <c r="N1367" t="s">
        <v>1498</v>
      </c>
      <c r="O1367" t="s">
        <v>23</v>
      </c>
      <c r="P1367" t="s">
        <v>5280</v>
      </c>
      <c r="Q1367" t="s">
        <v>65</v>
      </c>
      <c r="R1367" t="s">
        <v>66</v>
      </c>
      <c r="S1367" t="s">
        <v>105</v>
      </c>
      <c r="T1367" t="s">
        <v>67</v>
      </c>
      <c r="U1367" t="s">
        <v>35</v>
      </c>
      <c r="V1367">
        <v>603</v>
      </c>
      <c r="W1367" t="s">
        <v>36</v>
      </c>
      <c r="X1367" t="s">
        <v>37</v>
      </c>
      <c r="Y1367">
        <v>2</v>
      </c>
      <c r="AB1367" t="str">
        <f>IF(Table111[[#This Row],[In Adafruit Kit]]+Table111[[#This Row],[Common part]]&gt;0,1,"")</f>
        <v/>
      </c>
      <c r="AD1367">
        <v>1</v>
      </c>
      <c r="AE1367" t="e">
        <f>VLOOKUP(Table111[[#This Row],[Resistance (Ohms)]],Values!$A$12:'Values'!D$88,3,0)</f>
        <v>#N/A</v>
      </c>
      <c r="AG1367" t="str">
        <f>CONCATENATE(Table111[[#This Row],[Resistance (Ohms)]],Table111[[#This Row],[Tolerance]],Table111[[#This Row],[Stock]])</f>
        <v>560kÂ±5%</v>
      </c>
      <c r="AH1367" t="s">
        <v>11345</v>
      </c>
      <c r="AI1367" s="6" t="s">
        <v>11350</v>
      </c>
    </row>
    <row r="1368" spans="1:35">
      <c r="A1368" t="s">
        <v>5274</v>
      </c>
      <c r="B1368" t="s">
        <v>5275</v>
      </c>
      <c r="C1368" t="s">
        <v>5908</v>
      </c>
      <c r="D1368" t="s">
        <v>5909</v>
      </c>
      <c r="E1368" t="s">
        <v>60</v>
      </c>
      <c r="F1368" t="s">
        <v>5910</v>
      </c>
      <c r="G1368">
        <v>151148</v>
      </c>
      <c r="H1368">
        <v>0</v>
      </c>
      <c r="I1368">
        <v>0.1</v>
      </c>
      <c r="J1368">
        <v>0</v>
      </c>
      <c r="K1368">
        <v>1</v>
      </c>
      <c r="L1368" t="s">
        <v>19</v>
      </c>
      <c r="M1368" t="s">
        <v>5279</v>
      </c>
      <c r="N1368" t="s">
        <v>1498</v>
      </c>
      <c r="O1368" t="s">
        <v>24</v>
      </c>
      <c r="P1368" t="s">
        <v>5280</v>
      </c>
      <c r="Q1368" t="s">
        <v>65</v>
      </c>
      <c r="R1368" t="s">
        <v>66</v>
      </c>
      <c r="S1368" t="s">
        <v>105</v>
      </c>
      <c r="T1368" t="s">
        <v>67</v>
      </c>
      <c r="U1368" t="s">
        <v>35</v>
      </c>
      <c r="V1368">
        <v>603</v>
      </c>
      <c r="W1368" t="s">
        <v>36</v>
      </c>
      <c r="X1368" t="s">
        <v>37</v>
      </c>
      <c r="Y1368">
        <v>2</v>
      </c>
      <c r="AB1368" t="str">
        <f>IF(Table111[[#This Row],[In Adafruit Kit]]+Table111[[#This Row],[Common part]]&gt;0,1,"")</f>
        <v/>
      </c>
      <c r="AD1368">
        <v>1</v>
      </c>
      <c r="AE1368" t="e">
        <f>VLOOKUP(Table111[[#This Row],[Resistance (Ohms)]],Values!$A$12:'Values'!D$88,3,0)</f>
        <v>#N/A</v>
      </c>
      <c r="AG1368" t="str">
        <f>CONCATENATE(Table111[[#This Row],[Resistance (Ohms)]],Table111[[#This Row],[Tolerance]],Table111[[#This Row],[Stock]])</f>
        <v>560kÂ±1%</v>
      </c>
      <c r="AH1368" t="s">
        <v>11345</v>
      </c>
      <c r="AI1368" s="6" t="s">
        <v>11350</v>
      </c>
    </row>
    <row r="1369" spans="1:35">
      <c r="A1369" t="s">
        <v>7192</v>
      </c>
      <c r="B1369" t="s">
        <v>5275</v>
      </c>
      <c r="C1369" t="s">
        <v>8557</v>
      </c>
      <c r="D1369" t="s">
        <v>8558</v>
      </c>
      <c r="E1369" t="s">
        <v>60</v>
      </c>
      <c r="F1369" t="s">
        <v>5910</v>
      </c>
      <c r="G1369">
        <v>0</v>
      </c>
      <c r="H1369">
        <v>0</v>
      </c>
      <c r="I1369" t="s">
        <v>25</v>
      </c>
      <c r="J1369">
        <v>0</v>
      </c>
      <c r="K1369">
        <v>10</v>
      </c>
      <c r="L1369" t="s">
        <v>19</v>
      </c>
      <c r="M1369" t="s">
        <v>5279</v>
      </c>
      <c r="N1369" t="s">
        <v>1498</v>
      </c>
      <c r="O1369" t="s">
        <v>24</v>
      </c>
      <c r="P1369" t="s">
        <v>5280</v>
      </c>
      <c r="Q1369" t="s">
        <v>65</v>
      </c>
      <c r="R1369" t="s">
        <v>20</v>
      </c>
      <c r="S1369" t="s">
        <v>105</v>
      </c>
      <c r="T1369" t="s">
        <v>67</v>
      </c>
      <c r="U1369" t="s">
        <v>35</v>
      </c>
      <c r="V1369">
        <v>603</v>
      </c>
      <c r="W1369" t="s">
        <v>36</v>
      </c>
      <c r="X1369" t="s">
        <v>37</v>
      </c>
      <c r="Y1369">
        <v>2</v>
      </c>
      <c r="AB1369" t="str">
        <f>IF(Table111[[#This Row],[In Adafruit Kit]]+Table111[[#This Row],[Common part]]&gt;0,1,"")</f>
        <v/>
      </c>
      <c r="AE1369" t="e">
        <f>VLOOKUP(Table111[[#This Row],[Resistance (Ohms)]],Values!$A$12:'Values'!D$88,3,0)</f>
        <v>#N/A</v>
      </c>
      <c r="AG1369" t="str">
        <f>CONCATENATE(Table111[[#This Row],[Resistance (Ohms)]],Table111[[#This Row],[Tolerance]],Table111[[#This Row],[Stock]])</f>
        <v>560kÂ±1%</v>
      </c>
      <c r="AH1369" t="s">
        <v>11345</v>
      </c>
      <c r="AI1369" s="6" t="s">
        <v>11350</v>
      </c>
    </row>
    <row r="1370" spans="1:35">
      <c r="A1370" t="s">
        <v>7192</v>
      </c>
      <c r="B1370" t="s">
        <v>5275</v>
      </c>
      <c r="C1370" t="s">
        <v>9112</v>
      </c>
      <c r="D1370" t="s">
        <v>9113</v>
      </c>
      <c r="E1370" t="s">
        <v>60</v>
      </c>
      <c r="F1370" t="s">
        <v>5634</v>
      </c>
      <c r="G1370">
        <v>0</v>
      </c>
      <c r="H1370">
        <v>0</v>
      </c>
      <c r="I1370" t="s">
        <v>25</v>
      </c>
      <c r="J1370">
        <v>0</v>
      </c>
      <c r="K1370">
        <v>10</v>
      </c>
      <c r="L1370" t="s">
        <v>19</v>
      </c>
      <c r="M1370" t="s">
        <v>5279</v>
      </c>
      <c r="N1370" t="s">
        <v>1498</v>
      </c>
      <c r="O1370" t="s">
        <v>23</v>
      </c>
      <c r="P1370" t="s">
        <v>5280</v>
      </c>
      <c r="Q1370" t="s">
        <v>65</v>
      </c>
      <c r="R1370" t="s">
        <v>20</v>
      </c>
      <c r="S1370" t="s">
        <v>71</v>
      </c>
      <c r="T1370" t="s">
        <v>67</v>
      </c>
      <c r="U1370" t="s">
        <v>35</v>
      </c>
      <c r="V1370">
        <v>603</v>
      </c>
      <c r="W1370" t="s">
        <v>36</v>
      </c>
      <c r="X1370" t="s">
        <v>37</v>
      </c>
      <c r="Y1370">
        <v>2</v>
      </c>
      <c r="AB1370" t="str">
        <f>IF(Table111[[#This Row],[In Adafruit Kit]]+Table111[[#This Row],[Common part]]&gt;0,1,"")</f>
        <v/>
      </c>
      <c r="AE1370" t="e">
        <f>VLOOKUP(Table111[[#This Row],[Resistance (Ohms)]],Values!$A$12:'Values'!D$88,3,0)</f>
        <v>#N/A</v>
      </c>
      <c r="AG1370" t="str">
        <f>CONCATENATE(Table111[[#This Row],[Resistance (Ohms)]],Table111[[#This Row],[Tolerance]],Table111[[#This Row],[Stock]])</f>
        <v>560kÂ±5%</v>
      </c>
      <c r="AH1370" t="s">
        <v>11345</v>
      </c>
      <c r="AI1370" s="6" t="s">
        <v>11350</v>
      </c>
    </row>
    <row r="1371" spans="1:35">
      <c r="A1371" t="s">
        <v>5274</v>
      </c>
      <c r="B1371" t="s">
        <v>5275</v>
      </c>
      <c r="C1371" t="s">
        <v>6289</v>
      </c>
      <c r="D1371" t="s">
        <v>6290</v>
      </c>
      <c r="E1371" t="s">
        <v>60</v>
      </c>
      <c r="F1371" t="s">
        <v>6291</v>
      </c>
      <c r="G1371">
        <v>81749</v>
      </c>
      <c r="H1371">
        <v>0</v>
      </c>
      <c r="I1371">
        <v>0.1</v>
      </c>
      <c r="J1371">
        <v>0</v>
      </c>
      <c r="K1371">
        <v>1</v>
      </c>
      <c r="L1371" t="s">
        <v>19</v>
      </c>
      <c r="M1371" t="s">
        <v>5279</v>
      </c>
      <c r="N1371" t="s">
        <v>1502</v>
      </c>
      <c r="O1371" t="s">
        <v>24</v>
      </c>
      <c r="P1371" t="s">
        <v>5280</v>
      </c>
      <c r="Q1371" t="s">
        <v>65</v>
      </c>
      <c r="R1371" t="s">
        <v>66</v>
      </c>
      <c r="S1371" t="s">
        <v>105</v>
      </c>
      <c r="T1371" t="s">
        <v>67</v>
      </c>
      <c r="U1371" t="s">
        <v>35</v>
      </c>
      <c r="V1371">
        <v>603</v>
      </c>
      <c r="W1371" t="s">
        <v>36</v>
      </c>
      <c r="X1371" t="s">
        <v>37</v>
      </c>
      <c r="Y1371">
        <v>2</v>
      </c>
      <c r="AB1371" t="str">
        <f>IF(Table111[[#This Row],[In Adafruit Kit]]+Table111[[#This Row],[Common part]]&gt;0,1,"")</f>
        <v/>
      </c>
      <c r="AD1371">
        <v>1</v>
      </c>
      <c r="AE1371" t="e">
        <f>VLOOKUP(Table111[[#This Row],[Resistance (Ohms)]],Values!$A$12:'Values'!D$88,3,0)</f>
        <v>#N/A</v>
      </c>
      <c r="AG1371" t="str">
        <f>CONCATENATE(Table111[[#This Row],[Resistance (Ohms)]],Table111[[#This Row],[Tolerance]],Table111[[#This Row],[Stock]])</f>
        <v>562kÂ±1%</v>
      </c>
      <c r="AH1371" t="s">
        <v>11345</v>
      </c>
      <c r="AI1371" s="6" t="s">
        <v>11350</v>
      </c>
    </row>
    <row r="1372" spans="1:35">
      <c r="A1372" t="s">
        <v>7192</v>
      </c>
      <c r="B1372" t="s">
        <v>5275</v>
      </c>
      <c r="C1372" t="s">
        <v>8565</v>
      </c>
      <c r="D1372" t="s">
        <v>8566</v>
      </c>
      <c r="E1372" t="s">
        <v>60</v>
      </c>
      <c r="F1372" t="s">
        <v>6291</v>
      </c>
      <c r="G1372">
        <v>0</v>
      </c>
      <c r="H1372">
        <v>0</v>
      </c>
      <c r="I1372" t="s">
        <v>25</v>
      </c>
      <c r="J1372">
        <v>0</v>
      </c>
      <c r="K1372">
        <v>10</v>
      </c>
      <c r="L1372" t="s">
        <v>19</v>
      </c>
      <c r="M1372" t="s">
        <v>5279</v>
      </c>
      <c r="N1372" t="s">
        <v>1502</v>
      </c>
      <c r="O1372" t="s">
        <v>24</v>
      </c>
      <c r="P1372" t="s">
        <v>5280</v>
      </c>
      <c r="Q1372" t="s">
        <v>65</v>
      </c>
      <c r="R1372" t="s">
        <v>20</v>
      </c>
      <c r="S1372" t="s">
        <v>105</v>
      </c>
      <c r="T1372" t="s">
        <v>67</v>
      </c>
      <c r="U1372" t="s">
        <v>35</v>
      </c>
      <c r="V1372">
        <v>603</v>
      </c>
      <c r="W1372" t="s">
        <v>36</v>
      </c>
      <c r="X1372" t="s">
        <v>37</v>
      </c>
      <c r="Y1372">
        <v>2</v>
      </c>
      <c r="AB1372" t="str">
        <f>IF(Table111[[#This Row],[In Adafruit Kit]]+Table111[[#This Row],[Common part]]&gt;0,1,"")</f>
        <v/>
      </c>
      <c r="AE1372" t="e">
        <f>VLOOKUP(Table111[[#This Row],[Resistance (Ohms)]],Values!$A$12:'Values'!D$88,3,0)</f>
        <v>#N/A</v>
      </c>
      <c r="AG1372" t="str">
        <f>CONCATENATE(Table111[[#This Row],[Resistance (Ohms)]],Table111[[#This Row],[Tolerance]],Table111[[#This Row],[Stock]])</f>
        <v>562kÂ±1%</v>
      </c>
      <c r="AH1372" t="s">
        <v>11345</v>
      </c>
      <c r="AI1372" s="6" t="s">
        <v>11350</v>
      </c>
    </row>
    <row r="1373" spans="1:35">
      <c r="A1373" t="s">
        <v>5274</v>
      </c>
      <c r="B1373" t="s">
        <v>5275</v>
      </c>
      <c r="C1373" t="s">
        <v>5389</v>
      </c>
      <c r="D1373" t="s">
        <v>5390</v>
      </c>
      <c r="E1373" t="s">
        <v>60</v>
      </c>
      <c r="F1373" t="s">
        <v>5391</v>
      </c>
      <c r="G1373">
        <v>183430</v>
      </c>
      <c r="H1373">
        <v>0</v>
      </c>
      <c r="I1373">
        <v>0.1</v>
      </c>
      <c r="J1373">
        <v>0</v>
      </c>
      <c r="K1373">
        <v>1</v>
      </c>
      <c r="L1373" t="s">
        <v>19</v>
      </c>
      <c r="M1373" t="s">
        <v>5279</v>
      </c>
      <c r="N1373" t="s">
        <v>876</v>
      </c>
      <c r="O1373" t="s">
        <v>23</v>
      </c>
      <c r="P1373" t="s">
        <v>5280</v>
      </c>
      <c r="Q1373" t="s">
        <v>65</v>
      </c>
      <c r="R1373" t="s">
        <v>66</v>
      </c>
      <c r="S1373" t="s">
        <v>105</v>
      </c>
      <c r="T1373" t="s">
        <v>67</v>
      </c>
      <c r="U1373" t="s">
        <v>35</v>
      </c>
      <c r="V1373">
        <v>603</v>
      </c>
      <c r="W1373" t="s">
        <v>36</v>
      </c>
      <c r="X1373" t="s">
        <v>37</v>
      </c>
      <c r="Y1373">
        <v>2</v>
      </c>
      <c r="AB1373" t="str">
        <f>IF(Table111[[#This Row],[In Adafruit Kit]]+Table111[[#This Row],[Common part]]&gt;0,1,"")</f>
        <v/>
      </c>
      <c r="AC1373">
        <v>1</v>
      </c>
      <c r="AE1373" t="e">
        <f>VLOOKUP(Table111[[#This Row],[Resistance (Ohms)]],Values!$A$12:'Values'!D$88,3,0)</f>
        <v>#N/A</v>
      </c>
      <c r="AG1373" t="str">
        <f>CONCATENATE(Table111[[#This Row],[Resistance (Ohms)]],Table111[[#This Row],[Tolerance]],Table111[[#This Row],[Stock]])</f>
        <v>56kÂ±5%</v>
      </c>
      <c r="AH1373" t="s">
        <v>11345</v>
      </c>
      <c r="AI1373" s="6" t="s">
        <v>11350</v>
      </c>
    </row>
    <row r="1374" spans="1:35">
      <c r="A1374" t="s">
        <v>5274</v>
      </c>
      <c r="B1374" t="s">
        <v>5275</v>
      </c>
      <c r="C1374" t="s">
        <v>6613</v>
      </c>
      <c r="D1374" t="s">
        <v>6614</v>
      </c>
      <c r="E1374" t="s">
        <v>60</v>
      </c>
      <c r="F1374" t="s">
        <v>6615</v>
      </c>
      <c r="G1374">
        <v>53271</v>
      </c>
      <c r="H1374">
        <v>0</v>
      </c>
      <c r="I1374">
        <v>0.1</v>
      </c>
      <c r="J1374">
        <v>0</v>
      </c>
      <c r="K1374">
        <v>1</v>
      </c>
      <c r="L1374" t="s">
        <v>19</v>
      </c>
      <c r="M1374" t="s">
        <v>5279</v>
      </c>
      <c r="N1374" t="s">
        <v>876</v>
      </c>
      <c r="O1374" t="s">
        <v>24</v>
      </c>
      <c r="P1374" t="s">
        <v>5280</v>
      </c>
      <c r="Q1374" t="s">
        <v>65</v>
      </c>
      <c r="R1374" t="s">
        <v>66</v>
      </c>
      <c r="S1374" t="s">
        <v>105</v>
      </c>
      <c r="T1374" t="s">
        <v>67</v>
      </c>
      <c r="U1374" t="s">
        <v>35</v>
      </c>
      <c r="V1374">
        <v>603</v>
      </c>
      <c r="W1374" t="s">
        <v>36</v>
      </c>
      <c r="X1374" t="s">
        <v>37</v>
      </c>
      <c r="Y1374">
        <v>2</v>
      </c>
      <c r="AB1374" t="str">
        <f>IF(Table111[[#This Row],[In Adafruit Kit]]+Table111[[#This Row],[Common part]]&gt;0,1,"")</f>
        <v/>
      </c>
      <c r="AD1374">
        <v>1</v>
      </c>
      <c r="AE1374" t="e">
        <f>VLOOKUP(Table111[[#This Row],[Resistance (Ohms)]],Values!$A$12:'Values'!D$88,3,0)</f>
        <v>#N/A</v>
      </c>
      <c r="AG1374" t="str">
        <f>CONCATENATE(Table111[[#This Row],[Resistance (Ohms)]],Table111[[#This Row],[Tolerance]],Table111[[#This Row],[Stock]])</f>
        <v>56kÂ±1%</v>
      </c>
      <c r="AH1374" t="s">
        <v>11345</v>
      </c>
      <c r="AI1374" s="6" t="s">
        <v>11350</v>
      </c>
    </row>
    <row r="1375" spans="1:35">
      <c r="A1375" t="s">
        <v>7192</v>
      </c>
      <c r="B1375" t="s">
        <v>5275</v>
      </c>
      <c r="C1375" t="s">
        <v>9110</v>
      </c>
      <c r="D1375" t="s">
        <v>9111</v>
      </c>
      <c r="E1375" t="s">
        <v>60</v>
      </c>
      <c r="F1375" t="s">
        <v>5391</v>
      </c>
      <c r="G1375">
        <v>0</v>
      </c>
      <c r="H1375">
        <v>0</v>
      </c>
      <c r="I1375" t="s">
        <v>25</v>
      </c>
      <c r="J1375">
        <v>0</v>
      </c>
      <c r="K1375">
        <v>10</v>
      </c>
      <c r="L1375" t="s">
        <v>19</v>
      </c>
      <c r="M1375" t="s">
        <v>5279</v>
      </c>
      <c r="N1375" t="s">
        <v>876</v>
      </c>
      <c r="O1375" t="s">
        <v>23</v>
      </c>
      <c r="P1375" t="s">
        <v>5280</v>
      </c>
      <c r="Q1375" t="s">
        <v>65</v>
      </c>
      <c r="R1375" t="s">
        <v>20</v>
      </c>
      <c r="S1375" t="s">
        <v>71</v>
      </c>
      <c r="T1375" t="s">
        <v>67</v>
      </c>
      <c r="U1375" t="s">
        <v>35</v>
      </c>
      <c r="V1375">
        <v>603</v>
      </c>
      <c r="W1375" t="s">
        <v>36</v>
      </c>
      <c r="X1375" t="s">
        <v>37</v>
      </c>
      <c r="Y1375">
        <v>2</v>
      </c>
      <c r="AB1375" t="str">
        <f>IF(Table111[[#This Row],[In Adafruit Kit]]+Table111[[#This Row],[Common part]]&gt;0,1,"")</f>
        <v/>
      </c>
      <c r="AE1375" t="e">
        <f>VLOOKUP(Table111[[#This Row],[Resistance (Ohms)]],Values!$A$12:'Values'!D$88,3,0)</f>
        <v>#N/A</v>
      </c>
      <c r="AG1375" t="str">
        <f>CONCATENATE(Table111[[#This Row],[Resistance (Ohms)]],Table111[[#This Row],[Tolerance]],Table111[[#This Row],[Stock]])</f>
        <v>56kÂ±5%</v>
      </c>
      <c r="AH1375" t="s">
        <v>11345</v>
      </c>
      <c r="AI1375" s="6" t="s">
        <v>11350</v>
      </c>
    </row>
    <row r="1376" spans="1:35">
      <c r="A1376" t="s">
        <v>5274</v>
      </c>
      <c r="B1376" t="s">
        <v>5275</v>
      </c>
      <c r="C1376" t="s">
        <v>7297</v>
      </c>
      <c r="D1376" t="s">
        <v>7298</v>
      </c>
      <c r="E1376" t="s">
        <v>60</v>
      </c>
      <c r="F1376" t="s">
        <v>7299</v>
      </c>
      <c r="G1376">
        <v>13340</v>
      </c>
      <c r="H1376">
        <v>0</v>
      </c>
      <c r="I1376">
        <v>0.1</v>
      </c>
      <c r="J1376">
        <v>0</v>
      </c>
      <c r="K1376">
        <v>1</v>
      </c>
      <c r="L1376" t="s">
        <v>19</v>
      </c>
      <c r="M1376" t="s">
        <v>5279</v>
      </c>
      <c r="N1376" t="s">
        <v>880</v>
      </c>
      <c r="O1376" t="s">
        <v>24</v>
      </c>
      <c r="P1376" t="s">
        <v>5280</v>
      </c>
      <c r="Q1376" t="s">
        <v>65</v>
      </c>
      <c r="R1376" t="s">
        <v>66</v>
      </c>
      <c r="S1376" t="s">
        <v>105</v>
      </c>
      <c r="T1376" t="s">
        <v>67</v>
      </c>
      <c r="U1376" t="s">
        <v>35</v>
      </c>
      <c r="V1376">
        <v>603</v>
      </c>
      <c r="W1376" t="s">
        <v>36</v>
      </c>
      <c r="X1376" t="s">
        <v>37</v>
      </c>
      <c r="Y1376">
        <v>2</v>
      </c>
      <c r="AB1376" t="str">
        <f>IF(Table111[[#This Row],[In Adafruit Kit]]+Table111[[#This Row],[Common part]]&gt;0,1,"")</f>
        <v/>
      </c>
      <c r="AD1376">
        <v>1</v>
      </c>
      <c r="AE1376" t="e">
        <f>VLOOKUP(Table111[[#This Row],[Resistance (Ohms)]],Values!$A$12:'Values'!D$88,3,0)</f>
        <v>#N/A</v>
      </c>
      <c r="AG1376" t="str">
        <f>CONCATENATE(Table111[[#This Row],[Resistance (Ohms)]],Table111[[#This Row],[Tolerance]],Table111[[#This Row],[Stock]])</f>
        <v>57.6kÂ±1%</v>
      </c>
      <c r="AH1376" t="s">
        <v>11345</v>
      </c>
      <c r="AI1376" s="6" t="s">
        <v>11350</v>
      </c>
    </row>
    <row r="1377" spans="1:35">
      <c r="A1377" t="s">
        <v>7192</v>
      </c>
      <c r="B1377" t="s">
        <v>5275</v>
      </c>
      <c r="C1377" t="s">
        <v>8575</v>
      </c>
      <c r="D1377" t="s">
        <v>8576</v>
      </c>
      <c r="E1377" t="s">
        <v>60</v>
      </c>
      <c r="F1377" t="s">
        <v>7299</v>
      </c>
      <c r="G1377">
        <v>0</v>
      </c>
      <c r="H1377">
        <v>0</v>
      </c>
      <c r="I1377" t="s">
        <v>25</v>
      </c>
      <c r="J1377">
        <v>0</v>
      </c>
      <c r="K1377">
        <v>10</v>
      </c>
      <c r="L1377" t="s">
        <v>19</v>
      </c>
      <c r="M1377" t="s">
        <v>5279</v>
      </c>
      <c r="N1377" t="s">
        <v>880</v>
      </c>
      <c r="O1377" t="s">
        <v>24</v>
      </c>
      <c r="P1377" t="s">
        <v>5280</v>
      </c>
      <c r="Q1377" t="s">
        <v>65</v>
      </c>
      <c r="R1377" t="s">
        <v>20</v>
      </c>
      <c r="S1377" t="s">
        <v>105</v>
      </c>
      <c r="T1377" t="s">
        <v>67</v>
      </c>
      <c r="U1377" t="s">
        <v>35</v>
      </c>
      <c r="V1377">
        <v>603</v>
      </c>
      <c r="W1377" t="s">
        <v>36</v>
      </c>
      <c r="X1377" t="s">
        <v>37</v>
      </c>
      <c r="Y1377">
        <v>2</v>
      </c>
      <c r="AB1377" t="str">
        <f>IF(Table111[[#This Row],[In Adafruit Kit]]+Table111[[#This Row],[Common part]]&gt;0,1,"")</f>
        <v/>
      </c>
      <c r="AE1377" t="e">
        <f>VLOOKUP(Table111[[#This Row],[Resistance (Ohms)]],Values!$A$12:'Values'!D$88,3,0)</f>
        <v>#N/A</v>
      </c>
      <c r="AG1377" t="str">
        <f>CONCATENATE(Table111[[#This Row],[Resistance (Ohms)]],Table111[[#This Row],[Tolerance]],Table111[[#This Row],[Stock]])</f>
        <v>57.6kÂ±1%</v>
      </c>
      <c r="AH1377" t="s">
        <v>11345</v>
      </c>
      <c r="AI1377" s="6" t="s">
        <v>11350</v>
      </c>
    </row>
    <row r="1378" spans="1:35">
      <c r="A1378" t="s">
        <v>5274</v>
      </c>
      <c r="B1378" t="s">
        <v>5275</v>
      </c>
      <c r="C1378" t="s">
        <v>6670</v>
      </c>
      <c r="D1378" t="s">
        <v>6671</v>
      </c>
      <c r="E1378" t="s">
        <v>60</v>
      </c>
      <c r="F1378" t="s">
        <v>6672</v>
      </c>
      <c r="G1378">
        <v>46598</v>
      </c>
      <c r="H1378">
        <v>0</v>
      </c>
      <c r="I1378">
        <v>0.1</v>
      </c>
      <c r="J1378">
        <v>0</v>
      </c>
      <c r="K1378">
        <v>1</v>
      </c>
      <c r="L1378" t="s">
        <v>19</v>
      </c>
      <c r="M1378" t="s">
        <v>5279</v>
      </c>
      <c r="N1378" t="s">
        <v>3133</v>
      </c>
      <c r="O1378" t="s">
        <v>24</v>
      </c>
      <c r="P1378" t="s">
        <v>5280</v>
      </c>
      <c r="Q1378" t="s">
        <v>65</v>
      </c>
      <c r="R1378" t="s">
        <v>66</v>
      </c>
      <c r="S1378" t="s">
        <v>105</v>
      </c>
      <c r="T1378" t="s">
        <v>67</v>
      </c>
      <c r="U1378" t="s">
        <v>35</v>
      </c>
      <c r="V1378">
        <v>603</v>
      </c>
      <c r="W1378" t="s">
        <v>36</v>
      </c>
      <c r="X1378" t="s">
        <v>37</v>
      </c>
      <c r="Y1378">
        <v>2</v>
      </c>
      <c r="AB1378" t="str">
        <f>IF(Table111[[#This Row],[In Adafruit Kit]]+Table111[[#This Row],[Common part]]&gt;0,1,"")</f>
        <v/>
      </c>
      <c r="AD1378">
        <v>1</v>
      </c>
      <c r="AE1378" t="e">
        <f>VLOOKUP(Table111[[#This Row],[Resistance (Ohms)]],Values!$A$12:'Values'!D$88,3,0)</f>
        <v>#N/A</v>
      </c>
      <c r="AG1378" t="str">
        <f>CONCATENATE(Table111[[#This Row],[Resistance (Ohms)]],Table111[[#This Row],[Tolerance]],Table111[[#This Row],[Stock]])</f>
        <v>576kÂ±1%</v>
      </c>
      <c r="AH1378" t="s">
        <v>11345</v>
      </c>
      <c r="AI1378" s="6" t="s">
        <v>11350</v>
      </c>
    </row>
    <row r="1379" spans="1:35">
      <c r="A1379" t="s">
        <v>7192</v>
      </c>
      <c r="B1379" t="s">
        <v>5275</v>
      </c>
      <c r="C1379" t="s">
        <v>8577</v>
      </c>
      <c r="D1379" t="s">
        <v>8578</v>
      </c>
      <c r="E1379" t="s">
        <v>60</v>
      </c>
      <c r="F1379" t="s">
        <v>6672</v>
      </c>
      <c r="G1379">
        <v>0</v>
      </c>
      <c r="H1379">
        <v>0</v>
      </c>
      <c r="I1379" t="s">
        <v>25</v>
      </c>
      <c r="J1379">
        <v>0</v>
      </c>
      <c r="K1379">
        <v>10</v>
      </c>
      <c r="L1379" t="s">
        <v>19</v>
      </c>
      <c r="M1379" t="s">
        <v>5279</v>
      </c>
      <c r="N1379" t="s">
        <v>3133</v>
      </c>
      <c r="O1379" t="s">
        <v>24</v>
      </c>
      <c r="P1379" t="s">
        <v>5280</v>
      </c>
      <c r="Q1379" t="s">
        <v>65</v>
      </c>
      <c r="R1379" t="s">
        <v>20</v>
      </c>
      <c r="S1379" t="s">
        <v>105</v>
      </c>
      <c r="T1379" t="s">
        <v>67</v>
      </c>
      <c r="U1379" t="s">
        <v>35</v>
      </c>
      <c r="V1379">
        <v>603</v>
      </c>
      <c r="W1379" t="s">
        <v>36</v>
      </c>
      <c r="X1379" t="s">
        <v>37</v>
      </c>
      <c r="Y1379">
        <v>2</v>
      </c>
      <c r="AB1379" t="str">
        <f>IF(Table111[[#This Row],[In Adafruit Kit]]+Table111[[#This Row],[Common part]]&gt;0,1,"")</f>
        <v/>
      </c>
      <c r="AE1379" t="e">
        <f>VLOOKUP(Table111[[#This Row],[Resistance (Ohms)]],Values!$A$12:'Values'!D$88,3,0)</f>
        <v>#N/A</v>
      </c>
      <c r="AG1379" t="str">
        <f>CONCATENATE(Table111[[#This Row],[Resistance (Ohms)]],Table111[[#This Row],[Tolerance]],Table111[[#This Row],[Stock]])</f>
        <v>576kÂ±1%</v>
      </c>
      <c r="AH1379" t="s">
        <v>11345</v>
      </c>
      <c r="AI1379" s="6" t="s">
        <v>11350</v>
      </c>
    </row>
    <row r="1380" spans="1:35">
      <c r="A1380" t="s">
        <v>5274</v>
      </c>
      <c r="B1380" t="s">
        <v>5275</v>
      </c>
      <c r="C1380" t="s">
        <v>6292</v>
      </c>
      <c r="D1380" t="s">
        <v>6293</v>
      </c>
      <c r="E1380" t="s">
        <v>60</v>
      </c>
      <c r="F1380" t="s">
        <v>6294</v>
      </c>
      <c r="G1380">
        <v>92340</v>
      </c>
      <c r="H1380">
        <v>0</v>
      </c>
      <c r="I1380">
        <v>0.1</v>
      </c>
      <c r="J1380">
        <v>0</v>
      </c>
      <c r="K1380">
        <v>1</v>
      </c>
      <c r="L1380" t="s">
        <v>19</v>
      </c>
      <c r="M1380" t="s">
        <v>5279</v>
      </c>
      <c r="N1380" t="s">
        <v>1931</v>
      </c>
      <c r="O1380" t="s">
        <v>24</v>
      </c>
      <c r="P1380" t="s">
        <v>5280</v>
      </c>
      <c r="Q1380" t="s">
        <v>65</v>
      </c>
      <c r="R1380" t="s">
        <v>66</v>
      </c>
      <c r="S1380" t="s">
        <v>105</v>
      </c>
      <c r="T1380" t="s">
        <v>67</v>
      </c>
      <c r="U1380" t="s">
        <v>35</v>
      </c>
      <c r="V1380">
        <v>603</v>
      </c>
      <c r="W1380" t="s">
        <v>36</v>
      </c>
      <c r="X1380" t="s">
        <v>37</v>
      </c>
      <c r="Y1380">
        <v>2</v>
      </c>
      <c r="AB1380" t="str">
        <f>IF(Table111[[#This Row],[In Adafruit Kit]]+Table111[[#This Row],[Common part]]&gt;0,1,"")</f>
        <v/>
      </c>
      <c r="AD1380">
        <v>1</v>
      </c>
      <c r="AE1380" t="e">
        <f>VLOOKUP(Table111[[#This Row],[Resistance (Ohms)]],Values!$A$12:'Values'!D$88,3,0)</f>
        <v>#N/A</v>
      </c>
      <c r="AG1380" t="str">
        <f>CONCATENATE(Table111[[#This Row],[Resistance (Ohms)]],Table111[[#This Row],[Tolerance]],Table111[[#This Row],[Stock]])</f>
        <v>590kÂ±1%</v>
      </c>
      <c r="AH1380" t="s">
        <v>11345</v>
      </c>
      <c r="AI1380" s="6" t="s">
        <v>11350</v>
      </c>
    </row>
    <row r="1381" spans="1:35">
      <c r="A1381" t="s">
        <v>7192</v>
      </c>
      <c r="B1381" t="s">
        <v>5275</v>
      </c>
      <c r="C1381" t="s">
        <v>8587</v>
      </c>
      <c r="D1381" t="s">
        <v>8588</v>
      </c>
      <c r="E1381" t="s">
        <v>60</v>
      </c>
      <c r="F1381" t="s">
        <v>6294</v>
      </c>
      <c r="G1381">
        <v>0</v>
      </c>
      <c r="H1381">
        <v>0</v>
      </c>
      <c r="I1381" t="s">
        <v>25</v>
      </c>
      <c r="J1381">
        <v>0</v>
      </c>
      <c r="K1381">
        <v>10</v>
      </c>
      <c r="L1381" t="s">
        <v>19</v>
      </c>
      <c r="M1381" t="s">
        <v>5279</v>
      </c>
      <c r="N1381" t="s">
        <v>1931</v>
      </c>
      <c r="O1381" t="s">
        <v>24</v>
      </c>
      <c r="P1381" t="s">
        <v>5280</v>
      </c>
      <c r="Q1381" t="s">
        <v>65</v>
      </c>
      <c r="R1381" t="s">
        <v>20</v>
      </c>
      <c r="S1381" t="s">
        <v>105</v>
      </c>
      <c r="T1381" t="s">
        <v>67</v>
      </c>
      <c r="U1381" t="s">
        <v>35</v>
      </c>
      <c r="V1381">
        <v>603</v>
      </c>
      <c r="W1381" t="s">
        <v>36</v>
      </c>
      <c r="X1381" t="s">
        <v>37</v>
      </c>
      <c r="Y1381">
        <v>2</v>
      </c>
      <c r="AB1381" t="str">
        <f>IF(Table111[[#This Row],[In Adafruit Kit]]+Table111[[#This Row],[Common part]]&gt;0,1,"")</f>
        <v/>
      </c>
      <c r="AE1381" t="e">
        <f>VLOOKUP(Table111[[#This Row],[Resistance (Ohms)]],Values!$A$12:'Values'!D$88,3,0)</f>
        <v>#N/A</v>
      </c>
      <c r="AG1381" t="str">
        <f>CONCATENATE(Table111[[#This Row],[Resistance (Ohms)]],Table111[[#This Row],[Tolerance]],Table111[[#This Row],[Stock]])</f>
        <v>590kÂ±1%</v>
      </c>
      <c r="AH1381" t="s">
        <v>11345</v>
      </c>
      <c r="AI1381" s="6" t="s">
        <v>11350</v>
      </c>
    </row>
    <row r="1382" spans="1:35">
      <c r="A1382" t="s">
        <v>5274</v>
      </c>
      <c r="B1382" t="s">
        <v>5275</v>
      </c>
      <c r="C1382" t="s">
        <v>6199</v>
      </c>
      <c r="D1382" t="s">
        <v>6200</v>
      </c>
      <c r="E1382" t="s">
        <v>60</v>
      </c>
      <c r="F1382" t="s">
        <v>6201</v>
      </c>
      <c r="G1382">
        <v>90812</v>
      </c>
      <c r="H1382">
        <v>0</v>
      </c>
      <c r="I1382">
        <v>0.1</v>
      </c>
      <c r="J1382">
        <v>0</v>
      </c>
      <c r="K1382">
        <v>1</v>
      </c>
      <c r="L1382" t="s">
        <v>19</v>
      </c>
      <c r="M1382" t="s">
        <v>5279</v>
      </c>
      <c r="N1382" t="s">
        <v>1024</v>
      </c>
      <c r="O1382" t="s">
        <v>24</v>
      </c>
      <c r="P1382" t="s">
        <v>5280</v>
      </c>
      <c r="Q1382" t="s">
        <v>65</v>
      </c>
      <c r="R1382" t="s">
        <v>66</v>
      </c>
      <c r="S1382" t="s">
        <v>105</v>
      </c>
      <c r="T1382" t="s">
        <v>67</v>
      </c>
      <c r="U1382" t="s">
        <v>35</v>
      </c>
      <c r="V1382">
        <v>603</v>
      </c>
      <c r="W1382" t="s">
        <v>36</v>
      </c>
      <c r="X1382" t="s">
        <v>37</v>
      </c>
      <c r="Y1382">
        <v>2</v>
      </c>
      <c r="AB1382" t="str">
        <f>IF(Table111[[#This Row],[In Adafruit Kit]]+Table111[[#This Row],[Common part]]&gt;0,1,"")</f>
        <v/>
      </c>
      <c r="AD1382">
        <v>1</v>
      </c>
      <c r="AE1382" t="e">
        <f>VLOOKUP(Table111[[#This Row],[Resistance (Ohms)]],Values!$A$12:'Values'!D$88,3,0)</f>
        <v>#N/A</v>
      </c>
      <c r="AG1382" t="str">
        <f>CONCATENATE(Table111[[#This Row],[Resistance (Ohms)]],Table111[[#This Row],[Tolerance]],Table111[[#This Row],[Stock]])</f>
        <v>59kÂ±1%</v>
      </c>
      <c r="AH1382" t="s">
        <v>11345</v>
      </c>
      <c r="AI1382" s="6" t="s">
        <v>11350</v>
      </c>
    </row>
    <row r="1383" spans="1:35">
      <c r="A1383" t="s">
        <v>7192</v>
      </c>
      <c r="B1383" t="s">
        <v>5275</v>
      </c>
      <c r="C1383" t="s">
        <v>8585</v>
      </c>
      <c r="D1383" t="s">
        <v>8586</v>
      </c>
      <c r="E1383" t="s">
        <v>60</v>
      </c>
      <c r="F1383" t="s">
        <v>6201</v>
      </c>
      <c r="G1383">
        <v>0</v>
      </c>
      <c r="H1383">
        <v>0</v>
      </c>
      <c r="I1383" t="s">
        <v>25</v>
      </c>
      <c r="J1383">
        <v>0</v>
      </c>
      <c r="K1383">
        <v>10</v>
      </c>
      <c r="L1383" t="s">
        <v>19</v>
      </c>
      <c r="M1383" t="s">
        <v>5279</v>
      </c>
      <c r="N1383" t="s">
        <v>1024</v>
      </c>
      <c r="O1383" t="s">
        <v>24</v>
      </c>
      <c r="P1383" t="s">
        <v>5280</v>
      </c>
      <c r="Q1383" t="s">
        <v>65</v>
      </c>
      <c r="R1383" t="s">
        <v>20</v>
      </c>
      <c r="S1383" t="s">
        <v>105</v>
      </c>
      <c r="T1383" t="s">
        <v>67</v>
      </c>
      <c r="U1383" t="s">
        <v>35</v>
      </c>
      <c r="V1383">
        <v>603</v>
      </c>
      <c r="W1383" t="s">
        <v>36</v>
      </c>
      <c r="X1383" t="s">
        <v>37</v>
      </c>
      <c r="Y1383">
        <v>2</v>
      </c>
      <c r="AB1383" t="str">
        <f>IF(Table111[[#This Row],[In Adafruit Kit]]+Table111[[#This Row],[Common part]]&gt;0,1,"")</f>
        <v/>
      </c>
      <c r="AE1383" t="e">
        <f>VLOOKUP(Table111[[#This Row],[Resistance (Ohms)]],Values!$A$12:'Values'!D$88,3,0)</f>
        <v>#N/A</v>
      </c>
      <c r="AG1383" t="str">
        <f>CONCATENATE(Table111[[#This Row],[Resistance (Ohms)]],Table111[[#This Row],[Tolerance]],Table111[[#This Row],[Stock]])</f>
        <v>59kÂ±1%</v>
      </c>
      <c r="AH1383" t="s">
        <v>11345</v>
      </c>
      <c r="AI1383" s="6" t="s">
        <v>11350</v>
      </c>
    </row>
    <row r="1384" spans="1:35">
      <c r="A1384" t="s">
        <v>5274</v>
      </c>
      <c r="B1384" t="s">
        <v>5275</v>
      </c>
      <c r="C1384" t="s">
        <v>7627</v>
      </c>
      <c r="D1384" t="s">
        <v>7628</v>
      </c>
      <c r="E1384" t="s">
        <v>60</v>
      </c>
      <c r="F1384" t="s">
        <v>7629</v>
      </c>
      <c r="G1384">
        <v>0</v>
      </c>
      <c r="H1384">
        <v>0</v>
      </c>
      <c r="I1384">
        <v>0.1</v>
      </c>
      <c r="J1384">
        <v>0</v>
      </c>
      <c r="K1384">
        <v>1</v>
      </c>
      <c r="L1384" t="s">
        <v>19</v>
      </c>
      <c r="M1384" t="s">
        <v>5279</v>
      </c>
      <c r="N1384" t="s">
        <v>1157</v>
      </c>
      <c r="O1384" t="s">
        <v>24</v>
      </c>
      <c r="P1384" t="s">
        <v>5280</v>
      </c>
      <c r="Q1384" t="s">
        <v>65</v>
      </c>
      <c r="R1384" t="s">
        <v>66</v>
      </c>
      <c r="S1384" t="s">
        <v>105</v>
      </c>
      <c r="T1384" t="s">
        <v>67</v>
      </c>
      <c r="U1384" t="s">
        <v>35</v>
      </c>
      <c r="V1384">
        <v>603</v>
      </c>
      <c r="W1384" t="s">
        <v>36</v>
      </c>
      <c r="X1384" t="s">
        <v>37</v>
      </c>
      <c r="Y1384">
        <v>2</v>
      </c>
      <c r="AB1384" t="str">
        <f>IF(Table111[[#This Row],[In Adafruit Kit]]+Table111[[#This Row],[Common part]]&gt;0,1,"")</f>
        <v/>
      </c>
      <c r="AD1384">
        <v>1</v>
      </c>
      <c r="AE1384" t="e">
        <f>VLOOKUP(Table111[[#This Row],[Resistance (Ohms)]],Values!$A$12:'Values'!D$88,3,0)</f>
        <v>#N/A</v>
      </c>
      <c r="AG1384" t="str">
        <f>CONCATENATE(Table111[[#This Row],[Resistance (Ohms)]],Table111[[#This Row],[Tolerance]],Table111[[#This Row],[Stock]])</f>
        <v>6.04kÂ±1%</v>
      </c>
      <c r="AH1384" t="s">
        <v>11345</v>
      </c>
      <c r="AI1384" s="6" t="s">
        <v>11350</v>
      </c>
    </row>
    <row r="1385" spans="1:35">
      <c r="A1385" t="s">
        <v>7192</v>
      </c>
      <c r="B1385" t="s">
        <v>5275</v>
      </c>
      <c r="C1385" t="s">
        <v>8604</v>
      </c>
      <c r="D1385" t="s">
        <v>8605</v>
      </c>
      <c r="E1385" t="s">
        <v>60</v>
      </c>
      <c r="F1385" t="s">
        <v>7629</v>
      </c>
      <c r="G1385">
        <v>0</v>
      </c>
      <c r="H1385">
        <v>0</v>
      </c>
      <c r="I1385" t="s">
        <v>25</v>
      </c>
      <c r="J1385">
        <v>0</v>
      </c>
      <c r="K1385">
        <v>10</v>
      </c>
      <c r="L1385" t="s">
        <v>19</v>
      </c>
      <c r="M1385" t="s">
        <v>5279</v>
      </c>
      <c r="N1385" t="s">
        <v>1157</v>
      </c>
      <c r="O1385" t="s">
        <v>24</v>
      </c>
      <c r="P1385" t="s">
        <v>5280</v>
      </c>
      <c r="Q1385" t="s">
        <v>65</v>
      </c>
      <c r="R1385" t="s">
        <v>20</v>
      </c>
      <c r="S1385" t="s">
        <v>105</v>
      </c>
      <c r="T1385" t="s">
        <v>67</v>
      </c>
      <c r="U1385" t="s">
        <v>35</v>
      </c>
      <c r="V1385">
        <v>603</v>
      </c>
      <c r="W1385" t="s">
        <v>36</v>
      </c>
      <c r="X1385" t="s">
        <v>37</v>
      </c>
      <c r="Y1385">
        <v>2</v>
      </c>
      <c r="AB1385" t="str">
        <f>IF(Table111[[#This Row],[In Adafruit Kit]]+Table111[[#This Row],[Common part]]&gt;0,1,"")</f>
        <v/>
      </c>
      <c r="AE1385" t="e">
        <f>VLOOKUP(Table111[[#This Row],[Resistance (Ohms)]],Values!$A$12:'Values'!D$88,3,0)</f>
        <v>#N/A</v>
      </c>
      <c r="AG1385" t="str">
        <f>CONCATENATE(Table111[[#This Row],[Resistance (Ohms)]],Table111[[#This Row],[Tolerance]],Table111[[#This Row],[Stock]])</f>
        <v>6.04kÂ±1%</v>
      </c>
      <c r="AH1385" t="s">
        <v>11345</v>
      </c>
      <c r="AI1385" s="6" t="s">
        <v>11350</v>
      </c>
    </row>
    <row r="1386" spans="1:35">
      <c r="A1386" t="s">
        <v>5274</v>
      </c>
      <c r="B1386" t="s">
        <v>5275</v>
      </c>
      <c r="C1386" t="s">
        <v>6673</v>
      </c>
      <c r="D1386" t="s">
        <v>6674</v>
      </c>
      <c r="E1386" t="s">
        <v>60</v>
      </c>
      <c r="F1386" t="s">
        <v>6675</v>
      </c>
      <c r="G1386">
        <v>51662</v>
      </c>
      <c r="H1386">
        <v>0</v>
      </c>
      <c r="I1386">
        <v>0.1</v>
      </c>
      <c r="J1386">
        <v>0</v>
      </c>
      <c r="K1386">
        <v>1</v>
      </c>
      <c r="L1386" t="s">
        <v>19</v>
      </c>
      <c r="M1386" t="s">
        <v>5279</v>
      </c>
      <c r="N1386" t="s">
        <v>830</v>
      </c>
      <c r="O1386" t="s">
        <v>24</v>
      </c>
      <c r="P1386" t="s">
        <v>5280</v>
      </c>
      <c r="Q1386" t="s">
        <v>65</v>
      </c>
      <c r="R1386" t="s">
        <v>66</v>
      </c>
      <c r="S1386" t="s">
        <v>105</v>
      </c>
      <c r="T1386" t="s">
        <v>67</v>
      </c>
      <c r="U1386" t="s">
        <v>35</v>
      </c>
      <c r="V1386">
        <v>603</v>
      </c>
      <c r="W1386" t="s">
        <v>36</v>
      </c>
      <c r="X1386" t="s">
        <v>37</v>
      </c>
      <c r="Y1386">
        <v>2</v>
      </c>
      <c r="AB1386" t="str">
        <f>IF(Table111[[#This Row],[In Adafruit Kit]]+Table111[[#This Row],[Common part]]&gt;0,1,"")</f>
        <v/>
      </c>
      <c r="AD1386">
        <v>1</v>
      </c>
      <c r="AE1386" t="e">
        <f>VLOOKUP(Table111[[#This Row],[Resistance (Ohms)]],Values!$A$12:'Values'!D$88,3,0)</f>
        <v>#N/A</v>
      </c>
      <c r="AG1386" t="str">
        <f>CONCATENATE(Table111[[#This Row],[Resistance (Ohms)]],Table111[[#This Row],[Tolerance]],Table111[[#This Row],[Stock]])</f>
        <v>6.19kÂ±1%</v>
      </c>
      <c r="AH1386" t="s">
        <v>11345</v>
      </c>
      <c r="AI1386" s="6" t="s">
        <v>11350</v>
      </c>
    </row>
    <row r="1387" spans="1:35">
      <c r="A1387" t="s">
        <v>7192</v>
      </c>
      <c r="B1387" t="s">
        <v>5275</v>
      </c>
      <c r="C1387" t="s">
        <v>8614</v>
      </c>
      <c r="D1387" t="s">
        <v>8615</v>
      </c>
      <c r="E1387" t="s">
        <v>60</v>
      </c>
      <c r="F1387" t="s">
        <v>6675</v>
      </c>
      <c r="G1387">
        <v>0</v>
      </c>
      <c r="H1387">
        <v>0</v>
      </c>
      <c r="I1387" t="s">
        <v>25</v>
      </c>
      <c r="J1387">
        <v>0</v>
      </c>
      <c r="K1387">
        <v>10</v>
      </c>
      <c r="L1387" t="s">
        <v>19</v>
      </c>
      <c r="M1387" t="s">
        <v>5279</v>
      </c>
      <c r="N1387" t="s">
        <v>830</v>
      </c>
      <c r="O1387" t="s">
        <v>24</v>
      </c>
      <c r="P1387" t="s">
        <v>5280</v>
      </c>
      <c r="Q1387" t="s">
        <v>65</v>
      </c>
      <c r="R1387" t="s">
        <v>20</v>
      </c>
      <c r="S1387" t="s">
        <v>105</v>
      </c>
      <c r="T1387" t="s">
        <v>67</v>
      </c>
      <c r="U1387" t="s">
        <v>35</v>
      </c>
      <c r="V1387">
        <v>603</v>
      </c>
      <c r="W1387" t="s">
        <v>36</v>
      </c>
      <c r="X1387" t="s">
        <v>37</v>
      </c>
      <c r="Y1387">
        <v>2</v>
      </c>
      <c r="AB1387" t="str">
        <f>IF(Table111[[#This Row],[In Adafruit Kit]]+Table111[[#This Row],[Common part]]&gt;0,1,"")</f>
        <v/>
      </c>
      <c r="AE1387" t="e">
        <f>VLOOKUP(Table111[[#This Row],[Resistance (Ohms)]],Values!$A$12:'Values'!D$88,3,0)</f>
        <v>#N/A</v>
      </c>
      <c r="AG1387" t="str">
        <f>CONCATENATE(Table111[[#This Row],[Resistance (Ohms)]],Table111[[#This Row],[Tolerance]],Table111[[#This Row],[Stock]])</f>
        <v>6.19kÂ±1%</v>
      </c>
      <c r="AH1387" t="s">
        <v>11345</v>
      </c>
      <c r="AI1387" s="6" t="s">
        <v>11350</v>
      </c>
    </row>
    <row r="1388" spans="1:35">
      <c r="A1388" t="s">
        <v>5274</v>
      </c>
      <c r="B1388" t="s">
        <v>5275</v>
      </c>
      <c r="C1388" t="s">
        <v>5635</v>
      </c>
      <c r="D1388" t="s">
        <v>5636</v>
      </c>
      <c r="E1388" t="s">
        <v>60</v>
      </c>
      <c r="F1388" t="s">
        <v>5637</v>
      </c>
      <c r="G1388">
        <v>39238</v>
      </c>
      <c r="H1388">
        <v>0</v>
      </c>
      <c r="I1388">
        <v>0.1</v>
      </c>
      <c r="J1388">
        <v>0</v>
      </c>
      <c r="K1388">
        <v>1</v>
      </c>
      <c r="L1388" t="s">
        <v>19</v>
      </c>
      <c r="M1388" t="s">
        <v>5279</v>
      </c>
      <c r="N1388" t="s">
        <v>1028</v>
      </c>
      <c r="O1388" t="s">
        <v>23</v>
      </c>
      <c r="P1388" t="s">
        <v>5280</v>
      </c>
      <c r="Q1388" t="s">
        <v>65</v>
      </c>
      <c r="R1388" t="s">
        <v>66</v>
      </c>
      <c r="S1388" t="s">
        <v>105</v>
      </c>
      <c r="T1388" t="s">
        <v>67</v>
      </c>
      <c r="U1388" t="s">
        <v>35</v>
      </c>
      <c r="V1388">
        <v>603</v>
      </c>
      <c r="W1388" t="s">
        <v>36</v>
      </c>
      <c r="X1388" t="s">
        <v>37</v>
      </c>
      <c r="Y1388">
        <v>2</v>
      </c>
      <c r="AB1388" t="str">
        <f>IF(Table111[[#This Row],[In Adafruit Kit]]+Table111[[#This Row],[Common part]]&gt;0,1,"")</f>
        <v/>
      </c>
      <c r="AD1388">
        <v>1</v>
      </c>
      <c r="AE1388" t="e">
        <f>VLOOKUP(Table111[[#This Row],[Resistance (Ohms)]],Values!$A$12:'Values'!D$88,3,0)</f>
        <v>#N/A</v>
      </c>
      <c r="AG1388" t="str">
        <f>CONCATENATE(Table111[[#This Row],[Resistance (Ohms)]],Table111[[#This Row],[Tolerance]],Table111[[#This Row],[Stock]])</f>
        <v>6.2kÂ±5%</v>
      </c>
      <c r="AH1388" t="s">
        <v>11345</v>
      </c>
      <c r="AI1388" s="6" t="s">
        <v>11350</v>
      </c>
    </row>
    <row r="1389" spans="1:35">
      <c r="A1389" t="s">
        <v>5274</v>
      </c>
      <c r="B1389" t="s">
        <v>5275</v>
      </c>
      <c r="C1389" t="s">
        <v>6052</v>
      </c>
      <c r="D1389" t="s">
        <v>6053</v>
      </c>
      <c r="E1389" t="s">
        <v>60</v>
      </c>
      <c r="F1389" t="s">
        <v>6054</v>
      </c>
      <c r="G1389">
        <v>110473</v>
      </c>
      <c r="H1389">
        <v>0</v>
      </c>
      <c r="I1389">
        <v>0.1</v>
      </c>
      <c r="J1389">
        <v>0</v>
      </c>
      <c r="K1389">
        <v>1</v>
      </c>
      <c r="L1389" t="s">
        <v>19</v>
      </c>
      <c r="M1389" t="s">
        <v>5279</v>
      </c>
      <c r="N1389" t="s">
        <v>1028</v>
      </c>
      <c r="O1389" t="s">
        <v>24</v>
      </c>
      <c r="P1389" t="s">
        <v>5280</v>
      </c>
      <c r="Q1389" t="s">
        <v>65</v>
      </c>
      <c r="R1389" t="s">
        <v>66</v>
      </c>
      <c r="S1389" t="s">
        <v>105</v>
      </c>
      <c r="T1389" t="s">
        <v>67</v>
      </c>
      <c r="U1389" t="s">
        <v>35</v>
      </c>
      <c r="V1389">
        <v>603</v>
      </c>
      <c r="W1389" t="s">
        <v>36</v>
      </c>
      <c r="X1389" t="s">
        <v>37</v>
      </c>
      <c r="Y1389">
        <v>2</v>
      </c>
      <c r="AB1389" t="str">
        <f>IF(Table111[[#This Row],[In Adafruit Kit]]+Table111[[#This Row],[Common part]]&gt;0,1,"")</f>
        <v/>
      </c>
      <c r="AD1389">
        <v>1</v>
      </c>
      <c r="AE1389" t="e">
        <f>VLOOKUP(Table111[[#This Row],[Resistance (Ohms)]],Values!$A$12:'Values'!D$88,3,0)</f>
        <v>#N/A</v>
      </c>
      <c r="AG1389" t="str">
        <f>CONCATENATE(Table111[[#This Row],[Resistance (Ohms)]],Table111[[#This Row],[Tolerance]],Table111[[#This Row],[Stock]])</f>
        <v>6.2kÂ±1%</v>
      </c>
      <c r="AH1389" t="s">
        <v>11345</v>
      </c>
      <c r="AI1389" s="6" t="s">
        <v>11350</v>
      </c>
    </row>
    <row r="1390" spans="1:35">
      <c r="A1390" t="s">
        <v>7192</v>
      </c>
      <c r="B1390" t="s">
        <v>5275</v>
      </c>
      <c r="C1390" t="s">
        <v>8624</v>
      </c>
      <c r="D1390" t="s">
        <v>8625</v>
      </c>
      <c r="E1390" t="s">
        <v>60</v>
      </c>
      <c r="F1390" t="s">
        <v>6054</v>
      </c>
      <c r="G1390">
        <v>0</v>
      </c>
      <c r="H1390">
        <v>0</v>
      </c>
      <c r="I1390" t="s">
        <v>25</v>
      </c>
      <c r="J1390">
        <v>0</v>
      </c>
      <c r="K1390">
        <v>10</v>
      </c>
      <c r="L1390" t="s">
        <v>19</v>
      </c>
      <c r="M1390" t="s">
        <v>5279</v>
      </c>
      <c r="N1390" t="s">
        <v>1028</v>
      </c>
      <c r="O1390" t="s">
        <v>24</v>
      </c>
      <c r="P1390" t="s">
        <v>5280</v>
      </c>
      <c r="Q1390" t="s">
        <v>65</v>
      </c>
      <c r="R1390" t="s">
        <v>20</v>
      </c>
      <c r="S1390" t="s">
        <v>105</v>
      </c>
      <c r="T1390" t="s">
        <v>67</v>
      </c>
      <c r="U1390" t="s">
        <v>35</v>
      </c>
      <c r="V1390">
        <v>603</v>
      </c>
      <c r="W1390" t="s">
        <v>36</v>
      </c>
      <c r="X1390" t="s">
        <v>37</v>
      </c>
      <c r="Y1390">
        <v>2</v>
      </c>
      <c r="AB1390" t="str">
        <f>IF(Table111[[#This Row],[In Adafruit Kit]]+Table111[[#This Row],[Common part]]&gt;0,1,"")</f>
        <v/>
      </c>
      <c r="AE1390" t="e">
        <f>VLOOKUP(Table111[[#This Row],[Resistance (Ohms)]],Values!$A$12:'Values'!D$88,3,0)</f>
        <v>#N/A</v>
      </c>
      <c r="AG1390" t="str">
        <f>CONCATENATE(Table111[[#This Row],[Resistance (Ohms)]],Table111[[#This Row],[Tolerance]],Table111[[#This Row],[Stock]])</f>
        <v>6.2kÂ±1%</v>
      </c>
      <c r="AH1390" t="s">
        <v>11345</v>
      </c>
      <c r="AI1390" s="6" t="s">
        <v>11350</v>
      </c>
    </row>
    <row r="1391" spans="1:35">
      <c r="A1391" t="s">
        <v>7192</v>
      </c>
      <c r="B1391" t="s">
        <v>5275</v>
      </c>
      <c r="C1391" t="s">
        <v>9124</v>
      </c>
      <c r="D1391" t="s">
        <v>9125</v>
      </c>
      <c r="E1391" t="s">
        <v>60</v>
      </c>
      <c r="F1391" t="s">
        <v>5637</v>
      </c>
      <c r="G1391">
        <v>0</v>
      </c>
      <c r="H1391">
        <v>0</v>
      </c>
      <c r="I1391" t="s">
        <v>25</v>
      </c>
      <c r="J1391">
        <v>0</v>
      </c>
      <c r="K1391">
        <v>10</v>
      </c>
      <c r="L1391" t="s">
        <v>19</v>
      </c>
      <c r="M1391" t="s">
        <v>5279</v>
      </c>
      <c r="N1391" t="s">
        <v>1028</v>
      </c>
      <c r="O1391" t="s">
        <v>23</v>
      </c>
      <c r="P1391" t="s">
        <v>5280</v>
      </c>
      <c r="Q1391" t="s">
        <v>65</v>
      </c>
      <c r="R1391" t="s">
        <v>20</v>
      </c>
      <c r="S1391" t="s">
        <v>71</v>
      </c>
      <c r="T1391" t="s">
        <v>67</v>
      </c>
      <c r="U1391" t="s">
        <v>35</v>
      </c>
      <c r="V1391">
        <v>603</v>
      </c>
      <c r="W1391" t="s">
        <v>36</v>
      </c>
      <c r="X1391" t="s">
        <v>37</v>
      </c>
      <c r="Y1391">
        <v>2</v>
      </c>
      <c r="AB1391" t="str">
        <f>IF(Table111[[#This Row],[In Adafruit Kit]]+Table111[[#This Row],[Common part]]&gt;0,1,"")</f>
        <v/>
      </c>
      <c r="AE1391" t="e">
        <f>VLOOKUP(Table111[[#This Row],[Resistance (Ohms)]],Values!$A$12:'Values'!D$88,3,0)</f>
        <v>#N/A</v>
      </c>
      <c r="AG1391" t="str">
        <f>CONCATENATE(Table111[[#This Row],[Resistance (Ohms)]],Table111[[#This Row],[Tolerance]],Table111[[#This Row],[Stock]])</f>
        <v>6.2kÂ±5%</v>
      </c>
      <c r="AH1391" t="s">
        <v>11345</v>
      </c>
      <c r="AI1391" s="6" t="s">
        <v>11350</v>
      </c>
    </row>
    <row r="1392" spans="1:35">
      <c r="A1392" t="s">
        <v>5274</v>
      </c>
      <c r="B1392" t="s">
        <v>5275</v>
      </c>
      <c r="C1392" t="s">
        <v>7069</v>
      </c>
      <c r="D1392" t="s">
        <v>7070</v>
      </c>
      <c r="E1392" t="s">
        <v>60</v>
      </c>
      <c r="F1392" t="s">
        <v>7071</v>
      </c>
      <c r="G1392">
        <v>87142</v>
      </c>
      <c r="H1392">
        <v>0</v>
      </c>
      <c r="I1392">
        <v>0.1</v>
      </c>
      <c r="J1392">
        <v>0</v>
      </c>
      <c r="K1392">
        <v>1</v>
      </c>
      <c r="L1392" t="s">
        <v>19</v>
      </c>
      <c r="M1392" t="s">
        <v>5279</v>
      </c>
      <c r="N1392" t="s">
        <v>3188</v>
      </c>
      <c r="O1392" t="s">
        <v>23</v>
      </c>
      <c r="P1392" t="s">
        <v>5280</v>
      </c>
      <c r="Q1392" t="s">
        <v>65</v>
      </c>
      <c r="R1392" t="s">
        <v>66</v>
      </c>
      <c r="S1392" t="s">
        <v>105</v>
      </c>
      <c r="T1392" t="s">
        <v>67</v>
      </c>
      <c r="U1392" t="s">
        <v>35</v>
      </c>
      <c r="V1392">
        <v>603</v>
      </c>
      <c r="W1392" t="s">
        <v>36</v>
      </c>
      <c r="X1392" t="s">
        <v>37</v>
      </c>
      <c r="Y1392">
        <v>2</v>
      </c>
      <c r="AB1392" t="str">
        <f>IF(Table111[[#This Row],[In Adafruit Kit]]+Table111[[#This Row],[Common part]]&gt;0,1,"")</f>
        <v/>
      </c>
      <c r="AD1392">
        <v>1</v>
      </c>
      <c r="AE1392" t="e">
        <f>VLOOKUP(Table111[[#This Row],[Resistance (Ohms)]],Values!$A$12:'Values'!D$88,3,0)</f>
        <v>#N/A</v>
      </c>
      <c r="AG1392" t="str">
        <f>CONCATENATE(Table111[[#This Row],[Resistance (Ohms)]],Table111[[#This Row],[Tolerance]],Table111[[#This Row],[Stock]])</f>
        <v>6.2MÂ±5%</v>
      </c>
      <c r="AH1392" t="s">
        <v>11345</v>
      </c>
      <c r="AI1392" s="6" t="s">
        <v>11350</v>
      </c>
    </row>
    <row r="1393" spans="1:35">
      <c r="A1393" t="s">
        <v>7192</v>
      </c>
      <c r="B1393" t="s">
        <v>5275</v>
      </c>
      <c r="C1393" t="s">
        <v>9130</v>
      </c>
      <c r="D1393" t="s">
        <v>9131</v>
      </c>
      <c r="E1393" t="s">
        <v>60</v>
      </c>
      <c r="F1393" t="s">
        <v>7071</v>
      </c>
      <c r="G1393">
        <v>0</v>
      </c>
      <c r="H1393">
        <v>0</v>
      </c>
      <c r="I1393" t="s">
        <v>25</v>
      </c>
      <c r="J1393">
        <v>0</v>
      </c>
      <c r="K1393">
        <v>10</v>
      </c>
      <c r="L1393" t="s">
        <v>19</v>
      </c>
      <c r="M1393" t="s">
        <v>5279</v>
      </c>
      <c r="N1393" t="s">
        <v>3188</v>
      </c>
      <c r="O1393" t="s">
        <v>23</v>
      </c>
      <c r="P1393" t="s">
        <v>5280</v>
      </c>
      <c r="Q1393" t="s">
        <v>65</v>
      </c>
      <c r="R1393" t="s">
        <v>20</v>
      </c>
      <c r="S1393" t="s">
        <v>71</v>
      </c>
      <c r="T1393" t="s">
        <v>67</v>
      </c>
      <c r="U1393" t="s">
        <v>35</v>
      </c>
      <c r="V1393">
        <v>603</v>
      </c>
      <c r="W1393" t="s">
        <v>36</v>
      </c>
      <c r="X1393" t="s">
        <v>37</v>
      </c>
      <c r="Y1393">
        <v>2</v>
      </c>
      <c r="AB1393" t="str">
        <f>IF(Table111[[#This Row],[In Adafruit Kit]]+Table111[[#This Row],[Common part]]&gt;0,1,"")</f>
        <v/>
      </c>
      <c r="AE1393" t="e">
        <f>VLOOKUP(Table111[[#This Row],[Resistance (Ohms)]],Values!$A$12:'Values'!D$88,3,0)</f>
        <v>#N/A</v>
      </c>
      <c r="AG1393" t="str">
        <f>CONCATENATE(Table111[[#This Row],[Resistance (Ohms)]],Table111[[#This Row],[Tolerance]],Table111[[#This Row],[Stock]])</f>
        <v>6.2MÂ±5%</v>
      </c>
      <c r="AH1393" t="s">
        <v>11345</v>
      </c>
      <c r="AI1393" s="6" t="s">
        <v>11350</v>
      </c>
    </row>
    <row r="1394" spans="1:35">
      <c r="A1394" t="s">
        <v>5274</v>
      </c>
      <c r="B1394" t="s">
        <v>5275</v>
      </c>
      <c r="C1394" t="s">
        <v>7507</v>
      </c>
      <c r="D1394" t="s">
        <v>7508</v>
      </c>
      <c r="E1394" t="s">
        <v>60</v>
      </c>
      <c r="F1394" t="s">
        <v>7509</v>
      </c>
      <c r="G1394">
        <v>1827</v>
      </c>
      <c r="H1394">
        <v>0</v>
      </c>
      <c r="I1394">
        <v>0.1</v>
      </c>
      <c r="J1394">
        <v>0</v>
      </c>
      <c r="K1394">
        <v>1</v>
      </c>
      <c r="L1394" t="s">
        <v>19</v>
      </c>
      <c r="M1394" t="s">
        <v>5279</v>
      </c>
      <c r="N1394" t="s">
        <v>1698</v>
      </c>
      <c r="O1394" t="s">
        <v>24</v>
      </c>
      <c r="P1394" t="s">
        <v>5280</v>
      </c>
      <c r="Q1394" t="s">
        <v>65</v>
      </c>
      <c r="R1394" t="s">
        <v>66</v>
      </c>
      <c r="S1394" t="s">
        <v>105</v>
      </c>
      <c r="T1394" t="s">
        <v>67</v>
      </c>
      <c r="U1394" t="s">
        <v>35</v>
      </c>
      <c r="V1394">
        <v>603</v>
      </c>
      <c r="W1394" t="s">
        <v>36</v>
      </c>
      <c r="X1394" t="s">
        <v>37</v>
      </c>
      <c r="Y1394">
        <v>2</v>
      </c>
      <c r="AB1394" t="str">
        <f>IF(Table111[[#This Row],[In Adafruit Kit]]+Table111[[#This Row],[Common part]]&gt;0,1,"")</f>
        <v/>
      </c>
      <c r="AD1394">
        <v>1</v>
      </c>
      <c r="AE1394" t="e">
        <f>VLOOKUP(Table111[[#This Row],[Resistance (Ohms)]],Values!$A$12:'Values'!D$88,3,0)</f>
        <v>#N/A</v>
      </c>
      <c r="AG1394" t="str">
        <f>CONCATENATE(Table111[[#This Row],[Resistance (Ohms)]],Table111[[#This Row],[Tolerance]],Table111[[#This Row],[Stock]])</f>
        <v>6.34kÂ±1%</v>
      </c>
      <c r="AH1394" t="s">
        <v>11345</v>
      </c>
      <c r="AI1394" s="6" t="s">
        <v>11350</v>
      </c>
    </row>
    <row r="1395" spans="1:35">
      <c r="A1395" t="s">
        <v>7192</v>
      </c>
      <c r="B1395" t="s">
        <v>5275</v>
      </c>
      <c r="C1395" t="s">
        <v>8634</v>
      </c>
      <c r="D1395" t="s">
        <v>8635</v>
      </c>
      <c r="E1395" t="s">
        <v>60</v>
      </c>
      <c r="F1395" t="s">
        <v>7509</v>
      </c>
      <c r="G1395">
        <v>0</v>
      </c>
      <c r="H1395">
        <v>0</v>
      </c>
      <c r="I1395" t="s">
        <v>25</v>
      </c>
      <c r="J1395">
        <v>0</v>
      </c>
      <c r="K1395">
        <v>10</v>
      </c>
      <c r="L1395" t="s">
        <v>19</v>
      </c>
      <c r="M1395" t="s">
        <v>5279</v>
      </c>
      <c r="N1395" t="s">
        <v>1698</v>
      </c>
      <c r="O1395" t="s">
        <v>24</v>
      </c>
      <c r="P1395" t="s">
        <v>5280</v>
      </c>
      <c r="Q1395" t="s">
        <v>65</v>
      </c>
      <c r="R1395" t="s">
        <v>20</v>
      </c>
      <c r="S1395" t="s">
        <v>105</v>
      </c>
      <c r="T1395" t="s">
        <v>67</v>
      </c>
      <c r="U1395" t="s">
        <v>35</v>
      </c>
      <c r="V1395">
        <v>603</v>
      </c>
      <c r="W1395" t="s">
        <v>36</v>
      </c>
      <c r="X1395" t="s">
        <v>37</v>
      </c>
      <c r="Y1395">
        <v>2</v>
      </c>
      <c r="AB1395" t="str">
        <f>IF(Table111[[#This Row],[In Adafruit Kit]]+Table111[[#This Row],[Common part]]&gt;0,1,"")</f>
        <v/>
      </c>
      <c r="AE1395" t="e">
        <f>VLOOKUP(Table111[[#This Row],[Resistance (Ohms)]],Values!$A$12:'Values'!D$88,3,0)</f>
        <v>#N/A</v>
      </c>
      <c r="AG1395" t="str">
        <f>CONCATENATE(Table111[[#This Row],[Resistance (Ohms)]],Table111[[#This Row],[Tolerance]],Table111[[#This Row],[Stock]])</f>
        <v>6.34kÂ±1%</v>
      </c>
      <c r="AH1395" t="s">
        <v>11345</v>
      </c>
      <c r="AI1395" s="6" t="s">
        <v>11350</v>
      </c>
    </row>
    <row r="1396" spans="1:35">
      <c r="A1396" t="s">
        <v>5274</v>
      </c>
      <c r="B1396" t="s">
        <v>5275</v>
      </c>
      <c r="C1396" t="s">
        <v>5842</v>
      </c>
      <c r="D1396" t="s">
        <v>5843</v>
      </c>
      <c r="E1396" t="s">
        <v>60</v>
      </c>
      <c r="F1396" t="s">
        <v>5844</v>
      </c>
      <c r="G1396">
        <v>186104</v>
      </c>
      <c r="H1396">
        <v>0</v>
      </c>
      <c r="I1396">
        <v>0.1</v>
      </c>
      <c r="J1396">
        <v>0</v>
      </c>
      <c r="K1396">
        <v>1</v>
      </c>
      <c r="L1396" t="s">
        <v>19</v>
      </c>
      <c r="M1396" t="s">
        <v>5279</v>
      </c>
      <c r="N1396" t="s">
        <v>1091</v>
      </c>
      <c r="O1396" t="s">
        <v>24</v>
      </c>
      <c r="P1396" t="s">
        <v>5280</v>
      </c>
      <c r="Q1396" t="s">
        <v>65</v>
      </c>
      <c r="R1396" t="s">
        <v>66</v>
      </c>
      <c r="S1396" t="s">
        <v>105</v>
      </c>
      <c r="T1396" t="s">
        <v>67</v>
      </c>
      <c r="U1396" t="s">
        <v>35</v>
      </c>
      <c r="V1396">
        <v>603</v>
      </c>
      <c r="W1396" t="s">
        <v>36</v>
      </c>
      <c r="X1396" t="s">
        <v>37</v>
      </c>
      <c r="Y1396">
        <v>2</v>
      </c>
      <c r="AB1396" t="str">
        <f>IF(Table111[[#This Row],[In Adafruit Kit]]+Table111[[#This Row],[Common part]]&gt;0,1,"")</f>
        <v/>
      </c>
      <c r="AD1396">
        <v>1</v>
      </c>
      <c r="AE1396" t="e">
        <f>VLOOKUP(Table111[[#This Row],[Resistance (Ohms)]],Values!$A$12:'Values'!D$88,3,0)</f>
        <v>#N/A</v>
      </c>
      <c r="AG1396" t="str">
        <f>CONCATENATE(Table111[[#This Row],[Resistance (Ohms)]],Table111[[#This Row],[Tolerance]],Table111[[#This Row],[Stock]])</f>
        <v>6.49kÂ±1%</v>
      </c>
      <c r="AH1396" t="s">
        <v>11345</v>
      </c>
      <c r="AI1396" s="6" t="s">
        <v>11350</v>
      </c>
    </row>
    <row r="1397" spans="1:35">
      <c r="A1397" t="s">
        <v>7192</v>
      </c>
      <c r="B1397" t="s">
        <v>5275</v>
      </c>
      <c r="C1397" t="s">
        <v>8644</v>
      </c>
      <c r="D1397" t="s">
        <v>8645</v>
      </c>
      <c r="E1397" t="s">
        <v>60</v>
      </c>
      <c r="F1397" t="s">
        <v>5844</v>
      </c>
      <c r="G1397">
        <v>0</v>
      </c>
      <c r="H1397">
        <v>0</v>
      </c>
      <c r="I1397" t="s">
        <v>25</v>
      </c>
      <c r="J1397">
        <v>0</v>
      </c>
      <c r="K1397">
        <v>10</v>
      </c>
      <c r="L1397" t="s">
        <v>19</v>
      </c>
      <c r="M1397" t="s">
        <v>5279</v>
      </c>
      <c r="N1397" t="s">
        <v>1091</v>
      </c>
      <c r="O1397" t="s">
        <v>24</v>
      </c>
      <c r="P1397" t="s">
        <v>5280</v>
      </c>
      <c r="Q1397" t="s">
        <v>65</v>
      </c>
      <c r="R1397" t="s">
        <v>20</v>
      </c>
      <c r="S1397" t="s">
        <v>105</v>
      </c>
      <c r="T1397" t="s">
        <v>67</v>
      </c>
      <c r="U1397" t="s">
        <v>35</v>
      </c>
      <c r="V1397">
        <v>603</v>
      </c>
      <c r="W1397" t="s">
        <v>36</v>
      </c>
      <c r="X1397" t="s">
        <v>37</v>
      </c>
      <c r="Y1397">
        <v>2</v>
      </c>
      <c r="AB1397" t="str">
        <f>IF(Table111[[#This Row],[In Adafruit Kit]]+Table111[[#This Row],[Common part]]&gt;0,1,"")</f>
        <v/>
      </c>
      <c r="AE1397" t="e">
        <f>VLOOKUP(Table111[[#This Row],[Resistance (Ohms)]],Values!$A$12:'Values'!D$88,3,0)</f>
        <v>#N/A</v>
      </c>
      <c r="AG1397" t="str">
        <f>CONCATENATE(Table111[[#This Row],[Resistance (Ohms)]],Table111[[#This Row],[Tolerance]],Table111[[#This Row],[Stock]])</f>
        <v>6.49kÂ±1%</v>
      </c>
      <c r="AH1397" t="s">
        <v>11345</v>
      </c>
      <c r="AI1397" s="6" t="s">
        <v>11350</v>
      </c>
    </row>
    <row r="1398" spans="1:35">
      <c r="A1398" t="s">
        <v>5274</v>
      </c>
      <c r="B1398" t="s">
        <v>5275</v>
      </c>
      <c r="C1398" t="s">
        <v>6325</v>
      </c>
      <c r="D1398" t="s">
        <v>6326</v>
      </c>
      <c r="E1398" t="s">
        <v>60</v>
      </c>
      <c r="F1398" t="s">
        <v>6327</v>
      </c>
      <c r="G1398">
        <v>78435</v>
      </c>
      <c r="H1398">
        <v>0</v>
      </c>
      <c r="I1398">
        <v>0.1</v>
      </c>
      <c r="J1398">
        <v>0</v>
      </c>
      <c r="K1398">
        <v>1</v>
      </c>
      <c r="L1398" t="s">
        <v>19</v>
      </c>
      <c r="M1398" t="s">
        <v>5279</v>
      </c>
      <c r="N1398" t="s">
        <v>1161</v>
      </c>
      <c r="O1398" t="s">
        <v>24</v>
      </c>
      <c r="P1398" t="s">
        <v>5280</v>
      </c>
      <c r="Q1398" t="s">
        <v>65</v>
      </c>
      <c r="R1398" t="s">
        <v>66</v>
      </c>
      <c r="S1398" t="s">
        <v>105</v>
      </c>
      <c r="T1398" t="s">
        <v>67</v>
      </c>
      <c r="U1398" t="s">
        <v>35</v>
      </c>
      <c r="V1398">
        <v>603</v>
      </c>
      <c r="W1398" t="s">
        <v>36</v>
      </c>
      <c r="X1398" t="s">
        <v>37</v>
      </c>
      <c r="Y1398">
        <v>2</v>
      </c>
      <c r="AB1398" t="str">
        <f>IF(Table111[[#This Row],[In Adafruit Kit]]+Table111[[#This Row],[Common part]]&gt;0,1,"")</f>
        <v/>
      </c>
      <c r="AD1398">
        <v>1</v>
      </c>
      <c r="AE1398" t="e">
        <f>VLOOKUP(Table111[[#This Row],[Resistance (Ohms)]],Values!$A$12:'Values'!D$88,3,0)</f>
        <v>#N/A</v>
      </c>
      <c r="AG1398" t="str">
        <f>CONCATENATE(Table111[[#This Row],[Resistance (Ohms)]],Table111[[#This Row],[Tolerance]],Table111[[#This Row],[Stock]])</f>
        <v>6.65kÂ±1%</v>
      </c>
      <c r="AH1398" t="s">
        <v>11345</v>
      </c>
      <c r="AI1398" s="6" t="s">
        <v>11350</v>
      </c>
    </row>
    <row r="1399" spans="1:35">
      <c r="A1399" t="s">
        <v>7192</v>
      </c>
      <c r="B1399" t="s">
        <v>5275</v>
      </c>
      <c r="C1399" t="s">
        <v>8654</v>
      </c>
      <c r="D1399" t="s">
        <v>8655</v>
      </c>
      <c r="E1399" t="s">
        <v>60</v>
      </c>
      <c r="F1399" t="s">
        <v>6327</v>
      </c>
      <c r="G1399">
        <v>0</v>
      </c>
      <c r="H1399">
        <v>0</v>
      </c>
      <c r="I1399" t="s">
        <v>25</v>
      </c>
      <c r="J1399">
        <v>0</v>
      </c>
      <c r="K1399">
        <v>10</v>
      </c>
      <c r="L1399" t="s">
        <v>19</v>
      </c>
      <c r="M1399" t="s">
        <v>5279</v>
      </c>
      <c r="N1399" t="s">
        <v>1161</v>
      </c>
      <c r="O1399" t="s">
        <v>24</v>
      </c>
      <c r="P1399" t="s">
        <v>5280</v>
      </c>
      <c r="Q1399" t="s">
        <v>65</v>
      </c>
      <c r="R1399" t="s">
        <v>20</v>
      </c>
      <c r="S1399" t="s">
        <v>105</v>
      </c>
      <c r="T1399" t="s">
        <v>67</v>
      </c>
      <c r="U1399" t="s">
        <v>35</v>
      </c>
      <c r="V1399">
        <v>603</v>
      </c>
      <c r="W1399" t="s">
        <v>36</v>
      </c>
      <c r="X1399" t="s">
        <v>37</v>
      </c>
      <c r="Y1399">
        <v>2</v>
      </c>
      <c r="AB1399" t="str">
        <f>IF(Table111[[#This Row],[In Adafruit Kit]]+Table111[[#This Row],[Common part]]&gt;0,1,"")</f>
        <v/>
      </c>
      <c r="AE1399" t="e">
        <f>VLOOKUP(Table111[[#This Row],[Resistance (Ohms)]],Values!$A$12:'Values'!D$88,3,0)</f>
        <v>#N/A</v>
      </c>
      <c r="AG1399" t="str">
        <f>CONCATENATE(Table111[[#This Row],[Resistance (Ohms)]],Table111[[#This Row],[Tolerance]],Table111[[#This Row],[Stock]])</f>
        <v>6.65kÂ±1%</v>
      </c>
      <c r="AH1399" t="s">
        <v>11345</v>
      </c>
      <c r="AI1399" s="6" t="s">
        <v>11350</v>
      </c>
    </row>
    <row r="1400" spans="1:35">
      <c r="A1400" t="s">
        <v>5274</v>
      </c>
      <c r="B1400" t="s">
        <v>5275</v>
      </c>
      <c r="C1400" t="s">
        <v>6415</v>
      </c>
      <c r="D1400" t="s">
        <v>6416</v>
      </c>
      <c r="E1400" t="s">
        <v>60</v>
      </c>
      <c r="F1400" t="s">
        <v>6417</v>
      </c>
      <c r="G1400">
        <v>67543</v>
      </c>
      <c r="H1400">
        <v>0</v>
      </c>
      <c r="I1400">
        <v>0.1</v>
      </c>
      <c r="J1400">
        <v>0</v>
      </c>
      <c r="K1400">
        <v>1</v>
      </c>
      <c r="L1400" t="s">
        <v>19</v>
      </c>
      <c r="M1400" t="s">
        <v>5279</v>
      </c>
      <c r="N1400" t="s">
        <v>838</v>
      </c>
      <c r="O1400" t="s">
        <v>24</v>
      </c>
      <c r="P1400" t="s">
        <v>5280</v>
      </c>
      <c r="Q1400" t="s">
        <v>65</v>
      </c>
      <c r="R1400" t="s">
        <v>66</v>
      </c>
      <c r="S1400" t="s">
        <v>105</v>
      </c>
      <c r="T1400" t="s">
        <v>67</v>
      </c>
      <c r="U1400" t="s">
        <v>35</v>
      </c>
      <c r="V1400">
        <v>603</v>
      </c>
      <c r="W1400" t="s">
        <v>36</v>
      </c>
      <c r="X1400" t="s">
        <v>37</v>
      </c>
      <c r="Y1400">
        <v>2</v>
      </c>
      <c r="AB1400" t="str">
        <f>IF(Table111[[#This Row],[In Adafruit Kit]]+Table111[[#This Row],[Common part]]&gt;0,1,"")</f>
        <v/>
      </c>
      <c r="AD1400">
        <v>1</v>
      </c>
      <c r="AE1400" t="e">
        <f>VLOOKUP(Table111[[#This Row],[Resistance (Ohms)]],Values!$A$12:'Values'!D$88,3,0)</f>
        <v>#N/A</v>
      </c>
      <c r="AG1400" t="str">
        <f>CONCATENATE(Table111[[#This Row],[Resistance (Ohms)]],Table111[[#This Row],[Tolerance]],Table111[[#This Row],[Stock]])</f>
        <v>6.81kÂ±1%</v>
      </c>
      <c r="AH1400" t="s">
        <v>11345</v>
      </c>
      <c r="AI1400" s="6" t="s">
        <v>11350</v>
      </c>
    </row>
    <row r="1401" spans="1:35">
      <c r="A1401" t="s">
        <v>7192</v>
      </c>
      <c r="B1401" t="s">
        <v>5275</v>
      </c>
      <c r="C1401" t="s">
        <v>8672</v>
      </c>
      <c r="D1401" t="s">
        <v>8673</v>
      </c>
      <c r="E1401" t="s">
        <v>60</v>
      </c>
      <c r="F1401" t="s">
        <v>6417</v>
      </c>
      <c r="G1401">
        <v>0</v>
      </c>
      <c r="H1401">
        <v>0</v>
      </c>
      <c r="I1401" t="s">
        <v>25</v>
      </c>
      <c r="J1401">
        <v>0</v>
      </c>
      <c r="K1401">
        <v>10</v>
      </c>
      <c r="L1401" t="s">
        <v>19</v>
      </c>
      <c r="M1401" t="s">
        <v>5279</v>
      </c>
      <c r="N1401" t="s">
        <v>838</v>
      </c>
      <c r="O1401" t="s">
        <v>24</v>
      </c>
      <c r="P1401" t="s">
        <v>5280</v>
      </c>
      <c r="Q1401" t="s">
        <v>65</v>
      </c>
      <c r="R1401" t="s">
        <v>20</v>
      </c>
      <c r="S1401" t="s">
        <v>105</v>
      </c>
      <c r="T1401" t="s">
        <v>67</v>
      </c>
      <c r="U1401" t="s">
        <v>35</v>
      </c>
      <c r="V1401">
        <v>603</v>
      </c>
      <c r="W1401" t="s">
        <v>36</v>
      </c>
      <c r="X1401" t="s">
        <v>37</v>
      </c>
      <c r="Y1401">
        <v>2</v>
      </c>
      <c r="AB1401" t="str">
        <f>IF(Table111[[#This Row],[In Adafruit Kit]]+Table111[[#This Row],[Common part]]&gt;0,1,"")</f>
        <v/>
      </c>
      <c r="AE1401" t="e">
        <f>VLOOKUP(Table111[[#This Row],[Resistance (Ohms)]],Values!$A$12:'Values'!D$88,3,0)</f>
        <v>#N/A</v>
      </c>
      <c r="AG1401" t="str">
        <f>CONCATENATE(Table111[[#This Row],[Resistance (Ohms)]],Table111[[#This Row],[Tolerance]],Table111[[#This Row],[Stock]])</f>
        <v>6.81kÂ±1%</v>
      </c>
      <c r="AH1401" t="s">
        <v>11345</v>
      </c>
      <c r="AI1401" s="6" t="s">
        <v>11350</v>
      </c>
    </row>
    <row r="1402" spans="1:35">
      <c r="A1402" t="s">
        <v>5274</v>
      </c>
      <c r="B1402" t="s">
        <v>5275</v>
      </c>
      <c r="C1402" t="s">
        <v>5446</v>
      </c>
      <c r="D1402" t="s">
        <v>5447</v>
      </c>
      <c r="E1402" t="s">
        <v>60</v>
      </c>
      <c r="F1402" t="s">
        <v>5448</v>
      </c>
      <c r="G1402">
        <v>117513</v>
      </c>
      <c r="H1402">
        <v>0</v>
      </c>
      <c r="I1402">
        <v>0.1</v>
      </c>
      <c r="J1402">
        <v>0</v>
      </c>
      <c r="K1402">
        <v>1</v>
      </c>
      <c r="L1402" t="s">
        <v>19</v>
      </c>
      <c r="M1402" t="s">
        <v>5279</v>
      </c>
      <c r="N1402" t="s">
        <v>312</v>
      </c>
      <c r="O1402" t="s">
        <v>23</v>
      </c>
      <c r="P1402" t="s">
        <v>5280</v>
      </c>
      <c r="Q1402" t="s">
        <v>65</v>
      </c>
      <c r="R1402" t="s">
        <v>66</v>
      </c>
      <c r="S1402" t="s">
        <v>105</v>
      </c>
      <c r="T1402" t="s">
        <v>67</v>
      </c>
      <c r="U1402" t="s">
        <v>35</v>
      </c>
      <c r="V1402">
        <v>603</v>
      </c>
      <c r="W1402" t="s">
        <v>36</v>
      </c>
      <c r="X1402" t="s">
        <v>37</v>
      </c>
      <c r="Y1402">
        <v>2</v>
      </c>
      <c r="AB1402" t="str">
        <f>IF(Table111[[#This Row],[In Adafruit Kit]]+Table111[[#This Row],[Common part]]&gt;0,1,"")</f>
        <v/>
      </c>
      <c r="AE1402" t="str">
        <f>VLOOKUP(Table111[[#This Row],[Resistance (Ohms)]],Values!$A$12:'Values'!D$88,3,0)</f>
        <v>STOCK</v>
      </c>
      <c r="AF1402" t="s">
        <v>29</v>
      </c>
      <c r="AG1402" t="str">
        <f>CONCATENATE(Table111[[#This Row],[Resistance (Ohms)]],Table111[[#This Row],[Tolerance]],Table111[[#This Row],[Stock]])</f>
        <v>6.8kÂ±5%Stock</v>
      </c>
      <c r="AH1402" t="s">
        <v>11345</v>
      </c>
      <c r="AI1402" s="6" t="s">
        <v>11350</v>
      </c>
    </row>
    <row r="1403" spans="1:35">
      <c r="A1403" t="s">
        <v>5274</v>
      </c>
      <c r="B1403" t="s">
        <v>5275</v>
      </c>
      <c r="C1403" t="s">
        <v>5827</v>
      </c>
      <c r="D1403" t="s">
        <v>5828</v>
      </c>
      <c r="E1403" t="s">
        <v>60</v>
      </c>
      <c r="F1403" t="s">
        <v>5829</v>
      </c>
      <c r="G1403">
        <v>204492</v>
      </c>
      <c r="H1403">
        <v>0</v>
      </c>
      <c r="I1403">
        <v>0.1</v>
      </c>
      <c r="J1403">
        <v>0</v>
      </c>
      <c r="K1403">
        <v>1</v>
      </c>
      <c r="L1403" t="s">
        <v>19</v>
      </c>
      <c r="M1403" t="s">
        <v>5279</v>
      </c>
      <c r="N1403" t="s">
        <v>312</v>
      </c>
      <c r="O1403" t="s">
        <v>24</v>
      </c>
      <c r="P1403" t="s">
        <v>5280</v>
      </c>
      <c r="Q1403" t="s">
        <v>65</v>
      </c>
      <c r="R1403" t="s">
        <v>66</v>
      </c>
      <c r="S1403" t="s">
        <v>105</v>
      </c>
      <c r="T1403" t="s">
        <v>67</v>
      </c>
      <c r="U1403" t="s">
        <v>35</v>
      </c>
      <c r="V1403">
        <v>603</v>
      </c>
      <c r="W1403" t="s">
        <v>36</v>
      </c>
      <c r="X1403" t="s">
        <v>37</v>
      </c>
      <c r="Y1403">
        <v>2</v>
      </c>
      <c r="AB1403" t="str">
        <f>IF(Table111[[#This Row],[In Adafruit Kit]]+Table111[[#This Row],[Common part]]&gt;0,1,"")</f>
        <v/>
      </c>
      <c r="AD1403">
        <v>1</v>
      </c>
      <c r="AE1403" t="str">
        <f>VLOOKUP(Table111[[#This Row],[Resistance (Ohms)]],Values!$A$12:'Values'!D$88,3,0)</f>
        <v>STOCK</v>
      </c>
      <c r="AF1403" t="s">
        <v>29</v>
      </c>
      <c r="AG1403" t="str">
        <f>CONCATENATE(Table111[[#This Row],[Resistance (Ohms)]],Table111[[#This Row],[Tolerance]],Table111[[#This Row],[Stock]])</f>
        <v>6.8kÂ±1%Stock</v>
      </c>
      <c r="AH1403" t="s">
        <v>11345</v>
      </c>
      <c r="AI1403" s="6" t="s">
        <v>11350</v>
      </c>
    </row>
    <row r="1404" spans="1:35">
      <c r="A1404" t="s">
        <v>7192</v>
      </c>
      <c r="B1404" t="s">
        <v>5275</v>
      </c>
      <c r="C1404" t="s">
        <v>8664</v>
      </c>
      <c r="D1404" t="s">
        <v>8665</v>
      </c>
      <c r="E1404" t="s">
        <v>60</v>
      </c>
      <c r="F1404" t="s">
        <v>5829</v>
      </c>
      <c r="G1404">
        <v>0</v>
      </c>
      <c r="H1404">
        <v>0</v>
      </c>
      <c r="I1404" t="s">
        <v>25</v>
      </c>
      <c r="J1404">
        <v>0</v>
      </c>
      <c r="K1404">
        <v>10</v>
      </c>
      <c r="L1404" t="s">
        <v>19</v>
      </c>
      <c r="M1404" t="s">
        <v>5279</v>
      </c>
      <c r="N1404" t="s">
        <v>312</v>
      </c>
      <c r="O1404" t="s">
        <v>24</v>
      </c>
      <c r="P1404" t="s">
        <v>5280</v>
      </c>
      <c r="Q1404" t="s">
        <v>65</v>
      </c>
      <c r="R1404" t="s">
        <v>20</v>
      </c>
      <c r="S1404" t="s">
        <v>105</v>
      </c>
      <c r="T1404" t="s">
        <v>67</v>
      </c>
      <c r="U1404" t="s">
        <v>35</v>
      </c>
      <c r="V1404">
        <v>603</v>
      </c>
      <c r="W1404" t="s">
        <v>36</v>
      </c>
      <c r="X1404" t="s">
        <v>37</v>
      </c>
      <c r="Y1404">
        <v>2</v>
      </c>
      <c r="AB1404" t="str">
        <f>IF(Table111[[#This Row],[In Adafruit Kit]]+Table111[[#This Row],[Common part]]&gt;0,1,"")</f>
        <v/>
      </c>
      <c r="AE1404" t="str">
        <f>VLOOKUP(Table111[[#This Row],[Resistance (Ohms)]],Values!$A$12:'Values'!D$88,3,0)</f>
        <v>STOCK</v>
      </c>
      <c r="AG1404" t="str">
        <f>CONCATENATE(Table111[[#This Row],[Resistance (Ohms)]],Table111[[#This Row],[Tolerance]],Table111[[#This Row],[Stock]])</f>
        <v>6.8kÂ±1%</v>
      </c>
      <c r="AH1404" t="s">
        <v>11345</v>
      </c>
      <c r="AI1404" s="6" t="s">
        <v>11350</v>
      </c>
    </row>
    <row r="1405" spans="1:35">
      <c r="A1405" t="s">
        <v>7192</v>
      </c>
      <c r="B1405" t="s">
        <v>5275</v>
      </c>
      <c r="C1405" t="s">
        <v>9136</v>
      </c>
      <c r="D1405" t="s">
        <v>9137</v>
      </c>
      <c r="E1405" t="s">
        <v>60</v>
      </c>
      <c r="F1405" t="s">
        <v>5448</v>
      </c>
      <c r="G1405">
        <v>0</v>
      </c>
      <c r="H1405">
        <v>0</v>
      </c>
      <c r="I1405" t="s">
        <v>25</v>
      </c>
      <c r="J1405">
        <v>0</v>
      </c>
      <c r="K1405">
        <v>10</v>
      </c>
      <c r="L1405" t="s">
        <v>19</v>
      </c>
      <c r="M1405" t="s">
        <v>5279</v>
      </c>
      <c r="N1405" t="s">
        <v>312</v>
      </c>
      <c r="O1405" t="s">
        <v>23</v>
      </c>
      <c r="P1405" t="s">
        <v>5280</v>
      </c>
      <c r="Q1405" t="s">
        <v>65</v>
      </c>
      <c r="R1405" t="s">
        <v>20</v>
      </c>
      <c r="S1405" t="s">
        <v>71</v>
      </c>
      <c r="T1405" t="s">
        <v>67</v>
      </c>
      <c r="U1405" t="s">
        <v>35</v>
      </c>
      <c r="V1405">
        <v>603</v>
      </c>
      <c r="W1405" t="s">
        <v>36</v>
      </c>
      <c r="X1405" t="s">
        <v>37</v>
      </c>
      <c r="Y1405">
        <v>2</v>
      </c>
      <c r="AB1405" t="str">
        <f>IF(Table111[[#This Row],[In Adafruit Kit]]+Table111[[#This Row],[Common part]]&gt;0,1,"")</f>
        <v/>
      </c>
      <c r="AE1405" t="str">
        <f>VLOOKUP(Table111[[#This Row],[Resistance (Ohms)]],Values!$A$12:'Values'!D$88,3,0)</f>
        <v>STOCK</v>
      </c>
      <c r="AG1405" t="str">
        <f>CONCATENATE(Table111[[#This Row],[Resistance (Ohms)]],Table111[[#This Row],[Tolerance]],Table111[[#This Row],[Stock]])</f>
        <v>6.8kÂ±5%</v>
      </c>
      <c r="AH1405" t="s">
        <v>11345</v>
      </c>
      <c r="AI1405" s="6" t="s">
        <v>11350</v>
      </c>
    </row>
    <row r="1406" spans="1:35">
      <c r="A1406" t="s">
        <v>5274</v>
      </c>
      <c r="B1406" t="s">
        <v>5275</v>
      </c>
      <c r="C1406" t="s">
        <v>7402</v>
      </c>
      <c r="D1406" t="s">
        <v>7403</v>
      </c>
      <c r="E1406" t="s">
        <v>60</v>
      </c>
      <c r="F1406" t="s">
        <v>7404</v>
      </c>
      <c r="G1406">
        <v>8425</v>
      </c>
      <c r="H1406">
        <v>0</v>
      </c>
      <c r="I1406">
        <v>0.1</v>
      </c>
      <c r="J1406">
        <v>0</v>
      </c>
      <c r="K1406">
        <v>1</v>
      </c>
      <c r="L1406" t="s">
        <v>19</v>
      </c>
      <c r="M1406" t="s">
        <v>5279</v>
      </c>
      <c r="N1406" t="s">
        <v>3192</v>
      </c>
      <c r="O1406" t="s">
        <v>23</v>
      </c>
      <c r="P1406" t="s">
        <v>5280</v>
      </c>
      <c r="Q1406" t="s">
        <v>65</v>
      </c>
      <c r="R1406" t="s">
        <v>66</v>
      </c>
      <c r="S1406" t="s">
        <v>105</v>
      </c>
      <c r="T1406" t="s">
        <v>67</v>
      </c>
      <c r="U1406" t="s">
        <v>35</v>
      </c>
      <c r="V1406">
        <v>603</v>
      </c>
      <c r="W1406" t="s">
        <v>36</v>
      </c>
      <c r="X1406" t="s">
        <v>37</v>
      </c>
      <c r="Y1406">
        <v>2</v>
      </c>
      <c r="AB1406" t="str">
        <f>IF(Table111[[#This Row],[In Adafruit Kit]]+Table111[[#This Row],[Common part]]&gt;0,1,"")</f>
        <v/>
      </c>
      <c r="AC1406">
        <v>1</v>
      </c>
      <c r="AE1406" t="e">
        <f>VLOOKUP(Table111[[#This Row],[Resistance (Ohms)]],Values!$A$12:'Values'!D$88,3,0)</f>
        <v>#N/A</v>
      </c>
      <c r="AG1406" t="str">
        <f>CONCATENATE(Table111[[#This Row],[Resistance (Ohms)]],Table111[[#This Row],[Tolerance]],Table111[[#This Row],[Stock]])</f>
        <v>6.8MÂ±5%</v>
      </c>
      <c r="AH1406" t="s">
        <v>11345</v>
      </c>
      <c r="AI1406" s="6" t="s">
        <v>11350</v>
      </c>
    </row>
    <row r="1407" spans="1:35">
      <c r="A1407" t="s">
        <v>7192</v>
      </c>
      <c r="B1407" t="s">
        <v>5275</v>
      </c>
      <c r="C1407" t="s">
        <v>9142</v>
      </c>
      <c r="D1407" t="s">
        <v>9143</v>
      </c>
      <c r="E1407" t="s">
        <v>60</v>
      </c>
      <c r="F1407" t="s">
        <v>7404</v>
      </c>
      <c r="G1407">
        <v>0</v>
      </c>
      <c r="H1407">
        <v>0</v>
      </c>
      <c r="I1407" t="s">
        <v>25</v>
      </c>
      <c r="J1407">
        <v>0</v>
      </c>
      <c r="K1407">
        <v>10</v>
      </c>
      <c r="L1407" t="s">
        <v>19</v>
      </c>
      <c r="M1407" t="s">
        <v>5279</v>
      </c>
      <c r="N1407" t="s">
        <v>3192</v>
      </c>
      <c r="O1407" t="s">
        <v>23</v>
      </c>
      <c r="P1407" t="s">
        <v>5280</v>
      </c>
      <c r="Q1407" t="s">
        <v>65</v>
      </c>
      <c r="R1407" t="s">
        <v>20</v>
      </c>
      <c r="S1407" t="s">
        <v>71</v>
      </c>
      <c r="T1407" t="s">
        <v>67</v>
      </c>
      <c r="U1407" t="s">
        <v>35</v>
      </c>
      <c r="V1407">
        <v>603</v>
      </c>
      <c r="W1407" t="s">
        <v>36</v>
      </c>
      <c r="X1407" t="s">
        <v>37</v>
      </c>
      <c r="Y1407">
        <v>2</v>
      </c>
      <c r="AB1407" t="str">
        <f>IF(Table111[[#This Row],[In Adafruit Kit]]+Table111[[#This Row],[Common part]]&gt;0,1,"")</f>
        <v/>
      </c>
      <c r="AE1407" t="e">
        <f>VLOOKUP(Table111[[#This Row],[Resistance (Ohms)]],Values!$A$12:'Values'!D$88,3,0)</f>
        <v>#N/A</v>
      </c>
      <c r="AG1407" t="str">
        <f>CONCATENATE(Table111[[#This Row],[Resistance (Ohms)]],Table111[[#This Row],[Tolerance]],Table111[[#This Row],[Stock]])</f>
        <v>6.8MÂ±5%</v>
      </c>
      <c r="AH1407" t="s">
        <v>11345</v>
      </c>
      <c r="AI1407" s="6" t="s">
        <v>11350</v>
      </c>
    </row>
    <row r="1408" spans="1:35">
      <c r="A1408" t="s">
        <v>5274</v>
      </c>
      <c r="B1408" t="s">
        <v>5275</v>
      </c>
      <c r="C1408" t="s">
        <v>6202</v>
      </c>
      <c r="D1408" t="s">
        <v>6203</v>
      </c>
      <c r="E1408" t="s">
        <v>60</v>
      </c>
      <c r="F1408" t="s">
        <v>6204</v>
      </c>
      <c r="G1408">
        <v>90931</v>
      </c>
      <c r="H1408">
        <v>0</v>
      </c>
      <c r="I1408">
        <v>0.1</v>
      </c>
      <c r="J1408">
        <v>0</v>
      </c>
      <c r="K1408">
        <v>1</v>
      </c>
      <c r="L1408" t="s">
        <v>19</v>
      </c>
      <c r="M1408" t="s">
        <v>5279</v>
      </c>
      <c r="N1408" t="s">
        <v>903</v>
      </c>
      <c r="O1408" t="s">
        <v>24</v>
      </c>
      <c r="P1408" t="s">
        <v>5280</v>
      </c>
      <c r="Q1408" t="s">
        <v>65</v>
      </c>
      <c r="R1408" t="s">
        <v>66</v>
      </c>
      <c r="S1408" t="s">
        <v>105</v>
      </c>
      <c r="T1408" t="s">
        <v>67</v>
      </c>
      <c r="U1408" t="s">
        <v>35</v>
      </c>
      <c r="V1408">
        <v>603</v>
      </c>
      <c r="W1408" t="s">
        <v>36</v>
      </c>
      <c r="X1408" t="s">
        <v>37</v>
      </c>
      <c r="Y1408">
        <v>2</v>
      </c>
      <c r="AB1408" t="str">
        <f>IF(Table111[[#This Row],[In Adafruit Kit]]+Table111[[#This Row],[Common part]]&gt;0,1,"")</f>
        <v/>
      </c>
      <c r="AD1408">
        <v>1</v>
      </c>
      <c r="AE1408" t="e">
        <f>VLOOKUP(Table111[[#This Row],[Resistance (Ohms)]],Values!$A$12:'Values'!D$88,3,0)</f>
        <v>#N/A</v>
      </c>
      <c r="AG1408" t="str">
        <f>CONCATENATE(Table111[[#This Row],[Resistance (Ohms)]],Table111[[#This Row],[Tolerance]],Table111[[#This Row],[Stock]])</f>
        <v>6.98kÂ±1%</v>
      </c>
      <c r="AH1408" t="s">
        <v>11345</v>
      </c>
      <c r="AI1408" s="6" t="s">
        <v>11350</v>
      </c>
    </row>
    <row r="1409" spans="1:35">
      <c r="A1409" t="s">
        <v>7192</v>
      </c>
      <c r="B1409" t="s">
        <v>5275</v>
      </c>
      <c r="C1409" t="s">
        <v>8684</v>
      </c>
      <c r="D1409" t="s">
        <v>8685</v>
      </c>
      <c r="E1409" t="s">
        <v>60</v>
      </c>
      <c r="F1409" t="s">
        <v>6204</v>
      </c>
      <c r="G1409">
        <v>0</v>
      </c>
      <c r="H1409">
        <v>0</v>
      </c>
      <c r="I1409" t="s">
        <v>25</v>
      </c>
      <c r="J1409">
        <v>0</v>
      </c>
      <c r="K1409">
        <v>10</v>
      </c>
      <c r="L1409" t="s">
        <v>19</v>
      </c>
      <c r="M1409" t="s">
        <v>5279</v>
      </c>
      <c r="N1409" t="s">
        <v>903</v>
      </c>
      <c r="O1409" t="s">
        <v>24</v>
      </c>
      <c r="P1409" t="s">
        <v>5280</v>
      </c>
      <c r="Q1409" t="s">
        <v>65</v>
      </c>
      <c r="R1409" t="s">
        <v>20</v>
      </c>
      <c r="S1409" t="s">
        <v>105</v>
      </c>
      <c r="T1409" t="s">
        <v>67</v>
      </c>
      <c r="U1409" t="s">
        <v>35</v>
      </c>
      <c r="V1409">
        <v>603</v>
      </c>
      <c r="W1409" t="s">
        <v>36</v>
      </c>
      <c r="X1409" t="s">
        <v>37</v>
      </c>
      <c r="Y1409">
        <v>2</v>
      </c>
      <c r="AB1409" t="str">
        <f>IF(Table111[[#This Row],[In Adafruit Kit]]+Table111[[#This Row],[Common part]]&gt;0,1,"")</f>
        <v/>
      </c>
      <c r="AE1409" t="e">
        <f>VLOOKUP(Table111[[#This Row],[Resistance (Ohms)]],Values!$A$12:'Values'!D$88,3,0)</f>
        <v>#N/A</v>
      </c>
      <c r="AG1409" t="str">
        <f>CONCATENATE(Table111[[#This Row],[Resistance (Ohms)]],Table111[[#This Row],[Tolerance]],Table111[[#This Row],[Stock]])</f>
        <v>6.98kÂ±1%</v>
      </c>
      <c r="AH1409" t="s">
        <v>11345</v>
      </c>
      <c r="AI1409" s="6" t="s">
        <v>11350</v>
      </c>
    </row>
    <row r="1410" spans="1:35">
      <c r="A1410" t="s">
        <v>5274</v>
      </c>
      <c r="B1410" t="s">
        <v>5275</v>
      </c>
      <c r="C1410" t="s">
        <v>6739</v>
      </c>
      <c r="D1410" t="s">
        <v>6740</v>
      </c>
      <c r="E1410" t="s">
        <v>60</v>
      </c>
      <c r="F1410" t="s">
        <v>6741</v>
      </c>
      <c r="G1410">
        <v>41205</v>
      </c>
      <c r="H1410">
        <v>0</v>
      </c>
      <c r="I1410">
        <v>0.1</v>
      </c>
      <c r="J1410">
        <v>0</v>
      </c>
      <c r="K1410">
        <v>1</v>
      </c>
      <c r="L1410" t="s">
        <v>19</v>
      </c>
      <c r="M1410" t="s">
        <v>5279</v>
      </c>
      <c r="N1410" t="s">
        <v>1821</v>
      </c>
      <c r="O1410" t="s">
        <v>24</v>
      </c>
      <c r="P1410" t="s">
        <v>5280</v>
      </c>
      <c r="Q1410" t="s">
        <v>65</v>
      </c>
      <c r="R1410" t="s">
        <v>66</v>
      </c>
      <c r="S1410" t="s">
        <v>105</v>
      </c>
      <c r="T1410" t="s">
        <v>67</v>
      </c>
      <c r="U1410" t="s">
        <v>35</v>
      </c>
      <c r="V1410">
        <v>603</v>
      </c>
      <c r="W1410" t="s">
        <v>36</v>
      </c>
      <c r="X1410" t="s">
        <v>37</v>
      </c>
      <c r="Y1410">
        <v>2</v>
      </c>
      <c r="AB1410" t="str">
        <f>IF(Table111[[#This Row],[In Adafruit Kit]]+Table111[[#This Row],[Common part]]&gt;0,1,"")</f>
        <v/>
      </c>
      <c r="AD1410">
        <v>1</v>
      </c>
      <c r="AE1410" t="e">
        <f>VLOOKUP(Table111[[#This Row],[Resistance (Ohms)]],Values!$A$12:'Values'!D$88,3,0)</f>
        <v>#N/A</v>
      </c>
      <c r="AG1410" t="str">
        <f>CONCATENATE(Table111[[#This Row],[Resistance (Ohms)]],Table111[[#This Row],[Tolerance]],Table111[[#This Row],[Stock]])</f>
        <v>60.4kÂ±1%</v>
      </c>
      <c r="AH1410" t="s">
        <v>11345</v>
      </c>
      <c r="AI1410" s="6" t="s">
        <v>11350</v>
      </c>
    </row>
    <row r="1411" spans="1:35">
      <c r="A1411" t="s">
        <v>7192</v>
      </c>
      <c r="B1411" t="s">
        <v>5275</v>
      </c>
      <c r="C1411" t="s">
        <v>8606</v>
      </c>
      <c r="D1411" t="s">
        <v>8607</v>
      </c>
      <c r="E1411" t="s">
        <v>60</v>
      </c>
      <c r="F1411" t="s">
        <v>6741</v>
      </c>
      <c r="G1411">
        <v>0</v>
      </c>
      <c r="H1411">
        <v>0</v>
      </c>
      <c r="I1411" t="s">
        <v>25</v>
      </c>
      <c r="J1411">
        <v>0</v>
      </c>
      <c r="K1411">
        <v>10</v>
      </c>
      <c r="L1411" t="s">
        <v>19</v>
      </c>
      <c r="M1411" t="s">
        <v>5279</v>
      </c>
      <c r="N1411" t="s">
        <v>1821</v>
      </c>
      <c r="O1411" t="s">
        <v>24</v>
      </c>
      <c r="P1411" t="s">
        <v>5280</v>
      </c>
      <c r="Q1411" t="s">
        <v>65</v>
      </c>
      <c r="R1411" t="s">
        <v>20</v>
      </c>
      <c r="S1411" t="s">
        <v>105</v>
      </c>
      <c r="T1411" t="s">
        <v>67</v>
      </c>
      <c r="U1411" t="s">
        <v>35</v>
      </c>
      <c r="V1411">
        <v>603</v>
      </c>
      <c r="W1411" t="s">
        <v>36</v>
      </c>
      <c r="X1411" t="s">
        <v>37</v>
      </c>
      <c r="Y1411">
        <v>2</v>
      </c>
      <c r="AB1411" t="str">
        <f>IF(Table111[[#This Row],[In Adafruit Kit]]+Table111[[#This Row],[Common part]]&gt;0,1,"")</f>
        <v/>
      </c>
      <c r="AE1411" t="e">
        <f>VLOOKUP(Table111[[#This Row],[Resistance (Ohms)]],Values!$A$12:'Values'!D$88,3,0)</f>
        <v>#N/A</v>
      </c>
      <c r="AG1411" t="str">
        <f>CONCATENATE(Table111[[#This Row],[Resistance (Ohms)]],Table111[[#This Row],[Tolerance]],Table111[[#This Row],[Stock]])</f>
        <v>60.4kÂ±1%</v>
      </c>
      <c r="AH1411" t="s">
        <v>11345</v>
      </c>
      <c r="AI1411" s="6" t="s">
        <v>11350</v>
      </c>
    </row>
    <row r="1412" spans="1:35">
      <c r="A1412" t="s">
        <v>5274</v>
      </c>
      <c r="B1412" t="s">
        <v>5275</v>
      </c>
      <c r="C1412" t="s">
        <v>6112</v>
      </c>
      <c r="D1412" t="s">
        <v>6113</v>
      </c>
      <c r="E1412" t="s">
        <v>60</v>
      </c>
      <c r="F1412" t="s">
        <v>6114</v>
      </c>
      <c r="G1412">
        <v>103136</v>
      </c>
      <c r="H1412">
        <v>0</v>
      </c>
      <c r="I1412">
        <v>0.1</v>
      </c>
      <c r="J1412">
        <v>0</v>
      </c>
      <c r="K1412">
        <v>1</v>
      </c>
      <c r="L1412" t="s">
        <v>19</v>
      </c>
      <c r="M1412" t="s">
        <v>5279</v>
      </c>
      <c r="N1412" t="s">
        <v>1705</v>
      </c>
      <c r="O1412" t="s">
        <v>24</v>
      </c>
      <c r="P1412" t="s">
        <v>5280</v>
      </c>
      <c r="Q1412" t="s">
        <v>65</v>
      </c>
      <c r="R1412" t="s">
        <v>66</v>
      </c>
      <c r="S1412" t="s">
        <v>105</v>
      </c>
      <c r="T1412" t="s">
        <v>67</v>
      </c>
      <c r="U1412" t="s">
        <v>35</v>
      </c>
      <c r="V1412">
        <v>603</v>
      </c>
      <c r="W1412" t="s">
        <v>36</v>
      </c>
      <c r="X1412" t="s">
        <v>37</v>
      </c>
      <c r="Y1412">
        <v>2</v>
      </c>
      <c r="AB1412" t="str">
        <f>IF(Table111[[#This Row],[In Adafruit Kit]]+Table111[[#This Row],[Common part]]&gt;0,1,"")</f>
        <v/>
      </c>
      <c r="AD1412">
        <v>1</v>
      </c>
      <c r="AE1412" t="e">
        <f>VLOOKUP(Table111[[#This Row],[Resistance (Ohms)]],Values!$A$12:'Values'!D$88,3,0)</f>
        <v>#N/A</v>
      </c>
      <c r="AG1412" t="str">
        <f>CONCATENATE(Table111[[#This Row],[Resistance (Ohms)]],Table111[[#This Row],[Tolerance]],Table111[[#This Row],[Stock]])</f>
        <v>604kÂ±1%</v>
      </c>
      <c r="AH1412" t="s">
        <v>11345</v>
      </c>
      <c r="AI1412" s="6" t="s">
        <v>11350</v>
      </c>
    </row>
    <row r="1413" spans="1:35">
      <c r="A1413" t="s">
        <v>7192</v>
      </c>
      <c r="B1413" t="s">
        <v>5275</v>
      </c>
      <c r="C1413" t="s">
        <v>8608</v>
      </c>
      <c r="D1413" t="s">
        <v>8609</v>
      </c>
      <c r="E1413" t="s">
        <v>60</v>
      </c>
      <c r="F1413" t="s">
        <v>6114</v>
      </c>
      <c r="G1413">
        <v>0</v>
      </c>
      <c r="H1413">
        <v>0</v>
      </c>
      <c r="I1413" t="s">
        <v>25</v>
      </c>
      <c r="J1413">
        <v>0</v>
      </c>
      <c r="K1413">
        <v>10</v>
      </c>
      <c r="L1413" t="s">
        <v>19</v>
      </c>
      <c r="M1413" t="s">
        <v>5279</v>
      </c>
      <c r="N1413" t="s">
        <v>1705</v>
      </c>
      <c r="O1413" t="s">
        <v>24</v>
      </c>
      <c r="P1413" t="s">
        <v>5280</v>
      </c>
      <c r="Q1413" t="s">
        <v>65</v>
      </c>
      <c r="R1413" t="s">
        <v>20</v>
      </c>
      <c r="S1413" t="s">
        <v>105</v>
      </c>
      <c r="T1413" t="s">
        <v>67</v>
      </c>
      <c r="U1413" t="s">
        <v>35</v>
      </c>
      <c r="V1413">
        <v>603</v>
      </c>
      <c r="W1413" t="s">
        <v>36</v>
      </c>
      <c r="X1413" t="s">
        <v>37</v>
      </c>
      <c r="Y1413">
        <v>2</v>
      </c>
      <c r="AB1413" t="str">
        <f>IF(Table111[[#This Row],[In Adafruit Kit]]+Table111[[#This Row],[Common part]]&gt;0,1,"")</f>
        <v/>
      </c>
      <c r="AE1413" t="e">
        <f>VLOOKUP(Table111[[#This Row],[Resistance (Ohms)]],Values!$A$12:'Values'!D$88,3,0)</f>
        <v>#N/A</v>
      </c>
      <c r="AG1413" t="str">
        <f>CONCATENATE(Table111[[#This Row],[Resistance (Ohms)]],Table111[[#This Row],[Tolerance]],Table111[[#This Row],[Stock]])</f>
        <v>604kÂ±1%</v>
      </c>
      <c r="AH1413" t="s">
        <v>11345</v>
      </c>
      <c r="AI1413" s="6" t="s">
        <v>11350</v>
      </c>
    </row>
    <row r="1414" spans="1:35">
      <c r="A1414" t="s">
        <v>5274</v>
      </c>
      <c r="B1414" t="s">
        <v>5275</v>
      </c>
      <c r="C1414" t="s">
        <v>6058</v>
      </c>
      <c r="D1414" t="s">
        <v>6059</v>
      </c>
      <c r="E1414" t="s">
        <v>60</v>
      </c>
      <c r="F1414" t="s">
        <v>6060</v>
      </c>
      <c r="G1414">
        <v>111762</v>
      </c>
      <c r="H1414">
        <v>0</v>
      </c>
      <c r="I1414">
        <v>0.1</v>
      </c>
      <c r="J1414">
        <v>0</v>
      </c>
      <c r="K1414">
        <v>1</v>
      </c>
      <c r="L1414" t="s">
        <v>19</v>
      </c>
      <c r="M1414" t="s">
        <v>5279</v>
      </c>
      <c r="N1414" t="s">
        <v>2724</v>
      </c>
      <c r="O1414" t="s">
        <v>24</v>
      </c>
      <c r="P1414" t="s">
        <v>5280</v>
      </c>
      <c r="Q1414" t="s">
        <v>65</v>
      </c>
      <c r="R1414" t="s">
        <v>66</v>
      </c>
      <c r="S1414" t="s">
        <v>105</v>
      </c>
      <c r="T1414" t="s">
        <v>67</v>
      </c>
      <c r="U1414" t="s">
        <v>35</v>
      </c>
      <c r="V1414">
        <v>603</v>
      </c>
      <c r="W1414" t="s">
        <v>36</v>
      </c>
      <c r="X1414" t="s">
        <v>37</v>
      </c>
      <c r="Y1414">
        <v>2</v>
      </c>
      <c r="AB1414" t="str">
        <f>IF(Table111[[#This Row],[In Adafruit Kit]]+Table111[[#This Row],[Common part]]&gt;0,1,"")</f>
        <v/>
      </c>
      <c r="AD1414">
        <v>1</v>
      </c>
      <c r="AE1414" t="e">
        <f>VLOOKUP(Table111[[#This Row],[Resistance (Ohms)]],Values!$A$12:'Values'!D$88,3,0)</f>
        <v>#N/A</v>
      </c>
      <c r="AG1414" t="str">
        <f>CONCATENATE(Table111[[#This Row],[Resistance (Ohms)]],Table111[[#This Row],[Tolerance]],Table111[[#This Row],[Stock]])</f>
        <v>61.9kÂ±1%</v>
      </c>
      <c r="AH1414" t="s">
        <v>11345</v>
      </c>
      <c r="AI1414" s="6" t="s">
        <v>11350</v>
      </c>
    </row>
    <row r="1415" spans="1:35">
      <c r="A1415" t="s">
        <v>7192</v>
      </c>
      <c r="B1415" t="s">
        <v>5275</v>
      </c>
      <c r="C1415" t="s">
        <v>8616</v>
      </c>
      <c r="D1415" t="s">
        <v>8617</v>
      </c>
      <c r="E1415" t="s">
        <v>60</v>
      </c>
      <c r="F1415" t="s">
        <v>6060</v>
      </c>
      <c r="G1415">
        <v>0</v>
      </c>
      <c r="H1415">
        <v>0</v>
      </c>
      <c r="I1415" t="s">
        <v>25</v>
      </c>
      <c r="J1415">
        <v>0</v>
      </c>
      <c r="K1415">
        <v>10</v>
      </c>
      <c r="L1415" t="s">
        <v>19</v>
      </c>
      <c r="M1415" t="s">
        <v>5279</v>
      </c>
      <c r="N1415" t="s">
        <v>2724</v>
      </c>
      <c r="O1415" t="s">
        <v>24</v>
      </c>
      <c r="P1415" t="s">
        <v>5280</v>
      </c>
      <c r="Q1415" t="s">
        <v>65</v>
      </c>
      <c r="R1415" t="s">
        <v>20</v>
      </c>
      <c r="S1415" t="s">
        <v>105</v>
      </c>
      <c r="T1415" t="s">
        <v>67</v>
      </c>
      <c r="U1415" t="s">
        <v>35</v>
      </c>
      <c r="V1415">
        <v>603</v>
      </c>
      <c r="W1415" t="s">
        <v>36</v>
      </c>
      <c r="X1415" t="s">
        <v>37</v>
      </c>
      <c r="Y1415">
        <v>2</v>
      </c>
      <c r="AB1415" t="str">
        <f>IF(Table111[[#This Row],[In Adafruit Kit]]+Table111[[#This Row],[Common part]]&gt;0,1,"")</f>
        <v/>
      </c>
      <c r="AE1415" t="e">
        <f>VLOOKUP(Table111[[#This Row],[Resistance (Ohms)]],Values!$A$12:'Values'!D$88,3,0)</f>
        <v>#N/A</v>
      </c>
      <c r="AG1415" t="str">
        <f>CONCATENATE(Table111[[#This Row],[Resistance (Ohms)]],Table111[[#This Row],[Tolerance]],Table111[[#This Row],[Stock]])</f>
        <v>61.9kÂ±1%</v>
      </c>
      <c r="AH1415" t="s">
        <v>11345</v>
      </c>
      <c r="AI1415" s="6" t="s">
        <v>11350</v>
      </c>
    </row>
    <row r="1416" spans="1:35">
      <c r="A1416" t="s">
        <v>5274</v>
      </c>
      <c r="B1416" t="s">
        <v>5275</v>
      </c>
      <c r="C1416" t="s">
        <v>6742</v>
      </c>
      <c r="D1416" t="s">
        <v>6743</v>
      </c>
      <c r="E1416" t="s">
        <v>60</v>
      </c>
      <c r="F1416" t="s">
        <v>6744</v>
      </c>
      <c r="G1416">
        <v>40117</v>
      </c>
      <c r="H1416">
        <v>0</v>
      </c>
      <c r="I1416">
        <v>0.1</v>
      </c>
      <c r="J1416">
        <v>0</v>
      </c>
      <c r="K1416">
        <v>1</v>
      </c>
      <c r="L1416" t="s">
        <v>19</v>
      </c>
      <c r="M1416" t="s">
        <v>5279</v>
      </c>
      <c r="N1416" t="s">
        <v>1935</v>
      </c>
      <c r="O1416" t="s">
        <v>24</v>
      </c>
      <c r="P1416" t="s">
        <v>5280</v>
      </c>
      <c r="Q1416" t="s">
        <v>65</v>
      </c>
      <c r="R1416" t="s">
        <v>66</v>
      </c>
      <c r="S1416" t="s">
        <v>105</v>
      </c>
      <c r="T1416" t="s">
        <v>67</v>
      </c>
      <c r="U1416" t="s">
        <v>35</v>
      </c>
      <c r="V1416">
        <v>603</v>
      </c>
      <c r="W1416" t="s">
        <v>36</v>
      </c>
      <c r="X1416" t="s">
        <v>37</v>
      </c>
      <c r="Y1416">
        <v>2</v>
      </c>
      <c r="AB1416" t="str">
        <f>IF(Table111[[#This Row],[In Adafruit Kit]]+Table111[[#This Row],[Common part]]&gt;0,1,"")</f>
        <v/>
      </c>
      <c r="AD1416">
        <v>1</v>
      </c>
      <c r="AE1416" t="e">
        <f>VLOOKUP(Table111[[#This Row],[Resistance (Ohms)]],Values!$A$12:'Values'!D$88,3,0)</f>
        <v>#N/A</v>
      </c>
      <c r="AG1416" t="str">
        <f>CONCATENATE(Table111[[#This Row],[Resistance (Ohms)]],Table111[[#This Row],[Tolerance]],Table111[[#This Row],[Stock]])</f>
        <v>619kÂ±1%</v>
      </c>
      <c r="AH1416" t="s">
        <v>11345</v>
      </c>
      <c r="AI1416" s="6" t="s">
        <v>11350</v>
      </c>
    </row>
    <row r="1417" spans="1:35">
      <c r="A1417" t="s">
        <v>7192</v>
      </c>
      <c r="B1417" t="s">
        <v>5275</v>
      </c>
      <c r="C1417" t="s">
        <v>8618</v>
      </c>
      <c r="D1417" t="s">
        <v>8619</v>
      </c>
      <c r="E1417" t="s">
        <v>60</v>
      </c>
      <c r="F1417" t="s">
        <v>6744</v>
      </c>
      <c r="G1417">
        <v>0</v>
      </c>
      <c r="H1417">
        <v>0</v>
      </c>
      <c r="I1417" t="s">
        <v>25</v>
      </c>
      <c r="J1417">
        <v>0</v>
      </c>
      <c r="K1417">
        <v>10</v>
      </c>
      <c r="L1417" t="s">
        <v>19</v>
      </c>
      <c r="M1417" t="s">
        <v>5279</v>
      </c>
      <c r="N1417" t="s">
        <v>1935</v>
      </c>
      <c r="O1417" t="s">
        <v>24</v>
      </c>
      <c r="P1417" t="s">
        <v>5280</v>
      </c>
      <c r="Q1417" t="s">
        <v>65</v>
      </c>
      <c r="R1417" t="s">
        <v>20</v>
      </c>
      <c r="S1417" t="s">
        <v>105</v>
      </c>
      <c r="T1417" t="s">
        <v>67</v>
      </c>
      <c r="U1417" t="s">
        <v>35</v>
      </c>
      <c r="V1417">
        <v>603</v>
      </c>
      <c r="W1417" t="s">
        <v>36</v>
      </c>
      <c r="X1417" t="s">
        <v>37</v>
      </c>
      <c r="Y1417">
        <v>2</v>
      </c>
      <c r="AB1417" t="str">
        <f>IF(Table111[[#This Row],[In Adafruit Kit]]+Table111[[#This Row],[Common part]]&gt;0,1,"")</f>
        <v/>
      </c>
      <c r="AE1417" t="e">
        <f>VLOOKUP(Table111[[#This Row],[Resistance (Ohms)]],Values!$A$12:'Values'!D$88,3,0)</f>
        <v>#N/A</v>
      </c>
      <c r="AG1417" t="str">
        <f>CONCATENATE(Table111[[#This Row],[Resistance (Ohms)]],Table111[[#This Row],[Tolerance]],Table111[[#This Row],[Stock]])</f>
        <v>619kÂ±1%</v>
      </c>
      <c r="AH1417" t="s">
        <v>11345</v>
      </c>
      <c r="AI1417" s="6" t="s">
        <v>11350</v>
      </c>
    </row>
    <row r="1418" spans="1:35">
      <c r="A1418" t="s">
        <v>5274</v>
      </c>
      <c r="B1418" t="s">
        <v>5275</v>
      </c>
      <c r="C1418" t="s">
        <v>7099</v>
      </c>
      <c r="D1418" t="s">
        <v>7100</v>
      </c>
      <c r="E1418" t="s">
        <v>60</v>
      </c>
      <c r="F1418" t="s">
        <v>7101</v>
      </c>
      <c r="G1418">
        <v>58774</v>
      </c>
      <c r="H1418">
        <v>0</v>
      </c>
      <c r="I1418">
        <v>0.1</v>
      </c>
      <c r="J1418">
        <v>0</v>
      </c>
      <c r="K1418">
        <v>1</v>
      </c>
      <c r="L1418" t="s">
        <v>19</v>
      </c>
      <c r="M1418" t="s">
        <v>5279</v>
      </c>
      <c r="N1418" t="s">
        <v>2888</v>
      </c>
      <c r="O1418" t="s">
        <v>23</v>
      </c>
      <c r="P1418" t="s">
        <v>5280</v>
      </c>
      <c r="Q1418" t="s">
        <v>65</v>
      </c>
      <c r="R1418" t="s">
        <v>66</v>
      </c>
      <c r="S1418" t="s">
        <v>105</v>
      </c>
      <c r="T1418" t="s">
        <v>67</v>
      </c>
      <c r="U1418" t="s">
        <v>35</v>
      </c>
      <c r="V1418">
        <v>603</v>
      </c>
      <c r="W1418" t="s">
        <v>36</v>
      </c>
      <c r="X1418" t="s">
        <v>37</v>
      </c>
      <c r="Y1418">
        <v>2</v>
      </c>
      <c r="AB1418" t="str">
        <f>IF(Table111[[#This Row],[In Adafruit Kit]]+Table111[[#This Row],[Common part]]&gt;0,1,"")</f>
        <v/>
      </c>
      <c r="AD1418">
        <v>1</v>
      </c>
      <c r="AE1418" t="e">
        <f>VLOOKUP(Table111[[#This Row],[Resistance (Ohms)]],Values!$A$12:'Values'!D$88,3,0)</f>
        <v>#N/A</v>
      </c>
      <c r="AG1418" t="str">
        <f>CONCATENATE(Table111[[#This Row],[Resistance (Ohms)]],Table111[[#This Row],[Tolerance]],Table111[[#This Row],[Stock]])</f>
        <v>620kÂ±5%</v>
      </c>
      <c r="AH1418" t="s">
        <v>11345</v>
      </c>
      <c r="AI1418" s="6" t="s">
        <v>11350</v>
      </c>
    </row>
    <row r="1419" spans="1:35">
      <c r="A1419" t="s">
        <v>5274</v>
      </c>
      <c r="B1419" t="s">
        <v>5275</v>
      </c>
      <c r="C1419" t="s">
        <v>7468</v>
      </c>
      <c r="D1419" t="s">
        <v>7469</v>
      </c>
      <c r="E1419" t="s">
        <v>60</v>
      </c>
      <c r="F1419" t="s">
        <v>7470</v>
      </c>
      <c r="G1419">
        <v>2410</v>
      </c>
      <c r="H1419">
        <v>0</v>
      </c>
      <c r="I1419">
        <v>0.1</v>
      </c>
      <c r="J1419">
        <v>0</v>
      </c>
      <c r="K1419">
        <v>1</v>
      </c>
      <c r="L1419" t="s">
        <v>19</v>
      </c>
      <c r="M1419" t="s">
        <v>5279</v>
      </c>
      <c r="N1419" t="s">
        <v>2888</v>
      </c>
      <c r="O1419" t="s">
        <v>24</v>
      </c>
      <c r="P1419" t="s">
        <v>5280</v>
      </c>
      <c r="Q1419" t="s">
        <v>65</v>
      </c>
      <c r="R1419" t="s">
        <v>66</v>
      </c>
      <c r="S1419" t="s">
        <v>105</v>
      </c>
      <c r="T1419" t="s">
        <v>67</v>
      </c>
      <c r="U1419" t="s">
        <v>35</v>
      </c>
      <c r="V1419">
        <v>603</v>
      </c>
      <c r="W1419" t="s">
        <v>36</v>
      </c>
      <c r="X1419" t="s">
        <v>37</v>
      </c>
      <c r="Y1419">
        <v>2</v>
      </c>
      <c r="AB1419" t="str">
        <f>IF(Table111[[#This Row],[In Adafruit Kit]]+Table111[[#This Row],[Common part]]&gt;0,1,"")</f>
        <v/>
      </c>
      <c r="AC1419">
        <v>1</v>
      </c>
      <c r="AE1419" t="e">
        <f>VLOOKUP(Table111[[#This Row],[Resistance (Ohms)]],Values!$A$12:'Values'!D$88,3,0)</f>
        <v>#N/A</v>
      </c>
      <c r="AG1419" t="str">
        <f>CONCATENATE(Table111[[#This Row],[Resistance (Ohms)]],Table111[[#This Row],[Tolerance]],Table111[[#This Row],[Stock]])</f>
        <v>620kÂ±1%</v>
      </c>
      <c r="AH1419" t="s">
        <v>11345</v>
      </c>
      <c r="AI1419" s="6" t="s">
        <v>11350</v>
      </c>
    </row>
    <row r="1420" spans="1:35">
      <c r="A1420" t="s">
        <v>7192</v>
      </c>
      <c r="B1420" t="s">
        <v>5275</v>
      </c>
      <c r="C1420" t="s">
        <v>8628</v>
      </c>
      <c r="D1420" t="s">
        <v>8629</v>
      </c>
      <c r="E1420" t="s">
        <v>60</v>
      </c>
      <c r="F1420" t="s">
        <v>7470</v>
      </c>
      <c r="G1420">
        <v>0</v>
      </c>
      <c r="H1420">
        <v>0</v>
      </c>
      <c r="I1420" t="s">
        <v>25</v>
      </c>
      <c r="J1420">
        <v>0</v>
      </c>
      <c r="K1420">
        <v>10</v>
      </c>
      <c r="L1420" t="s">
        <v>19</v>
      </c>
      <c r="M1420" t="s">
        <v>5279</v>
      </c>
      <c r="N1420" t="s">
        <v>2888</v>
      </c>
      <c r="O1420" t="s">
        <v>24</v>
      </c>
      <c r="P1420" t="s">
        <v>5280</v>
      </c>
      <c r="Q1420" t="s">
        <v>65</v>
      </c>
      <c r="R1420" t="s">
        <v>20</v>
      </c>
      <c r="S1420" t="s">
        <v>105</v>
      </c>
      <c r="T1420" t="s">
        <v>67</v>
      </c>
      <c r="U1420" t="s">
        <v>35</v>
      </c>
      <c r="V1420">
        <v>603</v>
      </c>
      <c r="W1420" t="s">
        <v>36</v>
      </c>
      <c r="X1420" t="s">
        <v>37</v>
      </c>
      <c r="Y1420">
        <v>2</v>
      </c>
      <c r="AB1420" t="str">
        <f>IF(Table111[[#This Row],[In Adafruit Kit]]+Table111[[#This Row],[Common part]]&gt;0,1,"")</f>
        <v/>
      </c>
      <c r="AE1420" t="e">
        <f>VLOOKUP(Table111[[#This Row],[Resistance (Ohms)]],Values!$A$12:'Values'!D$88,3,0)</f>
        <v>#N/A</v>
      </c>
      <c r="AG1420" t="str">
        <f>CONCATENATE(Table111[[#This Row],[Resistance (Ohms)]],Table111[[#This Row],[Tolerance]],Table111[[#This Row],[Stock]])</f>
        <v>620kÂ±1%</v>
      </c>
      <c r="AH1420" t="s">
        <v>11345</v>
      </c>
      <c r="AI1420" s="6" t="s">
        <v>11350</v>
      </c>
    </row>
    <row r="1421" spans="1:35">
      <c r="A1421" t="s">
        <v>7192</v>
      </c>
      <c r="B1421" t="s">
        <v>5275</v>
      </c>
      <c r="C1421" t="s">
        <v>9128</v>
      </c>
      <c r="D1421" t="s">
        <v>9129</v>
      </c>
      <c r="E1421" t="s">
        <v>60</v>
      </c>
      <c r="F1421" t="s">
        <v>7101</v>
      </c>
      <c r="G1421">
        <v>0</v>
      </c>
      <c r="H1421">
        <v>0</v>
      </c>
      <c r="I1421" t="s">
        <v>25</v>
      </c>
      <c r="J1421">
        <v>0</v>
      </c>
      <c r="K1421">
        <v>10</v>
      </c>
      <c r="L1421" t="s">
        <v>19</v>
      </c>
      <c r="M1421" t="s">
        <v>5279</v>
      </c>
      <c r="N1421" t="s">
        <v>2888</v>
      </c>
      <c r="O1421" t="s">
        <v>23</v>
      </c>
      <c r="P1421" t="s">
        <v>5280</v>
      </c>
      <c r="Q1421" t="s">
        <v>65</v>
      </c>
      <c r="R1421" t="s">
        <v>20</v>
      </c>
      <c r="S1421" t="s">
        <v>71</v>
      </c>
      <c r="T1421" t="s">
        <v>67</v>
      </c>
      <c r="U1421" t="s">
        <v>35</v>
      </c>
      <c r="V1421">
        <v>603</v>
      </c>
      <c r="W1421" t="s">
        <v>36</v>
      </c>
      <c r="X1421" t="s">
        <v>37</v>
      </c>
      <c r="Y1421">
        <v>2</v>
      </c>
      <c r="AB1421" t="str">
        <f>IF(Table111[[#This Row],[In Adafruit Kit]]+Table111[[#This Row],[Common part]]&gt;0,1,"")</f>
        <v/>
      </c>
      <c r="AE1421" t="e">
        <f>VLOOKUP(Table111[[#This Row],[Resistance (Ohms)]],Values!$A$12:'Values'!D$88,3,0)</f>
        <v>#N/A</v>
      </c>
      <c r="AG1421" t="str">
        <f>CONCATENATE(Table111[[#This Row],[Resistance (Ohms)]],Table111[[#This Row],[Tolerance]],Table111[[#This Row],[Stock]])</f>
        <v>620kÂ±5%</v>
      </c>
      <c r="AH1421" t="s">
        <v>11345</v>
      </c>
      <c r="AI1421" s="6" t="s">
        <v>11350</v>
      </c>
    </row>
    <row r="1422" spans="1:35">
      <c r="A1422" t="s">
        <v>5274</v>
      </c>
      <c r="B1422" t="s">
        <v>5275</v>
      </c>
      <c r="C1422" t="s">
        <v>5830</v>
      </c>
      <c r="D1422" t="s">
        <v>5831</v>
      </c>
      <c r="E1422" t="s">
        <v>60</v>
      </c>
      <c r="F1422" t="s">
        <v>5832</v>
      </c>
      <c r="G1422">
        <v>195922</v>
      </c>
      <c r="H1422">
        <v>0</v>
      </c>
      <c r="I1422">
        <v>0.1</v>
      </c>
      <c r="J1422">
        <v>0</v>
      </c>
      <c r="K1422">
        <v>1</v>
      </c>
      <c r="L1422" t="s">
        <v>19</v>
      </c>
      <c r="M1422" t="s">
        <v>5279</v>
      </c>
      <c r="N1422" t="s">
        <v>1709</v>
      </c>
      <c r="O1422" t="s">
        <v>24</v>
      </c>
      <c r="P1422" t="s">
        <v>5280</v>
      </c>
      <c r="Q1422" t="s">
        <v>65</v>
      </c>
      <c r="R1422" t="s">
        <v>66</v>
      </c>
      <c r="S1422" t="s">
        <v>105</v>
      </c>
      <c r="T1422" t="s">
        <v>67</v>
      </c>
      <c r="U1422" t="s">
        <v>35</v>
      </c>
      <c r="V1422">
        <v>603</v>
      </c>
      <c r="W1422" t="s">
        <v>36</v>
      </c>
      <c r="X1422" t="s">
        <v>37</v>
      </c>
      <c r="Y1422">
        <v>2</v>
      </c>
      <c r="AB1422" t="str">
        <f>IF(Table111[[#This Row],[In Adafruit Kit]]+Table111[[#This Row],[Common part]]&gt;0,1,"")</f>
        <v/>
      </c>
      <c r="AD1422">
        <v>1</v>
      </c>
      <c r="AE1422" t="e">
        <f>VLOOKUP(Table111[[#This Row],[Resistance (Ohms)]],Values!$A$12:'Values'!D$88,3,0)</f>
        <v>#N/A</v>
      </c>
      <c r="AG1422" t="str">
        <f>CONCATENATE(Table111[[#This Row],[Resistance (Ohms)]],Table111[[#This Row],[Tolerance]],Table111[[#This Row],[Stock]])</f>
        <v>62kÂ±1%</v>
      </c>
      <c r="AH1422" t="s">
        <v>11345</v>
      </c>
      <c r="AI1422" s="6" t="s">
        <v>11350</v>
      </c>
    </row>
    <row r="1423" spans="1:35">
      <c r="A1423" t="s">
        <v>5274</v>
      </c>
      <c r="B1423" t="s">
        <v>5275</v>
      </c>
      <c r="C1423" t="s">
        <v>7270</v>
      </c>
      <c r="D1423" t="s">
        <v>7271</v>
      </c>
      <c r="E1423" t="s">
        <v>60</v>
      </c>
      <c r="F1423" t="s">
        <v>7272</v>
      </c>
      <c r="G1423">
        <v>4484</v>
      </c>
      <c r="H1423">
        <v>0</v>
      </c>
      <c r="I1423">
        <v>0.1</v>
      </c>
      <c r="J1423">
        <v>0</v>
      </c>
      <c r="K1423">
        <v>1</v>
      </c>
      <c r="L1423" t="s">
        <v>19</v>
      </c>
      <c r="M1423" t="s">
        <v>5279</v>
      </c>
      <c r="N1423" t="s">
        <v>1709</v>
      </c>
      <c r="O1423" t="s">
        <v>23</v>
      </c>
      <c r="P1423" t="s">
        <v>5280</v>
      </c>
      <c r="Q1423" t="s">
        <v>65</v>
      </c>
      <c r="R1423" t="s">
        <v>66</v>
      </c>
      <c r="S1423" t="s">
        <v>105</v>
      </c>
      <c r="T1423" t="s">
        <v>67</v>
      </c>
      <c r="U1423" t="s">
        <v>35</v>
      </c>
      <c r="V1423">
        <v>603</v>
      </c>
      <c r="W1423" t="s">
        <v>36</v>
      </c>
      <c r="X1423" t="s">
        <v>37</v>
      </c>
      <c r="Y1423">
        <v>2</v>
      </c>
      <c r="AB1423" t="str">
        <f>IF(Table111[[#This Row],[In Adafruit Kit]]+Table111[[#This Row],[Common part]]&gt;0,1,"")</f>
        <v/>
      </c>
      <c r="AC1423">
        <v>1</v>
      </c>
      <c r="AE1423" t="e">
        <f>VLOOKUP(Table111[[#This Row],[Resistance (Ohms)]],Values!$A$12:'Values'!D$88,3,0)</f>
        <v>#N/A</v>
      </c>
      <c r="AG1423" t="str">
        <f>CONCATENATE(Table111[[#This Row],[Resistance (Ohms)]],Table111[[#This Row],[Tolerance]],Table111[[#This Row],[Stock]])</f>
        <v>62kÂ±5%</v>
      </c>
      <c r="AH1423" t="s">
        <v>11345</v>
      </c>
      <c r="AI1423" s="6" t="s">
        <v>11350</v>
      </c>
    </row>
    <row r="1424" spans="1:35">
      <c r="A1424" t="s">
        <v>7192</v>
      </c>
      <c r="B1424" t="s">
        <v>5275</v>
      </c>
      <c r="C1424" t="s">
        <v>8626</v>
      </c>
      <c r="D1424" t="s">
        <v>8627</v>
      </c>
      <c r="E1424" t="s">
        <v>60</v>
      </c>
      <c r="F1424" t="s">
        <v>5832</v>
      </c>
      <c r="G1424">
        <v>0</v>
      </c>
      <c r="H1424">
        <v>0</v>
      </c>
      <c r="I1424" t="s">
        <v>25</v>
      </c>
      <c r="J1424">
        <v>0</v>
      </c>
      <c r="K1424">
        <v>10</v>
      </c>
      <c r="L1424" t="s">
        <v>19</v>
      </c>
      <c r="M1424" t="s">
        <v>5279</v>
      </c>
      <c r="N1424" t="s">
        <v>1709</v>
      </c>
      <c r="O1424" t="s">
        <v>24</v>
      </c>
      <c r="P1424" t="s">
        <v>5280</v>
      </c>
      <c r="Q1424" t="s">
        <v>65</v>
      </c>
      <c r="R1424" t="s">
        <v>20</v>
      </c>
      <c r="S1424" t="s">
        <v>105</v>
      </c>
      <c r="T1424" t="s">
        <v>67</v>
      </c>
      <c r="U1424" t="s">
        <v>35</v>
      </c>
      <c r="V1424">
        <v>603</v>
      </c>
      <c r="W1424" t="s">
        <v>36</v>
      </c>
      <c r="X1424" t="s">
        <v>37</v>
      </c>
      <c r="Y1424">
        <v>2</v>
      </c>
      <c r="AB1424" t="str">
        <f>IF(Table111[[#This Row],[In Adafruit Kit]]+Table111[[#This Row],[Common part]]&gt;0,1,"")</f>
        <v/>
      </c>
      <c r="AE1424" t="e">
        <f>VLOOKUP(Table111[[#This Row],[Resistance (Ohms)]],Values!$A$12:'Values'!D$88,3,0)</f>
        <v>#N/A</v>
      </c>
      <c r="AG1424" t="str">
        <f>CONCATENATE(Table111[[#This Row],[Resistance (Ohms)]],Table111[[#This Row],[Tolerance]],Table111[[#This Row],[Stock]])</f>
        <v>62kÂ±1%</v>
      </c>
      <c r="AH1424" t="s">
        <v>11345</v>
      </c>
      <c r="AI1424" s="6" t="s">
        <v>11350</v>
      </c>
    </row>
    <row r="1425" spans="1:35">
      <c r="A1425" t="s">
        <v>7192</v>
      </c>
      <c r="B1425" t="s">
        <v>5275</v>
      </c>
      <c r="C1425" t="s">
        <v>9126</v>
      </c>
      <c r="D1425" t="s">
        <v>9127</v>
      </c>
      <c r="E1425" t="s">
        <v>60</v>
      </c>
      <c r="F1425" t="s">
        <v>7272</v>
      </c>
      <c r="G1425">
        <v>0</v>
      </c>
      <c r="H1425">
        <v>0</v>
      </c>
      <c r="I1425" t="s">
        <v>25</v>
      </c>
      <c r="J1425">
        <v>0</v>
      </c>
      <c r="K1425">
        <v>10</v>
      </c>
      <c r="L1425" t="s">
        <v>19</v>
      </c>
      <c r="M1425" t="s">
        <v>5279</v>
      </c>
      <c r="N1425" t="s">
        <v>1709</v>
      </c>
      <c r="O1425" t="s">
        <v>23</v>
      </c>
      <c r="P1425" t="s">
        <v>5280</v>
      </c>
      <c r="Q1425" t="s">
        <v>65</v>
      </c>
      <c r="R1425" t="s">
        <v>20</v>
      </c>
      <c r="S1425" t="s">
        <v>71</v>
      </c>
      <c r="T1425" t="s">
        <v>67</v>
      </c>
      <c r="U1425" t="s">
        <v>35</v>
      </c>
      <c r="V1425">
        <v>603</v>
      </c>
      <c r="W1425" t="s">
        <v>36</v>
      </c>
      <c r="X1425" t="s">
        <v>37</v>
      </c>
      <c r="Y1425">
        <v>2</v>
      </c>
      <c r="AB1425" t="str">
        <f>IF(Table111[[#This Row],[In Adafruit Kit]]+Table111[[#This Row],[Common part]]&gt;0,1,"")</f>
        <v/>
      </c>
      <c r="AE1425" t="e">
        <f>VLOOKUP(Table111[[#This Row],[Resistance (Ohms)]],Values!$A$12:'Values'!D$88,3,0)</f>
        <v>#N/A</v>
      </c>
      <c r="AG1425" t="str">
        <f>CONCATENATE(Table111[[#This Row],[Resistance (Ohms)]],Table111[[#This Row],[Tolerance]],Table111[[#This Row],[Stock]])</f>
        <v>62kÂ±5%</v>
      </c>
      <c r="AH1425" t="s">
        <v>11345</v>
      </c>
      <c r="AI1425" s="6" t="s">
        <v>11350</v>
      </c>
    </row>
    <row r="1426" spans="1:35">
      <c r="A1426" t="s">
        <v>5274</v>
      </c>
      <c r="B1426" t="s">
        <v>5275</v>
      </c>
      <c r="C1426" t="s">
        <v>6676</v>
      </c>
      <c r="D1426" t="s">
        <v>6677</v>
      </c>
      <c r="E1426" t="s">
        <v>60</v>
      </c>
      <c r="F1426" t="s">
        <v>6678</v>
      </c>
      <c r="G1426">
        <v>48423</v>
      </c>
      <c r="H1426">
        <v>0</v>
      </c>
      <c r="I1426">
        <v>0.1</v>
      </c>
      <c r="J1426">
        <v>0</v>
      </c>
      <c r="K1426">
        <v>1</v>
      </c>
      <c r="L1426" t="s">
        <v>19</v>
      </c>
      <c r="M1426" t="s">
        <v>5279</v>
      </c>
      <c r="N1426" t="s">
        <v>2510</v>
      </c>
      <c r="O1426" t="s">
        <v>24</v>
      </c>
      <c r="P1426" t="s">
        <v>5280</v>
      </c>
      <c r="Q1426" t="s">
        <v>65</v>
      </c>
      <c r="R1426" t="s">
        <v>66</v>
      </c>
      <c r="S1426" t="s">
        <v>105</v>
      </c>
      <c r="T1426" t="s">
        <v>67</v>
      </c>
      <c r="U1426" t="s">
        <v>35</v>
      </c>
      <c r="V1426">
        <v>603</v>
      </c>
      <c r="W1426" t="s">
        <v>36</v>
      </c>
      <c r="X1426" t="s">
        <v>37</v>
      </c>
      <c r="Y1426">
        <v>2</v>
      </c>
      <c r="AB1426" t="str">
        <f>IF(Table111[[#This Row],[In Adafruit Kit]]+Table111[[#This Row],[Common part]]&gt;0,1,"")</f>
        <v/>
      </c>
      <c r="AD1426">
        <v>1</v>
      </c>
      <c r="AE1426" t="e">
        <f>VLOOKUP(Table111[[#This Row],[Resistance (Ohms)]],Values!$A$12:'Values'!D$88,3,0)</f>
        <v>#N/A</v>
      </c>
      <c r="AG1426" t="str">
        <f>CONCATENATE(Table111[[#This Row],[Resistance (Ohms)]],Table111[[#This Row],[Tolerance]],Table111[[#This Row],[Stock]])</f>
        <v>63.4kÂ±1%</v>
      </c>
      <c r="AH1426" t="s">
        <v>11345</v>
      </c>
      <c r="AI1426" s="6" t="s">
        <v>11350</v>
      </c>
    </row>
    <row r="1427" spans="1:35">
      <c r="A1427" t="s">
        <v>7192</v>
      </c>
      <c r="B1427" t="s">
        <v>5275</v>
      </c>
      <c r="C1427" t="s">
        <v>8636</v>
      </c>
      <c r="D1427" t="s">
        <v>8637</v>
      </c>
      <c r="E1427" t="s">
        <v>60</v>
      </c>
      <c r="F1427" t="s">
        <v>6678</v>
      </c>
      <c r="G1427">
        <v>0</v>
      </c>
      <c r="H1427">
        <v>0</v>
      </c>
      <c r="I1427" t="s">
        <v>25</v>
      </c>
      <c r="J1427">
        <v>0</v>
      </c>
      <c r="K1427">
        <v>10</v>
      </c>
      <c r="L1427" t="s">
        <v>19</v>
      </c>
      <c r="M1427" t="s">
        <v>5279</v>
      </c>
      <c r="N1427" t="s">
        <v>2510</v>
      </c>
      <c r="O1427" t="s">
        <v>24</v>
      </c>
      <c r="P1427" t="s">
        <v>5280</v>
      </c>
      <c r="Q1427" t="s">
        <v>65</v>
      </c>
      <c r="R1427" t="s">
        <v>20</v>
      </c>
      <c r="S1427" t="s">
        <v>105</v>
      </c>
      <c r="T1427" t="s">
        <v>67</v>
      </c>
      <c r="U1427" t="s">
        <v>35</v>
      </c>
      <c r="V1427">
        <v>603</v>
      </c>
      <c r="W1427" t="s">
        <v>36</v>
      </c>
      <c r="X1427" t="s">
        <v>37</v>
      </c>
      <c r="Y1427">
        <v>2</v>
      </c>
      <c r="AB1427" t="str">
        <f>IF(Table111[[#This Row],[In Adafruit Kit]]+Table111[[#This Row],[Common part]]&gt;0,1,"")</f>
        <v/>
      </c>
      <c r="AE1427" t="e">
        <f>VLOOKUP(Table111[[#This Row],[Resistance (Ohms)]],Values!$A$12:'Values'!D$88,3,0)</f>
        <v>#N/A</v>
      </c>
      <c r="AG1427" t="str">
        <f>CONCATENATE(Table111[[#This Row],[Resistance (Ohms)]],Table111[[#This Row],[Tolerance]],Table111[[#This Row],[Stock]])</f>
        <v>63.4kÂ±1%</v>
      </c>
      <c r="AH1427" t="s">
        <v>11345</v>
      </c>
      <c r="AI1427" s="6" t="s">
        <v>11350</v>
      </c>
    </row>
    <row r="1428" spans="1:35">
      <c r="A1428" t="s">
        <v>5274</v>
      </c>
      <c r="B1428" t="s">
        <v>5275</v>
      </c>
      <c r="C1428" t="s">
        <v>6940</v>
      </c>
      <c r="D1428" t="s">
        <v>6941</v>
      </c>
      <c r="E1428" t="s">
        <v>60</v>
      </c>
      <c r="F1428" t="s">
        <v>6942</v>
      </c>
      <c r="G1428">
        <v>24735</v>
      </c>
      <c r="H1428">
        <v>0</v>
      </c>
      <c r="I1428">
        <v>0.1</v>
      </c>
      <c r="J1428">
        <v>0</v>
      </c>
      <c r="K1428">
        <v>1</v>
      </c>
      <c r="L1428" t="s">
        <v>19</v>
      </c>
      <c r="M1428" t="s">
        <v>5279</v>
      </c>
      <c r="N1428" t="s">
        <v>2176</v>
      </c>
      <c r="O1428" t="s">
        <v>24</v>
      </c>
      <c r="P1428" t="s">
        <v>5280</v>
      </c>
      <c r="Q1428" t="s">
        <v>65</v>
      </c>
      <c r="R1428" t="s">
        <v>66</v>
      </c>
      <c r="S1428" t="s">
        <v>105</v>
      </c>
      <c r="T1428" t="s">
        <v>67</v>
      </c>
      <c r="U1428" t="s">
        <v>35</v>
      </c>
      <c r="V1428">
        <v>603</v>
      </c>
      <c r="W1428" t="s">
        <v>36</v>
      </c>
      <c r="X1428" t="s">
        <v>37</v>
      </c>
      <c r="Y1428">
        <v>2</v>
      </c>
      <c r="AB1428" t="str">
        <f>IF(Table111[[#This Row],[In Adafruit Kit]]+Table111[[#This Row],[Common part]]&gt;0,1,"")</f>
        <v/>
      </c>
      <c r="AD1428">
        <v>1</v>
      </c>
      <c r="AE1428" t="e">
        <f>VLOOKUP(Table111[[#This Row],[Resistance (Ohms)]],Values!$A$12:'Values'!D$88,3,0)</f>
        <v>#N/A</v>
      </c>
      <c r="AG1428" t="str">
        <f>CONCATENATE(Table111[[#This Row],[Resistance (Ohms)]],Table111[[#This Row],[Tolerance]],Table111[[#This Row],[Stock]])</f>
        <v>634kÂ±1%</v>
      </c>
      <c r="AH1428" t="s">
        <v>11345</v>
      </c>
      <c r="AI1428" s="6" t="s">
        <v>11350</v>
      </c>
    </row>
    <row r="1429" spans="1:35">
      <c r="A1429" t="s">
        <v>7192</v>
      </c>
      <c r="B1429" t="s">
        <v>5275</v>
      </c>
      <c r="C1429" t="s">
        <v>8638</v>
      </c>
      <c r="D1429" t="s">
        <v>8639</v>
      </c>
      <c r="E1429" t="s">
        <v>60</v>
      </c>
      <c r="F1429" t="s">
        <v>6942</v>
      </c>
      <c r="G1429">
        <v>0</v>
      </c>
      <c r="H1429">
        <v>0</v>
      </c>
      <c r="I1429" t="s">
        <v>25</v>
      </c>
      <c r="J1429">
        <v>0</v>
      </c>
      <c r="K1429">
        <v>10</v>
      </c>
      <c r="L1429" t="s">
        <v>19</v>
      </c>
      <c r="M1429" t="s">
        <v>5279</v>
      </c>
      <c r="N1429" t="s">
        <v>2176</v>
      </c>
      <c r="O1429" t="s">
        <v>24</v>
      </c>
      <c r="P1429" t="s">
        <v>5280</v>
      </c>
      <c r="Q1429" t="s">
        <v>65</v>
      </c>
      <c r="R1429" t="s">
        <v>20</v>
      </c>
      <c r="S1429" t="s">
        <v>105</v>
      </c>
      <c r="T1429" t="s">
        <v>67</v>
      </c>
      <c r="U1429" t="s">
        <v>35</v>
      </c>
      <c r="V1429">
        <v>603</v>
      </c>
      <c r="W1429" t="s">
        <v>36</v>
      </c>
      <c r="X1429" t="s">
        <v>37</v>
      </c>
      <c r="Y1429">
        <v>2</v>
      </c>
      <c r="AB1429" t="str">
        <f>IF(Table111[[#This Row],[In Adafruit Kit]]+Table111[[#This Row],[Common part]]&gt;0,1,"")</f>
        <v/>
      </c>
      <c r="AE1429" t="e">
        <f>VLOOKUP(Table111[[#This Row],[Resistance (Ohms)]],Values!$A$12:'Values'!D$88,3,0)</f>
        <v>#N/A</v>
      </c>
      <c r="AG1429" t="str">
        <f>CONCATENATE(Table111[[#This Row],[Resistance (Ohms)]],Table111[[#This Row],[Tolerance]],Table111[[#This Row],[Stock]])</f>
        <v>634kÂ±1%</v>
      </c>
      <c r="AH1429" t="s">
        <v>11345</v>
      </c>
      <c r="AI1429" s="6" t="s">
        <v>11350</v>
      </c>
    </row>
    <row r="1430" spans="1:35">
      <c r="A1430" t="s">
        <v>5274</v>
      </c>
      <c r="B1430" t="s">
        <v>5275</v>
      </c>
      <c r="C1430" t="s">
        <v>6061</v>
      </c>
      <c r="D1430" t="s">
        <v>6062</v>
      </c>
      <c r="E1430" t="s">
        <v>60</v>
      </c>
      <c r="F1430" t="s">
        <v>6063</v>
      </c>
      <c r="G1430">
        <v>113169</v>
      </c>
      <c r="H1430">
        <v>0</v>
      </c>
      <c r="I1430">
        <v>0.1</v>
      </c>
      <c r="J1430">
        <v>0</v>
      </c>
      <c r="K1430">
        <v>1</v>
      </c>
      <c r="L1430" t="s">
        <v>19</v>
      </c>
      <c r="M1430" t="s">
        <v>5279</v>
      </c>
      <c r="N1430" t="s">
        <v>957</v>
      </c>
      <c r="O1430" t="s">
        <v>24</v>
      </c>
      <c r="P1430" t="s">
        <v>5280</v>
      </c>
      <c r="Q1430" t="s">
        <v>65</v>
      </c>
      <c r="R1430" t="s">
        <v>66</v>
      </c>
      <c r="S1430" t="s">
        <v>105</v>
      </c>
      <c r="T1430" t="s">
        <v>67</v>
      </c>
      <c r="U1430" t="s">
        <v>35</v>
      </c>
      <c r="V1430">
        <v>603</v>
      </c>
      <c r="W1430" t="s">
        <v>36</v>
      </c>
      <c r="X1430" t="s">
        <v>37</v>
      </c>
      <c r="Y1430">
        <v>2</v>
      </c>
      <c r="AB1430" t="str">
        <f>IF(Table111[[#This Row],[In Adafruit Kit]]+Table111[[#This Row],[Common part]]&gt;0,1,"")</f>
        <v/>
      </c>
      <c r="AD1430">
        <v>1</v>
      </c>
      <c r="AE1430" t="e">
        <f>VLOOKUP(Table111[[#This Row],[Resistance (Ohms)]],Values!$A$12:'Values'!D$88,3,0)</f>
        <v>#N/A</v>
      </c>
      <c r="AG1430" t="str">
        <f>CONCATENATE(Table111[[#This Row],[Resistance (Ohms)]],Table111[[#This Row],[Tolerance]],Table111[[#This Row],[Stock]])</f>
        <v>64.9kÂ±1%</v>
      </c>
      <c r="AH1430" t="s">
        <v>11345</v>
      </c>
      <c r="AI1430" s="6" t="s">
        <v>11350</v>
      </c>
    </row>
    <row r="1431" spans="1:35">
      <c r="A1431" t="s">
        <v>7192</v>
      </c>
      <c r="B1431" t="s">
        <v>5275</v>
      </c>
      <c r="C1431" t="s">
        <v>8646</v>
      </c>
      <c r="D1431" t="s">
        <v>8647</v>
      </c>
      <c r="E1431" t="s">
        <v>60</v>
      </c>
      <c r="F1431" t="s">
        <v>6063</v>
      </c>
      <c r="G1431">
        <v>0</v>
      </c>
      <c r="H1431">
        <v>0</v>
      </c>
      <c r="I1431" t="s">
        <v>25</v>
      </c>
      <c r="J1431">
        <v>0</v>
      </c>
      <c r="K1431">
        <v>10</v>
      </c>
      <c r="L1431" t="s">
        <v>19</v>
      </c>
      <c r="M1431" t="s">
        <v>5279</v>
      </c>
      <c r="N1431" t="s">
        <v>957</v>
      </c>
      <c r="O1431" t="s">
        <v>24</v>
      </c>
      <c r="P1431" t="s">
        <v>5280</v>
      </c>
      <c r="Q1431" t="s">
        <v>65</v>
      </c>
      <c r="R1431" t="s">
        <v>20</v>
      </c>
      <c r="S1431" t="s">
        <v>105</v>
      </c>
      <c r="T1431" t="s">
        <v>67</v>
      </c>
      <c r="U1431" t="s">
        <v>35</v>
      </c>
      <c r="V1431">
        <v>603</v>
      </c>
      <c r="W1431" t="s">
        <v>36</v>
      </c>
      <c r="X1431" t="s">
        <v>37</v>
      </c>
      <c r="Y1431">
        <v>2</v>
      </c>
      <c r="AB1431" t="str">
        <f>IF(Table111[[#This Row],[In Adafruit Kit]]+Table111[[#This Row],[Common part]]&gt;0,1,"")</f>
        <v/>
      </c>
      <c r="AE1431" t="e">
        <f>VLOOKUP(Table111[[#This Row],[Resistance (Ohms)]],Values!$A$12:'Values'!D$88,3,0)</f>
        <v>#N/A</v>
      </c>
      <c r="AG1431" t="str">
        <f>CONCATENATE(Table111[[#This Row],[Resistance (Ohms)]],Table111[[#This Row],[Tolerance]],Table111[[#This Row],[Stock]])</f>
        <v>64.9kÂ±1%</v>
      </c>
      <c r="AH1431" t="s">
        <v>11345</v>
      </c>
      <c r="AI1431" s="6" t="s">
        <v>11350</v>
      </c>
    </row>
    <row r="1432" spans="1:35">
      <c r="A1432" t="s">
        <v>5274</v>
      </c>
      <c r="B1432" t="s">
        <v>5275</v>
      </c>
      <c r="C1432" t="s">
        <v>7633</v>
      </c>
      <c r="D1432" t="s">
        <v>7634</v>
      </c>
      <c r="E1432" t="s">
        <v>60</v>
      </c>
      <c r="F1432" t="s">
        <v>7635</v>
      </c>
      <c r="G1432">
        <v>19</v>
      </c>
      <c r="H1432">
        <v>0</v>
      </c>
      <c r="I1432">
        <v>0.1</v>
      </c>
      <c r="J1432">
        <v>0</v>
      </c>
      <c r="K1432">
        <v>1</v>
      </c>
      <c r="L1432" t="s">
        <v>19</v>
      </c>
      <c r="M1432" t="s">
        <v>5279</v>
      </c>
      <c r="N1432" t="s">
        <v>1225</v>
      </c>
      <c r="O1432" t="s">
        <v>24</v>
      </c>
      <c r="P1432" t="s">
        <v>5280</v>
      </c>
      <c r="Q1432" t="s">
        <v>65</v>
      </c>
      <c r="R1432" t="s">
        <v>66</v>
      </c>
      <c r="S1432" t="s">
        <v>105</v>
      </c>
      <c r="T1432" t="s">
        <v>67</v>
      </c>
      <c r="U1432" t="s">
        <v>35</v>
      </c>
      <c r="V1432">
        <v>603</v>
      </c>
      <c r="W1432" t="s">
        <v>36</v>
      </c>
      <c r="X1432" t="s">
        <v>37</v>
      </c>
      <c r="Y1432">
        <v>2</v>
      </c>
      <c r="AB1432" t="str">
        <f>IF(Table111[[#This Row],[In Adafruit Kit]]+Table111[[#This Row],[Common part]]&gt;0,1,"")</f>
        <v/>
      </c>
      <c r="AD1432">
        <v>1</v>
      </c>
      <c r="AE1432" t="e">
        <f>VLOOKUP(Table111[[#This Row],[Resistance (Ohms)]],Values!$A$12:'Values'!D$88,3,0)</f>
        <v>#N/A</v>
      </c>
      <c r="AG1432" t="str">
        <f>CONCATENATE(Table111[[#This Row],[Resistance (Ohms)]],Table111[[#This Row],[Tolerance]],Table111[[#This Row],[Stock]])</f>
        <v>649kÂ±1%</v>
      </c>
      <c r="AH1432" t="s">
        <v>11345</v>
      </c>
      <c r="AI1432" s="6" t="s">
        <v>11350</v>
      </c>
    </row>
    <row r="1433" spans="1:35">
      <c r="A1433" t="s">
        <v>7192</v>
      </c>
      <c r="B1433" t="s">
        <v>5275</v>
      </c>
      <c r="C1433" t="s">
        <v>8648</v>
      </c>
      <c r="D1433" t="s">
        <v>8649</v>
      </c>
      <c r="E1433" t="s">
        <v>60</v>
      </c>
      <c r="F1433" t="s">
        <v>7635</v>
      </c>
      <c r="G1433">
        <v>0</v>
      </c>
      <c r="H1433">
        <v>0</v>
      </c>
      <c r="I1433" t="s">
        <v>25</v>
      </c>
      <c r="J1433">
        <v>0</v>
      </c>
      <c r="K1433">
        <v>10</v>
      </c>
      <c r="L1433" t="s">
        <v>19</v>
      </c>
      <c r="M1433" t="s">
        <v>5279</v>
      </c>
      <c r="N1433" t="s">
        <v>1225</v>
      </c>
      <c r="O1433" t="s">
        <v>24</v>
      </c>
      <c r="P1433" t="s">
        <v>5280</v>
      </c>
      <c r="Q1433" t="s">
        <v>65</v>
      </c>
      <c r="R1433" t="s">
        <v>20</v>
      </c>
      <c r="S1433" t="s">
        <v>105</v>
      </c>
      <c r="T1433" t="s">
        <v>67</v>
      </c>
      <c r="U1433" t="s">
        <v>35</v>
      </c>
      <c r="V1433">
        <v>603</v>
      </c>
      <c r="W1433" t="s">
        <v>36</v>
      </c>
      <c r="X1433" t="s">
        <v>37</v>
      </c>
      <c r="Y1433">
        <v>2</v>
      </c>
      <c r="AB1433" t="str">
        <f>IF(Table111[[#This Row],[In Adafruit Kit]]+Table111[[#This Row],[Common part]]&gt;0,1,"")</f>
        <v/>
      </c>
      <c r="AE1433" t="e">
        <f>VLOOKUP(Table111[[#This Row],[Resistance (Ohms)]],Values!$A$12:'Values'!D$88,3,0)</f>
        <v>#N/A</v>
      </c>
      <c r="AG1433" t="str">
        <f>CONCATENATE(Table111[[#This Row],[Resistance (Ohms)]],Table111[[#This Row],[Tolerance]],Table111[[#This Row],[Stock]])</f>
        <v>649kÂ±1%</v>
      </c>
      <c r="AH1433" t="s">
        <v>11345</v>
      </c>
      <c r="AI1433" s="6" t="s">
        <v>11350</v>
      </c>
    </row>
    <row r="1434" spans="1:35">
      <c r="A1434" t="s">
        <v>5274</v>
      </c>
      <c r="B1434" t="s">
        <v>5275</v>
      </c>
      <c r="C1434" t="s">
        <v>6790</v>
      </c>
      <c r="D1434" t="s">
        <v>6791</v>
      </c>
      <c r="E1434" t="s">
        <v>60</v>
      </c>
      <c r="F1434" t="s">
        <v>6792</v>
      </c>
      <c r="G1434">
        <v>37698</v>
      </c>
      <c r="H1434">
        <v>0</v>
      </c>
      <c r="I1434">
        <v>0.1</v>
      </c>
      <c r="J1434">
        <v>0</v>
      </c>
      <c r="K1434">
        <v>1</v>
      </c>
      <c r="L1434" t="s">
        <v>19</v>
      </c>
      <c r="M1434" t="s">
        <v>5279</v>
      </c>
      <c r="N1434" t="s">
        <v>1825</v>
      </c>
      <c r="O1434" t="s">
        <v>24</v>
      </c>
      <c r="P1434" t="s">
        <v>5280</v>
      </c>
      <c r="Q1434" t="s">
        <v>65</v>
      </c>
      <c r="R1434" t="s">
        <v>66</v>
      </c>
      <c r="S1434" t="s">
        <v>105</v>
      </c>
      <c r="T1434" t="s">
        <v>67</v>
      </c>
      <c r="U1434" t="s">
        <v>35</v>
      </c>
      <c r="V1434">
        <v>603</v>
      </c>
      <c r="W1434" t="s">
        <v>36</v>
      </c>
      <c r="X1434" t="s">
        <v>37</v>
      </c>
      <c r="Y1434">
        <v>2</v>
      </c>
      <c r="AB1434" t="str">
        <f>IF(Table111[[#This Row],[In Adafruit Kit]]+Table111[[#This Row],[Common part]]&gt;0,1,"")</f>
        <v/>
      </c>
      <c r="AD1434">
        <v>1</v>
      </c>
      <c r="AE1434" t="e">
        <f>VLOOKUP(Table111[[#This Row],[Resistance (Ohms)]],Values!$A$12:'Values'!D$88,3,0)</f>
        <v>#N/A</v>
      </c>
      <c r="AG1434" t="str">
        <f>CONCATENATE(Table111[[#This Row],[Resistance (Ohms)]],Table111[[#This Row],[Tolerance]],Table111[[#This Row],[Stock]])</f>
        <v>66.5kÂ±1%</v>
      </c>
      <c r="AH1434" t="s">
        <v>11345</v>
      </c>
      <c r="AI1434" s="6" t="s">
        <v>11350</v>
      </c>
    </row>
    <row r="1435" spans="1:35">
      <c r="A1435" t="s">
        <v>7192</v>
      </c>
      <c r="B1435" t="s">
        <v>5275</v>
      </c>
      <c r="C1435" t="s">
        <v>8656</v>
      </c>
      <c r="D1435" t="s">
        <v>8657</v>
      </c>
      <c r="E1435" t="s">
        <v>60</v>
      </c>
      <c r="F1435" t="s">
        <v>6792</v>
      </c>
      <c r="G1435">
        <v>0</v>
      </c>
      <c r="H1435">
        <v>0</v>
      </c>
      <c r="I1435" t="s">
        <v>25</v>
      </c>
      <c r="J1435">
        <v>0</v>
      </c>
      <c r="K1435">
        <v>10</v>
      </c>
      <c r="L1435" t="s">
        <v>19</v>
      </c>
      <c r="M1435" t="s">
        <v>5279</v>
      </c>
      <c r="N1435" t="s">
        <v>1825</v>
      </c>
      <c r="O1435" t="s">
        <v>24</v>
      </c>
      <c r="P1435" t="s">
        <v>5280</v>
      </c>
      <c r="Q1435" t="s">
        <v>65</v>
      </c>
      <c r="R1435" t="s">
        <v>20</v>
      </c>
      <c r="S1435" t="s">
        <v>105</v>
      </c>
      <c r="T1435" t="s">
        <v>67</v>
      </c>
      <c r="U1435" t="s">
        <v>35</v>
      </c>
      <c r="V1435">
        <v>603</v>
      </c>
      <c r="W1435" t="s">
        <v>36</v>
      </c>
      <c r="X1435" t="s">
        <v>37</v>
      </c>
      <c r="Y1435">
        <v>2</v>
      </c>
      <c r="AB1435" t="str">
        <f>IF(Table111[[#This Row],[In Adafruit Kit]]+Table111[[#This Row],[Common part]]&gt;0,1,"")</f>
        <v/>
      </c>
      <c r="AE1435" t="e">
        <f>VLOOKUP(Table111[[#This Row],[Resistance (Ohms)]],Values!$A$12:'Values'!D$88,3,0)</f>
        <v>#N/A</v>
      </c>
      <c r="AG1435" t="str">
        <f>CONCATENATE(Table111[[#This Row],[Resistance (Ohms)]],Table111[[#This Row],[Tolerance]],Table111[[#This Row],[Stock]])</f>
        <v>66.5kÂ±1%</v>
      </c>
      <c r="AH1435" t="s">
        <v>11345</v>
      </c>
      <c r="AI1435" s="6" t="s">
        <v>11350</v>
      </c>
    </row>
    <row r="1436" spans="1:35">
      <c r="A1436" t="s">
        <v>5274</v>
      </c>
      <c r="B1436" t="s">
        <v>5275</v>
      </c>
      <c r="C1436" t="s">
        <v>5941</v>
      </c>
      <c r="D1436" t="s">
        <v>5942</v>
      </c>
      <c r="E1436" t="s">
        <v>60</v>
      </c>
      <c r="F1436" t="s">
        <v>5943</v>
      </c>
      <c r="G1436">
        <v>140435</v>
      </c>
      <c r="H1436">
        <v>0</v>
      </c>
      <c r="I1436">
        <v>0.1</v>
      </c>
      <c r="J1436">
        <v>0</v>
      </c>
      <c r="K1436">
        <v>1</v>
      </c>
      <c r="L1436" t="s">
        <v>19</v>
      </c>
      <c r="M1436" t="s">
        <v>5279</v>
      </c>
      <c r="N1436" t="s">
        <v>3140</v>
      </c>
      <c r="O1436" t="s">
        <v>24</v>
      </c>
      <c r="P1436" t="s">
        <v>5280</v>
      </c>
      <c r="Q1436" t="s">
        <v>65</v>
      </c>
      <c r="R1436" t="s">
        <v>66</v>
      </c>
      <c r="S1436" t="s">
        <v>105</v>
      </c>
      <c r="T1436" t="s">
        <v>67</v>
      </c>
      <c r="U1436" t="s">
        <v>35</v>
      </c>
      <c r="V1436">
        <v>603</v>
      </c>
      <c r="W1436" t="s">
        <v>36</v>
      </c>
      <c r="X1436" t="s">
        <v>37</v>
      </c>
      <c r="Y1436">
        <v>2</v>
      </c>
      <c r="AB1436" t="str">
        <f>IF(Table111[[#This Row],[In Adafruit Kit]]+Table111[[#This Row],[Common part]]&gt;0,1,"")</f>
        <v/>
      </c>
      <c r="AD1436">
        <v>1</v>
      </c>
      <c r="AE1436" t="e">
        <f>VLOOKUP(Table111[[#This Row],[Resistance (Ohms)]],Values!$A$12:'Values'!D$88,3,0)</f>
        <v>#N/A</v>
      </c>
      <c r="AG1436" t="str">
        <f>CONCATENATE(Table111[[#This Row],[Resistance (Ohms)]],Table111[[#This Row],[Tolerance]],Table111[[#This Row],[Stock]])</f>
        <v>665kÂ±1%</v>
      </c>
      <c r="AH1436" t="s">
        <v>11345</v>
      </c>
      <c r="AI1436" s="6" t="s">
        <v>11350</v>
      </c>
    </row>
    <row r="1437" spans="1:35">
      <c r="A1437" t="s">
        <v>7192</v>
      </c>
      <c r="B1437" t="s">
        <v>5275</v>
      </c>
      <c r="C1437" t="s">
        <v>8658</v>
      </c>
      <c r="D1437" t="s">
        <v>8659</v>
      </c>
      <c r="E1437" t="s">
        <v>60</v>
      </c>
      <c r="F1437" t="s">
        <v>5943</v>
      </c>
      <c r="G1437">
        <v>0</v>
      </c>
      <c r="H1437">
        <v>0</v>
      </c>
      <c r="I1437" t="s">
        <v>25</v>
      </c>
      <c r="J1437">
        <v>0</v>
      </c>
      <c r="K1437">
        <v>10</v>
      </c>
      <c r="L1437" t="s">
        <v>19</v>
      </c>
      <c r="M1437" t="s">
        <v>5279</v>
      </c>
      <c r="N1437" t="s">
        <v>3140</v>
      </c>
      <c r="O1437" t="s">
        <v>24</v>
      </c>
      <c r="P1437" t="s">
        <v>5280</v>
      </c>
      <c r="Q1437" t="s">
        <v>65</v>
      </c>
      <c r="R1437" t="s">
        <v>20</v>
      </c>
      <c r="S1437" t="s">
        <v>105</v>
      </c>
      <c r="T1437" t="s">
        <v>67</v>
      </c>
      <c r="U1437" t="s">
        <v>35</v>
      </c>
      <c r="V1437">
        <v>603</v>
      </c>
      <c r="W1437" t="s">
        <v>36</v>
      </c>
      <c r="X1437" t="s">
        <v>37</v>
      </c>
      <c r="Y1437">
        <v>2</v>
      </c>
      <c r="AB1437" t="str">
        <f>IF(Table111[[#This Row],[In Adafruit Kit]]+Table111[[#This Row],[Common part]]&gt;0,1,"")</f>
        <v/>
      </c>
      <c r="AE1437" t="e">
        <f>VLOOKUP(Table111[[#This Row],[Resistance (Ohms)]],Values!$A$12:'Values'!D$88,3,0)</f>
        <v>#N/A</v>
      </c>
      <c r="AG1437" t="str">
        <f>CONCATENATE(Table111[[#This Row],[Resistance (Ohms)]],Table111[[#This Row],[Tolerance]],Table111[[#This Row],[Stock]])</f>
        <v>665kÂ±1%</v>
      </c>
      <c r="AH1437" t="s">
        <v>11345</v>
      </c>
      <c r="AI1437" s="6" t="s">
        <v>11350</v>
      </c>
    </row>
    <row r="1438" spans="1:35">
      <c r="A1438" t="s">
        <v>5274</v>
      </c>
      <c r="B1438" t="s">
        <v>5275</v>
      </c>
      <c r="C1438" t="s">
        <v>6379</v>
      </c>
      <c r="D1438" t="s">
        <v>6380</v>
      </c>
      <c r="E1438" t="s">
        <v>60</v>
      </c>
      <c r="F1438" t="s">
        <v>6381</v>
      </c>
      <c r="G1438">
        <v>73214</v>
      </c>
      <c r="H1438">
        <v>0</v>
      </c>
      <c r="I1438">
        <v>0.1</v>
      </c>
      <c r="J1438">
        <v>0</v>
      </c>
      <c r="K1438">
        <v>1</v>
      </c>
      <c r="L1438" t="s">
        <v>19</v>
      </c>
      <c r="M1438" t="s">
        <v>5279</v>
      </c>
      <c r="N1438" t="s">
        <v>1338</v>
      </c>
      <c r="O1438" t="s">
        <v>24</v>
      </c>
      <c r="P1438" t="s">
        <v>5280</v>
      </c>
      <c r="Q1438" t="s">
        <v>65</v>
      </c>
      <c r="R1438" t="s">
        <v>66</v>
      </c>
      <c r="S1438" t="s">
        <v>105</v>
      </c>
      <c r="T1438" t="s">
        <v>67</v>
      </c>
      <c r="U1438" t="s">
        <v>35</v>
      </c>
      <c r="V1438">
        <v>603</v>
      </c>
      <c r="W1438" t="s">
        <v>36</v>
      </c>
      <c r="X1438" t="s">
        <v>37</v>
      </c>
      <c r="Y1438">
        <v>2</v>
      </c>
      <c r="AB1438" t="str">
        <f>IF(Table111[[#This Row],[In Adafruit Kit]]+Table111[[#This Row],[Common part]]&gt;0,1,"")</f>
        <v/>
      </c>
      <c r="AD1438">
        <v>1</v>
      </c>
      <c r="AE1438" t="e">
        <f>VLOOKUP(Table111[[#This Row],[Resistance (Ohms)]],Values!$A$12:'Values'!D$88,3,0)</f>
        <v>#N/A</v>
      </c>
      <c r="AG1438" t="str">
        <f>CONCATENATE(Table111[[#This Row],[Resistance (Ohms)]],Table111[[#This Row],[Tolerance]],Table111[[#This Row],[Stock]])</f>
        <v>68.1kÂ±1%</v>
      </c>
      <c r="AH1438" t="s">
        <v>11345</v>
      </c>
      <c r="AI1438" s="6" t="s">
        <v>11350</v>
      </c>
    </row>
    <row r="1439" spans="1:35">
      <c r="A1439" t="s">
        <v>7192</v>
      </c>
      <c r="B1439" t="s">
        <v>5275</v>
      </c>
      <c r="C1439" t="s">
        <v>8674</v>
      </c>
      <c r="D1439" t="s">
        <v>8675</v>
      </c>
      <c r="E1439" t="s">
        <v>60</v>
      </c>
      <c r="F1439" t="s">
        <v>6381</v>
      </c>
      <c r="G1439">
        <v>0</v>
      </c>
      <c r="H1439">
        <v>0</v>
      </c>
      <c r="I1439" t="s">
        <v>25</v>
      </c>
      <c r="J1439">
        <v>0</v>
      </c>
      <c r="K1439">
        <v>10</v>
      </c>
      <c r="L1439" t="s">
        <v>19</v>
      </c>
      <c r="M1439" t="s">
        <v>5279</v>
      </c>
      <c r="N1439" t="s">
        <v>1338</v>
      </c>
      <c r="O1439" t="s">
        <v>24</v>
      </c>
      <c r="P1439" t="s">
        <v>5280</v>
      </c>
      <c r="Q1439" t="s">
        <v>65</v>
      </c>
      <c r="R1439" t="s">
        <v>20</v>
      </c>
      <c r="S1439" t="s">
        <v>105</v>
      </c>
      <c r="T1439" t="s">
        <v>67</v>
      </c>
      <c r="U1439" t="s">
        <v>35</v>
      </c>
      <c r="V1439">
        <v>603</v>
      </c>
      <c r="W1439" t="s">
        <v>36</v>
      </c>
      <c r="X1439" t="s">
        <v>37</v>
      </c>
      <c r="Y1439">
        <v>2</v>
      </c>
      <c r="AB1439" t="str">
        <f>IF(Table111[[#This Row],[In Adafruit Kit]]+Table111[[#This Row],[Common part]]&gt;0,1,"")</f>
        <v/>
      </c>
      <c r="AE1439" t="e">
        <f>VLOOKUP(Table111[[#This Row],[Resistance (Ohms)]],Values!$A$12:'Values'!D$88,3,0)</f>
        <v>#N/A</v>
      </c>
      <c r="AG1439" t="str">
        <f>CONCATENATE(Table111[[#This Row],[Resistance (Ohms)]],Table111[[#This Row],[Tolerance]],Table111[[#This Row],[Stock]])</f>
        <v>68.1kÂ±1%</v>
      </c>
      <c r="AH1439" t="s">
        <v>11345</v>
      </c>
      <c r="AI1439" s="6" t="s">
        <v>11350</v>
      </c>
    </row>
    <row r="1440" spans="1:35">
      <c r="A1440" t="s">
        <v>5274</v>
      </c>
      <c r="B1440" t="s">
        <v>5275</v>
      </c>
      <c r="C1440" t="s">
        <v>5671</v>
      </c>
      <c r="D1440" t="s">
        <v>5672</v>
      </c>
      <c r="E1440" t="s">
        <v>60</v>
      </c>
      <c r="F1440" t="s">
        <v>5673</v>
      </c>
      <c r="G1440">
        <v>16358</v>
      </c>
      <c r="H1440">
        <v>0</v>
      </c>
      <c r="I1440">
        <v>0.1</v>
      </c>
      <c r="J1440">
        <v>0</v>
      </c>
      <c r="K1440">
        <v>1</v>
      </c>
      <c r="L1440" t="s">
        <v>19</v>
      </c>
      <c r="M1440" t="s">
        <v>5279</v>
      </c>
      <c r="N1440" t="s">
        <v>316</v>
      </c>
      <c r="O1440" t="s">
        <v>23</v>
      </c>
      <c r="P1440" t="s">
        <v>5280</v>
      </c>
      <c r="Q1440" t="s">
        <v>65</v>
      </c>
      <c r="R1440" t="s">
        <v>66</v>
      </c>
      <c r="S1440" t="s">
        <v>105</v>
      </c>
      <c r="T1440" t="s">
        <v>67</v>
      </c>
      <c r="U1440" t="s">
        <v>35</v>
      </c>
      <c r="V1440">
        <v>603</v>
      </c>
      <c r="W1440" t="s">
        <v>36</v>
      </c>
      <c r="X1440" t="s">
        <v>37</v>
      </c>
      <c r="Y1440">
        <v>2</v>
      </c>
      <c r="AB1440" t="str">
        <f>IF(Table111[[#This Row],[In Adafruit Kit]]+Table111[[#This Row],[Common part]]&gt;0,1,"")</f>
        <v/>
      </c>
      <c r="AD1440">
        <v>1</v>
      </c>
      <c r="AE1440" t="str">
        <f>VLOOKUP(Table111[[#This Row],[Resistance (Ohms)]],Values!$A$12:'Values'!D$88,3,0)</f>
        <v>STOCK</v>
      </c>
      <c r="AF1440" t="s">
        <v>29</v>
      </c>
      <c r="AG1440" t="str">
        <f>CONCATENATE(Table111[[#This Row],[Resistance (Ohms)]],Table111[[#This Row],[Tolerance]],Table111[[#This Row],[Stock]])</f>
        <v>680kÂ±5%Stock</v>
      </c>
      <c r="AH1440" t="s">
        <v>11345</v>
      </c>
      <c r="AI1440" s="6" t="s">
        <v>11350</v>
      </c>
    </row>
    <row r="1441" spans="1:35">
      <c r="A1441" t="s">
        <v>5274</v>
      </c>
      <c r="B1441" t="s">
        <v>5275</v>
      </c>
      <c r="C1441" t="s">
        <v>6298</v>
      </c>
      <c r="D1441" t="s">
        <v>6299</v>
      </c>
      <c r="E1441" t="s">
        <v>60</v>
      </c>
      <c r="F1441" t="s">
        <v>6300</v>
      </c>
      <c r="G1441">
        <v>82406</v>
      </c>
      <c r="H1441">
        <v>0</v>
      </c>
      <c r="I1441">
        <v>0.1</v>
      </c>
      <c r="J1441">
        <v>0</v>
      </c>
      <c r="K1441">
        <v>1</v>
      </c>
      <c r="L1441" t="s">
        <v>19</v>
      </c>
      <c r="M1441" t="s">
        <v>5279</v>
      </c>
      <c r="N1441" t="s">
        <v>316</v>
      </c>
      <c r="O1441" t="s">
        <v>24</v>
      </c>
      <c r="P1441" t="s">
        <v>5280</v>
      </c>
      <c r="Q1441" t="s">
        <v>65</v>
      </c>
      <c r="R1441" t="s">
        <v>66</v>
      </c>
      <c r="S1441" t="s">
        <v>105</v>
      </c>
      <c r="T1441" t="s">
        <v>67</v>
      </c>
      <c r="U1441" t="s">
        <v>35</v>
      </c>
      <c r="V1441">
        <v>603</v>
      </c>
      <c r="W1441" t="s">
        <v>36</v>
      </c>
      <c r="X1441" t="s">
        <v>37</v>
      </c>
      <c r="Y1441">
        <v>2</v>
      </c>
      <c r="AB1441" t="str">
        <f>IF(Table111[[#This Row],[In Adafruit Kit]]+Table111[[#This Row],[Common part]]&gt;0,1,"")</f>
        <v/>
      </c>
      <c r="AD1441">
        <v>1</v>
      </c>
      <c r="AE1441" t="str">
        <f>VLOOKUP(Table111[[#This Row],[Resistance (Ohms)]],Values!$A$12:'Values'!D$88,3,0)</f>
        <v>STOCK</v>
      </c>
      <c r="AF1441" t="s">
        <v>29</v>
      </c>
      <c r="AG1441" t="str">
        <f>CONCATENATE(Table111[[#This Row],[Resistance (Ohms)]],Table111[[#This Row],[Tolerance]],Table111[[#This Row],[Stock]])</f>
        <v>680kÂ±1%Stock</v>
      </c>
      <c r="AH1441" t="s">
        <v>11345</v>
      </c>
      <c r="AI1441" s="6" t="s">
        <v>11350</v>
      </c>
    </row>
    <row r="1442" spans="1:35">
      <c r="A1442" t="s">
        <v>7192</v>
      </c>
      <c r="B1442" t="s">
        <v>5275</v>
      </c>
      <c r="C1442" t="s">
        <v>8668</v>
      </c>
      <c r="D1442" t="s">
        <v>8669</v>
      </c>
      <c r="E1442" t="s">
        <v>60</v>
      </c>
      <c r="F1442" t="s">
        <v>6300</v>
      </c>
      <c r="G1442">
        <v>0</v>
      </c>
      <c r="H1442">
        <v>0</v>
      </c>
      <c r="I1442" t="s">
        <v>25</v>
      </c>
      <c r="J1442">
        <v>0</v>
      </c>
      <c r="K1442">
        <v>10</v>
      </c>
      <c r="L1442" t="s">
        <v>19</v>
      </c>
      <c r="M1442" t="s">
        <v>5279</v>
      </c>
      <c r="N1442" t="s">
        <v>316</v>
      </c>
      <c r="O1442" t="s">
        <v>24</v>
      </c>
      <c r="P1442" t="s">
        <v>5280</v>
      </c>
      <c r="Q1442" t="s">
        <v>65</v>
      </c>
      <c r="R1442" t="s">
        <v>20</v>
      </c>
      <c r="S1442" t="s">
        <v>105</v>
      </c>
      <c r="T1442" t="s">
        <v>67</v>
      </c>
      <c r="U1442" t="s">
        <v>35</v>
      </c>
      <c r="V1442">
        <v>603</v>
      </c>
      <c r="W1442" t="s">
        <v>36</v>
      </c>
      <c r="X1442" t="s">
        <v>37</v>
      </c>
      <c r="Y1442">
        <v>2</v>
      </c>
      <c r="AB1442" t="str">
        <f>IF(Table111[[#This Row],[In Adafruit Kit]]+Table111[[#This Row],[Common part]]&gt;0,1,"")</f>
        <v/>
      </c>
      <c r="AE1442" t="str">
        <f>VLOOKUP(Table111[[#This Row],[Resistance (Ohms)]],Values!$A$12:'Values'!D$88,3,0)</f>
        <v>STOCK</v>
      </c>
      <c r="AG1442" t="str">
        <f>CONCATENATE(Table111[[#This Row],[Resistance (Ohms)]],Table111[[#This Row],[Tolerance]],Table111[[#This Row],[Stock]])</f>
        <v>680kÂ±1%</v>
      </c>
      <c r="AH1442" t="s">
        <v>11345</v>
      </c>
      <c r="AI1442" s="6" t="s">
        <v>11350</v>
      </c>
    </row>
    <row r="1443" spans="1:35">
      <c r="A1443" t="s">
        <v>7192</v>
      </c>
      <c r="B1443" t="s">
        <v>5275</v>
      </c>
      <c r="C1443" t="s">
        <v>9140</v>
      </c>
      <c r="D1443" t="s">
        <v>9141</v>
      </c>
      <c r="E1443" t="s">
        <v>60</v>
      </c>
      <c r="F1443" t="s">
        <v>5673</v>
      </c>
      <c r="G1443">
        <v>0</v>
      </c>
      <c r="H1443">
        <v>0</v>
      </c>
      <c r="I1443" t="s">
        <v>25</v>
      </c>
      <c r="J1443">
        <v>0</v>
      </c>
      <c r="K1443">
        <v>10</v>
      </c>
      <c r="L1443" t="s">
        <v>19</v>
      </c>
      <c r="M1443" t="s">
        <v>5279</v>
      </c>
      <c r="N1443" t="s">
        <v>316</v>
      </c>
      <c r="O1443" t="s">
        <v>23</v>
      </c>
      <c r="P1443" t="s">
        <v>5280</v>
      </c>
      <c r="Q1443" t="s">
        <v>65</v>
      </c>
      <c r="R1443" t="s">
        <v>20</v>
      </c>
      <c r="S1443" t="s">
        <v>71</v>
      </c>
      <c r="T1443" t="s">
        <v>67</v>
      </c>
      <c r="U1443" t="s">
        <v>35</v>
      </c>
      <c r="V1443">
        <v>603</v>
      </c>
      <c r="W1443" t="s">
        <v>36</v>
      </c>
      <c r="X1443" t="s">
        <v>37</v>
      </c>
      <c r="Y1443">
        <v>2</v>
      </c>
      <c r="AB1443" t="str">
        <f>IF(Table111[[#This Row],[In Adafruit Kit]]+Table111[[#This Row],[Common part]]&gt;0,1,"")</f>
        <v/>
      </c>
      <c r="AE1443" t="str">
        <f>VLOOKUP(Table111[[#This Row],[Resistance (Ohms)]],Values!$A$12:'Values'!D$88,3,0)</f>
        <v>STOCK</v>
      </c>
      <c r="AG1443" t="str">
        <f>CONCATENATE(Table111[[#This Row],[Resistance (Ohms)]],Table111[[#This Row],[Tolerance]],Table111[[#This Row],[Stock]])</f>
        <v>680kÂ±5%</v>
      </c>
      <c r="AH1443" t="s">
        <v>11345</v>
      </c>
      <c r="AI1443" s="6" t="s">
        <v>11350</v>
      </c>
    </row>
    <row r="1444" spans="1:35">
      <c r="A1444" t="s">
        <v>5274</v>
      </c>
      <c r="B1444" t="s">
        <v>5275</v>
      </c>
      <c r="C1444" t="s">
        <v>6253</v>
      </c>
      <c r="D1444" t="s">
        <v>6254</v>
      </c>
      <c r="E1444" t="s">
        <v>60</v>
      </c>
      <c r="F1444" t="s">
        <v>6255</v>
      </c>
      <c r="G1444">
        <v>85174</v>
      </c>
      <c r="H1444">
        <v>0</v>
      </c>
      <c r="I1444">
        <v>0.1</v>
      </c>
      <c r="J1444">
        <v>0</v>
      </c>
      <c r="K1444">
        <v>1</v>
      </c>
      <c r="L1444" t="s">
        <v>19</v>
      </c>
      <c r="M1444" t="s">
        <v>5279</v>
      </c>
      <c r="N1444" t="s">
        <v>1832</v>
      </c>
      <c r="O1444" t="s">
        <v>24</v>
      </c>
      <c r="P1444" t="s">
        <v>5280</v>
      </c>
      <c r="Q1444" t="s">
        <v>65</v>
      </c>
      <c r="R1444" t="s">
        <v>66</v>
      </c>
      <c r="S1444" t="s">
        <v>105</v>
      </c>
      <c r="T1444" t="s">
        <v>67</v>
      </c>
      <c r="U1444" t="s">
        <v>35</v>
      </c>
      <c r="V1444">
        <v>603</v>
      </c>
      <c r="W1444" t="s">
        <v>36</v>
      </c>
      <c r="X1444" t="s">
        <v>37</v>
      </c>
      <c r="Y1444">
        <v>2</v>
      </c>
      <c r="AB1444" t="str">
        <f>IF(Table111[[#This Row],[In Adafruit Kit]]+Table111[[#This Row],[Common part]]&gt;0,1,"")</f>
        <v/>
      </c>
      <c r="AD1444">
        <v>1</v>
      </c>
      <c r="AE1444" t="e">
        <f>VLOOKUP(Table111[[#This Row],[Resistance (Ohms)]],Values!$A$12:'Values'!D$88,3,0)</f>
        <v>#N/A</v>
      </c>
      <c r="AG1444" t="str">
        <f>CONCATENATE(Table111[[#This Row],[Resistance (Ohms)]],Table111[[#This Row],[Tolerance]],Table111[[#This Row],[Stock]])</f>
        <v>681kÂ±1%</v>
      </c>
      <c r="AH1444" t="s">
        <v>11345</v>
      </c>
      <c r="AI1444" s="6" t="s">
        <v>11350</v>
      </c>
    </row>
    <row r="1445" spans="1:35">
      <c r="A1445" t="s">
        <v>7192</v>
      </c>
      <c r="B1445" t="s">
        <v>5275</v>
      </c>
      <c r="C1445" t="s">
        <v>8676</v>
      </c>
      <c r="D1445" t="s">
        <v>8677</v>
      </c>
      <c r="E1445" t="s">
        <v>60</v>
      </c>
      <c r="F1445" t="s">
        <v>6255</v>
      </c>
      <c r="G1445">
        <v>0</v>
      </c>
      <c r="H1445">
        <v>0</v>
      </c>
      <c r="I1445" t="s">
        <v>25</v>
      </c>
      <c r="J1445">
        <v>0</v>
      </c>
      <c r="K1445">
        <v>10</v>
      </c>
      <c r="L1445" t="s">
        <v>19</v>
      </c>
      <c r="M1445" t="s">
        <v>5279</v>
      </c>
      <c r="N1445" t="s">
        <v>1832</v>
      </c>
      <c r="O1445" t="s">
        <v>24</v>
      </c>
      <c r="P1445" t="s">
        <v>5280</v>
      </c>
      <c r="Q1445" t="s">
        <v>65</v>
      </c>
      <c r="R1445" t="s">
        <v>20</v>
      </c>
      <c r="S1445" t="s">
        <v>105</v>
      </c>
      <c r="T1445" t="s">
        <v>67</v>
      </c>
      <c r="U1445" t="s">
        <v>35</v>
      </c>
      <c r="V1445">
        <v>603</v>
      </c>
      <c r="W1445" t="s">
        <v>36</v>
      </c>
      <c r="X1445" t="s">
        <v>37</v>
      </c>
      <c r="Y1445">
        <v>2</v>
      </c>
      <c r="AB1445" t="str">
        <f>IF(Table111[[#This Row],[In Adafruit Kit]]+Table111[[#This Row],[Common part]]&gt;0,1,"")</f>
        <v/>
      </c>
      <c r="AE1445" t="e">
        <f>VLOOKUP(Table111[[#This Row],[Resistance (Ohms)]],Values!$A$12:'Values'!D$88,3,0)</f>
        <v>#N/A</v>
      </c>
      <c r="AG1445" t="str">
        <f>CONCATENATE(Table111[[#This Row],[Resistance (Ohms)]],Table111[[#This Row],[Tolerance]],Table111[[#This Row],[Stock]])</f>
        <v>681kÂ±1%</v>
      </c>
      <c r="AH1445" t="s">
        <v>11345</v>
      </c>
      <c r="AI1445" s="6" t="s">
        <v>11350</v>
      </c>
    </row>
    <row r="1446" spans="1:35">
      <c r="A1446" t="s">
        <v>5274</v>
      </c>
      <c r="B1446" t="s">
        <v>5275</v>
      </c>
      <c r="C1446" t="s">
        <v>5476</v>
      </c>
      <c r="D1446" t="s">
        <v>5477</v>
      </c>
      <c r="E1446" t="s">
        <v>60</v>
      </c>
      <c r="F1446" t="s">
        <v>5478</v>
      </c>
      <c r="G1446">
        <v>102885</v>
      </c>
      <c r="H1446">
        <v>0</v>
      </c>
      <c r="I1446">
        <v>0.1</v>
      </c>
      <c r="J1446">
        <v>0</v>
      </c>
      <c r="K1446">
        <v>1</v>
      </c>
      <c r="L1446" t="s">
        <v>19</v>
      </c>
      <c r="M1446" t="s">
        <v>5279</v>
      </c>
      <c r="N1446" t="s">
        <v>320</v>
      </c>
      <c r="O1446" t="s">
        <v>23</v>
      </c>
      <c r="P1446" t="s">
        <v>5280</v>
      </c>
      <c r="Q1446" t="s">
        <v>65</v>
      </c>
      <c r="R1446" t="s">
        <v>66</v>
      </c>
      <c r="S1446" t="s">
        <v>105</v>
      </c>
      <c r="T1446" t="s">
        <v>67</v>
      </c>
      <c r="U1446" t="s">
        <v>35</v>
      </c>
      <c r="V1446">
        <v>603</v>
      </c>
      <c r="W1446" t="s">
        <v>36</v>
      </c>
      <c r="X1446" t="s">
        <v>37</v>
      </c>
      <c r="Y1446">
        <v>2</v>
      </c>
      <c r="Z1446">
        <v>1</v>
      </c>
      <c r="AA1446">
        <v>1</v>
      </c>
      <c r="AB1446">
        <f>IF(Table111[[#This Row],[In Adafruit Kit]]+Table111[[#This Row],[Common part]]&gt;0,1,"")</f>
        <v>1</v>
      </c>
      <c r="AC1446">
        <v>1</v>
      </c>
      <c r="AE1446" t="str">
        <f>VLOOKUP(Table111[[#This Row],[Resistance (Ohms)]],Values!$A$12:'Values'!D$88,3,0)</f>
        <v>STOCK</v>
      </c>
      <c r="AF1446" t="s">
        <v>29</v>
      </c>
      <c r="AG1446" t="str">
        <f>CONCATENATE(Table111[[#This Row],[Resistance (Ohms)]],Table111[[#This Row],[Tolerance]],Table111[[#This Row],[Stock]])</f>
        <v>68kÂ±5%Stock</v>
      </c>
      <c r="AH1446" t="s">
        <v>11345</v>
      </c>
      <c r="AI1446" s="6" t="s">
        <v>11350</v>
      </c>
    </row>
    <row r="1447" spans="1:35">
      <c r="A1447" t="s">
        <v>5274</v>
      </c>
      <c r="B1447" t="s">
        <v>5275</v>
      </c>
      <c r="C1447" t="s">
        <v>5728</v>
      </c>
      <c r="D1447" t="s">
        <v>5729</v>
      </c>
      <c r="E1447" t="s">
        <v>60</v>
      </c>
      <c r="F1447" t="s">
        <v>5730</v>
      </c>
      <c r="G1447">
        <v>402866</v>
      </c>
      <c r="H1447">
        <v>0</v>
      </c>
      <c r="I1447">
        <v>0.1</v>
      </c>
      <c r="J1447">
        <v>0</v>
      </c>
      <c r="K1447">
        <v>1</v>
      </c>
      <c r="L1447" t="s">
        <v>19</v>
      </c>
      <c r="M1447" t="s">
        <v>5279</v>
      </c>
      <c r="N1447" t="s">
        <v>320</v>
      </c>
      <c r="O1447" t="s">
        <v>24</v>
      </c>
      <c r="P1447" t="s">
        <v>5280</v>
      </c>
      <c r="Q1447" t="s">
        <v>65</v>
      </c>
      <c r="R1447" t="s">
        <v>66</v>
      </c>
      <c r="S1447" t="s">
        <v>105</v>
      </c>
      <c r="T1447" t="s">
        <v>67</v>
      </c>
      <c r="U1447" t="s">
        <v>35</v>
      </c>
      <c r="V1447">
        <v>603</v>
      </c>
      <c r="W1447" t="s">
        <v>36</v>
      </c>
      <c r="X1447" t="s">
        <v>37</v>
      </c>
      <c r="Y1447">
        <v>2</v>
      </c>
      <c r="AB1447" t="str">
        <f>IF(Table111[[#This Row],[In Adafruit Kit]]+Table111[[#This Row],[Common part]]&gt;0,1,"")</f>
        <v/>
      </c>
      <c r="AD1447">
        <v>1</v>
      </c>
      <c r="AE1447" t="str">
        <f>VLOOKUP(Table111[[#This Row],[Resistance (Ohms)]],Values!$A$12:'Values'!D$88,3,0)</f>
        <v>STOCK</v>
      </c>
      <c r="AF1447" t="s">
        <v>29</v>
      </c>
      <c r="AG1447" t="str">
        <f>CONCATENATE(Table111[[#This Row],[Resistance (Ohms)]],Table111[[#This Row],[Tolerance]],Table111[[#This Row],[Stock]])</f>
        <v>68kÂ±1%Stock</v>
      </c>
      <c r="AH1447" t="s">
        <v>11345</v>
      </c>
      <c r="AI1447" s="6" t="s">
        <v>11350</v>
      </c>
    </row>
    <row r="1448" spans="1:35">
      <c r="A1448" t="s">
        <v>7192</v>
      </c>
      <c r="B1448" t="s">
        <v>5275</v>
      </c>
      <c r="C1448" t="s">
        <v>8666</v>
      </c>
      <c r="D1448" t="s">
        <v>8667</v>
      </c>
      <c r="E1448" t="s">
        <v>60</v>
      </c>
      <c r="F1448" t="s">
        <v>5730</v>
      </c>
      <c r="G1448">
        <v>0</v>
      </c>
      <c r="H1448">
        <v>0</v>
      </c>
      <c r="I1448" t="s">
        <v>25</v>
      </c>
      <c r="J1448">
        <v>0</v>
      </c>
      <c r="K1448">
        <v>10</v>
      </c>
      <c r="L1448" t="s">
        <v>19</v>
      </c>
      <c r="M1448" t="s">
        <v>5279</v>
      </c>
      <c r="N1448" t="s">
        <v>320</v>
      </c>
      <c r="O1448" t="s">
        <v>24</v>
      </c>
      <c r="P1448" t="s">
        <v>5280</v>
      </c>
      <c r="Q1448" t="s">
        <v>65</v>
      </c>
      <c r="R1448" t="s">
        <v>20</v>
      </c>
      <c r="S1448" t="s">
        <v>105</v>
      </c>
      <c r="T1448" t="s">
        <v>67</v>
      </c>
      <c r="U1448" t="s">
        <v>35</v>
      </c>
      <c r="V1448">
        <v>603</v>
      </c>
      <c r="W1448" t="s">
        <v>36</v>
      </c>
      <c r="X1448" t="s">
        <v>37</v>
      </c>
      <c r="Y1448">
        <v>2</v>
      </c>
      <c r="AB1448" t="str">
        <f>IF(Table111[[#This Row],[In Adafruit Kit]]+Table111[[#This Row],[Common part]]&gt;0,1,"")</f>
        <v/>
      </c>
      <c r="AE1448" t="str">
        <f>VLOOKUP(Table111[[#This Row],[Resistance (Ohms)]],Values!$A$12:'Values'!D$88,3,0)</f>
        <v>STOCK</v>
      </c>
      <c r="AG1448" t="str">
        <f>CONCATENATE(Table111[[#This Row],[Resistance (Ohms)]],Table111[[#This Row],[Tolerance]],Table111[[#This Row],[Stock]])</f>
        <v>68kÂ±1%</v>
      </c>
      <c r="AH1448" t="s">
        <v>11345</v>
      </c>
      <c r="AI1448" s="6" t="s">
        <v>11350</v>
      </c>
    </row>
    <row r="1449" spans="1:35">
      <c r="A1449" t="s">
        <v>7192</v>
      </c>
      <c r="B1449" t="s">
        <v>5275</v>
      </c>
      <c r="C1449" t="s">
        <v>9138</v>
      </c>
      <c r="D1449" t="s">
        <v>9139</v>
      </c>
      <c r="E1449" t="s">
        <v>60</v>
      </c>
      <c r="F1449" t="s">
        <v>5478</v>
      </c>
      <c r="G1449">
        <v>0</v>
      </c>
      <c r="H1449">
        <v>0</v>
      </c>
      <c r="I1449" t="s">
        <v>25</v>
      </c>
      <c r="J1449">
        <v>0</v>
      </c>
      <c r="K1449">
        <v>10</v>
      </c>
      <c r="L1449" t="s">
        <v>19</v>
      </c>
      <c r="M1449" t="s">
        <v>5279</v>
      </c>
      <c r="N1449" t="s">
        <v>320</v>
      </c>
      <c r="O1449" t="s">
        <v>23</v>
      </c>
      <c r="P1449" t="s">
        <v>5280</v>
      </c>
      <c r="Q1449" t="s">
        <v>65</v>
      </c>
      <c r="R1449" t="s">
        <v>20</v>
      </c>
      <c r="S1449" t="s">
        <v>71</v>
      </c>
      <c r="T1449" t="s">
        <v>67</v>
      </c>
      <c r="U1449" t="s">
        <v>35</v>
      </c>
      <c r="V1449">
        <v>603</v>
      </c>
      <c r="W1449" t="s">
        <v>36</v>
      </c>
      <c r="X1449" t="s">
        <v>37</v>
      </c>
      <c r="Y1449">
        <v>2</v>
      </c>
      <c r="AB1449" t="str">
        <f>IF(Table111[[#This Row],[In Adafruit Kit]]+Table111[[#This Row],[Common part]]&gt;0,1,"")</f>
        <v/>
      </c>
      <c r="AE1449" t="str">
        <f>VLOOKUP(Table111[[#This Row],[Resistance (Ohms)]],Values!$A$12:'Values'!D$88,3,0)</f>
        <v>STOCK</v>
      </c>
      <c r="AG1449" t="str">
        <f>CONCATENATE(Table111[[#This Row],[Resistance (Ohms)]],Table111[[#This Row],[Tolerance]],Table111[[#This Row],[Stock]])</f>
        <v>68kÂ±5%</v>
      </c>
      <c r="AH1449" t="s">
        <v>11345</v>
      </c>
      <c r="AI1449" s="6" t="s">
        <v>11350</v>
      </c>
    </row>
    <row r="1450" spans="1:35">
      <c r="A1450" t="s">
        <v>5274</v>
      </c>
      <c r="B1450" t="s">
        <v>5275</v>
      </c>
      <c r="C1450" t="s">
        <v>6301</v>
      </c>
      <c r="D1450" t="s">
        <v>6302</v>
      </c>
      <c r="E1450" t="s">
        <v>60</v>
      </c>
      <c r="F1450" t="s">
        <v>6303</v>
      </c>
      <c r="G1450">
        <v>82636</v>
      </c>
      <c r="H1450">
        <v>0</v>
      </c>
      <c r="I1450">
        <v>0.1</v>
      </c>
      <c r="J1450">
        <v>0</v>
      </c>
      <c r="K1450">
        <v>1</v>
      </c>
      <c r="L1450" t="s">
        <v>19</v>
      </c>
      <c r="M1450" t="s">
        <v>5279</v>
      </c>
      <c r="N1450" t="s">
        <v>1506</v>
      </c>
      <c r="O1450" t="s">
        <v>24</v>
      </c>
      <c r="P1450" t="s">
        <v>5280</v>
      </c>
      <c r="Q1450" t="s">
        <v>65</v>
      </c>
      <c r="R1450" t="s">
        <v>66</v>
      </c>
      <c r="S1450" t="s">
        <v>105</v>
      </c>
      <c r="T1450" t="s">
        <v>67</v>
      </c>
      <c r="U1450" t="s">
        <v>35</v>
      </c>
      <c r="V1450">
        <v>603</v>
      </c>
      <c r="W1450" t="s">
        <v>36</v>
      </c>
      <c r="X1450" t="s">
        <v>37</v>
      </c>
      <c r="Y1450">
        <v>2</v>
      </c>
      <c r="AB1450" t="str">
        <f>IF(Table111[[#This Row],[In Adafruit Kit]]+Table111[[#This Row],[Common part]]&gt;0,1,"")</f>
        <v/>
      </c>
      <c r="AD1450">
        <v>1</v>
      </c>
      <c r="AE1450" t="e">
        <f>VLOOKUP(Table111[[#This Row],[Resistance (Ohms)]],Values!$A$12:'Values'!D$88,3,0)</f>
        <v>#N/A</v>
      </c>
      <c r="AG1450" t="str">
        <f>CONCATENATE(Table111[[#This Row],[Resistance (Ohms)]],Table111[[#This Row],[Tolerance]],Table111[[#This Row],[Stock]])</f>
        <v>69.8kÂ±1%</v>
      </c>
      <c r="AH1450" t="s">
        <v>11345</v>
      </c>
      <c r="AI1450" s="6" t="s">
        <v>11350</v>
      </c>
    </row>
    <row r="1451" spans="1:35">
      <c r="A1451" t="s">
        <v>7192</v>
      </c>
      <c r="B1451" t="s">
        <v>5275</v>
      </c>
      <c r="C1451" t="s">
        <v>8686</v>
      </c>
      <c r="D1451" t="s">
        <v>8687</v>
      </c>
      <c r="E1451" t="s">
        <v>60</v>
      </c>
      <c r="F1451" t="s">
        <v>6303</v>
      </c>
      <c r="G1451">
        <v>0</v>
      </c>
      <c r="H1451">
        <v>0</v>
      </c>
      <c r="I1451" t="s">
        <v>25</v>
      </c>
      <c r="J1451">
        <v>0</v>
      </c>
      <c r="K1451">
        <v>10</v>
      </c>
      <c r="L1451" t="s">
        <v>19</v>
      </c>
      <c r="M1451" t="s">
        <v>5279</v>
      </c>
      <c r="N1451" t="s">
        <v>1506</v>
      </c>
      <c r="O1451" t="s">
        <v>24</v>
      </c>
      <c r="P1451" t="s">
        <v>5280</v>
      </c>
      <c r="Q1451" t="s">
        <v>65</v>
      </c>
      <c r="R1451" t="s">
        <v>20</v>
      </c>
      <c r="S1451" t="s">
        <v>105</v>
      </c>
      <c r="T1451" t="s">
        <v>67</v>
      </c>
      <c r="U1451" t="s">
        <v>35</v>
      </c>
      <c r="V1451">
        <v>603</v>
      </c>
      <c r="W1451" t="s">
        <v>36</v>
      </c>
      <c r="X1451" t="s">
        <v>37</v>
      </c>
      <c r="Y1451">
        <v>2</v>
      </c>
      <c r="AB1451" t="str">
        <f>IF(Table111[[#This Row],[In Adafruit Kit]]+Table111[[#This Row],[Common part]]&gt;0,1,"")</f>
        <v/>
      </c>
      <c r="AE1451" t="e">
        <f>VLOOKUP(Table111[[#This Row],[Resistance (Ohms)]],Values!$A$12:'Values'!D$88,3,0)</f>
        <v>#N/A</v>
      </c>
      <c r="AG1451" t="str">
        <f>CONCATENATE(Table111[[#This Row],[Resistance (Ohms)]],Table111[[#This Row],[Tolerance]],Table111[[#This Row],[Stock]])</f>
        <v>69.8kÂ±1%</v>
      </c>
      <c r="AH1451" t="s">
        <v>11345</v>
      </c>
      <c r="AI1451" s="6" t="s">
        <v>11350</v>
      </c>
    </row>
    <row r="1452" spans="1:35">
      <c r="A1452" t="s">
        <v>5274</v>
      </c>
      <c r="B1452" t="s">
        <v>5275</v>
      </c>
      <c r="C1452" t="s">
        <v>6943</v>
      </c>
      <c r="D1452" t="s">
        <v>6944</v>
      </c>
      <c r="E1452" t="s">
        <v>60</v>
      </c>
      <c r="F1452" t="s">
        <v>6945</v>
      </c>
      <c r="G1452">
        <v>22448</v>
      </c>
      <c r="H1452">
        <v>0</v>
      </c>
      <c r="I1452">
        <v>0.1</v>
      </c>
      <c r="J1452">
        <v>0</v>
      </c>
      <c r="K1452">
        <v>1</v>
      </c>
      <c r="L1452" t="s">
        <v>19</v>
      </c>
      <c r="M1452" t="s">
        <v>5279</v>
      </c>
      <c r="N1452" t="s">
        <v>1716</v>
      </c>
      <c r="O1452" t="s">
        <v>24</v>
      </c>
      <c r="P1452" t="s">
        <v>5280</v>
      </c>
      <c r="Q1452" t="s">
        <v>65</v>
      </c>
      <c r="R1452" t="s">
        <v>66</v>
      </c>
      <c r="S1452" t="s">
        <v>105</v>
      </c>
      <c r="T1452" t="s">
        <v>67</v>
      </c>
      <c r="U1452" t="s">
        <v>35</v>
      </c>
      <c r="V1452">
        <v>603</v>
      </c>
      <c r="W1452" t="s">
        <v>36</v>
      </c>
      <c r="X1452" t="s">
        <v>37</v>
      </c>
      <c r="Y1452">
        <v>2</v>
      </c>
      <c r="AB1452" t="str">
        <f>IF(Table111[[#This Row],[In Adafruit Kit]]+Table111[[#This Row],[Common part]]&gt;0,1,"")</f>
        <v/>
      </c>
      <c r="AD1452">
        <v>1</v>
      </c>
      <c r="AE1452" t="e">
        <f>VLOOKUP(Table111[[#This Row],[Resistance (Ohms)]],Values!$A$12:'Values'!D$88,3,0)</f>
        <v>#N/A</v>
      </c>
      <c r="AG1452" t="str">
        <f>CONCATENATE(Table111[[#This Row],[Resistance (Ohms)]],Table111[[#This Row],[Tolerance]],Table111[[#This Row],[Stock]])</f>
        <v>698kÂ±1%</v>
      </c>
      <c r="AH1452" t="s">
        <v>11345</v>
      </c>
      <c r="AI1452" s="6" t="s">
        <v>11350</v>
      </c>
    </row>
    <row r="1453" spans="1:35">
      <c r="A1453" t="s">
        <v>7192</v>
      </c>
      <c r="B1453" t="s">
        <v>5275</v>
      </c>
      <c r="C1453" t="s">
        <v>8688</v>
      </c>
      <c r="D1453" t="s">
        <v>8689</v>
      </c>
      <c r="E1453" t="s">
        <v>60</v>
      </c>
      <c r="F1453" t="s">
        <v>6945</v>
      </c>
      <c r="G1453">
        <v>0</v>
      </c>
      <c r="H1453">
        <v>0</v>
      </c>
      <c r="I1453" t="s">
        <v>25</v>
      </c>
      <c r="J1453">
        <v>0</v>
      </c>
      <c r="K1453">
        <v>10</v>
      </c>
      <c r="L1453" t="s">
        <v>19</v>
      </c>
      <c r="M1453" t="s">
        <v>5279</v>
      </c>
      <c r="N1453" t="s">
        <v>1716</v>
      </c>
      <c r="O1453" t="s">
        <v>24</v>
      </c>
      <c r="P1453" t="s">
        <v>5280</v>
      </c>
      <c r="Q1453" t="s">
        <v>65</v>
      </c>
      <c r="R1453" t="s">
        <v>20</v>
      </c>
      <c r="S1453" t="s">
        <v>105</v>
      </c>
      <c r="T1453" t="s">
        <v>67</v>
      </c>
      <c r="U1453" t="s">
        <v>35</v>
      </c>
      <c r="V1453">
        <v>603</v>
      </c>
      <c r="W1453" t="s">
        <v>36</v>
      </c>
      <c r="X1453" t="s">
        <v>37</v>
      </c>
      <c r="Y1453">
        <v>2</v>
      </c>
      <c r="AB1453" t="str">
        <f>IF(Table111[[#This Row],[In Adafruit Kit]]+Table111[[#This Row],[Common part]]&gt;0,1,"")</f>
        <v/>
      </c>
      <c r="AE1453" t="e">
        <f>VLOOKUP(Table111[[#This Row],[Resistance (Ohms)]],Values!$A$12:'Values'!D$88,3,0)</f>
        <v>#N/A</v>
      </c>
      <c r="AG1453" t="str">
        <f>CONCATENATE(Table111[[#This Row],[Resistance (Ohms)]],Table111[[#This Row],[Tolerance]],Table111[[#This Row],[Stock]])</f>
        <v>698kÂ±1%</v>
      </c>
      <c r="AH1453" t="s">
        <v>11345</v>
      </c>
      <c r="AI1453" s="6" t="s">
        <v>11350</v>
      </c>
    </row>
    <row r="1454" spans="1:35">
      <c r="A1454" t="s">
        <v>5274</v>
      </c>
      <c r="B1454" t="s">
        <v>5275</v>
      </c>
      <c r="C1454" t="s">
        <v>6331</v>
      </c>
      <c r="D1454" t="s">
        <v>6332</v>
      </c>
      <c r="E1454" t="s">
        <v>60</v>
      </c>
      <c r="F1454" t="s">
        <v>6333</v>
      </c>
      <c r="G1454">
        <v>77378</v>
      </c>
      <c r="H1454">
        <v>0</v>
      </c>
      <c r="I1454">
        <v>0.1</v>
      </c>
      <c r="J1454">
        <v>0</v>
      </c>
      <c r="K1454">
        <v>1</v>
      </c>
      <c r="L1454" t="s">
        <v>19</v>
      </c>
      <c r="M1454" t="s">
        <v>5279</v>
      </c>
      <c r="N1454" t="s">
        <v>1342</v>
      </c>
      <c r="O1454" t="s">
        <v>24</v>
      </c>
      <c r="P1454" t="s">
        <v>5280</v>
      </c>
      <c r="Q1454" t="s">
        <v>65</v>
      </c>
      <c r="R1454" t="s">
        <v>66</v>
      </c>
      <c r="S1454" t="s">
        <v>105</v>
      </c>
      <c r="T1454" t="s">
        <v>67</v>
      </c>
      <c r="U1454" t="s">
        <v>35</v>
      </c>
      <c r="V1454">
        <v>603</v>
      </c>
      <c r="W1454" t="s">
        <v>36</v>
      </c>
      <c r="X1454" t="s">
        <v>37</v>
      </c>
      <c r="Y1454">
        <v>2</v>
      </c>
      <c r="AB1454" t="str">
        <f>IF(Table111[[#This Row],[In Adafruit Kit]]+Table111[[#This Row],[Common part]]&gt;0,1,"")</f>
        <v/>
      </c>
      <c r="AD1454">
        <v>1</v>
      </c>
      <c r="AE1454" t="e">
        <f>VLOOKUP(Table111[[#This Row],[Resistance (Ohms)]],Values!$A$12:'Values'!D$88,3,0)</f>
        <v>#N/A</v>
      </c>
      <c r="AG1454" t="str">
        <f>CONCATENATE(Table111[[#This Row],[Resistance (Ohms)]],Table111[[#This Row],[Tolerance]],Table111[[#This Row],[Stock]])</f>
        <v>7.15kÂ±1%</v>
      </c>
      <c r="AH1454" t="s">
        <v>11345</v>
      </c>
      <c r="AI1454" s="6" t="s">
        <v>11350</v>
      </c>
    </row>
    <row r="1455" spans="1:35">
      <c r="A1455" t="s">
        <v>7192</v>
      </c>
      <c r="B1455" t="s">
        <v>5275</v>
      </c>
      <c r="C1455" t="s">
        <v>8698</v>
      </c>
      <c r="D1455" t="s">
        <v>8699</v>
      </c>
      <c r="E1455" t="s">
        <v>60</v>
      </c>
      <c r="F1455" t="s">
        <v>6333</v>
      </c>
      <c r="G1455">
        <v>0</v>
      </c>
      <c r="H1455">
        <v>0</v>
      </c>
      <c r="I1455" t="s">
        <v>25</v>
      </c>
      <c r="J1455">
        <v>0</v>
      </c>
      <c r="K1455">
        <v>10</v>
      </c>
      <c r="L1455" t="s">
        <v>19</v>
      </c>
      <c r="M1455" t="s">
        <v>5279</v>
      </c>
      <c r="N1455" t="s">
        <v>1342</v>
      </c>
      <c r="O1455" t="s">
        <v>24</v>
      </c>
      <c r="P1455" t="s">
        <v>5280</v>
      </c>
      <c r="Q1455" t="s">
        <v>65</v>
      </c>
      <c r="R1455" t="s">
        <v>20</v>
      </c>
      <c r="S1455" t="s">
        <v>105</v>
      </c>
      <c r="T1455" t="s">
        <v>67</v>
      </c>
      <c r="U1455" t="s">
        <v>35</v>
      </c>
      <c r="V1455">
        <v>603</v>
      </c>
      <c r="W1455" t="s">
        <v>36</v>
      </c>
      <c r="X1455" t="s">
        <v>37</v>
      </c>
      <c r="Y1455">
        <v>2</v>
      </c>
      <c r="AB1455" t="str">
        <f>IF(Table111[[#This Row],[In Adafruit Kit]]+Table111[[#This Row],[Common part]]&gt;0,1,"")</f>
        <v/>
      </c>
      <c r="AE1455" t="e">
        <f>VLOOKUP(Table111[[#This Row],[Resistance (Ohms)]],Values!$A$12:'Values'!D$88,3,0)</f>
        <v>#N/A</v>
      </c>
      <c r="AG1455" t="str">
        <f>CONCATENATE(Table111[[#This Row],[Resistance (Ohms)]],Table111[[#This Row],[Tolerance]],Table111[[#This Row],[Stock]])</f>
        <v>7.15kÂ±1%</v>
      </c>
      <c r="AH1455" t="s">
        <v>11345</v>
      </c>
      <c r="AI1455" s="6" t="s">
        <v>11350</v>
      </c>
    </row>
    <row r="1456" spans="1:35">
      <c r="A1456" t="s">
        <v>5274</v>
      </c>
      <c r="B1456" t="s">
        <v>5275</v>
      </c>
      <c r="C1456" t="s">
        <v>6529</v>
      </c>
      <c r="D1456" t="s">
        <v>6530</v>
      </c>
      <c r="E1456" t="s">
        <v>60</v>
      </c>
      <c r="F1456" t="s">
        <v>6531</v>
      </c>
      <c r="G1456">
        <v>59518</v>
      </c>
      <c r="H1456">
        <v>0</v>
      </c>
      <c r="I1456">
        <v>0.1</v>
      </c>
      <c r="J1456">
        <v>0</v>
      </c>
      <c r="K1456">
        <v>1</v>
      </c>
      <c r="L1456" t="s">
        <v>19</v>
      </c>
      <c r="M1456" t="s">
        <v>5279</v>
      </c>
      <c r="N1456" t="s">
        <v>1836</v>
      </c>
      <c r="O1456" t="s">
        <v>24</v>
      </c>
      <c r="P1456" t="s">
        <v>5280</v>
      </c>
      <c r="Q1456" t="s">
        <v>65</v>
      </c>
      <c r="R1456" t="s">
        <v>66</v>
      </c>
      <c r="S1456" t="s">
        <v>105</v>
      </c>
      <c r="T1456" t="s">
        <v>67</v>
      </c>
      <c r="U1456" t="s">
        <v>35</v>
      </c>
      <c r="V1456">
        <v>603</v>
      </c>
      <c r="W1456" t="s">
        <v>36</v>
      </c>
      <c r="X1456" t="s">
        <v>37</v>
      </c>
      <c r="Y1456">
        <v>2</v>
      </c>
      <c r="AB1456" t="str">
        <f>IF(Table111[[#This Row],[In Adafruit Kit]]+Table111[[#This Row],[Common part]]&gt;0,1,"")</f>
        <v/>
      </c>
      <c r="AD1456">
        <v>1</v>
      </c>
      <c r="AE1456" t="e">
        <f>VLOOKUP(Table111[[#This Row],[Resistance (Ohms)]],Values!$A$12:'Values'!D$88,3,0)</f>
        <v>#N/A</v>
      </c>
      <c r="AG1456" t="str">
        <f>CONCATENATE(Table111[[#This Row],[Resistance (Ohms)]],Table111[[#This Row],[Tolerance]],Table111[[#This Row],[Stock]])</f>
        <v>7.32kÂ±1%</v>
      </c>
      <c r="AH1456" t="s">
        <v>11345</v>
      </c>
      <c r="AI1456" s="6" t="s">
        <v>11350</v>
      </c>
    </row>
    <row r="1457" spans="1:35">
      <c r="A1457" t="s">
        <v>7192</v>
      </c>
      <c r="B1457" t="s">
        <v>5275</v>
      </c>
      <c r="C1457" t="s">
        <v>8708</v>
      </c>
      <c r="D1457" t="s">
        <v>8709</v>
      </c>
      <c r="E1457" t="s">
        <v>60</v>
      </c>
      <c r="F1457" t="s">
        <v>6531</v>
      </c>
      <c r="G1457">
        <v>0</v>
      </c>
      <c r="H1457">
        <v>0</v>
      </c>
      <c r="I1457" t="s">
        <v>25</v>
      </c>
      <c r="J1457">
        <v>0</v>
      </c>
      <c r="K1457">
        <v>10</v>
      </c>
      <c r="L1457" t="s">
        <v>19</v>
      </c>
      <c r="M1457" t="s">
        <v>5279</v>
      </c>
      <c r="N1457" t="s">
        <v>1836</v>
      </c>
      <c r="O1457" t="s">
        <v>24</v>
      </c>
      <c r="P1457" t="s">
        <v>5280</v>
      </c>
      <c r="Q1457" t="s">
        <v>65</v>
      </c>
      <c r="R1457" t="s">
        <v>20</v>
      </c>
      <c r="S1457" t="s">
        <v>105</v>
      </c>
      <c r="T1457" t="s">
        <v>67</v>
      </c>
      <c r="U1457" t="s">
        <v>35</v>
      </c>
      <c r="V1457">
        <v>603</v>
      </c>
      <c r="W1457" t="s">
        <v>36</v>
      </c>
      <c r="X1457" t="s">
        <v>37</v>
      </c>
      <c r="Y1457">
        <v>2</v>
      </c>
      <c r="AB1457" t="str">
        <f>IF(Table111[[#This Row],[In Adafruit Kit]]+Table111[[#This Row],[Common part]]&gt;0,1,"")</f>
        <v/>
      </c>
      <c r="AE1457" t="e">
        <f>VLOOKUP(Table111[[#This Row],[Resistance (Ohms)]],Values!$A$12:'Values'!D$88,3,0)</f>
        <v>#N/A</v>
      </c>
      <c r="AG1457" t="str">
        <f>CONCATENATE(Table111[[#This Row],[Resistance (Ohms)]],Table111[[#This Row],[Tolerance]],Table111[[#This Row],[Stock]])</f>
        <v>7.32kÂ±1%</v>
      </c>
      <c r="AH1457" t="s">
        <v>11345</v>
      </c>
      <c r="AI1457" s="6" t="s">
        <v>11350</v>
      </c>
    </row>
    <row r="1458" spans="1:35">
      <c r="A1458" t="s">
        <v>5274</v>
      </c>
      <c r="B1458" t="s">
        <v>5275</v>
      </c>
      <c r="C1458" t="s">
        <v>5596</v>
      </c>
      <c r="D1458" t="s">
        <v>5597</v>
      </c>
      <c r="E1458" t="s">
        <v>60</v>
      </c>
      <c r="F1458" t="s">
        <v>5598</v>
      </c>
      <c r="G1458">
        <v>50808</v>
      </c>
      <c r="H1458">
        <v>0</v>
      </c>
      <c r="I1458">
        <v>0.1</v>
      </c>
      <c r="J1458">
        <v>0</v>
      </c>
      <c r="K1458">
        <v>1</v>
      </c>
      <c r="L1458" t="s">
        <v>19</v>
      </c>
      <c r="M1458" t="s">
        <v>5279</v>
      </c>
      <c r="N1458" t="s">
        <v>1948</v>
      </c>
      <c r="O1458" t="s">
        <v>23</v>
      </c>
      <c r="P1458" t="s">
        <v>5280</v>
      </c>
      <c r="Q1458" t="s">
        <v>65</v>
      </c>
      <c r="R1458" t="s">
        <v>66</v>
      </c>
      <c r="S1458" t="s">
        <v>105</v>
      </c>
      <c r="T1458" t="s">
        <v>67</v>
      </c>
      <c r="U1458" t="s">
        <v>35</v>
      </c>
      <c r="V1458">
        <v>603</v>
      </c>
      <c r="W1458" t="s">
        <v>36</v>
      </c>
      <c r="X1458" t="s">
        <v>37</v>
      </c>
      <c r="Y1458">
        <v>2</v>
      </c>
      <c r="AB1458" t="str">
        <f>IF(Table111[[#This Row],[In Adafruit Kit]]+Table111[[#This Row],[Common part]]&gt;0,1,"")</f>
        <v/>
      </c>
      <c r="AC1458">
        <v>1</v>
      </c>
      <c r="AE1458" t="e">
        <f>VLOOKUP(Table111[[#This Row],[Resistance (Ohms)]],Values!$A$12:'Values'!D$88,3,0)</f>
        <v>#N/A</v>
      </c>
      <c r="AG1458" t="str">
        <f>CONCATENATE(Table111[[#This Row],[Resistance (Ohms)]],Table111[[#This Row],[Tolerance]],Table111[[#This Row],[Stock]])</f>
        <v>7.5kÂ±5%</v>
      </c>
      <c r="AH1458" t="s">
        <v>11345</v>
      </c>
      <c r="AI1458" s="6" t="s">
        <v>11350</v>
      </c>
    </row>
    <row r="1459" spans="1:35">
      <c r="A1459" t="s">
        <v>5274</v>
      </c>
      <c r="B1459" t="s">
        <v>5275</v>
      </c>
      <c r="C1459" t="s">
        <v>7636</v>
      </c>
      <c r="D1459" t="s">
        <v>7637</v>
      </c>
      <c r="E1459" t="s">
        <v>60</v>
      </c>
      <c r="F1459" t="s">
        <v>7638</v>
      </c>
      <c r="G1459">
        <v>0</v>
      </c>
      <c r="H1459">
        <v>0</v>
      </c>
      <c r="I1459">
        <v>0.1</v>
      </c>
      <c r="J1459">
        <v>0</v>
      </c>
      <c r="K1459">
        <v>1</v>
      </c>
      <c r="L1459" t="s">
        <v>19</v>
      </c>
      <c r="M1459" t="s">
        <v>5279</v>
      </c>
      <c r="N1459" t="s">
        <v>1948</v>
      </c>
      <c r="O1459" t="s">
        <v>24</v>
      </c>
      <c r="P1459" t="s">
        <v>5280</v>
      </c>
      <c r="Q1459" t="s">
        <v>65</v>
      </c>
      <c r="R1459" t="s">
        <v>66</v>
      </c>
      <c r="S1459" t="s">
        <v>105</v>
      </c>
      <c r="T1459" t="s">
        <v>67</v>
      </c>
      <c r="U1459" t="s">
        <v>35</v>
      </c>
      <c r="V1459">
        <v>603</v>
      </c>
      <c r="W1459" t="s">
        <v>36</v>
      </c>
      <c r="X1459" t="s">
        <v>37</v>
      </c>
      <c r="Y1459">
        <v>2</v>
      </c>
      <c r="Z1459">
        <v>1</v>
      </c>
      <c r="AB1459">
        <f>IF(Table111[[#This Row],[In Adafruit Kit]]+Table111[[#This Row],[Common part]]&gt;0,1,"")</f>
        <v>1</v>
      </c>
      <c r="AC1459">
        <v>1</v>
      </c>
      <c r="AE1459" t="e">
        <f>VLOOKUP(Table111[[#This Row],[Resistance (Ohms)]],Values!$A$12:'Values'!D$88,3,0)</f>
        <v>#N/A</v>
      </c>
      <c r="AG1459" t="str">
        <f>CONCATENATE(Table111[[#This Row],[Resistance (Ohms)]],Table111[[#This Row],[Tolerance]],Table111[[#This Row],[Stock]])</f>
        <v>7.5kÂ±1%</v>
      </c>
      <c r="AH1459" t="s">
        <v>11345</v>
      </c>
      <c r="AI1459" s="6" t="s">
        <v>11350</v>
      </c>
    </row>
    <row r="1460" spans="1:35">
      <c r="A1460" t="s">
        <v>7192</v>
      </c>
      <c r="B1460" t="s">
        <v>5275</v>
      </c>
      <c r="C1460" t="s">
        <v>8718</v>
      </c>
      <c r="D1460" t="s">
        <v>8719</v>
      </c>
      <c r="E1460" t="s">
        <v>60</v>
      </c>
      <c r="F1460" t="s">
        <v>7638</v>
      </c>
      <c r="G1460">
        <v>0</v>
      </c>
      <c r="H1460">
        <v>0</v>
      </c>
      <c r="I1460" t="s">
        <v>25</v>
      </c>
      <c r="J1460">
        <v>0</v>
      </c>
      <c r="K1460">
        <v>10</v>
      </c>
      <c r="L1460" t="s">
        <v>19</v>
      </c>
      <c r="M1460" t="s">
        <v>5279</v>
      </c>
      <c r="N1460" t="s">
        <v>1948</v>
      </c>
      <c r="O1460" t="s">
        <v>24</v>
      </c>
      <c r="P1460" t="s">
        <v>5280</v>
      </c>
      <c r="Q1460" t="s">
        <v>65</v>
      </c>
      <c r="R1460" t="s">
        <v>20</v>
      </c>
      <c r="S1460" t="s">
        <v>105</v>
      </c>
      <c r="T1460" t="s">
        <v>67</v>
      </c>
      <c r="U1460" t="s">
        <v>35</v>
      </c>
      <c r="V1460">
        <v>603</v>
      </c>
      <c r="W1460" t="s">
        <v>36</v>
      </c>
      <c r="X1460" t="s">
        <v>37</v>
      </c>
      <c r="Y1460">
        <v>2</v>
      </c>
      <c r="AB1460" t="str">
        <f>IF(Table111[[#This Row],[In Adafruit Kit]]+Table111[[#This Row],[Common part]]&gt;0,1,"")</f>
        <v/>
      </c>
      <c r="AE1460" t="e">
        <f>VLOOKUP(Table111[[#This Row],[Resistance (Ohms)]],Values!$A$12:'Values'!D$88,3,0)</f>
        <v>#N/A</v>
      </c>
      <c r="AG1460" t="str">
        <f>CONCATENATE(Table111[[#This Row],[Resistance (Ohms)]],Table111[[#This Row],[Tolerance]],Table111[[#This Row],[Stock]])</f>
        <v>7.5kÂ±1%</v>
      </c>
      <c r="AH1460" t="s">
        <v>11345</v>
      </c>
      <c r="AI1460" s="6" t="s">
        <v>11350</v>
      </c>
    </row>
    <row r="1461" spans="1:35">
      <c r="A1461" t="s">
        <v>7192</v>
      </c>
      <c r="B1461" t="s">
        <v>5275</v>
      </c>
      <c r="C1461" t="s">
        <v>9152</v>
      </c>
      <c r="D1461" t="s">
        <v>9153</v>
      </c>
      <c r="E1461" t="s">
        <v>60</v>
      </c>
      <c r="F1461" t="s">
        <v>5598</v>
      </c>
      <c r="G1461">
        <v>0</v>
      </c>
      <c r="H1461">
        <v>0</v>
      </c>
      <c r="I1461" t="s">
        <v>25</v>
      </c>
      <c r="J1461">
        <v>0</v>
      </c>
      <c r="K1461">
        <v>10</v>
      </c>
      <c r="L1461" t="s">
        <v>19</v>
      </c>
      <c r="M1461" t="s">
        <v>5279</v>
      </c>
      <c r="N1461" t="s">
        <v>1948</v>
      </c>
      <c r="O1461" t="s">
        <v>23</v>
      </c>
      <c r="P1461" t="s">
        <v>5280</v>
      </c>
      <c r="Q1461" t="s">
        <v>65</v>
      </c>
      <c r="R1461" t="s">
        <v>20</v>
      </c>
      <c r="S1461" t="s">
        <v>71</v>
      </c>
      <c r="T1461" t="s">
        <v>67</v>
      </c>
      <c r="U1461" t="s">
        <v>35</v>
      </c>
      <c r="V1461">
        <v>603</v>
      </c>
      <c r="W1461" t="s">
        <v>36</v>
      </c>
      <c r="X1461" t="s">
        <v>37</v>
      </c>
      <c r="Y1461">
        <v>2</v>
      </c>
      <c r="AB1461" t="str">
        <f>IF(Table111[[#This Row],[In Adafruit Kit]]+Table111[[#This Row],[Common part]]&gt;0,1,"")</f>
        <v/>
      </c>
      <c r="AE1461" t="e">
        <f>VLOOKUP(Table111[[#This Row],[Resistance (Ohms)]],Values!$A$12:'Values'!D$88,3,0)</f>
        <v>#N/A</v>
      </c>
      <c r="AG1461" t="str">
        <f>CONCATENATE(Table111[[#This Row],[Resistance (Ohms)]],Table111[[#This Row],[Tolerance]],Table111[[#This Row],[Stock]])</f>
        <v>7.5kÂ±5%</v>
      </c>
      <c r="AH1461" t="s">
        <v>11345</v>
      </c>
      <c r="AI1461" s="6" t="s">
        <v>11350</v>
      </c>
    </row>
    <row r="1462" spans="1:35">
      <c r="A1462" t="s">
        <v>5274</v>
      </c>
      <c r="B1462" t="s">
        <v>5275</v>
      </c>
      <c r="C1462" t="s">
        <v>6457</v>
      </c>
      <c r="D1462" t="s">
        <v>6458</v>
      </c>
      <c r="E1462" t="s">
        <v>60</v>
      </c>
      <c r="F1462" t="s">
        <v>6459</v>
      </c>
      <c r="G1462">
        <v>60896</v>
      </c>
      <c r="H1462">
        <v>0</v>
      </c>
      <c r="I1462">
        <v>0.1</v>
      </c>
      <c r="J1462">
        <v>0</v>
      </c>
      <c r="K1462">
        <v>1</v>
      </c>
      <c r="L1462" t="s">
        <v>19</v>
      </c>
      <c r="M1462" t="s">
        <v>5279</v>
      </c>
      <c r="N1462" t="s">
        <v>1952</v>
      </c>
      <c r="O1462" t="s">
        <v>24</v>
      </c>
      <c r="P1462" t="s">
        <v>5280</v>
      </c>
      <c r="Q1462" t="s">
        <v>65</v>
      </c>
      <c r="R1462" t="s">
        <v>66</v>
      </c>
      <c r="S1462" t="s">
        <v>105</v>
      </c>
      <c r="T1462" t="s">
        <v>67</v>
      </c>
      <c r="U1462" t="s">
        <v>35</v>
      </c>
      <c r="V1462">
        <v>603</v>
      </c>
      <c r="W1462" t="s">
        <v>36</v>
      </c>
      <c r="X1462" t="s">
        <v>37</v>
      </c>
      <c r="Y1462">
        <v>2</v>
      </c>
      <c r="AB1462" t="str">
        <f>IF(Table111[[#This Row],[In Adafruit Kit]]+Table111[[#This Row],[Common part]]&gt;0,1,"")</f>
        <v/>
      </c>
      <c r="AD1462">
        <v>1</v>
      </c>
      <c r="AE1462" t="e">
        <f>VLOOKUP(Table111[[#This Row],[Resistance (Ohms)]],Values!$A$12:'Values'!D$88,3,0)</f>
        <v>#N/A</v>
      </c>
      <c r="AG1462" t="str">
        <f>CONCATENATE(Table111[[#This Row],[Resistance (Ohms)]],Table111[[#This Row],[Tolerance]],Table111[[#This Row],[Stock]])</f>
        <v>7.68kÂ±1%</v>
      </c>
      <c r="AH1462" t="s">
        <v>11345</v>
      </c>
      <c r="AI1462" s="6" t="s">
        <v>11350</v>
      </c>
    </row>
    <row r="1463" spans="1:35">
      <c r="A1463" t="s">
        <v>7192</v>
      </c>
      <c r="B1463" t="s">
        <v>5275</v>
      </c>
      <c r="C1463" t="s">
        <v>8728</v>
      </c>
      <c r="D1463" t="s">
        <v>8729</v>
      </c>
      <c r="E1463" t="s">
        <v>60</v>
      </c>
      <c r="F1463" t="s">
        <v>6459</v>
      </c>
      <c r="G1463">
        <v>0</v>
      </c>
      <c r="H1463">
        <v>0</v>
      </c>
      <c r="I1463" t="s">
        <v>25</v>
      </c>
      <c r="J1463">
        <v>0</v>
      </c>
      <c r="K1463">
        <v>10</v>
      </c>
      <c r="L1463" t="s">
        <v>19</v>
      </c>
      <c r="M1463" t="s">
        <v>5279</v>
      </c>
      <c r="N1463" t="s">
        <v>1952</v>
      </c>
      <c r="O1463" t="s">
        <v>24</v>
      </c>
      <c r="P1463" t="s">
        <v>5280</v>
      </c>
      <c r="Q1463" t="s">
        <v>65</v>
      </c>
      <c r="R1463" t="s">
        <v>20</v>
      </c>
      <c r="S1463" t="s">
        <v>105</v>
      </c>
      <c r="T1463" t="s">
        <v>67</v>
      </c>
      <c r="U1463" t="s">
        <v>35</v>
      </c>
      <c r="V1463">
        <v>603</v>
      </c>
      <c r="W1463" t="s">
        <v>36</v>
      </c>
      <c r="X1463" t="s">
        <v>37</v>
      </c>
      <c r="Y1463">
        <v>2</v>
      </c>
      <c r="AB1463" t="str">
        <f>IF(Table111[[#This Row],[In Adafruit Kit]]+Table111[[#This Row],[Common part]]&gt;0,1,"")</f>
        <v/>
      </c>
      <c r="AE1463" t="e">
        <f>VLOOKUP(Table111[[#This Row],[Resistance (Ohms)]],Values!$A$12:'Values'!D$88,3,0)</f>
        <v>#N/A</v>
      </c>
      <c r="AG1463" t="str">
        <f>CONCATENATE(Table111[[#This Row],[Resistance (Ohms)]],Table111[[#This Row],[Tolerance]],Table111[[#This Row],[Stock]])</f>
        <v>7.68kÂ±1%</v>
      </c>
      <c r="AH1463" t="s">
        <v>11345</v>
      </c>
      <c r="AI1463" s="6" t="s">
        <v>11350</v>
      </c>
    </row>
    <row r="1464" spans="1:35">
      <c r="A1464" t="s">
        <v>5274</v>
      </c>
      <c r="B1464" t="s">
        <v>5275</v>
      </c>
      <c r="C1464" t="s">
        <v>6121</v>
      </c>
      <c r="D1464" t="s">
        <v>6122</v>
      </c>
      <c r="E1464" t="s">
        <v>60</v>
      </c>
      <c r="F1464" t="s">
        <v>6123</v>
      </c>
      <c r="G1464">
        <v>104846</v>
      </c>
      <c r="H1464">
        <v>0</v>
      </c>
      <c r="I1464">
        <v>0.1</v>
      </c>
      <c r="J1464">
        <v>0</v>
      </c>
      <c r="K1464">
        <v>1</v>
      </c>
      <c r="L1464" t="s">
        <v>19</v>
      </c>
      <c r="M1464" t="s">
        <v>5279</v>
      </c>
      <c r="N1464" t="s">
        <v>1232</v>
      </c>
      <c r="O1464" t="s">
        <v>24</v>
      </c>
      <c r="P1464" t="s">
        <v>5280</v>
      </c>
      <c r="Q1464" t="s">
        <v>65</v>
      </c>
      <c r="R1464" t="s">
        <v>66</v>
      </c>
      <c r="S1464" t="s">
        <v>105</v>
      </c>
      <c r="T1464" t="s">
        <v>67</v>
      </c>
      <c r="U1464" t="s">
        <v>35</v>
      </c>
      <c r="V1464">
        <v>603</v>
      </c>
      <c r="W1464" t="s">
        <v>36</v>
      </c>
      <c r="X1464" t="s">
        <v>37</v>
      </c>
      <c r="Y1464">
        <v>2</v>
      </c>
      <c r="AB1464" t="str">
        <f>IF(Table111[[#This Row],[In Adafruit Kit]]+Table111[[#This Row],[Common part]]&gt;0,1,"")</f>
        <v/>
      </c>
      <c r="AD1464">
        <v>1</v>
      </c>
      <c r="AE1464" t="e">
        <f>VLOOKUP(Table111[[#This Row],[Resistance (Ohms)]],Values!$A$12:'Values'!D$88,3,0)</f>
        <v>#N/A</v>
      </c>
      <c r="AG1464" t="str">
        <f>CONCATENATE(Table111[[#This Row],[Resistance (Ohms)]],Table111[[#This Row],[Tolerance]],Table111[[#This Row],[Stock]])</f>
        <v>7.87kÂ±1%</v>
      </c>
      <c r="AH1464" t="s">
        <v>11345</v>
      </c>
      <c r="AI1464" s="6" t="s">
        <v>11350</v>
      </c>
    </row>
    <row r="1465" spans="1:35">
      <c r="A1465" t="s">
        <v>7192</v>
      </c>
      <c r="B1465" t="s">
        <v>5275</v>
      </c>
      <c r="C1465" t="s">
        <v>8738</v>
      </c>
      <c r="D1465" t="s">
        <v>8739</v>
      </c>
      <c r="E1465" t="s">
        <v>60</v>
      </c>
      <c r="F1465" t="s">
        <v>6123</v>
      </c>
      <c r="G1465">
        <v>0</v>
      </c>
      <c r="H1465">
        <v>0</v>
      </c>
      <c r="I1465" t="s">
        <v>25</v>
      </c>
      <c r="J1465">
        <v>0</v>
      </c>
      <c r="K1465">
        <v>10</v>
      </c>
      <c r="L1465" t="s">
        <v>19</v>
      </c>
      <c r="M1465" t="s">
        <v>5279</v>
      </c>
      <c r="N1465" t="s">
        <v>1232</v>
      </c>
      <c r="O1465" t="s">
        <v>24</v>
      </c>
      <c r="P1465" t="s">
        <v>5280</v>
      </c>
      <c r="Q1465" t="s">
        <v>65</v>
      </c>
      <c r="R1465" t="s">
        <v>20</v>
      </c>
      <c r="S1465" t="s">
        <v>105</v>
      </c>
      <c r="T1465" t="s">
        <v>67</v>
      </c>
      <c r="U1465" t="s">
        <v>35</v>
      </c>
      <c r="V1465">
        <v>603</v>
      </c>
      <c r="W1465" t="s">
        <v>36</v>
      </c>
      <c r="X1465" t="s">
        <v>37</v>
      </c>
      <c r="Y1465">
        <v>2</v>
      </c>
      <c r="AB1465" t="str">
        <f>IF(Table111[[#This Row],[In Adafruit Kit]]+Table111[[#This Row],[Common part]]&gt;0,1,"")</f>
        <v/>
      </c>
      <c r="AE1465" t="e">
        <f>VLOOKUP(Table111[[#This Row],[Resistance (Ohms)]],Values!$A$12:'Values'!D$88,3,0)</f>
        <v>#N/A</v>
      </c>
      <c r="AG1465" t="str">
        <f>CONCATENATE(Table111[[#This Row],[Resistance (Ohms)]],Table111[[#This Row],[Tolerance]],Table111[[#This Row],[Stock]])</f>
        <v>7.87kÂ±1%</v>
      </c>
      <c r="AH1465" t="s">
        <v>11345</v>
      </c>
      <c r="AI1465" s="6" t="s">
        <v>11350</v>
      </c>
    </row>
    <row r="1466" spans="1:35">
      <c r="A1466" t="s">
        <v>5274</v>
      </c>
      <c r="B1466" t="s">
        <v>5275</v>
      </c>
      <c r="C1466" t="s">
        <v>6382</v>
      </c>
      <c r="D1466" t="s">
        <v>6383</v>
      </c>
      <c r="E1466" t="s">
        <v>60</v>
      </c>
      <c r="F1466" t="s">
        <v>6384</v>
      </c>
      <c r="G1466">
        <v>71733</v>
      </c>
      <c r="H1466">
        <v>0</v>
      </c>
      <c r="I1466">
        <v>0.1</v>
      </c>
      <c r="J1466">
        <v>0</v>
      </c>
      <c r="K1466">
        <v>1</v>
      </c>
      <c r="L1466" t="s">
        <v>19</v>
      </c>
      <c r="M1466" t="s">
        <v>5279</v>
      </c>
      <c r="N1466" t="s">
        <v>2611</v>
      </c>
      <c r="O1466" t="s">
        <v>24</v>
      </c>
      <c r="P1466" t="s">
        <v>5280</v>
      </c>
      <c r="Q1466" t="s">
        <v>65</v>
      </c>
      <c r="R1466" t="s">
        <v>66</v>
      </c>
      <c r="S1466" t="s">
        <v>105</v>
      </c>
      <c r="T1466" t="s">
        <v>67</v>
      </c>
      <c r="U1466" t="s">
        <v>35</v>
      </c>
      <c r="V1466">
        <v>603</v>
      </c>
      <c r="W1466" t="s">
        <v>36</v>
      </c>
      <c r="X1466" t="s">
        <v>37</v>
      </c>
      <c r="Y1466">
        <v>2</v>
      </c>
      <c r="AB1466" t="str">
        <f>IF(Table111[[#This Row],[In Adafruit Kit]]+Table111[[#This Row],[Common part]]&gt;0,1,"")</f>
        <v/>
      </c>
      <c r="AD1466">
        <v>1</v>
      </c>
      <c r="AE1466" t="e">
        <f>VLOOKUP(Table111[[#This Row],[Resistance (Ohms)]],Values!$A$12:'Values'!D$88,3,0)</f>
        <v>#N/A</v>
      </c>
      <c r="AG1466" t="str">
        <f>CONCATENATE(Table111[[#This Row],[Resistance (Ohms)]],Table111[[#This Row],[Tolerance]],Table111[[#This Row],[Stock]])</f>
        <v>71.5kÂ±1%</v>
      </c>
      <c r="AH1466" t="s">
        <v>11345</v>
      </c>
      <c r="AI1466" s="6" t="s">
        <v>11350</v>
      </c>
    </row>
    <row r="1467" spans="1:35">
      <c r="A1467" t="s">
        <v>7192</v>
      </c>
      <c r="B1467" t="s">
        <v>5275</v>
      </c>
      <c r="C1467" t="s">
        <v>8700</v>
      </c>
      <c r="D1467" t="s">
        <v>8701</v>
      </c>
      <c r="E1467" t="s">
        <v>60</v>
      </c>
      <c r="F1467" t="s">
        <v>6384</v>
      </c>
      <c r="G1467">
        <v>0</v>
      </c>
      <c r="H1467">
        <v>0</v>
      </c>
      <c r="I1467" t="s">
        <v>25</v>
      </c>
      <c r="J1467">
        <v>0</v>
      </c>
      <c r="K1467">
        <v>10</v>
      </c>
      <c r="L1467" t="s">
        <v>19</v>
      </c>
      <c r="M1467" t="s">
        <v>5279</v>
      </c>
      <c r="N1467" t="s">
        <v>2611</v>
      </c>
      <c r="O1467" t="s">
        <v>24</v>
      </c>
      <c r="P1467" t="s">
        <v>5280</v>
      </c>
      <c r="Q1467" t="s">
        <v>65</v>
      </c>
      <c r="R1467" t="s">
        <v>20</v>
      </c>
      <c r="S1467" t="s">
        <v>105</v>
      </c>
      <c r="T1467" t="s">
        <v>67</v>
      </c>
      <c r="U1467" t="s">
        <v>35</v>
      </c>
      <c r="V1467">
        <v>603</v>
      </c>
      <c r="W1467" t="s">
        <v>36</v>
      </c>
      <c r="X1467" t="s">
        <v>37</v>
      </c>
      <c r="Y1467">
        <v>2</v>
      </c>
      <c r="AB1467" t="str">
        <f>IF(Table111[[#This Row],[In Adafruit Kit]]+Table111[[#This Row],[Common part]]&gt;0,1,"")</f>
        <v/>
      </c>
      <c r="AE1467" t="e">
        <f>VLOOKUP(Table111[[#This Row],[Resistance (Ohms)]],Values!$A$12:'Values'!D$88,3,0)</f>
        <v>#N/A</v>
      </c>
      <c r="AG1467" t="str">
        <f>CONCATENATE(Table111[[#This Row],[Resistance (Ohms)]],Table111[[#This Row],[Tolerance]],Table111[[#This Row],[Stock]])</f>
        <v>71.5kÂ±1%</v>
      </c>
      <c r="AH1467" t="s">
        <v>11345</v>
      </c>
      <c r="AI1467" s="6" t="s">
        <v>11350</v>
      </c>
    </row>
    <row r="1468" spans="1:35">
      <c r="A1468" t="s">
        <v>5274</v>
      </c>
      <c r="B1468" t="s">
        <v>5275</v>
      </c>
      <c r="C1468" t="s">
        <v>6532</v>
      </c>
      <c r="D1468" t="s">
        <v>6533</v>
      </c>
      <c r="E1468" t="s">
        <v>60</v>
      </c>
      <c r="F1468" t="s">
        <v>6534</v>
      </c>
      <c r="G1468">
        <v>53060</v>
      </c>
      <c r="H1468">
        <v>0</v>
      </c>
      <c r="I1468">
        <v>0.1</v>
      </c>
      <c r="J1468">
        <v>0</v>
      </c>
      <c r="K1468">
        <v>1</v>
      </c>
      <c r="L1468" t="s">
        <v>19</v>
      </c>
      <c r="M1468" t="s">
        <v>5279</v>
      </c>
      <c r="N1468" t="s">
        <v>2506</v>
      </c>
      <c r="O1468" t="s">
        <v>24</v>
      </c>
      <c r="P1468" t="s">
        <v>5280</v>
      </c>
      <c r="Q1468" t="s">
        <v>65</v>
      </c>
      <c r="R1468" t="s">
        <v>66</v>
      </c>
      <c r="S1468" t="s">
        <v>105</v>
      </c>
      <c r="T1468" t="s">
        <v>67</v>
      </c>
      <c r="U1468" t="s">
        <v>35</v>
      </c>
      <c r="V1468">
        <v>603</v>
      </c>
      <c r="W1468" t="s">
        <v>36</v>
      </c>
      <c r="X1468" t="s">
        <v>37</v>
      </c>
      <c r="Y1468">
        <v>2</v>
      </c>
      <c r="AB1468" t="str">
        <f>IF(Table111[[#This Row],[In Adafruit Kit]]+Table111[[#This Row],[Common part]]&gt;0,1,"")</f>
        <v/>
      </c>
      <c r="AD1468">
        <v>1</v>
      </c>
      <c r="AE1468" t="e">
        <f>VLOOKUP(Table111[[#This Row],[Resistance (Ohms)]],Values!$A$12:'Values'!D$88,3,0)</f>
        <v>#N/A</v>
      </c>
      <c r="AG1468" t="str">
        <f>CONCATENATE(Table111[[#This Row],[Resistance (Ohms)]],Table111[[#This Row],[Tolerance]],Table111[[#This Row],[Stock]])</f>
        <v>715kÂ±1%</v>
      </c>
      <c r="AH1468" t="s">
        <v>11345</v>
      </c>
      <c r="AI1468" s="6" t="s">
        <v>11350</v>
      </c>
    </row>
    <row r="1469" spans="1:35">
      <c r="A1469" t="s">
        <v>7192</v>
      </c>
      <c r="B1469" t="s">
        <v>5275</v>
      </c>
      <c r="C1469" t="s">
        <v>8702</v>
      </c>
      <c r="D1469" t="s">
        <v>8703</v>
      </c>
      <c r="E1469" t="s">
        <v>60</v>
      </c>
      <c r="F1469" t="s">
        <v>6534</v>
      </c>
      <c r="G1469">
        <v>0</v>
      </c>
      <c r="H1469">
        <v>0</v>
      </c>
      <c r="I1469" t="s">
        <v>25</v>
      </c>
      <c r="J1469">
        <v>0</v>
      </c>
      <c r="K1469">
        <v>10</v>
      </c>
      <c r="L1469" t="s">
        <v>19</v>
      </c>
      <c r="M1469" t="s">
        <v>5279</v>
      </c>
      <c r="N1469" t="s">
        <v>2506</v>
      </c>
      <c r="O1469" t="s">
        <v>24</v>
      </c>
      <c r="P1469" t="s">
        <v>5280</v>
      </c>
      <c r="Q1469" t="s">
        <v>65</v>
      </c>
      <c r="R1469" t="s">
        <v>20</v>
      </c>
      <c r="S1469" t="s">
        <v>105</v>
      </c>
      <c r="T1469" t="s">
        <v>67</v>
      </c>
      <c r="U1469" t="s">
        <v>35</v>
      </c>
      <c r="V1469">
        <v>603</v>
      </c>
      <c r="W1469" t="s">
        <v>36</v>
      </c>
      <c r="X1469" t="s">
        <v>37</v>
      </c>
      <c r="Y1469">
        <v>2</v>
      </c>
      <c r="AB1469" t="str">
        <f>IF(Table111[[#This Row],[In Adafruit Kit]]+Table111[[#This Row],[Common part]]&gt;0,1,"")</f>
        <v/>
      </c>
      <c r="AE1469" t="e">
        <f>VLOOKUP(Table111[[#This Row],[Resistance (Ohms)]],Values!$A$12:'Values'!D$88,3,0)</f>
        <v>#N/A</v>
      </c>
      <c r="AG1469" t="str">
        <f>CONCATENATE(Table111[[#This Row],[Resistance (Ohms)]],Table111[[#This Row],[Tolerance]],Table111[[#This Row],[Stock]])</f>
        <v>715kÂ±1%</v>
      </c>
      <c r="AH1469" t="s">
        <v>11345</v>
      </c>
      <c r="AI1469" s="6" t="s">
        <v>11350</v>
      </c>
    </row>
    <row r="1470" spans="1:35">
      <c r="A1470" t="s">
        <v>5274</v>
      </c>
      <c r="B1470" t="s">
        <v>5275</v>
      </c>
      <c r="C1470" t="s">
        <v>6334</v>
      </c>
      <c r="D1470" t="s">
        <v>6335</v>
      </c>
      <c r="E1470" t="s">
        <v>60</v>
      </c>
      <c r="F1470" t="s">
        <v>6336</v>
      </c>
      <c r="G1470">
        <v>76332</v>
      </c>
      <c r="H1470">
        <v>0</v>
      </c>
      <c r="I1470">
        <v>0.1</v>
      </c>
      <c r="J1470">
        <v>0</v>
      </c>
      <c r="K1470">
        <v>1</v>
      </c>
      <c r="L1470" t="s">
        <v>19</v>
      </c>
      <c r="M1470" t="s">
        <v>5279</v>
      </c>
      <c r="N1470" t="s">
        <v>2892</v>
      </c>
      <c r="O1470" t="s">
        <v>24</v>
      </c>
      <c r="P1470" t="s">
        <v>5280</v>
      </c>
      <c r="Q1470" t="s">
        <v>65</v>
      </c>
      <c r="R1470" t="s">
        <v>66</v>
      </c>
      <c r="S1470" t="s">
        <v>105</v>
      </c>
      <c r="T1470" t="s">
        <v>67</v>
      </c>
      <c r="U1470" t="s">
        <v>35</v>
      </c>
      <c r="V1470">
        <v>603</v>
      </c>
      <c r="W1470" t="s">
        <v>36</v>
      </c>
      <c r="X1470" t="s">
        <v>37</v>
      </c>
      <c r="Y1470">
        <v>2</v>
      </c>
      <c r="AB1470" t="str">
        <f>IF(Table111[[#This Row],[In Adafruit Kit]]+Table111[[#This Row],[Common part]]&gt;0,1,"")</f>
        <v/>
      </c>
      <c r="AD1470">
        <v>1</v>
      </c>
      <c r="AE1470" t="e">
        <f>VLOOKUP(Table111[[#This Row],[Resistance (Ohms)]],Values!$A$12:'Values'!D$88,3,0)</f>
        <v>#N/A</v>
      </c>
      <c r="AG1470" t="str">
        <f>CONCATENATE(Table111[[#This Row],[Resistance (Ohms)]],Table111[[#This Row],[Tolerance]],Table111[[#This Row],[Stock]])</f>
        <v>73.2kÂ±1%</v>
      </c>
      <c r="AH1470" t="s">
        <v>11345</v>
      </c>
      <c r="AI1470" s="6" t="s">
        <v>11350</v>
      </c>
    </row>
    <row r="1471" spans="1:35">
      <c r="A1471" t="s">
        <v>7192</v>
      </c>
      <c r="B1471" t="s">
        <v>5275</v>
      </c>
      <c r="C1471" t="s">
        <v>8710</v>
      </c>
      <c r="D1471" t="s">
        <v>8711</v>
      </c>
      <c r="E1471" t="s">
        <v>60</v>
      </c>
      <c r="F1471" t="s">
        <v>6336</v>
      </c>
      <c r="G1471">
        <v>0</v>
      </c>
      <c r="H1471">
        <v>0</v>
      </c>
      <c r="I1471" t="s">
        <v>25</v>
      </c>
      <c r="J1471">
        <v>0</v>
      </c>
      <c r="K1471">
        <v>10</v>
      </c>
      <c r="L1471" t="s">
        <v>19</v>
      </c>
      <c r="M1471" t="s">
        <v>5279</v>
      </c>
      <c r="N1471" t="s">
        <v>2892</v>
      </c>
      <c r="O1471" t="s">
        <v>24</v>
      </c>
      <c r="P1471" t="s">
        <v>5280</v>
      </c>
      <c r="Q1471" t="s">
        <v>65</v>
      </c>
      <c r="R1471" t="s">
        <v>20</v>
      </c>
      <c r="S1471" t="s">
        <v>105</v>
      </c>
      <c r="T1471" t="s">
        <v>67</v>
      </c>
      <c r="U1471" t="s">
        <v>35</v>
      </c>
      <c r="V1471">
        <v>603</v>
      </c>
      <c r="W1471" t="s">
        <v>36</v>
      </c>
      <c r="X1471" t="s">
        <v>37</v>
      </c>
      <c r="Y1471">
        <v>2</v>
      </c>
      <c r="AB1471" t="str">
        <f>IF(Table111[[#This Row],[In Adafruit Kit]]+Table111[[#This Row],[Common part]]&gt;0,1,"")</f>
        <v/>
      </c>
      <c r="AE1471" t="e">
        <f>VLOOKUP(Table111[[#This Row],[Resistance (Ohms)]],Values!$A$12:'Values'!D$88,3,0)</f>
        <v>#N/A</v>
      </c>
      <c r="AG1471" t="str">
        <f>CONCATENATE(Table111[[#This Row],[Resistance (Ohms)]],Table111[[#This Row],[Tolerance]],Table111[[#This Row],[Stock]])</f>
        <v>73.2kÂ±1%</v>
      </c>
      <c r="AH1471" t="s">
        <v>11345</v>
      </c>
      <c r="AI1471" s="6" t="s">
        <v>11350</v>
      </c>
    </row>
    <row r="1472" spans="1:35">
      <c r="A1472" t="s">
        <v>5274</v>
      </c>
      <c r="B1472" t="s">
        <v>5275</v>
      </c>
      <c r="C1472" t="s">
        <v>6946</v>
      </c>
      <c r="D1472" t="s">
        <v>6947</v>
      </c>
      <c r="E1472" t="s">
        <v>60</v>
      </c>
      <c r="F1472" t="s">
        <v>6948</v>
      </c>
      <c r="G1472">
        <v>24714</v>
      </c>
      <c r="H1472">
        <v>0</v>
      </c>
      <c r="I1472">
        <v>0.1</v>
      </c>
      <c r="J1472">
        <v>0</v>
      </c>
      <c r="K1472">
        <v>1</v>
      </c>
      <c r="L1472" t="s">
        <v>19</v>
      </c>
      <c r="M1472" t="s">
        <v>5279</v>
      </c>
      <c r="N1472" t="s">
        <v>2189</v>
      </c>
      <c r="O1472" t="s">
        <v>24</v>
      </c>
      <c r="P1472" t="s">
        <v>5280</v>
      </c>
      <c r="Q1472" t="s">
        <v>65</v>
      </c>
      <c r="R1472" t="s">
        <v>66</v>
      </c>
      <c r="S1472" t="s">
        <v>105</v>
      </c>
      <c r="T1472" t="s">
        <v>67</v>
      </c>
      <c r="U1472" t="s">
        <v>35</v>
      </c>
      <c r="V1472">
        <v>603</v>
      </c>
      <c r="W1472" t="s">
        <v>36</v>
      </c>
      <c r="X1472" t="s">
        <v>37</v>
      </c>
      <c r="Y1472">
        <v>2</v>
      </c>
      <c r="AB1472" t="str">
        <f>IF(Table111[[#This Row],[In Adafruit Kit]]+Table111[[#This Row],[Common part]]&gt;0,1,"")</f>
        <v/>
      </c>
      <c r="AD1472">
        <v>1</v>
      </c>
      <c r="AE1472" t="e">
        <f>VLOOKUP(Table111[[#This Row],[Resistance (Ohms)]],Values!$A$12:'Values'!D$88,3,0)</f>
        <v>#N/A</v>
      </c>
      <c r="AG1472" t="str">
        <f>CONCATENATE(Table111[[#This Row],[Resistance (Ohms)]],Table111[[#This Row],[Tolerance]],Table111[[#This Row],[Stock]])</f>
        <v>732kÂ±1%</v>
      </c>
      <c r="AH1472" t="s">
        <v>11345</v>
      </c>
      <c r="AI1472" s="6" t="s">
        <v>11350</v>
      </c>
    </row>
    <row r="1473" spans="1:35">
      <c r="A1473" t="s">
        <v>7192</v>
      </c>
      <c r="B1473" t="s">
        <v>5275</v>
      </c>
      <c r="C1473" t="s">
        <v>8712</v>
      </c>
      <c r="D1473" t="s">
        <v>8713</v>
      </c>
      <c r="E1473" t="s">
        <v>60</v>
      </c>
      <c r="F1473" t="s">
        <v>6948</v>
      </c>
      <c r="G1473">
        <v>0</v>
      </c>
      <c r="H1473">
        <v>0</v>
      </c>
      <c r="I1473" t="s">
        <v>25</v>
      </c>
      <c r="J1473">
        <v>0</v>
      </c>
      <c r="K1473">
        <v>10</v>
      </c>
      <c r="L1473" t="s">
        <v>19</v>
      </c>
      <c r="M1473" t="s">
        <v>5279</v>
      </c>
      <c r="N1473" t="s">
        <v>2189</v>
      </c>
      <c r="O1473" t="s">
        <v>24</v>
      </c>
      <c r="P1473" t="s">
        <v>5280</v>
      </c>
      <c r="Q1473" t="s">
        <v>65</v>
      </c>
      <c r="R1473" t="s">
        <v>20</v>
      </c>
      <c r="S1473" t="s">
        <v>105</v>
      </c>
      <c r="T1473" t="s">
        <v>67</v>
      </c>
      <c r="U1473" t="s">
        <v>35</v>
      </c>
      <c r="V1473">
        <v>603</v>
      </c>
      <c r="W1473" t="s">
        <v>36</v>
      </c>
      <c r="X1473" t="s">
        <v>37</v>
      </c>
      <c r="Y1473">
        <v>2</v>
      </c>
      <c r="AB1473" t="str">
        <f>IF(Table111[[#This Row],[In Adafruit Kit]]+Table111[[#This Row],[Common part]]&gt;0,1,"")</f>
        <v/>
      </c>
      <c r="AE1473" t="e">
        <f>VLOOKUP(Table111[[#This Row],[Resistance (Ohms)]],Values!$A$12:'Values'!D$88,3,0)</f>
        <v>#N/A</v>
      </c>
      <c r="AG1473" t="str">
        <f>CONCATENATE(Table111[[#This Row],[Resistance (Ohms)]],Table111[[#This Row],[Tolerance]],Table111[[#This Row],[Stock]])</f>
        <v>732kÂ±1%</v>
      </c>
      <c r="AH1473" t="s">
        <v>11345</v>
      </c>
      <c r="AI1473" s="6" t="s">
        <v>11350</v>
      </c>
    </row>
    <row r="1474" spans="1:35">
      <c r="A1474" t="s">
        <v>5274</v>
      </c>
      <c r="B1474" t="s">
        <v>5275</v>
      </c>
      <c r="C1474" t="s">
        <v>5989</v>
      </c>
      <c r="D1474" t="s">
        <v>5990</v>
      </c>
      <c r="E1474" t="s">
        <v>60</v>
      </c>
      <c r="F1474" t="s">
        <v>5991</v>
      </c>
      <c r="G1474">
        <v>128186</v>
      </c>
      <c r="H1474">
        <v>0</v>
      </c>
      <c r="I1474">
        <v>0.1</v>
      </c>
      <c r="J1474">
        <v>0</v>
      </c>
      <c r="K1474">
        <v>1</v>
      </c>
      <c r="L1474" t="s">
        <v>19</v>
      </c>
      <c r="M1474" t="s">
        <v>5279</v>
      </c>
      <c r="N1474" t="s">
        <v>624</v>
      </c>
      <c r="O1474" t="s">
        <v>24</v>
      </c>
      <c r="P1474" t="s">
        <v>5280</v>
      </c>
      <c r="Q1474" t="s">
        <v>65</v>
      </c>
      <c r="R1474" t="s">
        <v>66</v>
      </c>
      <c r="S1474" t="s">
        <v>105</v>
      </c>
      <c r="T1474" t="s">
        <v>67</v>
      </c>
      <c r="U1474" t="s">
        <v>35</v>
      </c>
      <c r="V1474">
        <v>603</v>
      </c>
      <c r="W1474" t="s">
        <v>36</v>
      </c>
      <c r="X1474" t="s">
        <v>37</v>
      </c>
      <c r="Y1474">
        <v>2</v>
      </c>
      <c r="AB1474" t="str">
        <f>IF(Table111[[#This Row],[In Adafruit Kit]]+Table111[[#This Row],[Common part]]&gt;0,1,"")</f>
        <v/>
      </c>
      <c r="AD1474">
        <v>1</v>
      </c>
      <c r="AE1474" t="e">
        <f>VLOOKUP(Table111[[#This Row],[Resistance (Ohms)]],Values!$A$12:'Values'!D$88,3,0)</f>
        <v>#N/A</v>
      </c>
      <c r="AG1474" t="str">
        <f>CONCATENATE(Table111[[#This Row],[Resistance (Ohms)]],Table111[[#This Row],[Tolerance]],Table111[[#This Row],[Stock]])</f>
        <v>750kÂ±1%</v>
      </c>
      <c r="AH1474" t="s">
        <v>11345</v>
      </c>
      <c r="AI1474" s="6" t="s">
        <v>11350</v>
      </c>
    </row>
    <row r="1475" spans="1:35">
      <c r="A1475" t="s">
        <v>5274</v>
      </c>
      <c r="B1475" t="s">
        <v>5275</v>
      </c>
      <c r="C1475" t="s">
        <v>7474</v>
      </c>
      <c r="D1475" t="s">
        <v>7475</v>
      </c>
      <c r="E1475" t="s">
        <v>60</v>
      </c>
      <c r="F1475" t="s">
        <v>7476</v>
      </c>
      <c r="G1475">
        <v>2294</v>
      </c>
      <c r="H1475">
        <v>0</v>
      </c>
      <c r="I1475">
        <v>0.1</v>
      </c>
      <c r="J1475">
        <v>0</v>
      </c>
      <c r="K1475">
        <v>1</v>
      </c>
      <c r="L1475" t="s">
        <v>19</v>
      </c>
      <c r="M1475" t="s">
        <v>5279</v>
      </c>
      <c r="N1475" t="s">
        <v>624</v>
      </c>
      <c r="O1475" t="s">
        <v>23</v>
      </c>
      <c r="P1475" t="s">
        <v>5280</v>
      </c>
      <c r="Q1475" t="s">
        <v>65</v>
      </c>
      <c r="R1475" t="s">
        <v>66</v>
      </c>
      <c r="S1475" t="s">
        <v>105</v>
      </c>
      <c r="T1475" t="s">
        <v>67</v>
      </c>
      <c r="U1475" t="s">
        <v>35</v>
      </c>
      <c r="V1475">
        <v>603</v>
      </c>
      <c r="W1475" t="s">
        <v>36</v>
      </c>
      <c r="X1475" t="s">
        <v>37</v>
      </c>
      <c r="Y1475">
        <v>2</v>
      </c>
      <c r="Z1475">
        <v>1</v>
      </c>
      <c r="AB1475">
        <f>IF(Table111[[#This Row],[In Adafruit Kit]]+Table111[[#This Row],[Common part]]&gt;0,1,"")</f>
        <v>1</v>
      </c>
      <c r="AC1475">
        <v>1</v>
      </c>
      <c r="AE1475" t="e">
        <f>VLOOKUP(Table111[[#This Row],[Resistance (Ohms)]],Values!$A$12:'Values'!D$88,3,0)</f>
        <v>#N/A</v>
      </c>
      <c r="AG1475" t="str">
        <f>CONCATENATE(Table111[[#This Row],[Resistance (Ohms)]],Table111[[#This Row],[Tolerance]],Table111[[#This Row],[Stock]])</f>
        <v>750kÂ±5%</v>
      </c>
      <c r="AH1475" t="s">
        <v>11345</v>
      </c>
      <c r="AI1475" s="6" t="s">
        <v>11350</v>
      </c>
    </row>
    <row r="1476" spans="1:35">
      <c r="A1476" t="s">
        <v>7192</v>
      </c>
      <c r="B1476" t="s">
        <v>5275</v>
      </c>
      <c r="C1476" t="s">
        <v>8722</v>
      </c>
      <c r="D1476" t="s">
        <v>8723</v>
      </c>
      <c r="E1476" t="s">
        <v>60</v>
      </c>
      <c r="F1476" t="s">
        <v>5991</v>
      </c>
      <c r="G1476">
        <v>0</v>
      </c>
      <c r="H1476">
        <v>0</v>
      </c>
      <c r="I1476" t="s">
        <v>25</v>
      </c>
      <c r="J1476">
        <v>0</v>
      </c>
      <c r="K1476">
        <v>10</v>
      </c>
      <c r="L1476" t="s">
        <v>19</v>
      </c>
      <c r="M1476" t="s">
        <v>5279</v>
      </c>
      <c r="N1476" t="s">
        <v>624</v>
      </c>
      <c r="O1476" t="s">
        <v>24</v>
      </c>
      <c r="P1476" t="s">
        <v>5280</v>
      </c>
      <c r="Q1476" t="s">
        <v>65</v>
      </c>
      <c r="R1476" t="s">
        <v>20</v>
      </c>
      <c r="S1476" t="s">
        <v>105</v>
      </c>
      <c r="T1476" t="s">
        <v>67</v>
      </c>
      <c r="U1476" t="s">
        <v>35</v>
      </c>
      <c r="V1476">
        <v>603</v>
      </c>
      <c r="W1476" t="s">
        <v>36</v>
      </c>
      <c r="X1476" t="s">
        <v>37</v>
      </c>
      <c r="Y1476">
        <v>2</v>
      </c>
      <c r="AB1476" t="str">
        <f>IF(Table111[[#This Row],[In Adafruit Kit]]+Table111[[#This Row],[Common part]]&gt;0,1,"")</f>
        <v/>
      </c>
      <c r="AE1476" t="e">
        <f>VLOOKUP(Table111[[#This Row],[Resistance (Ohms)]],Values!$A$12:'Values'!D$88,3,0)</f>
        <v>#N/A</v>
      </c>
      <c r="AG1476" t="str">
        <f>CONCATENATE(Table111[[#This Row],[Resistance (Ohms)]],Table111[[#This Row],[Tolerance]],Table111[[#This Row],[Stock]])</f>
        <v>750kÂ±1%</v>
      </c>
      <c r="AH1476" t="s">
        <v>11345</v>
      </c>
      <c r="AI1476" s="6" t="s">
        <v>11350</v>
      </c>
    </row>
    <row r="1477" spans="1:35">
      <c r="A1477" t="s">
        <v>7192</v>
      </c>
      <c r="B1477" t="s">
        <v>5275</v>
      </c>
      <c r="C1477" t="s">
        <v>9156</v>
      </c>
      <c r="D1477" t="s">
        <v>9157</v>
      </c>
      <c r="E1477" t="s">
        <v>60</v>
      </c>
      <c r="F1477" t="s">
        <v>7476</v>
      </c>
      <c r="G1477">
        <v>0</v>
      </c>
      <c r="H1477">
        <v>0</v>
      </c>
      <c r="I1477" t="s">
        <v>25</v>
      </c>
      <c r="J1477">
        <v>0</v>
      </c>
      <c r="K1477">
        <v>10</v>
      </c>
      <c r="L1477" t="s">
        <v>19</v>
      </c>
      <c r="M1477" t="s">
        <v>5279</v>
      </c>
      <c r="N1477" t="s">
        <v>624</v>
      </c>
      <c r="O1477" t="s">
        <v>23</v>
      </c>
      <c r="P1477" t="s">
        <v>5280</v>
      </c>
      <c r="Q1477" t="s">
        <v>65</v>
      </c>
      <c r="R1477" t="s">
        <v>20</v>
      </c>
      <c r="S1477" t="s">
        <v>71</v>
      </c>
      <c r="T1477" t="s">
        <v>67</v>
      </c>
      <c r="U1477" t="s">
        <v>35</v>
      </c>
      <c r="V1477">
        <v>603</v>
      </c>
      <c r="W1477" t="s">
        <v>36</v>
      </c>
      <c r="X1477" t="s">
        <v>37</v>
      </c>
      <c r="Y1477">
        <v>2</v>
      </c>
      <c r="AB1477" t="str">
        <f>IF(Table111[[#This Row],[In Adafruit Kit]]+Table111[[#This Row],[Common part]]&gt;0,1,"")</f>
        <v/>
      </c>
      <c r="AE1477" t="e">
        <f>VLOOKUP(Table111[[#This Row],[Resistance (Ohms)]],Values!$A$12:'Values'!D$88,3,0)</f>
        <v>#N/A</v>
      </c>
      <c r="AG1477" t="str">
        <f>CONCATENATE(Table111[[#This Row],[Resistance (Ohms)]],Table111[[#This Row],[Tolerance]],Table111[[#This Row],[Stock]])</f>
        <v>750kÂ±5%</v>
      </c>
      <c r="AH1477" t="s">
        <v>11345</v>
      </c>
      <c r="AI1477" s="6" t="s">
        <v>11350</v>
      </c>
    </row>
    <row r="1478" spans="1:35">
      <c r="A1478" t="s">
        <v>5274</v>
      </c>
      <c r="B1478" t="s">
        <v>5275</v>
      </c>
      <c r="C1478" t="s">
        <v>6016</v>
      </c>
      <c r="D1478" t="s">
        <v>6017</v>
      </c>
      <c r="E1478" t="s">
        <v>60</v>
      </c>
      <c r="F1478" t="s">
        <v>6018</v>
      </c>
      <c r="G1478">
        <v>122946</v>
      </c>
      <c r="H1478">
        <v>0</v>
      </c>
      <c r="I1478">
        <v>0.1</v>
      </c>
      <c r="J1478">
        <v>0</v>
      </c>
      <c r="K1478">
        <v>1</v>
      </c>
      <c r="L1478" t="s">
        <v>19</v>
      </c>
      <c r="M1478" t="s">
        <v>5279</v>
      </c>
      <c r="N1478" t="s">
        <v>324</v>
      </c>
      <c r="O1478" t="s">
        <v>24</v>
      </c>
      <c r="P1478" t="s">
        <v>5280</v>
      </c>
      <c r="Q1478" t="s">
        <v>65</v>
      </c>
      <c r="R1478" t="s">
        <v>66</v>
      </c>
      <c r="S1478" t="s">
        <v>105</v>
      </c>
      <c r="T1478" t="s">
        <v>67</v>
      </c>
      <c r="U1478" t="s">
        <v>35</v>
      </c>
      <c r="V1478">
        <v>603</v>
      </c>
      <c r="W1478" t="s">
        <v>36</v>
      </c>
      <c r="X1478" t="s">
        <v>37</v>
      </c>
      <c r="Y1478">
        <v>2</v>
      </c>
      <c r="AB1478" t="str">
        <f>IF(Table111[[#This Row],[In Adafruit Kit]]+Table111[[#This Row],[Common part]]&gt;0,1,"")</f>
        <v/>
      </c>
      <c r="AD1478">
        <v>1</v>
      </c>
      <c r="AE1478" t="str">
        <f>VLOOKUP(Table111[[#This Row],[Resistance (Ohms)]],Values!$A$12:'Values'!D$88,3,0)</f>
        <v>STOCK</v>
      </c>
      <c r="AF1478" t="s">
        <v>29</v>
      </c>
      <c r="AG1478" t="str">
        <f>CONCATENATE(Table111[[#This Row],[Resistance (Ohms)]],Table111[[#This Row],[Tolerance]],Table111[[#This Row],[Stock]])</f>
        <v>75kÂ±1%Stock</v>
      </c>
      <c r="AH1478" t="s">
        <v>11345</v>
      </c>
      <c r="AI1478" s="6" t="s">
        <v>11350</v>
      </c>
    </row>
    <row r="1479" spans="1:35">
      <c r="A1479" t="s">
        <v>5274</v>
      </c>
      <c r="B1479" t="s">
        <v>5275</v>
      </c>
      <c r="C1479" t="s">
        <v>7576</v>
      </c>
      <c r="D1479" t="s">
        <v>7577</v>
      </c>
      <c r="E1479" t="s">
        <v>60</v>
      </c>
      <c r="F1479" t="s">
        <v>7578</v>
      </c>
      <c r="G1479">
        <v>0</v>
      </c>
      <c r="H1479">
        <v>0</v>
      </c>
      <c r="I1479">
        <v>0.1</v>
      </c>
      <c r="J1479">
        <v>0</v>
      </c>
      <c r="K1479">
        <v>1</v>
      </c>
      <c r="L1479" t="s">
        <v>19</v>
      </c>
      <c r="M1479" t="s">
        <v>5279</v>
      </c>
      <c r="N1479" t="s">
        <v>324</v>
      </c>
      <c r="O1479" t="s">
        <v>23</v>
      </c>
      <c r="P1479" t="s">
        <v>5280</v>
      </c>
      <c r="Q1479" t="s">
        <v>65</v>
      </c>
      <c r="R1479" t="s">
        <v>66</v>
      </c>
      <c r="S1479" t="s">
        <v>105</v>
      </c>
      <c r="T1479" t="s">
        <v>67</v>
      </c>
      <c r="U1479" t="s">
        <v>35</v>
      </c>
      <c r="V1479">
        <v>603</v>
      </c>
      <c r="W1479" t="s">
        <v>36</v>
      </c>
      <c r="X1479" t="s">
        <v>37</v>
      </c>
      <c r="Y1479">
        <v>2</v>
      </c>
      <c r="AB1479" t="str">
        <f>IF(Table111[[#This Row],[In Adafruit Kit]]+Table111[[#This Row],[Common part]]&gt;0,1,"")</f>
        <v/>
      </c>
      <c r="AD1479">
        <v>1</v>
      </c>
      <c r="AE1479" t="str">
        <f>VLOOKUP(Table111[[#This Row],[Resistance (Ohms)]],Values!$A$12:'Values'!D$88,3,0)</f>
        <v>STOCK</v>
      </c>
      <c r="AF1479" t="s">
        <v>29</v>
      </c>
      <c r="AG1479" t="str">
        <f>CONCATENATE(Table111[[#This Row],[Resistance (Ohms)]],Table111[[#This Row],[Tolerance]],Table111[[#This Row],[Stock]])</f>
        <v>75kÂ±5%Stock</v>
      </c>
      <c r="AH1479" t="s">
        <v>11345</v>
      </c>
      <c r="AI1479" s="6" t="s">
        <v>11350</v>
      </c>
    </row>
    <row r="1480" spans="1:35">
      <c r="A1480" t="s">
        <v>7192</v>
      </c>
      <c r="B1480" t="s">
        <v>5275</v>
      </c>
      <c r="C1480" t="s">
        <v>8720</v>
      </c>
      <c r="D1480" t="s">
        <v>8721</v>
      </c>
      <c r="E1480" t="s">
        <v>60</v>
      </c>
      <c r="F1480" t="s">
        <v>6018</v>
      </c>
      <c r="G1480">
        <v>0</v>
      </c>
      <c r="H1480">
        <v>0</v>
      </c>
      <c r="I1480" t="s">
        <v>25</v>
      </c>
      <c r="J1480">
        <v>0</v>
      </c>
      <c r="K1480">
        <v>10</v>
      </c>
      <c r="L1480" t="s">
        <v>19</v>
      </c>
      <c r="M1480" t="s">
        <v>5279</v>
      </c>
      <c r="N1480" t="s">
        <v>324</v>
      </c>
      <c r="O1480" t="s">
        <v>24</v>
      </c>
      <c r="P1480" t="s">
        <v>5280</v>
      </c>
      <c r="Q1480" t="s">
        <v>65</v>
      </c>
      <c r="R1480" t="s">
        <v>20</v>
      </c>
      <c r="S1480" t="s">
        <v>105</v>
      </c>
      <c r="T1480" t="s">
        <v>67</v>
      </c>
      <c r="U1480" t="s">
        <v>35</v>
      </c>
      <c r="V1480">
        <v>603</v>
      </c>
      <c r="W1480" t="s">
        <v>36</v>
      </c>
      <c r="X1480" t="s">
        <v>37</v>
      </c>
      <c r="Y1480">
        <v>2</v>
      </c>
      <c r="AB1480" t="str">
        <f>IF(Table111[[#This Row],[In Adafruit Kit]]+Table111[[#This Row],[Common part]]&gt;0,1,"")</f>
        <v/>
      </c>
      <c r="AE1480" t="str">
        <f>VLOOKUP(Table111[[#This Row],[Resistance (Ohms)]],Values!$A$12:'Values'!D$88,3,0)</f>
        <v>STOCK</v>
      </c>
      <c r="AG1480" t="str">
        <f>CONCATENATE(Table111[[#This Row],[Resistance (Ohms)]],Table111[[#This Row],[Tolerance]],Table111[[#This Row],[Stock]])</f>
        <v>75kÂ±1%</v>
      </c>
      <c r="AH1480" t="s">
        <v>11345</v>
      </c>
      <c r="AI1480" s="6" t="s">
        <v>11350</v>
      </c>
    </row>
    <row r="1481" spans="1:35">
      <c r="A1481" t="s">
        <v>7192</v>
      </c>
      <c r="B1481" t="s">
        <v>5275</v>
      </c>
      <c r="C1481" t="s">
        <v>9154</v>
      </c>
      <c r="D1481" t="s">
        <v>9155</v>
      </c>
      <c r="E1481" t="s">
        <v>60</v>
      </c>
      <c r="F1481" t="s">
        <v>7578</v>
      </c>
      <c r="G1481">
        <v>0</v>
      </c>
      <c r="H1481">
        <v>0</v>
      </c>
      <c r="I1481" t="s">
        <v>25</v>
      </c>
      <c r="J1481">
        <v>0</v>
      </c>
      <c r="K1481">
        <v>10</v>
      </c>
      <c r="L1481" t="s">
        <v>19</v>
      </c>
      <c r="M1481" t="s">
        <v>5279</v>
      </c>
      <c r="N1481" t="s">
        <v>324</v>
      </c>
      <c r="O1481" t="s">
        <v>23</v>
      </c>
      <c r="P1481" t="s">
        <v>5280</v>
      </c>
      <c r="Q1481" t="s">
        <v>65</v>
      </c>
      <c r="R1481" t="s">
        <v>20</v>
      </c>
      <c r="S1481" t="s">
        <v>71</v>
      </c>
      <c r="T1481" t="s">
        <v>67</v>
      </c>
      <c r="U1481" t="s">
        <v>35</v>
      </c>
      <c r="V1481">
        <v>603</v>
      </c>
      <c r="W1481" t="s">
        <v>36</v>
      </c>
      <c r="X1481" t="s">
        <v>37</v>
      </c>
      <c r="Y1481">
        <v>2</v>
      </c>
      <c r="AB1481" t="str">
        <f>IF(Table111[[#This Row],[In Adafruit Kit]]+Table111[[#This Row],[Common part]]&gt;0,1,"")</f>
        <v/>
      </c>
      <c r="AE1481" t="str">
        <f>VLOOKUP(Table111[[#This Row],[Resistance (Ohms)]],Values!$A$12:'Values'!D$88,3,0)</f>
        <v>STOCK</v>
      </c>
      <c r="AG1481" t="str">
        <f>CONCATENATE(Table111[[#This Row],[Resistance (Ohms)]],Table111[[#This Row],[Tolerance]],Table111[[#This Row],[Stock]])</f>
        <v>75kÂ±5%</v>
      </c>
      <c r="AH1481" t="s">
        <v>11345</v>
      </c>
      <c r="AI1481" s="6" t="s">
        <v>11350</v>
      </c>
    </row>
    <row r="1482" spans="1:35">
      <c r="A1482" t="s">
        <v>5274</v>
      </c>
      <c r="B1482" t="s">
        <v>5275</v>
      </c>
      <c r="C1482" t="s">
        <v>6598</v>
      </c>
      <c r="D1482" t="s">
        <v>6599</v>
      </c>
      <c r="E1482" t="s">
        <v>60</v>
      </c>
      <c r="F1482" t="s">
        <v>6600</v>
      </c>
      <c r="G1482">
        <v>50774</v>
      </c>
      <c r="H1482">
        <v>0</v>
      </c>
      <c r="I1482">
        <v>0.1</v>
      </c>
      <c r="J1482">
        <v>0</v>
      </c>
      <c r="K1482">
        <v>1</v>
      </c>
      <c r="L1482" t="s">
        <v>19</v>
      </c>
      <c r="M1482" t="s">
        <v>5279</v>
      </c>
      <c r="N1482" t="s">
        <v>1956</v>
      </c>
      <c r="O1482" t="s">
        <v>24</v>
      </c>
      <c r="P1482" t="s">
        <v>5280</v>
      </c>
      <c r="Q1482" t="s">
        <v>65</v>
      </c>
      <c r="R1482" t="s">
        <v>66</v>
      </c>
      <c r="S1482" t="s">
        <v>105</v>
      </c>
      <c r="T1482" t="s">
        <v>67</v>
      </c>
      <c r="U1482" t="s">
        <v>35</v>
      </c>
      <c r="V1482">
        <v>603</v>
      </c>
      <c r="W1482" t="s">
        <v>36</v>
      </c>
      <c r="X1482" t="s">
        <v>37</v>
      </c>
      <c r="Y1482">
        <v>2</v>
      </c>
      <c r="AB1482" t="str">
        <f>IF(Table111[[#This Row],[In Adafruit Kit]]+Table111[[#This Row],[Common part]]&gt;0,1,"")</f>
        <v/>
      </c>
      <c r="AD1482">
        <v>1</v>
      </c>
      <c r="AE1482" t="e">
        <f>VLOOKUP(Table111[[#This Row],[Resistance (Ohms)]],Values!$A$12:'Values'!D$88,3,0)</f>
        <v>#N/A</v>
      </c>
      <c r="AG1482" t="str">
        <f>CONCATENATE(Table111[[#This Row],[Resistance (Ohms)]],Table111[[#This Row],[Tolerance]],Table111[[#This Row],[Stock]])</f>
        <v>76.8kÂ±1%</v>
      </c>
      <c r="AH1482" t="s">
        <v>11345</v>
      </c>
      <c r="AI1482" s="6" t="s">
        <v>11350</v>
      </c>
    </row>
    <row r="1483" spans="1:35">
      <c r="A1483" t="s">
        <v>7192</v>
      </c>
      <c r="B1483" t="s">
        <v>5275</v>
      </c>
      <c r="C1483" t="s">
        <v>8730</v>
      </c>
      <c r="D1483" t="s">
        <v>8731</v>
      </c>
      <c r="E1483" t="s">
        <v>60</v>
      </c>
      <c r="F1483" t="s">
        <v>6600</v>
      </c>
      <c r="G1483">
        <v>0</v>
      </c>
      <c r="H1483">
        <v>0</v>
      </c>
      <c r="I1483" t="s">
        <v>25</v>
      </c>
      <c r="J1483">
        <v>0</v>
      </c>
      <c r="K1483">
        <v>10</v>
      </c>
      <c r="L1483" t="s">
        <v>19</v>
      </c>
      <c r="M1483" t="s">
        <v>5279</v>
      </c>
      <c r="N1483" t="s">
        <v>1956</v>
      </c>
      <c r="O1483" t="s">
        <v>24</v>
      </c>
      <c r="P1483" t="s">
        <v>5280</v>
      </c>
      <c r="Q1483" t="s">
        <v>65</v>
      </c>
      <c r="R1483" t="s">
        <v>20</v>
      </c>
      <c r="S1483" t="s">
        <v>105</v>
      </c>
      <c r="T1483" t="s">
        <v>67</v>
      </c>
      <c r="U1483" t="s">
        <v>35</v>
      </c>
      <c r="V1483">
        <v>603</v>
      </c>
      <c r="W1483" t="s">
        <v>36</v>
      </c>
      <c r="X1483" t="s">
        <v>37</v>
      </c>
      <c r="Y1483">
        <v>2</v>
      </c>
      <c r="AB1483" t="str">
        <f>IF(Table111[[#This Row],[In Adafruit Kit]]+Table111[[#This Row],[Common part]]&gt;0,1,"")</f>
        <v/>
      </c>
      <c r="AE1483" t="e">
        <f>VLOOKUP(Table111[[#This Row],[Resistance (Ohms)]],Values!$A$12:'Values'!D$88,3,0)</f>
        <v>#N/A</v>
      </c>
      <c r="AG1483" t="str">
        <f>CONCATENATE(Table111[[#This Row],[Resistance (Ohms)]],Table111[[#This Row],[Tolerance]],Table111[[#This Row],[Stock]])</f>
        <v>76.8kÂ±1%</v>
      </c>
      <c r="AH1483" t="s">
        <v>11345</v>
      </c>
      <c r="AI1483" s="6" t="s">
        <v>11350</v>
      </c>
    </row>
    <row r="1484" spans="1:35">
      <c r="A1484" t="s">
        <v>5274</v>
      </c>
      <c r="B1484" t="s">
        <v>5275</v>
      </c>
      <c r="C1484" t="s">
        <v>6793</v>
      </c>
      <c r="D1484" t="s">
        <v>6794</v>
      </c>
      <c r="E1484" t="s">
        <v>60</v>
      </c>
      <c r="F1484" t="s">
        <v>6795</v>
      </c>
      <c r="G1484">
        <v>38201</v>
      </c>
      <c r="H1484">
        <v>0</v>
      </c>
      <c r="I1484">
        <v>0.1</v>
      </c>
      <c r="J1484">
        <v>0</v>
      </c>
      <c r="K1484">
        <v>1</v>
      </c>
      <c r="L1484" t="s">
        <v>19</v>
      </c>
      <c r="M1484" t="s">
        <v>5279</v>
      </c>
      <c r="N1484" t="s">
        <v>1635</v>
      </c>
      <c r="O1484" t="s">
        <v>24</v>
      </c>
      <c r="P1484" t="s">
        <v>5280</v>
      </c>
      <c r="Q1484" t="s">
        <v>65</v>
      </c>
      <c r="R1484" t="s">
        <v>66</v>
      </c>
      <c r="S1484" t="s">
        <v>105</v>
      </c>
      <c r="T1484" t="s">
        <v>67</v>
      </c>
      <c r="U1484" t="s">
        <v>35</v>
      </c>
      <c r="V1484">
        <v>603</v>
      </c>
      <c r="W1484" t="s">
        <v>36</v>
      </c>
      <c r="X1484" t="s">
        <v>37</v>
      </c>
      <c r="Y1484">
        <v>2</v>
      </c>
      <c r="AB1484" t="str">
        <f>IF(Table111[[#This Row],[In Adafruit Kit]]+Table111[[#This Row],[Common part]]&gt;0,1,"")</f>
        <v/>
      </c>
      <c r="AD1484">
        <v>1</v>
      </c>
      <c r="AE1484" t="e">
        <f>VLOOKUP(Table111[[#This Row],[Resistance (Ohms)]],Values!$A$12:'Values'!D$88,3,0)</f>
        <v>#N/A</v>
      </c>
      <c r="AG1484" t="str">
        <f>CONCATENATE(Table111[[#This Row],[Resistance (Ohms)]],Table111[[#This Row],[Tolerance]],Table111[[#This Row],[Stock]])</f>
        <v>768kÂ±1%</v>
      </c>
      <c r="AH1484" t="s">
        <v>11345</v>
      </c>
      <c r="AI1484" s="6" t="s">
        <v>11350</v>
      </c>
    </row>
    <row r="1485" spans="1:35">
      <c r="A1485" t="s">
        <v>7192</v>
      </c>
      <c r="B1485" t="s">
        <v>5275</v>
      </c>
      <c r="C1485" t="s">
        <v>8732</v>
      </c>
      <c r="D1485" t="s">
        <v>8733</v>
      </c>
      <c r="E1485" t="s">
        <v>60</v>
      </c>
      <c r="F1485" t="s">
        <v>6795</v>
      </c>
      <c r="G1485">
        <v>0</v>
      </c>
      <c r="H1485">
        <v>0</v>
      </c>
      <c r="I1485" t="s">
        <v>25</v>
      </c>
      <c r="J1485">
        <v>0</v>
      </c>
      <c r="K1485">
        <v>10</v>
      </c>
      <c r="L1485" t="s">
        <v>19</v>
      </c>
      <c r="M1485" t="s">
        <v>5279</v>
      </c>
      <c r="N1485" t="s">
        <v>1635</v>
      </c>
      <c r="O1485" t="s">
        <v>24</v>
      </c>
      <c r="P1485" t="s">
        <v>5280</v>
      </c>
      <c r="Q1485" t="s">
        <v>65</v>
      </c>
      <c r="R1485" t="s">
        <v>20</v>
      </c>
      <c r="S1485" t="s">
        <v>105</v>
      </c>
      <c r="T1485" t="s">
        <v>67</v>
      </c>
      <c r="U1485" t="s">
        <v>35</v>
      </c>
      <c r="V1485">
        <v>603</v>
      </c>
      <c r="W1485" t="s">
        <v>36</v>
      </c>
      <c r="X1485" t="s">
        <v>37</v>
      </c>
      <c r="Y1485">
        <v>2</v>
      </c>
      <c r="AB1485" t="str">
        <f>IF(Table111[[#This Row],[In Adafruit Kit]]+Table111[[#This Row],[Common part]]&gt;0,1,"")</f>
        <v/>
      </c>
      <c r="AE1485" t="e">
        <f>VLOOKUP(Table111[[#This Row],[Resistance (Ohms)]],Values!$A$12:'Values'!D$88,3,0)</f>
        <v>#N/A</v>
      </c>
      <c r="AG1485" t="str">
        <f>CONCATENATE(Table111[[#This Row],[Resistance (Ohms)]],Table111[[#This Row],[Tolerance]],Table111[[#This Row],[Stock]])</f>
        <v>768kÂ±1%</v>
      </c>
      <c r="AH1485" t="s">
        <v>11345</v>
      </c>
      <c r="AI1485" s="6" t="s">
        <v>11350</v>
      </c>
    </row>
    <row r="1486" spans="1:35">
      <c r="A1486" t="s">
        <v>5274</v>
      </c>
      <c r="B1486" t="s">
        <v>5275</v>
      </c>
      <c r="C1486" t="s">
        <v>6796</v>
      </c>
      <c r="D1486" t="s">
        <v>6797</v>
      </c>
      <c r="E1486" t="s">
        <v>60</v>
      </c>
      <c r="F1486" t="s">
        <v>6798</v>
      </c>
      <c r="G1486">
        <v>36285</v>
      </c>
      <c r="H1486">
        <v>0</v>
      </c>
      <c r="I1486">
        <v>0.1</v>
      </c>
      <c r="J1486">
        <v>0</v>
      </c>
      <c r="K1486">
        <v>1</v>
      </c>
      <c r="L1486" t="s">
        <v>19</v>
      </c>
      <c r="M1486" t="s">
        <v>5279</v>
      </c>
      <c r="N1486" t="s">
        <v>1960</v>
      </c>
      <c r="O1486" t="s">
        <v>24</v>
      </c>
      <c r="P1486" t="s">
        <v>5280</v>
      </c>
      <c r="Q1486" t="s">
        <v>65</v>
      </c>
      <c r="R1486" t="s">
        <v>66</v>
      </c>
      <c r="S1486" t="s">
        <v>105</v>
      </c>
      <c r="T1486" t="s">
        <v>67</v>
      </c>
      <c r="U1486" t="s">
        <v>35</v>
      </c>
      <c r="V1486">
        <v>603</v>
      </c>
      <c r="W1486" t="s">
        <v>36</v>
      </c>
      <c r="X1486" t="s">
        <v>37</v>
      </c>
      <c r="Y1486">
        <v>2</v>
      </c>
      <c r="AB1486" t="str">
        <f>IF(Table111[[#This Row],[In Adafruit Kit]]+Table111[[#This Row],[Common part]]&gt;0,1,"")</f>
        <v/>
      </c>
      <c r="AD1486">
        <v>1</v>
      </c>
      <c r="AE1486" t="e">
        <f>VLOOKUP(Table111[[#This Row],[Resistance (Ohms)]],Values!$A$12:'Values'!D$88,3,0)</f>
        <v>#N/A</v>
      </c>
      <c r="AG1486" t="str">
        <f>CONCATENATE(Table111[[#This Row],[Resistance (Ohms)]],Table111[[#This Row],[Tolerance]],Table111[[#This Row],[Stock]])</f>
        <v>78.7kÂ±1%</v>
      </c>
      <c r="AH1486" t="s">
        <v>11345</v>
      </c>
      <c r="AI1486" s="6" t="s">
        <v>11350</v>
      </c>
    </row>
    <row r="1487" spans="1:35">
      <c r="A1487" t="s">
        <v>7192</v>
      </c>
      <c r="B1487" t="s">
        <v>5275</v>
      </c>
      <c r="C1487" t="s">
        <v>8740</v>
      </c>
      <c r="D1487" t="s">
        <v>8741</v>
      </c>
      <c r="E1487" t="s">
        <v>60</v>
      </c>
      <c r="F1487" t="s">
        <v>6798</v>
      </c>
      <c r="G1487">
        <v>0</v>
      </c>
      <c r="H1487">
        <v>0</v>
      </c>
      <c r="I1487" t="s">
        <v>25</v>
      </c>
      <c r="J1487">
        <v>0</v>
      </c>
      <c r="K1487">
        <v>10</v>
      </c>
      <c r="L1487" t="s">
        <v>19</v>
      </c>
      <c r="M1487" t="s">
        <v>5279</v>
      </c>
      <c r="N1487" t="s">
        <v>1960</v>
      </c>
      <c r="O1487" t="s">
        <v>24</v>
      </c>
      <c r="P1487" t="s">
        <v>5280</v>
      </c>
      <c r="Q1487" t="s">
        <v>65</v>
      </c>
      <c r="R1487" t="s">
        <v>20</v>
      </c>
      <c r="S1487" t="s">
        <v>105</v>
      </c>
      <c r="T1487" t="s">
        <v>67</v>
      </c>
      <c r="U1487" t="s">
        <v>35</v>
      </c>
      <c r="V1487">
        <v>603</v>
      </c>
      <c r="W1487" t="s">
        <v>36</v>
      </c>
      <c r="X1487" t="s">
        <v>37</v>
      </c>
      <c r="Y1487">
        <v>2</v>
      </c>
      <c r="AB1487" t="str">
        <f>IF(Table111[[#This Row],[In Adafruit Kit]]+Table111[[#This Row],[Common part]]&gt;0,1,"")</f>
        <v/>
      </c>
      <c r="AE1487" t="e">
        <f>VLOOKUP(Table111[[#This Row],[Resistance (Ohms)]],Values!$A$12:'Values'!D$88,3,0)</f>
        <v>#N/A</v>
      </c>
      <c r="AG1487" t="str">
        <f>CONCATENATE(Table111[[#This Row],[Resistance (Ohms)]],Table111[[#This Row],[Tolerance]],Table111[[#This Row],[Stock]])</f>
        <v>78.7kÂ±1%</v>
      </c>
      <c r="AH1487" t="s">
        <v>11345</v>
      </c>
      <c r="AI1487" s="6" t="s">
        <v>11350</v>
      </c>
    </row>
    <row r="1488" spans="1:35">
      <c r="A1488" t="s">
        <v>5274</v>
      </c>
      <c r="B1488" t="s">
        <v>5275</v>
      </c>
      <c r="C1488" t="s">
        <v>6421</v>
      </c>
      <c r="D1488" t="s">
        <v>6422</v>
      </c>
      <c r="E1488" t="s">
        <v>60</v>
      </c>
      <c r="F1488" t="s">
        <v>6423</v>
      </c>
      <c r="G1488">
        <v>66862</v>
      </c>
      <c r="H1488">
        <v>0</v>
      </c>
      <c r="I1488">
        <v>0.1</v>
      </c>
      <c r="J1488">
        <v>0</v>
      </c>
      <c r="K1488">
        <v>1</v>
      </c>
      <c r="L1488" t="s">
        <v>19</v>
      </c>
      <c r="M1488" t="s">
        <v>5279</v>
      </c>
      <c r="N1488" t="s">
        <v>1171</v>
      </c>
      <c r="O1488" t="s">
        <v>24</v>
      </c>
      <c r="P1488" t="s">
        <v>5280</v>
      </c>
      <c r="Q1488" t="s">
        <v>65</v>
      </c>
      <c r="R1488" t="s">
        <v>66</v>
      </c>
      <c r="S1488" t="s">
        <v>105</v>
      </c>
      <c r="T1488" t="s">
        <v>67</v>
      </c>
      <c r="U1488" t="s">
        <v>35</v>
      </c>
      <c r="V1488">
        <v>603</v>
      </c>
      <c r="W1488" t="s">
        <v>36</v>
      </c>
      <c r="X1488" t="s">
        <v>37</v>
      </c>
      <c r="Y1488">
        <v>2</v>
      </c>
      <c r="AB1488" t="str">
        <f>IF(Table111[[#This Row],[In Adafruit Kit]]+Table111[[#This Row],[Common part]]&gt;0,1,"")</f>
        <v/>
      </c>
      <c r="AD1488">
        <v>1</v>
      </c>
      <c r="AE1488" t="e">
        <f>VLOOKUP(Table111[[#This Row],[Resistance (Ohms)]],Values!$A$12:'Values'!D$88,3,0)</f>
        <v>#N/A</v>
      </c>
      <c r="AG1488" t="str">
        <f>CONCATENATE(Table111[[#This Row],[Resistance (Ohms)]],Table111[[#This Row],[Tolerance]],Table111[[#This Row],[Stock]])</f>
        <v>787kÂ±1%</v>
      </c>
      <c r="AH1488" t="s">
        <v>11345</v>
      </c>
      <c r="AI1488" s="6" t="s">
        <v>11350</v>
      </c>
    </row>
    <row r="1489" spans="1:35">
      <c r="A1489" t="s">
        <v>7192</v>
      </c>
      <c r="B1489" t="s">
        <v>5275</v>
      </c>
      <c r="C1489" t="s">
        <v>8742</v>
      </c>
      <c r="D1489" t="s">
        <v>8743</v>
      </c>
      <c r="E1489" t="s">
        <v>60</v>
      </c>
      <c r="F1489" t="s">
        <v>6423</v>
      </c>
      <c r="G1489">
        <v>0</v>
      </c>
      <c r="H1489">
        <v>0</v>
      </c>
      <c r="I1489" t="s">
        <v>25</v>
      </c>
      <c r="J1489">
        <v>0</v>
      </c>
      <c r="K1489">
        <v>10</v>
      </c>
      <c r="L1489" t="s">
        <v>19</v>
      </c>
      <c r="M1489" t="s">
        <v>5279</v>
      </c>
      <c r="N1489" t="s">
        <v>1171</v>
      </c>
      <c r="O1489" t="s">
        <v>24</v>
      </c>
      <c r="P1489" t="s">
        <v>5280</v>
      </c>
      <c r="Q1489" t="s">
        <v>65</v>
      </c>
      <c r="R1489" t="s">
        <v>20</v>
      </c>
      <c r="S1489" t="s">
        <v>105</v>
      </c>
      <c r="T1489" t="s">
        <v>67</v>
      </c>
      <c r="U1489" t="s">
        <v>35</v>
      </c>
      <c r="V1489">
        <v>603</v>
      </c>
      <c r="W1489" t="s">
        <v>36</v>
      </c>
      <c r="X1489" t="s">
        <v>37</v>
      </c>
      <c r="Y1489">
        <v>2</v>
      </c>
      <c r="AB1489" t="str">
        <f>IF(Table111[[#This Row],[In Adafruit Kit]]+Table111[[#This Row],[Common part]]&gt;0,1,"")</f>
        <v/>
      </c>
      <c r="AE1489" t="e">
        <f>VLOOKUP(Table111[[#This Row],[Resistance (Ohms)]],Values!$A$12:'Values'!D$88,3,0)</f>
        <v>#N/A</v>
      </c>
      <c r="AG1489" t="str">
        <f>CONCATENATE(Table111[[#This Row],[Resistance (Ohms)]],Table111[[#This Row],[Tolerance]],Table111[[#This Row],[Stock]])</f>
        <v>787kÂ±1%</v>
      </c>
      <c r="AH1489" t="s">
        <v>11345</v>
      </c>
      <c r="AI1489" s="6" t="s">
        <v>11350</v>
      </c>
    </row>
    <row r="1490" spans="1:35">
      <c r="A1490" t="s">
        <v>5274</v>
      </c>
      <c r="B1490" t="s">
        <v>5275</v>
      </c>
      <c r="C1490" t="s">
        <v>6124</v>
      </c>
      <c r="D1490" t="s">
        <v>6125</v>
      </c>
      <c r="E1490" t="s">
        <v>60</v>
      </c>
      <c r="F1490" t="s">
        <v>6126</v>
      </c>
      <c r="G1490">
        <v>100866</v>
      </c>
      <c r="H1490">
        <v>0</v>
      </c>
      <c r="I1490">
        <v>0.1</v>
      </c>
      <c r="J1490">
        <v>0</v>
      </c>
      <c r="K1490">
        <v>1</v>
      </c>
      <c r="L1490" t="s">
        <v>19</v>
      </c>
      <c r="M1490" t="s">
        <v>5279</v>
      </c>
      <c r="N1490" t="s">
        <v>842</v>
      </c>
      <c r="O1490" t="s">
        <v>24</v>
      </c>
      <c r="P1490" t="s">
        <v>5280</v>
      </c>
      <c r="Q1490" t="s">
        <v>65</v>
      </c>
      <c r="R1490" t="s">
        <v>66</v>
      </c>
      <c r="S1490" t="s">
        <v>105</v>
      </c>
      <c r="T1490" t="s">
        <v>67</v>
      </c>
      <c r="U1490" t="s">
        <v>35</v>
      </c>
      <c r="V1490">
        <v>603</v>
      </c>
      <c r="W1490" t="s">
        <v>36</v>
      </c>
      <c r="X1490" t="s">
        <v>37</v>
      </c>
      <c r="Y1490">
        <v>2</v>
      </c>
      <c r="AB1490" t="str">
        <f>IF(Table111[[#This Row],[In Adafruit Kit]]+Table111[[#This Row],[Common part]]&gt;0,1,"")</f>
        <v/>
      </c>
      <c r="AD1490">
        <v>1</v>
      </c>
      <c r="AE1490" t="e">
        <f>VLOOKUP(Table111[[#This Row],[Resistance (Ohms)]],Values!$A$12:'Values'!D$88,3,0)</f>
        <v>#N/A</v>
      </c>
      <c r="AG1490" t="str">
        <f>CONCATENATE(Table111[[#This Row],[Resistance (Ohms)]],Table111[[#This Row],[Tolerance]],Table111[[#This Row],[Stock]])</f>
        <v>8.06kÂ±1%</v>
      </c>
      <c r="AH1490" t="s">
        <v>11345</v>
      </c>
      <c r="AI1490" s="6" t="s">
        <v>11350</v>
      </c>
    </row>
    <row r="1491" spans="1:35">
      <c r="A1491" t="s">
        <v>7192</v>
      </c>
      <c r="B1491" t="s">
        <v>5275</v>
      </c>
      <c r="C1491" t="s">
        <v>8750</v>
      </c>
      <c r="D1491" t="s">
        <v>8751</v>
      </c>
      <c r="E1491" t="s">
        <v>60</v>
      </c>
      <c r="F1491" t="s">
        <v>6126</v>
      </c>
      <c r="G1491">
        <v>0</v>
      </c>
      <c r="H1491">
        <v>0</v>
      </c>
      <c r="I1491" t="s">
        <v>25</v>
      </c>
      <c r="J1491">
        <v>0</v>
      </c>
      <c r="K1491">
        <v>10</v>
      </c>
      <c r="L1491" t="s">
        <v>19</v>
      </c>
      <c r="M1491" t="s">
        <v>5279</v>
      </c>
      <c r="N1491" t="s">
        <v>842</v>
      </c>
      <c r="O1491" t="s">
        <v>24</v>
      </c>
      <c r="P1491" t="s">
        <v>5280</v>
      </c>
      <c r="Q1491" t="s">
        <v>65</v>
      </c>
      <c r="R1491" t="s">
        <v>20</v>
      </c>
      <c r="S1491" t="s">
        <v>105</v>
      </c>
      <c r="T1491" t="s">
        <v>67</v>
      </c>
      <c r="U1491" t="s">
        <v>35</v>
      </c>
      <c r="V1491">
        <v>603</v>
      </c>
      <c r="W1491" t="s">
        <v>36</v>
      </c>
      <c r="X1491" t="s">
        <v>37</v>
      </c>
      <c r="Y1491">
        <v>2</v>
      </c>
      <c r="AB1491" t="str">
        <f>IF(Table111[[#This Row],[In Adafruit Kit]]+Table111[[#This Row],[Common part]]&gt;0,1,"")</f>
        <v/>
      </c>
      <c r="AE1491" t="e">
        <f>VLOOKUP(Table111[[#This Row],[Resistance (Ohms)]],Values!$A$12:'Values'!D$88,3,0)</f>
        <v>#N/A</v>
      </c>
      <c r="AG1491" t="str">
        <f>CONCATENATE(Table111[[#This Row],[Resistance (Ohms)]],Table111[[#This Row],[Tolerance]],Table111[[#This Row],[Stock]])</f>
        <v>8.06kÂ±1%</v>
      </c>
      <c r="AH1491" t="s">
        <v>11345</v>
      </c>
      <c r="AI1491" s="6" t="s">
        <v>11350</v>
      </c>
    </row>
    <row r="1492" spans="1:35">
      <c r="A1492" t="s">
        <v>5274</v>
      </c>
      <c r="B1492" t="s">
        <v>5275</v>
      </c>
      <c r="C1492" t="s">
        <v>6172</v>
      </c>
      <c r="D1492" t="s">
        <v>6173</v>
      </c>
      <c r="E1492" t="s">
        <v>60</v>
      </c>
      <c r="F1492" t="s">
        <v>6174</v>
      </c>
      <c r="G1492">
        <v>98723</v>
      </c>
      <c r="H1492">
        <v>0</v>
      </c>
      <c r="I1492">
        <v>0.1</v>
      </c>
      <c r="J1492">
        <v>0</v>
      </c>
      <c r="K1492">
        <v>1</v>
      </c>
      <c r="L1492" t="s">
        <v>19</v>
      </c>
      <c r="M1492" t="s">
        <v>5279</v>
      </c>
      <c r="N1492" t="s">
        <v>1639</v>
      </c>
      <c r="O1492" t="s">
        <v>24</v>
      </c>
      <c r="P1492" t="s">
        <v>5280</v>
      </c>
      <c r="Q1492" t="s">
        <v>65</v>
      </c>
      <c r="R1492" t="s">
        <v>66</v>
      </c>
      <c r="S1492" t="s">
        <v>105</v>
      </c>
      <c r="T1492" t="s">
        <v>67</v>
      </c>
      <c r="U1492" t="s">
        <v>35</v>
      </c>
      <c r="V1492">
        <v>603</v>
      </c>
      <c r="W1492" t="s">
        <v>36</v>
      </c>
      <c r="X1492" t="s">
        <v>37</v>
      </c>
      <c r="Y1492">
        <v>2</v>
      </c>
      <c r="AB1492" t="str">
        <f>IF(Table111[[#This Row],[In Adafruit Kit]]+Table111[[#This Row],[Common part]]&gt;0,1,"")</f>
        <v/>
      </c>
      <c r="AD1492">
        <v>1</v>
      </c>
      <c r="AE1492" t="e">
        <f>VLOOKUP(Table111[[#This Row],[Resistance (Ohms)]],Values!$A$12:'Values'!D$88,3,0)</f>
        <v>#N/A</v>
      </c>
      <c r="AG1492" t="str">
        <f>CONCATENATE(Table111[[#This Row],[Resistance (Ohms)]],Table111[[#This Row],[Tolerance]],Table111[[#This Row],[Stock]])</f>
        <v>8.25kÂ±1%</v>
      </c>
      <c r="AH1492" t="s">
        <v>11345</v>
      </c>
      <c r="AI1492" s="6" t="s">
        <v>11350</v>
      </c>
    </row>
    <row r="1493" spans="1:35">
      <c r="A1493" t="s">
        <v>7192</v>
      </c>
      <c r="B1493" t="s">
        <v>5275</v>
      </c>
      <c r="C1493" t="s">
        <v>8768</v>
      </c>
      <c r="D1493" t="s">
        <v>8769</v>
      </c>
      <c r="E1493" t="s">
        <v>60</v>
      </c>
      <c r="F1493" t="s">
        <v>6174</v>
      </c>
      <c r="G1493">
        <v>0</v>
      </c>
      <c r="H1493">
        <v>0</v>
      </c>
      <c r="I1493" t="s">
        <v>25</v>
      </c>
      <c r="J1493">
        <v>0</v>
      </c>
      <c r="K1493">
        <v>10</v>
      </c>
      <c r="L1493" t="s">
        <v>19</v>
      </c>
      <c r="M1493" t="s">
        <v>5279</v>
      </c>
      <c r="N1493" t="s">
        <v>1639</v>
      </c>
      <c r="O1493" t="s">
        <v>24</v>
      </c>
      <c r="P1493" t="s">
        <v>5280</v>
      </c>
      <c r="Q1493" t="s">
        <v>65</v>
      </c>
      <c r="R1493" t="s">
        <v>20</v>
      </c>
      <c r="S1493" t="s">
        <v>105</v>
      </c>
      <c r="T1493" t="s">
        <v>67</v>
      </c>
      <c r="U1493" t="s">
        <v>35</v>
      </c>
      <c r="V1493">
        <v>603</v>
      </c>
      <c r="W1493" t="s">
        <v>36</v>
      </c>
      <c r="X1493" t="s">
        <v>37</v>
      </c>
      <c r="Y1493">
        <v>2</v>
      </c>
      <c r="AB1493" t="str">
        <f>IF(Table111[[#This Row],[In Adafruit Kit]]+Table111[[#This Row],[Common part]]&gt;0,1,"")</f>
        <v/>
      </c>
      <c r="AE1493" t="e">
        <f>VLOOKUP(Table111[[#This Row],[Resistance (Ohms)]],Values!$A$12:'Values'!D$88,3,0)</f>
        <v>#N/A</v>
      </c>
      <c r="AG1493" t="str">
        <f>CONCATENATE(Table111[[#This Row],[Resistance (Ohms)]],Table111[[#This Row],[Tolerance]],Table111[[#This Row],[Stock]])</f>
        <v>8.25kÂ±1%</v>
      </c>
      <c r="AH1493" t="s">
        <v>11345</v>
      </c>
      <c r="AI1493" s="6" t="s">
        <v>11350</v>
      </c>
    </row>
    <row r="1494" spans="1:35">
      <c r="A1494" t="s">
        <v>5274</v>
      </c>
      <c r="B1494" t="s">
        <v>5275</v>
      </c>
      <c r="C1494" t="s">
        <v>5677</v>
      </c>
      <c r="D1494" t="s">
        <v>5678</v>
      </c>
      <c r="E1494" t="s">
        <v>60</v>
      </c>
      <c r="F1494" t="s">
        <v>5679</v>
      </c>
      <c r="G1494">
        <v>1088571</v>
      </c>
      <c r="H1494">
        <v>0</v>
      </c>
      <c r="I1494">
        <v>0.1</v>
      </c>
      <c r="J1494">
        <v>0</v>
      </c>
      <c r="K1494">
        <v>1</v>
      </c>
      <c r="L1494" t="s">
        <v>19</v>
      </c>
      <c r="M1494" t="s">
        <v>5279</v>
      </c>
      <c r="N1494" t="s">
        <v>328</v>
      </c>
      <c r="O1494" t="s">
        <v>24</v>
      </c>
      <c r="P1494" t="s">
        <v>5280</v>
      </c>
      <c r="Q1494" t="s">
        <v>65</v>
      </c>
      <c r="R1494" t="s">
        <v>66</v>
      </c>
      <c r="S1494" t="s">
        <v>105</v>
      </c>
      <c r="T1494" t="s">
        <v>67</v>
      </c>
      <c r="U1494" t="s">
        <v>35</v>
      </c>
      <c r="V1494">
        <v>603</v>
      </c>
      <c r="W1494" t="s">
        <v>36</v>
      </c>
      <c r="X1494" t="s">
        <v>37</v>
      </c>
      <c r="Y1494">
        <v>2</v>
      </c>
      <c r="AB1494" t="str">
        <f>IF(Table111[[#This Row],[In Adafruit Kit]]+Table111[[#This Row],[Common part]]&gt;0,1,"")</f>
        <v/>
      </c>
      <c r="AD1494">
        <v>1</v>
      </c>
      <c r="AE1494" t="str">
        <f>VLOOKUP(Table111[[#This Row],[Resistance (Ohms)]],Values!$A$12:'Values'!D$88,3,0)</f>
        <v>STOCK</v>
      </c>
      <c r="AF1494" t="s">
        <v>29</v>
      </c>
      <c r="AG1494" t="str">
        <f>CONCATENATE(Table111[[#This Row],[Resistance (Ohms)]],Table111[[#This Row],[Tolerance]],Table111[[#This Row],[Stock]])</f>
        <v>8.2kÂ±1%Stock</v>
      </c>
      <c r="AH1494" t="s">
        <v>11345</v>
      </c>
      <c r="AI1494" s="6" t="s">
        <v>11350</v>
      </c>
    </row>
    <row r="1495" spans="1:35">
      <c r="A1495" t="s">
        <v>5274</v>
      </c>
      <c r="B1495" t="s">
        <v>5275</v>
      </c>
      <c r="C1495" t="s">
        <v>7405</v>
      </c>
      <c r="D1495" t="s">
        <v>7406</v>
      </c>
      <c r="E1495" t="s">
        <v>60</v>
      </c>
      <c r="F1495" t="s">
        <v>7407</v>
      </c>
      <c r="G1495">
        <v>8112</v>
      </c>
      <c r="H1495">
        <v>0</v>
      </c>
      <c r="I1495">
        <v>0.1</v>
      </c>
      <c r="J1495">
        <v>0</v>
      </c>
      <c r="K1495">
        <v>1</v>
      </c>
      <c r="L1495" t="s">
        <v>19</v>
      </c>
      <c r="M1495" t="s">
        <v>5279</v>
      </c>
      <c r="N1495" t="s">
        <v>328</v>
      </c>
      <c r="O1495" t="s">
        <v>23</v>
      </c>
      <c r="P1495" t="s">
        <v>5280</v>
      </c>
      <c r="Q1495" t="s">
        <v>65</v>
      </c>
      <c r="R1495" t="s">
        <v>66</v>
      </c>
      <c r="S1495" t="s">
        <v>105</v>
      </c>
      <c r="T1495" t="s">
        <v>67</v>
      </c>
      <c r="U1495" t="s">
        <v>35</v>
      </c>
      <c r="V1495">
        <v>603</v>
      </c>
      <c r="W1495" t="s">
        <v>36</v>
      </c>
      <c r="X1495" t="s">
        <v>37</v>
      </c>
      <c r="Y1495">
        <v>2</v>
      </c>
      <c r="Z1495">
        <v>1</v>
      </c>
      <c r="AB1495">
        <f>IF(Table111[[#This Row],[In Adafruit Kit]]+Table111[[#This Row],[Common part]]&gt;0,1,"")</f>
        <v>1</v>
      </c>
      <c r="AC1495">
        <v>1</v>
      </c>
      <c r="AE1495" t="str">
        <f>VLOOKUP(Table111[[#This Row],[Resistance (Ohms)]],Values!$A$12:'Values'!D$88,3,0)</f>
        <v>STOCK</v>
      </c>
      <c r="AF1495" t="s">
        <v>29</v>
      </c>
      <c r="AG1495" t="str">
        <f>CONCATENATE(Table111[[#This Row],[Resistance (Ohms)]],Table111[[#This Row],[Tolerance]],Table111[[#This Row],[Stock]])</f>
        <v>8.2kÂ±5%Stock</v>
      </c>
      <c r="AH1495" t="s">
        <v>11345</v>
      </c>
      <c r="AI1495" s="6" t="s">
        <v>11350</v>
      </c>
    </row>
    <row r="1496" spans="1:35">
      <c r="A1496" t="s">
        <v>7192</v>
      </c>
      <c r="B1496" t="s">
        <v>5275</v>
      </c>
      <c r="C1496" t="s">
        <v>8760</v>
      </c>
      <c r="D1496" t="s">
        <v>8761</v>
      </c>
      <c r="E1496" t="s">
        <v>60</v>
      </c>
      <c r="F1496" t="s">
        <v>5679</v>
      </c>
      <c r="G1496">
        <v>0</v>
      </c>
      <c r="H1496">
        <v>0</v>
      </c>
      <c r="I1496" t="s">
        <v>25</v>
      </c>
      <c r="J1496">
        <v>0</v>
      </c>
      <c r="K1496">
        <v>10</v>
      </c>
      <c r="L1496" t="s">
        <v>19</v>
      </c>
      <c r="M1496" t="s">
        <v>5279</v>
      </c>
      <c r="N1496" t="s">
        <v>328</v>
      </c>
      <c r="O1496" t="s">
        <v>24</v>
      </c>
      <c r="P1496" t="s">
        <v>5280</v>
      </c>
      <c r="Q1496" t="s">
        <v>65</v>
      </c>
      <c r="R1496" t="s">
        <v>20</v>
      </c>
      <c r="S1496" t="s">
        <v>105</v>
      </c>
      <c r="T1496" t="s">
        <v>67</v>
      </c>
      <c r="U1496" t="s">
        <v>35</v>
      </c>
      <c r="V1496">
        <v>603</v>
      </c>
      <c r="W1496" t="s">
        <v>36</v>
      </c>
      <c r="X1496" t="s">
        <v>37</v>
      </c>
      <c r="Y1496">
        <v>2</v>
      </c>
      <c r="AB1496" t="str">
        <f>IF(Table111[[#This Row],[In Adafruit Kit]]+Table111[[#This Row],[Common part]]&gt;0,1,"")</f>
        <v/>
      </c>
      <c r="AE1496" t="str">
        <f>VLOOKUP(Table111[[#This Row],[Resistance (Ohms)]],Values!$A$12:'Values'!D$88,3,0)</f>
        <v>STOCK</v>
      </c>
      <c r="AG1496" t="str">
        <f>CONCATENATE(Table111[[#This Row],[Resistance (Ohms)]],Table111[[#This Row],[Tolerance]],Table111[[#This Row],[Stock]])</f>
        <v>8.2kÂ±1%</v>
      </c>
      <c r="AH1496" t="s">
        <v>11345</v>
      </c>
      <c r="AI1496" s="6" t="s">
        <v>11350</v>
      </c>
    </row>
    <row r="1497" spans="1:35">
      <c r="A1497" t="s">
        <v>7192</v>
      </c>
      <c r="B1497" t="s">
        <v>5275</v>
      </c>
      <c r="C1497" t="s">
        <v>9164</v>
      </c>
      <c r="D1497" t="s">
        <v>9165</v>
      </c>
      <c r="E1497" t="s">
        <v>60</v>
      </c>
      <c r="F1497" t="s">
        <v>7407</v>
      </c>
      <c r="G1497">
        <v>0</v>
      </c>
      <c r="H1497">
        <v>0</v>
      </c>
      <c r="I1497" t="s">
        <v>25</v>
      </c>
      <c r="J1497">
        <v>0</v>
      </c>
      <c r="K1497">
        <v>10</v>
      </c>
      <c r="L1497" t="s">
        <v>19</v>
      </c>
      <c r="M1497" t="s">
        <v>5279</v>
      </c>
      <c r="N1497" t="s">
        <v>328</v>
      </c>
      <c r="O1497" t="s">
        <v>23</v>
      </c>
      <c r="P1497" t="s">
        <v>5280</v>
      </c>
      <c r="Q1497" t="s">
        <v>65</v>
      </c>
      <c r="R1497" t="s">
        <v>20</v>
      </c>
      <c r="S1497" t="s">
        <v>71</v>
      </c>
      <c r="T1497" t="s">
        <v>67</v>
      </c>
      <c r="U1497" t="s">
        <v>35</v>
      </c>
      <c r="V1497">
        <v>603</v>
      </c>
      <c r="W1497" t="s">
        <v>36</v>
      </c>
      <c r="X1497" t="s">
        <v>37</v>
      </c>
      <c r="Y1497">
        <v>2</v>
      </c>
      <c r="AB1497" t="str">
        <f>IF(Table111[[#This Row],[In Adafruit Kit]]+Table111[[#This Row],[Common part]]&gt;0,1,"")</f>
        <v/>
      </c>
      <c r="AE1497" t="str">
        <f>VLOOKUP(Table111[[#This Row],[Resistance (Ohms)]],Values!$A$12:'Values'!D$88,3,0)</f>
        <v>STOCK</v>
      </c>
      <c r="AG1497" t="str">
        <f>CONCATENATE(Table111[[#This Row],[Resistance (Ohms)]],Table111[[#This Row],[Tolerance]],Table111[[#This Row],[Stock]])</f>
        <v>8.2kÂ±5%</v>
      </c>
      <c r="AH1497" t="s">
        <v>11345</v>
      </c>
      <c r="AI1497" s="6" t="s">
        <v>11350</v>
      </c>
    </row>
    <row r="1498" spans="1:35">
      <c r="A1498" t="s">
        <v>5274</v>
      </c>
      <c r="B1498" t="s">
        <v>5275</v>
      </c>
      <c r="C1498" t="s">
        <v>7075</v>
      </c>
      <c r="D1498" t="s">
        <v>7076</v>
      </c>
      <c r="E1498" t="s">
        <v>60</v>
      </c>
      <c r="F1498" t="s">
        <v>7077</v>
      </c>
      <c r="G1498">
        <v>76628</v>
      </c>
      <c r="H1498">
        <v>0</v>
      </c>
      <c r="I1498">
        <v>0.1</v>
      </c>
      <c r="J1498">
        <v>0</v>
      </c>
      <c r="K1498">
        <v>1</v>
      </c>
      <c r="L1498" t="s">
        <v>19</v>
      </c>
      <c r="M1498" t="s">
        <v>5279</v>
      </c>
      <c r="N1498" t="s">
        <v>3078</v>
      </c>
      <c r="O1498" t="s">
        <v>23</v>
      </c>
      <c r="P1498" t="s">
        <v>5280</v>
      </c>
      <c r="Q1498" t="s">
        <v>65</v>
      </c>
      <c r="R1498" t="s">
        <v>66</v>
      </c>
      <c r="S1498" t="s">
        <v>105</v>
      </c>
      <c r="T1498" t="s">
        <v>67</v>
      </c>
      <c r="U1498" t="s">
        <v>35</v>
      </c>
      <c r="V1498">
        <v>603</v>
      </c>
      <c r="W1498" t="s">
        <v>36</v>
      </c>
      <c r="X1498" t="s">
        <v>37</v>
      </c>
      <c r="Y1498">
        <v>2</v>
      </c>
      <c r="AB1498" t="str">
        <f>IF(Table111[[#This Row],[In Adafruit Kit]]+Table111[[#This Row],[Common part]]&gt;0,1,"")</f>
        <v/>
      </c>
      <c r="AD1498">
        <v>1</v>
      </c>
      <c r="AE1498" t="e">
        <f>VLOOKUP(Table111[[#This Row],[Resistance (Ohms)]],Values!$A$12:'Values'!D$88,3,0)</f>
        <v>#N/A</v>
      </c>
      <c r="AG1498" t="str">
        <f>CONCATENATE(Table111[[#This Row],[Resistance (Ohms)]],Table111[[#This Row],[Tolerance]],Table111[[#This Row],[Stock]])</f>
        <v>8.2MÂ±5%</v>
      </c>
      <c r="AH1498" t="s">
        <v>11345</v>
      </c>
      <c r="AI1498" s="6" t="s">
        <v>11350</v>
      </c>
    </row>
    <row r="1499" spans="1:35">
      <c r="A1499" t="s">
        <v>7192</v>
      </c>
      <c r="B1499" t="s">
        <v>5275</v>
      </c>
      <c r="C1499" t="s">
        <v>9170</v>
      </c>
      <c r="D1499" t="s">
        <v>9171</v>
      </c>
      <c r="E1499" t="s">
        <v>60</v>
      </c>
      <c r="F1499" t="s">
        <v>7077</v>
      </c>
      <c r="G1499">
        <v>0</v>
      </c>
      <c r="H1499">
        <v>0</v>
      </c>
      <c r="I1499" t="s">
        <v>25</v>
      </c>
      <c r="J1499">
        <v>0</v>
      </c>
      <c r="K1499">
        <v>10</v>
      </c>
      <c r="L1499" t="s">
        <v>19</v>
      </c>
      <c r="M1499" t="s">
        <v>5279</v>
      </c>
      <c r="N1499" t="s">
        <v>3078</v>
      </c>
      <c r="O1499" t="s">
        <v>23</v>
      </c>
      <c r="P1499" t="s">
        <v>5280</v>
      </c>
      <c r="Q1499" t="s">
        <v>65</v>
      </c>
      <c r="R1499" t="s">
        <v>20</v>
      </c>
      <c r="S1499" t="s">
        <v>71</v>
      </c>
      <c r="T1499" t="s">
        <v>67</v>
      </c>
      <c r="U1499" t="s">
        <v>35</v>
      </c>
      <c r="V1499">
        <v>603</v>
      </c>
      <c r="W1499" t="s">
        <v>36</v>
      </c>
      <c r="X1499" t="s">
        <v>37</v>
      </c>
      <c r="Y1499">
        <v>2</v>
      </c>
      <c r="AB1499" t="str">
        <f>IF(Table111[[#This Row],[In Adafruit Kit]]+Table111[[#This Row],[Common part]]&gt;0,1,"")</f>
        <v/>
      </c>
      <c r="AE1499" t="e">
        <f>VLOOKUP(Table111[[#This Row],[Resistance (Ohms)]],Values!$A$12:'Values'!D$88,3,0)</f>
        <v>#N/A</v>
      </c>
      <c r="AG1499" t="str">
        <f>CONCATENATE(Table111[[#This Row],[Resistance (Ohms)]],Table111[[#This Row],[Tolerance]],Table111[[#This Row],[Stock]])</f>
        <v>8.2MÂ±5%</v>
      </c>
      <c r="AH1499" t="s">
        <v>11345</v>
      </c>
      <c r="AI1499" s="6" t="s">
        <v>11350</v>
      </c>
    </row>
    <row r="1500" spans="1:35">
      <c r="A1500" t="s">
        <v>5274</v>
      </c>
      <c r="B1500" t="s">
        <v>5275</v>
      </c>
      <c r="C1500" t="s">
        <v>6856</v>
      </c>
      <c r="D1500" t="s">
        <v>6857</v>
      </c>
      <c r="E1500" t="s">
        <v>60</v>
      </c>
      <c r="F1500" t="s">
        <v>6858</v>
      </c>
      <c r="G1500">
        <v>30998</v>
      </c>
      <c r="H1500">
        <v>0</v>
      </c>
      <c r="I1500">
        <v>0.1</v>
      </c>
      <c r="J1500">
        <v>0</v>
      </c>
      <c r="K1500">
        <v>1</v>
      </c>
      <c r="L1500" t="s">
        <v>19</v>
      </c>
      <c r="M1500" t="s">
        <v>5279</v>
      </c>
      <c r="N1500" t="s">
        <v>1720</v>
      </c>
      <c r="O1500" t="s">
        <v>24</v>
      </c>
      <c r="P1500" t="s">
        <v>5280</v>
      </c>
      <c r="Q1500" t="s">
        <v>65</v>
      </c>
      <c r="R1500" t="s">
        <v>66</v>
      </c>
      <c r="S1500" t="s">
        <v>105</v>
      </c>
      <c r="T1500" t="s">
        <v>67</v>
      </c>
      <c r="U1500" t="s">
        <v>35</v>
      </c>
      <c r="V1500">
        <v>603</v>
      </c>
      <c r="W1500" t="s">
        <v>36</v>
      </c>
      <c r="X1500" t="s">
        <v>37</v>
      </c>
      <c r="Y1500">
        <v>2</v>
      </c>
      <c r="AB1500" t="str">
        <f>IF(Table111[[#This Row],[In Adafruit Kit]]+Table111[[#This Row],[Common part]]&gt;0,1,"")</f>
        <v/>
      </c>
      <c r="AD1500">
        <v>1</v>
      </c>
      <c r="AE1500" t="e">
        <f>VLOOKUP(Table111[[#This Row],[Resistance (Ohms)]],Values!$A$12:'Values'!D$88,3,0)</f>
        <v>#N/A</v>
      </c>
      <c r="AG1500" t="str">
        <f>CONCATENATE(Table111[[#This Row],[Resistance (Ohms)]],Table111[[#This Row],[Tolerance]],Table111[[#This Row],[Stock]])</f>
        <v>8.45kÂ±1%</v>
      </c>
      <c r="AH1500" t="s">
        <v>11345</v>
      </c>
      <c r="AI1500" s="6" t="s">
        <v>11350</v>
      </c>
    </row>
    <row r="1501" spans="1:35">
      <c r="A1501" t="s">
        <v>7192</v>
      </c>
      <c r="B1501" t="s">
        <v>5275</v>
      </c>
      <c r="C1501" t="s">
        <v>8780</v>
      </c>
      <c r="D1501" t="s">
        <v>8781</v>
      </c>
      <c r="E1501" t="s">
        <v>60</v>
      </c>
      <c r="F1501" t="s">
        <v>6858</v>
      </c>
      <c r="G1501">
        <v>0</v>
      </c>
      <c r="H1501">
        <v>0</v>
      </c>
      <c r="I1501" t="s">
        <v>25</v>
      </c>
      <c r="J1501">
        <v>0</v>
      </c>
      <c r="K1501">
        <v>10</v>
      </c>
      <c r="L1501" t="s">
        <v>19</v>
      </c>
      <c r="M1501" t="s">
        <v>5279</v>
      </c>
      <c r="N1501" t="s">
        <v>1720</v>
      </c>
      <c r="O1501" t="s">
        <v>24</v>
      </c>
      <c r="P1501" t="s">
        <v>5280</v>
      </c>
      <c r="Q1501" t="s">
        <v>65</v>
      </c>
      <c r="R1501" t="s">
        <v>20</v>
      </c>
      <c r="S1501" t="s">
        <v>105</v>
      </c>
      <c r="T1501" t="s">
        <v>67</v>
      </c>
      <c r="U1501" t="s">
        <v>35</v>
      </c>
      <c r="V1501">
        <v>603</v>
      </c>
      <c r="W1501" t="s">
        <v>36</v>
      </c>
      <c r="X1501" t="s">
        <v>37</v>
      </c>
      <c r="Y1501">
        <v>2</v>
      </c>
      <c r="AB1501" t="str">
        <f>IF(Table111[[#This Row],[In Adafruit Kit]]+Table111[[#This Row],[Common part]]&gt;0,1,"")</f>
        <v/>
      </c>
      <c r="AE1501" t="e">
        <f>VLOOKUP(Table111[[#This Row],[Resistance (Ohms)]],Values!$A$12:'Values'!D$88,3,0)</f>
        <v>#N/A</v>
      </c>
      <c r="AG1501" t="str">
        <f>CONCATENATE(Table111[[#This Row],[Resistance (Ohms)]],Table111[[#This Row],[Tolerance]],Table111[[#This Row],[Stock]])</f>
        <v>8.45kÂ±1%</v>
      </c>
      <c r="AH1501" t="s">
        <v>11345</v>
      </c>
      <c r="AI1501" s="6" t="s">
        <v>11350</v>
      </c>
    </row>
    <row r="1502" spans="1:35">
      <c r="A1502" t="s">
        <v>5274</v>
      </c>
      <c r="B1502" t="s">
        <v>5275</v>
      </c>
      <c r="C1502" t="s">
        <v>5767</v>
      </c>
      <c r="D1502" t="s">
        <v>5768</v>
      </c>
      <c r="E1502" t="s">
        <v>60</v>
      </c>
      <c r="F1502" t="s">
        <v>5769</v>
      </c>
      <c r="G1502">
        <v>283380</v>
      </c>
      <c r="H1502">
        <v>0</v>
      </c>
      <c r="I1502">
        <v>0.1</v>
      </c>
      <c r="J1502">
        <v>0</v>
      </c>
      <c r="K1502">
        <v>1</v>
      </c>
      <c r="L1502" t="s">
        <v>19</v>
      </c>
      <c r="M1502" t="s">
        <v>5279</v>
      </c>
      <c r="N1502" t="s">
        <v>1846</v>
      </c>
      <c r="O1502" t="s">
        <v>24</v>
      </c>
      <c r="P1502" t="s">
        <v>5280</v>
      </c>
      <c r="Q1502" t="s">
        <v>65</v>
      </c>
      <c r="R1502" t="s">
        <v>66</v>
      </c>
      <c r="S1502" t="s">
        <v>105</v>
      </c>
      <c r="T1502" t="s">
        <v>67</v>
      </c>
      <c r="U1502" t="s">
        <v>35</v>
      </c>
      <c r="V1502">
        <v>603</v>
      </c>
      <c r="W1502" t="s">
        <v>36</v>
      </c>
      <c r="X1502" t="s">
        <v>37</v>
      </c>
      <c r="Y1502">
        <v>2</v>
      </c>
      <c r="AB1502" t="str">
        <f>IF(Table111[[#This Row],[In Adafruit Kit]]+Table111[[#This Row],[Common part]]&gt;0,1,"")</f>
        <v/>
      </c>
      <c r="AD1502">
        <v>1</v>
      </c>
      <c r="AE1502" t="e">
        <f>VLOOKUP(Table111[[#This Row],[Resistance (Ohms)]],Values!$A$12:'Values'!D$88,3,0)</f>
        <v>#N/A</v>
      </c>
      <c r="AG1502" t="str">
        <f>CONCATENATE(Table111[[#This Row],[Resistance (Ohms)]],Table111[[#This Row],[Tolerance]],Table111[[#This Row],[Stock]])</f>
        <v>8.66kÂ±1%</v>
      </c>
      <c r="AH1502" t="s">
        <v>11345</v>
      </c>
      <c r="AI1502" s="6" t="s">
        <v>11350</v>
      </c>
    </row>
    <row r="1503" spans="1:35">
      <c r="A1503" t="s">
        <v>7192</v>
      </c>
      <c r="B1503" t="s">
        <v>5275</v>
      </c>
      <c r="C1503" t="s">
        <v>8790</v>
      </c>
      <c r="D1503" t="s">
        <v>8791</v>
      </c>
      <c r="E1503" t="s">
        <v>60</v>
      </c>
      <c r="F1503" t="s">
        <v>5769</v>
      </c>
      <c r="G1503">
        <v>0</v>
      </c>
      <c r="H1503">
        <v>0</v>
      </c>
      <c r="I1503" t="s">
        <v>25</v>
      </c>
      <c r="J1503">
        <v>0</v>
      </c>
      <c r="K1503">
        <v>10</v>
      </c>
      <c r="L1503" t="s">
        <v>19</v>
      </c>
      <c r="M1503" t="s">
        <v>5279</v>
      </c>
      <c r="N1503" t="s">
        <v>1846</v>
      </c>
      <c r="O1503" t="s">
        <v>24</v>
      </c>
      <c r="P1503" t="s">
        <v>5280</v>
      </c>
      <c r="Q1503" t="s">
        <v>65</v>
      </c>
      <c r="R1503" t="s">
        <v>20</v>
      </c>
      <c r="S1503" t="s">
        <v>105</v>
      </c>
      <c r="T1503" t="s">
        <v>67</v>
      </c>
      <c r="U1503" t="s">
        <v>35</v>
      </c>
      <c r="V1503">
        <v>603</v>
      </c>
      <c r="W1503" t="s">
        <v>36</v>
      </c>
      <c r="X1503" t="s">
        <v>37</v>
      </c>
      <c r="Y1503">
        <v>2</v>
      </c>
      <c r="AB1503" t="str">
        <f>IF(Table111[[#This Row],[In Adafruit Kit]]+Table111[[#This Row],[Common part]]&gt;0,1,"")</f>
        <v/>
      </c>
      <c r="AE1503" t="e">
        <f>VLOOKUP(Table111[[#This Row],[Resistance (Ohms)]],Values!$A$12:'Values'!D$88,3,0)</f>
        <v>#N/A</v>
      </c>
      <c r="AG1503" t="str">
        <f>CONCATENATE(Table111[[#This Row],[Resistance (Ohms)]],Table111[[#This Row],[Tolerance]],Table111[[#This Row],[Stock]])</f>
        <v>8.66kÂ±1%</v>
      </c>
      <c r="AH1503" t="s">
        <v>11345</v>
      </c>
      <c r="AI1503" s="6" t="s">
        <v>11350</v>
      </c>
    </row>
    <row r="1504" spans="1:35">
      <c r="A1504" t="s">
        <v>5274</v>
      </c>
      <c r="B1504" t="s">
        <v>5275</v>
      </c>
      <c r="C1504" t="s">
        <v>6205</v>
      </c>
      <c r="D1504" t="s">
        <v>6206</v>
      </c>
      <c r="E1504" t="s">
        <v>60</v>
      </c>
      <c r="F1504" t="s">
        <v>6207</v>
      </c>
      <c r="G1504">
        <v>93226</v>
      </c>
      <c r="H1504">
        <v>0</v>
      </c>
      <c r="I1504">
        <v>0.1</v>
      </c>
      <c r="J1504">
        <v>0</v>
      </c>
      <c r="K1504">
        <v>1</v>
      </c>
      <c r="L1504" t="s">
        <v>19</v>
      </c>
      <c r="M1504" t="s">
        <v>5279</v>
      </c>
      <c r="N1504" t="s">
        <v>1349</v>
      </c>
      <c r="O1504" t="s">
        <v>24</v>
      </c>
      <c r="P1504" t="s">
        <v>5280</v>
      </c>
      <c r="Q1504" t="s">
        <v>65</v>
      </c>
      <c r="R1504" t="s">
        <v>66</v>
      </c>
      <c r="S1504" t="s">
        <v>105</v>
      </c>
      <c r="T1504" t="s">
        <v>67</v>
      </c>
      <c r="U1504" t="s">
        <v>35</v>
      </c>
      <c r="V1504">
        <v>603</v>
      </c>
      <c r="W1504" t="s">
        <v>36</v>
      </c>
      <c r="X1504" t="s">
        <v>37</v>
      </c>
      <c r="Y1504">
        <v>2</v>
      </c>
      <c r="AB1504" t="str">
        <f>IF(Table111[[#This Row],[In Adafruit Kit]]+Table111[[#This Row],[Common part]]&gt;0,1,"")</f>
        <v/>
      </c>
      <c r="AD1504">
        <v>1</v>
      </c>
      <c r="AE1504" t="e">
        <f>VLOOKUP(Table111[[#This Row],[Resistance (Ohms)]],Values!$A$12:'Values'!D$88,3,0)</f>
        <v>#N/A</v>
      </c>
      <c r="AG1504" t="str">
        <f>CONCATENATE(Table111[[#This Row],[Resistance (Ohms)]],Table111[[#This Row],[Tolerance]],Table111[[#This Row],[Stock]])</f>
        <v>8.87kÂ±1%</v>
      </c>
      <c r="AH1504" t="s">
        <v>11345</v>
      </c>
      <c r="AI1504" s="6" t="s">
        <v>11350</v>
      </c>
    </row>
    <row r="1505" spans="1:35">
      <c r="A1505" t="s">
        <v>7192</v>
      </c>
      <c r="B1505" t="s">
        <v>5275</v>
      </c>
      <c r="C1505" t="s">
        <v>8798</v>
      </c>
      <c r="D1505" t="s">
        <v>8799</v>
      </c>
      <c r="E1505" t="s">
        <v>60</v>
      </c>
      <c r="F1505" t="s">
        <v>6207</v>
      </c>
      <c r="G1505">
        <v>0</v>
      </c>
      <c r="H1505">
        <v>0</v>
      </c>
      <c r="I1505" t="s">
        <v>25</v>
      </c>
      <c r="J1505">
        <v>0</v>
      </c>
      <c r="K1505">
        <v>10</v>
      </c>
      <c r="L1505" t="s">
        <v>19</v>
      </c>
      <c r="M1505" t="s">
        <v>5279</v>
      </c>
      <c r="N1505" t="s">
        <v>1349</v>
      </c>
      <c r="O1505" t="s">
        <v>24</v>
      </c>
      <c r="P1505" t="s">
        <v>5280</v>
      </c>
      <c r="Q1505" t="s">
        <v>65</v>
      </c>
      <c r="R1505" t="s">
        <v>20</v>
      </c>
      <c r="S1505" t="s">
        <v>105</v>
      </c>
      <c r="T1505" t="s">
        <v>67</v>
      </c>
      <c r="U1505" t="s">
        <v>35</v>
      </c>
      <c r="V1505">
        <v>603</v>
      </c>
      <c r="W1505" t="s">
        <v>36</v>
      </c>
      <c r="X1505" t="s">
        <v>37</v>
      </c>
      <c r="Y1505">
        <v>2</v>
      </c>
      <c r="AB1505" t="str">
        <f>IF(Table111[[#This Row],[In Adafruit Kit]]+Table111[[#This Row],[Common part]]&gt;0,1,"")</f>
        <v/>
      </c>
      <c r="AE1505" t="e">
        <f>VLOOKUP(Table111[[#This Row],[Resistance (Ohms)]],Values!$A$12:'Values'!D$88,3,0)</f>
        <v>#N/A</v>
      </c>
      <c r="AG1505" t="str">
        <f>CONCATENATE(Table111[[#This Row],[Resistance (Ohms)]],Table111[[#This Row],[Tolerance]],Table111[[#This Row],[Stock]])</f>
        <v>8.87kÂ±1%</v>
      </c>
      <c r="AH1505" t="s">
        <v>11345</v>
      </c>
      <c r="AI1505" s="6" t="s">
        <v>11350</v>
      </c>
    </row>
    <row r="1506" spans="1:35">
      <c r="A1506" t="s">
        <v>5274</v>
      </c>
      <c r="B1506" t="s">
        <v>5275</v>
      </c>
      <c r="C1506" t="s">
        <v>6082</v>
      </c>
      <c r="D1506" t="s">
        <v>6083</v>
      </c>
      <c r="E1506" t="s">
        <v>60</v>
      </c>
      <c r="F1506" t="s">
        <v>6084</v>
      </c>
      <c r="G1506">
        <v>105133</v>
      </c>
      <c r="H1506">
        <v>0</v>
      </c>
      <c r="I1506">
        <v>0.1</v>
      </c>
      <c r="J1506">
        <v>0</v>
      </c>
      <c r="K1506">
        <v>1</v>
      </c>
      <c r="L1506" t="s">
        <v>19</v>
      </c>
      <c r="M1506" t="s">
        <v>5279</v>
      </c>
      <c r="N1506" t="s">
        <v>964</v>
      </c>
      <c r="O1506" t="s">
        <v>24</v>
      </c>
      <c r="P1506" t="s">
        <v>5280</v>
      </c>
      <c r="Q1506" t="s">
        <v>65</v>
      </c>
      <c r="R1506" t="s">
        <v>66</v>
      </c>
      <c r="S1506" t="s">
        <v>105</v>
      </c>
      <c r="T1506" t="s">
        <v>67</v>
      </c>
      <c r="U1506" t="s">
        <v>35</v>
      </c>
      <c r="V1506">
        <v>603</v>
      </c>
      <c r="W1506" t="s">
        <v>36</v>
      </c>
      <c r="X1506" t="s">
        <v>37</v>
      </c>
      <c r="Y1506">
        <v>2</v>
      </c>
      <c r="AB1506" t="str">
        <f>IF(Table111[[#This Row],[In Adafruit Kit]]+Table111[[#This Row],[Common part]]&gt;0,1,"")</f>
        <v/>
      </c>
      <c r="AD1506">
        <v>1</v>
      </c>
      <c r="AE1506" t="e">
        <f>VLOOKUP(Table111[[#This Row],[Resistance (Ohms)]],Values!$A$12:'Values'!D$88,3,0)</f>
        <v>#N/A</v>
      </c>
      <c r="AG1506" t="str">
        <f>CONCATENATE(Table111[[#This Row],[Resistance (Ohms)]],Table111[[#This Row],[Tolerance]],Table111[[#This Row],[Stock]])</f>
        <v>80.6kÂ±1%</v>
      </c>
      <c r="AH1506" t="s">
        <v>11345</v>
      </c>
      <c r="AI1506" s="6" t="s">
        <v>11350</v>
      </c>
    </row>
    <row r="1507" spans="1:35">
      <c r="A1507" t="s">
        <v>7192</v>
      </c>
      <c r="B1507" t="s">
        <v>5275</v>
      </c>
      <c r="C1507" t="s">
        <v>8752</v>
      </c>
      <c r="D1507" t="s">
        <v>8753</v>
      </c>
      <c r="E1507" t="s">
        <v>60</v>
      </c>
      <c r="F1507" t="s">
        <v>6084</v>
      </c>
      <c r="G1507">
        <v>0</v>
      </c>
      <c r="H1507">
        <v>0</v>
      </c>
      <c r="I1507" t="s">
        <v>25</v>
      </c>
      <c r="J1507">
        <v>0</v>
      </c>
      <c r="K1507">
        <v>10</v>
      </c>
      <c r="L1507" t="s">
        <v>19</v>
      </c>
      <c r="M1507" t="s">
        <v>5279</v>
      </c>
      <c r="N1507" t="s">
        <v>964</v>
      </c>
      <c r="O1507" t="s">
        <v>24</v>
      </c>
      <c r="P1507" t="s">
        <v>5280</v>
      </c>
      <c r="Q1507" t="s">
        <v>65</v>
      </c>
      <c r="R1507" t="s">
        <v>20</v>
      </c>
      <c r="S1507" t="s">
        <v>105</v>
      </c>
      <c r="T1507" t="s">
        <v>67</v>
      </c>
      <c r="U1507" t="s">
        <v>35</v>
      </c>
      <c r="V1507">
        <v>603</v>
      </c>
      <c r="W1507" t="s">
        <v>36</v>
      </c>
      <c r="X1507" t="s">
        <v>37</v>
      </c>
      <c r="Y1507">
        <v>2</v>
      </c>
      <c r="AB1507" t="str">
        <f>IF(Table111[[#This Row],[In Adafruit Kit]]+Table111[[#This Row],[Common part]]&gt;0,1,"")</f>
        <v/>
      </c>
      <c r="AE1507" t="e">
        <f>VLOOKUP(Table111[[#This Row],[Resistance (Ohms)]],Values!$A$12:'Values'!D$88,3,0)</f>
        <v>#N/A</v>
      </c>
      <c r="AG1507" t="str">
        <f>CONCATENATE(Table111[[#This Row],[Resistance (Ohms)]],Table111[[#This Row],[Tolerance]],Table111[[#This Row],[Stock]])</f>
        <v>80.6kÂ±1%</v>
      </c>
      <c r="AH1507" t="s">
        <v>11345</v>
      </c>
      <c r="AI1507" s="6" t="s">
        <v>11350</v>
      </c>
    </row>
    <row r="1508" spans="1:35">
      <c r="A1508" t="s">
        <v>5274</v>
      </c>
      <c r="B1508" t="s">
        <v>5275</v>
      </c>
      <c r="C1508" t="s">
        <v>7438</v>
      </c>
      <c r="D1508" t="s">
        <v>7439</v>
      </c>
      <c r="E1508" t="s">
        <v>60</v>
      </c>
      <c r="F1508" t="s">
        <v>7440</v>
      </c>
      <c r="G1508">
        <v>3005</v>
      </c>
      <c r="H1508">
        <v>0</v>
      </c>
      <c r="I1508">
        <v>0.1</v>
      </c>
      <c r="J1508">
        <v>0</v>
      </c>
      <c r="K1508">
        <v>1</v>
      </c>
      <c r="L1508" t="s">
        <v>19</v>
      </c>
      <c r="M1508" t="s">
        <v>5279</v>
      </c>
      <c r="N1508" t="s">
        <v>1239</v>
      </c>
      <c r="O1508" t="s">
        <v>24</v>
      </c>
      <c r="P1508" t="s">
        <v>5280</v>
      </c>
      <c r="Q1508" t="s">
        <v>65</v>
      </c>
      <c r="R1508" t="s">
        <v>66</v>
      </c>
      <c r="S1508" t="s">
        <v>105</v>
      </c>
      <c r="T1508" t="s">
        <v>67</v>
      </c>
      <c r="U1508" t="s">
        <v>35</v>
      </c>
      <c r="V1508">
        <v>603</v>
      </c>
      <c r="W1508" t="s">
        <v>36</v>
      </c>
      <c r="X1508" t="s">
        <v>37</v>
      </c>
      <c r="Y1508">
        <v>2</v>
      </c>
      <c r="AB1508" t="str">
        <f>IF(Table111[[#This Row],[In Adafruit Kit]]+Table111[[#This Row],[Common part]]&gt;0,1,"")</f>
        <v/>
      </c>
      <c r="AD1508">
        <v>1</v>
      </c>
      <c r="AE1508" t="e">
        <f>VLOOKUP(Table111[[#This Row],[Resistance (Ohms)]],Values!$A$12:'Values'!D$88,3,0)</f>
        <v>#N/A</v>
      </c>
      <c r="AG1508" t="str">
        <f>CONCATENATE(Table111[[#This Row],[Resistance (Ohms)]],Table111[[#This Row],[Tolerance]],Table111[[#This Row],[Stock]])</f>
        <v>806kÂ±1%</v>
      </c>
      <c r="AH1508" t="s">
        <v>11345</v>
      </c>
      <c r="AI1508" s="6" t="s">
        <v>11350</v>
      </c>
    </row>
    <row r="1509" spans="1:35">
      <c r="A1509" t="s">
        <v>7192</v>
      </c>
      <c r="B1509" t="s">
        <v>5275</v>
      </c>
      <c r="C1509" t="s">
        <v>8754</v>
      </c>
      <c r="D1509" t="s">
        <v>8755</v>
      </c>
      <c r="E1509" t="s">
        <v>60</v>
      </c>
      <c r="F1509" t="s">
        <v>7440</v>
      </c>
      <c r="G1509">
        <v>0</v>
      </c>
      <c r="H1509">
        <v>0</v>
      </c>
      <c r="I1509" t="s">
        <v>25</v>
      </c>
      <c r="J1509">
        <v>0</v>
      </c>
      <c r="K1509">
        <v>10</v>
      </c>
      <c r="L1509" t="s">
        <v>19</v>
      </c>
      <c r="M1509" t="s">
        <v>5279</v>
      </c>
      <c r="N1509" t="s">
        <v>1239</v>
      </c>
      <c r="O1509" t="s">
        <v>24</v>
      </c>
      <c r="P1509" t="s">
        <v>5280</v>
      </c>
      <c r="Q1509" t="s">
        <v>65</v>
      </c>
      <c r="R1509" t="s">
        <v>20</v>
      </c>
      <c r="S1509" t="s">
        <v>105</v>
      </c>
      <c r="T1509" t="s">
        <v>67</v>
      </c>
      <c r="U1509" t="s">
        <v>35</v>
      </c>
      <c r="V1509">
        <v>603</v>
      </c>
      <c r="W1509" t="s">
        <v>36</v>
      </c>
      <c r="X1509" t="s">
        <v>37</v>
      </c>
      <c r="Y1509">
        <v>2</v>
      </c>
      <c r="AB1509" t="str">
        <f>IF(Table111[[#This Row],[In Adafruit Kit]]+Table111[[#This Row],[Common part]]&gt;0,1,"")</f>
        <v/>
      </c>
      <c r="AE1509" t="e">
        <f>VLOOKUP(Table111[[#This Row],[Resistance (Ohms)]],Values!$A$12:'Values'!D$88,3,0)</f>
        <v>#N/A</v>
      </c>
      <c r="AG1509" t="str">
        <f>CONCATENATE(Table111[[#This Row],[Resistance (Ohms)]],Table111[[#This Row],[Tolerance]],Table111[[#This Row],[Stock]])</f>
        <v>806kÂ±1%</v>
      </c>
      <c r="AH1509" t="s">
        <v>11345</v>
      </c>
      <c r="AI1509" s="6" t="s">
        <v>11350</v>
      </c>
    </row>
    <row r="1510" spans="1:35">
      <c r="A1510" t="s">
        <v>5274</v>
      </c>
      <c r="B1510" t="s">
        <v>5275</v>
      </c>
      <c r="C1510" t="s">
        <v>6175</v>
      </c>
      <c r="D1510" t="s">
        <v>6176</v>
      </c>
      <c r="E1510" t="s">
        <v>60</v>
      </c>
      <c r="F1510" t="s">
        <v>6177</v>
      </c>
      <c r="G1510">
        <v>96827</v>
      </c>
      <c r="H1510">
        <v>0</v>
      </c>
      <c r="I1510">
        <v>0.1</v>
      </c>
      <c r="J1510">
        <v>0</v>
      </c>
      <c r="K1510">
        <v>1</v>
      </c>
      <c r="L1510" t="s">
        <v>19</v>
      </c>
      <c r="M1510" t="s">
        <v>5279</v>
      </c>
      <c r="N1510" t="s">
        <v>1516</v>
      </c>
      <c r="O1510" t="s">
        <v>24</v>
      </c>
      <c r="P1510" t="s">
        <v>5280</v>
      </c>
      <c r="Q1510" t="s">
        <v>65</v>
      </c>
      <c r="R1510" t="s">
        <v>66</v>
      </c>
      <c r="S1510" t="s">
        <v>105</v>
      </c>
      <c r="T1510" t="s">
        <v>67</v>
      </c>
      <c r="U1510" t="s">
        <v>35</v>
      </c>
      <c r="V1510">
        <v>603</v>
      </c>
      <c r="W1510" t="s">
        <v>36</v>
      </c>
      <c r="X1510" t="s">
        <v>37</v>
      </c>
      <c r="Y1510">
        <v>2</v>
      </c>
      <c r="AB1510" t="str">
        <f>IF(Table111[[#This Row],[In Adafruit Kit]]+Table111[[#This Row],[Common part]]&gt;0,1,"")</f>
        <v/>
      </c>
      <c r="AD1510">
        <v>1</v>
      </c>
      <c r="AE1510" t="e">
        <f>VLOOKUP(Table111[[#This Row],[Resistance (Ohms)]],Values!$A$12:'Values'!D$88,3,0)</f>
        <v>#N/A</v>
      </c>
      <c r="AG1510" t="str">
        <f>CONCATENATE(Table111[[#This Row],[Resistance (Ohms)]],Table111[[#This Row],[Tolerance]],Table111[[#This Row],[Stock]])</f>
        <v>82.5kÂ±1%</v>
      </c>
      <c r="AH1510" t="s">
        <v>11345</v>
      </c>
      <c r="AI1510" s="6" t="s">
        <v>11350</v>
      </c>
    </row>
    <row r="1511" spans="1:35">
      <c r="A1511" t="s">
        <v>7192</v>
      </c>
      <c r="B1511" t="s">
        <v>5275</v>
      </c>
      <c r="C1511" t="s">
        <v>8770</v>
      </c>
      <c r="D1511" t="s">
        <v>8771</v>
      </c>
      <c r="E1511" t="s">
        <v>60</v>
      </c>
      <c r="F1511" t="s">
        <v>6177</v>
      </c>
      <c r="G1511">
        <v>0</v>
      </c>
      <c r="H1511">
        <v>0</v>
      </c>
      <c r="I1511" t="s">
        <v>25</v>
      </c>
      <c r="J1511">
        <v>0</v>
      </c>
      <c r="K1511">
        <v>10</v>
      </c>
      <c r="L1511" t="s">
        <v>19</v>
      </c>
      <c r="M1511" t="s">
        <v>5279</v>
      </c>
      <c r="N1511" t="s">
        <v>1516</v>
      </c>
      <c r="O1511" t="s">
        <v>24</v>
      </c>
      <c r="P1511" t="s">
        <v>5280</v>
      </c>
      <c r="Q1511" t="s">
        <v>65</v>
      </c>
      <c r="R1511" t="s">
        <v>20</v>
      </c>
      <c r="S1511" t="s">
        <v>105</v>
      </c>
      <c r="T1511" t="s">
        <v>67</v>
      </c>
      <c r="U1511" t="s">
        <v>35</v>
      </c>
      <c r="V1511">
        <v>603</v>
      </c>
      <c r="W1511" t="s">
        <v>36</v>
      </c>
      <c r="X1511" t="s">
        <v>37</v>
      </c>
      <c r="Y1511">
        <v>2</v>
      </c>
      <c r="AB1511" t="str">
        <f>IF(Table111[[#This Row],[In Adafruit Kit]]+Table111[[#This Row],[Common part]]&gt;0,1,"")</f>
        <v/>
      </c>
      <c r="AE1511" t="e">
        <f>VLOOKUP(Table111[[#This Row],[Resistance (Ohms)]],Values!$A$12:'Values'!D$88,3,0)</f>
        <v>#N/A</v>
      </c>
      <c r="AG1511" t="str">
        <f>CONCATENATE(Table111[[#This Row],[Resistance (Ohms)]],Table111[[#This Row],[Tolerance]],Table111[[#This Row],[Stock]])</f>
        <v>82.5kÂ±1%</v>
      </c>
      <c r="AH1511" t="s">
        <v>11345</v>
      </c>
      <c r="AI1511" s="6" t="s">
        <v>11350</v>
      </c>
    </row>
    <row r="1512" spans="1:35">
      <c r="A1512" t="s">
        <v>5274</v>
      </c>
      <c r="B1512" t="s">
        <v>5275</v>
      </c>
      <c r="C1512" t="s">
        <v>5461</v>
      </c>
      <c r="D1512" t="s">
        <v>5462</v>
      </c>
      <c r="E1512" t="s">
        <v>60</v>
      </c>
      <c r="F1512" t="s">
        <v>5463</v>
      </c>
      <c r="G1512">
        <v>114559</v>
      </c>
      <c r="H1512">
        <v>0</v>
      </c>
      <c r="I1512">
        <v>0.1</v>
      </c>
      <c r="J1512">
        <v>0</v>
      </c>
      <c r="K1512">
        <v>1</v>
      </c>
      <c r="L1512" t="s">
        <v>19</v>
      </c>
      <c r="M1512" t="s">
        <v>5279</v>
      </c>
      <c r="N1512" t="s">
        <v>332</v>
      </c>
      <c r="O1512" t="s">
        <v>23</v>
      </c>
      <c r="P1512" t="s">
        <v>5280</v>
      </c>
      <c r="Q1512" t="s">
        <v>65</v>
      </c>
      <c r="R1512" t="s">
        <v>66</v>
      </c>
      <c r="S1512" t="s">
        <v>105</v>
      </c>
      <c r="T1512" t="s">
        <v>67</v>
      </c>
      <c r="U1512" t="s">
        <v>35</v>
      </c>
      <c r="V1512">
        <v>603</v>
      </c>
      <c r="W1512" t="s">
        <v>36</v>
      </c>
      <c r="X1512" t="s">
        <v>37</v>
      </c>
      <c r="Y1512">
        <v>2</v>
      </c>
      <c r="AB1512" t="str">
        <f>IF(Table111[[#This Row],[In Adafruit Kit]]+Table111[[#This Row],[Common part]]&gt;0,1,"")</f>
        <v/>
      </c>
      <c r="AC1512">
        <v>1</v>
      </c>
      <c r="AE1512" t="str">
        <f>VLOOKUP(Table111[[#This Row],[Resistance (Ohms)]],Values!$A$12:'Values'!D$88,3,0)</f>
        <v>STOCK</v>
      </c>
      <c r="AF1512" t="s">
        <v>29</v>
      </c>
      <c r="AG1512" t="str">
        <f>CONCATENATE(Table111[[#This Row],[Resistance (Ohms)]],Table111[[#This Row],[Tolerance]],Table111[[#This Row],[Stock]])</f>
        <v>820kÂ±5%Stock</v>
      </c>
      <c r="AH1512" t="s">
        <v>11345</v>
      </c>
      <c r="AI1512" s="6" t="s">
        <v>11350</v>
      </c>
    </row>
    <row r="1513" spans="1:35">
      <c r="A1513" t="s">
        <v>5274</v>
      </c>
      <c r="B1513" t="s">
        <v>5275</v>
      </c>
      <c r="C1513" t="s">
        <v>5956</v>
      </c>
      <c r="D1513" t="s">
        <v>5957</v>
      </c>
      <c r="E1513" t="s">
        <v>60</v>
      </c>
      <c r="F1513" t="s">
        <v>5958</v>
      </c>
      <c r="G1513">
        <v>142491</v>
      </c>
      <c r="H1513">
        <v>0</v>
      </c>
      <c r="I1513">
        <v>0.1</v>
      </c>
      <c r="J1513">
        <v>0</v>
      </c>
      <c r="K1513">
        <v>1</v>
      </c>
      <c r="L1513" t="s">
        <v>19</v>
      </c>
      <c r="M1513" t="s">
        <v>5279</v>
      </c>
      <c r="N1513" t="s">
        <v>332</v>
      </c>
      <c r="O1513" t="s">
        <v>24</v>
      </c>
      <c r="P1513" t="s">
        <v>5280</v>
      </c>
      <c r="Q1513" t="s">
        <v>65</v>
      </c>
      <c r="R1513" t="s">
        <v>66</v>
      </c>
      <c r="S1513" t="s">
        <v>105</v>
      </c>
      <c r="T1513" t="s">
        <v>67</v>
      </c>
      <c r="U1513" t="s">
        <v>35</v>
      </c>
      <c r="V1513">
        <v>603</v>
      </c>
      <c r="W1513" t="s">
        <v>36</v>
      </c>
      <c r="X1513" t="s">
        <v>37</v>
      </c>
      <c r="Y1513">
        <v>2</v>
      </c>
      <c r="AB1513" t="str">
        <f>IF(Table111[[#This Row],[In Adafruit Kit]]+Table111[[#This Row],[Common part]]&gt;0,1,"")</f>
        <v/>
      </c>
      <c r="AD1513">
        <v>1</v>
      </c>
      <c r="AE1513" t="str">
        <f>VLOOKUP(Table111[[#This Row],[Resistance (Ohms)]],Values!$A$12:'Values'!D$88,3,0)</f>
        <v>STOCK</v>
      </c>
      <c r="AF1513" t="s">
        <v>29</v>
      </c>
      <c r="AG1513" t="str">
        <f>CONCATENATE(Table111[[#This Row],[Resistance (Ohms)]],Table111[[#This Row],[Tolerance]],Table111[[#This Row],[Stock]])</f>
        <v>820kÂ±1%Stock</v>
      </c>
      <c r="AH1513" t="s">
        <v>11345</v>
      </c>
      <c r="AI1513" s="6" t="s">
        <v>11350</v>
      </c>
    </row>
    <row r="1514" spans="1:35">
      <c r="A1514" t="s">
        <v>7192</v>
      </c>
      <c r="B1514" t="s">
        <v>5275</v>
      </c>
      <c r="C1514" t="s">
        <v>8764</v>
      </c>
      <c r="D1514" t="s">
        <v>8765</v>
      </c>
      <c r="E1514" t="s">
        <v>60</v>
      </c>
      <c r="F1514" t="s">
        <v>5958</v>
      </c>
      <c r="G1514">
        <v>0</v>
      </c>
      <c r="H1514">
        <v>0</v>
      </c>
      <c r="I1514" t="s">
        <v>25</v>
      </c>
      <c r="J1514">
        <v>0</v>
      </c>
      <c r="K1514">
        <v>10</v>
      </c>
      <c r="L1514" t="s">
        <v>19</v>
      </c>
      <c r="M1514" t="s">
        <v>5279</v>
      </c>
      <c r="N1514" t="s">
        <v>332</v>
      </c>
      <c r="O1514" t="s">
        <v>24</v>
      </c>
      <c r="P1514" t="s">
        <v>5280</v>
      </c>
      <c r="Q1514" t="s">
        <v>65</v>
      </c>
      <c r="R1514" t="s">
        <v>20</v>
      </c>
      <c r="S1514" t="s">
        <v>105</v>
      </c>
      <c r="T1514" t="s">
        <v>67</v>
      </c>
      <c r="U1514" t="s">
        <v>35</v>
      </c>
      <c r="V1514">
        <v>603</v>
      </c>
      <c r="W1514" t="s">
        <v>36</v>
      </c>
      <c r="X1514" t="s">
        <v>37</v>
      </c>
      <c r="Y1514">
        <v>2</v>
      </c>
      <c r="AB1514" t="str">
        <f>IF(Table111[[#This Row],[In Adafruit Kit]]+Table111[[#This Row],[Common part]]&gt;0,1,"")</f>
        <v/>
      </c>
      <c r="AE1514" t="str">
        <f>VLOOKUP(Table111[[#This Row],[Resistance (Ohms)]],Values!$A$12:'Values'!D$88,3,0)</f>
        <v>STOCK</v>
      </c>
      <c r="AG1514" t="str">
        <f>CONCATENATE(Table111[[#This Row],[Resistance (Ohms)]],Table111[[#This Row],[Tolerance]],Table111[[#This Row],[Stock]])</f>
        <v>820kÂ±1%</v>
      </c>
      <c r="AH1514" t="s">
        <v>11345</v>
      </c>
      <c r="AI1514" s="6" t="s">
        <v>11350</v>
      </c>
    </row>
    <row r="1515" spans="1:35">
      <c r="A1515" t="s">
        <v>7192</v>
      </c>
      <c r="B1515" t="s">
        <v>5275</v>
      </c>
      <c r="C1515" t="s">
        <v>9168</v>
      </c>
      <c r="D1515" t="s">
        <v>9169</v>
      </c>
      <c r="E1515" t="s">
        <v>60</v>
      </c>
      <c r="F1515" t="s">
        <v>5463</v>
      </c>
      <c r="G1515">
        <v>0</v>
      </c>
      <c r="H1515">
        <v>0</v>
      </c>
      <c r="I1515" t="s">
        <v>25</v>
      </c>
      <c r="J1515">
        <v>0</v>
      </c>
      <c r="K1515">
        <v>10</v>
      </c>
      <c r="L1515" t="s">
        <v>19</v>
      </c>
      <c r="M1515" t="s">
        <v>5279</v>
      </c>
      <c r="N1515" t="s">
        <v>332</v>
      </c>
      <c r="O1515" t="s">
        <v>23</v>
      </c>
      <c r="P1515" t="s">
        <v>5280</v>
      </c>
      <c r="Q1515" t="s">
        <v>65</v>
      </c>
      <c r="R1515" t="s">
        <v>20</v>
      </c>
      <c r="S1515" t="s">
        <v>71</v>
      </c>
      <c r="T1515" t="s">
        <v>67</v>
      </c>
      <c r="U1515" t="s">
        <v>35</v>
      </c>
      <c r="V1515">
        <v>603</v>
      </c>
      <c r="W1515" t="s">
        <v>36</v>
      </c>
      <c r="X1515" t="s">
        <v>37</v>
      </c>
      <c r="Y1515">
        <v>2</v>
      </c>
      <c r="AB1515" t="str">
        <f>IF(Table111[[#This Row],[In Adafruit Kit]]+Table111[[#This Row],[Common part]]&gt;0,1,"")</f>
        <v/>
      </c>
      <c r="AE1515" t="str">
        <f>VLOOKUP(Table111[[#This Row],[Resistance (Ohms)]],Values!$A$12:'Values'!D$88,3,0)</f>
        <v>STOCK</v>
      </c>
      <c r="AG1515" t="str">
        <f>CONCATENATE(Table111[[#This Row],[Resistance (Ohms)]],Table111[[#This Row],[Tolerance]],Table111[[#This Row],[Stock]])</f>
        <v>820kÂ±5%</v>
      </c>
      <c r="AH1515" t="s">
        <v>11345</v>
      </c>
      <c r="AI1515" s="6" t="s">
        <v>11350</v>
      </c>
    </row>
    <row r="1516" spans="1:35">
      <c r="A1516" t="s">
        <v>5274</v>
      </c>
      <c r="B1516" t="s">
        <v>5275</v>
      </c>
      <c r="C1516" t="s">
        <v>7456</v>
      </c>
      <c r="D1516" t="s">
        <v>7457</v>
      </c>
      <c r="E1516" t="s">
        <v>60</v>
      </c>
      <c r="F1516" t="s">
        <v>7458</v>
      </c>
      <c r="G1516">
        <v>2820</v>
      </c>
      <c r="H1516">
        <v>0</v>
      </c>
      <c r="I1516">
        <v>0.1</v>
      </c>
      <c r="J1516">
        <v>0</v>
      </c>
      <c r="K1516">
        <v>1</v>
      </c>
      <c r="L1516" t="s">
        <v>19</v>
      </c>
      <c r="M1516" t="s">
        <v>5279</v>
      </c>
      <c r="N1516" t="s">
        <v>1243</v>
      </c>
      <c r="O1516" t="s">
        <v>24</v>
      </c>
      <c r="P1516" t="s">
        <v>5280</v>
      </c>
      <c r="Q1516" t="s">
        <v>65</v>
      </c>
      <c r="R1516" t="s">
        <v>66</v>
      </c>
      <c r="S1516" t="s">
        <v>105</v>
      </c>
      <c r="T1516" t="s">
        <v>67</v>
      </c>
      <c r="U1516" t="s">
        <v>35</v>
      </c>
      <c r="V1516">
        <v>603</v>
      </c>
      <c r="W1516" t="s">
        <v>36</v>
      </c>
      <c r="X1516" t="s">
        <v>37</v>
      </c>
      <c r="Y1516">
        <v>2</v>
      </c>
      <c r="AB1516" t="str">
        <f>IF(Table111[[#This Row],[In Adafruit Kit]]+Table111[[#This Row],[Common part]]&gt;0,1,"")</f>
        <v/>
      </c>
      <c r="AD1516">
        <v>1</v>
      </c>
      <c r="AE1516" t="e">
        <f>VLOOKUP(Table111[[#This Row],[Resistance (Ohms)]],Values!$A$12:'Values'!D$88,3,0)</f>
        <v>#N/A</v>
      </c>
      <c r="AG1516" t="str">
        <f>CONCATENATE(Table111[[#This Row],[Resistance (Ohms)]],Table111[[#This Row],[Tolerance]],Table111[[#This Row],[Stock]])</f>
        <v>825kÂ±1%</v>
      </c>
      <c r="AH1516" t="s">
        <v>11345</v>
      </c>
      <c r="AI1516" s="6" t="s">
        <v>11350</v>
      </c>
    </row>
    <row r="1517" spans="1:35">
      <c r="A1517" t="s">
        <v>7192</v>
      </c>
      <c r="B1517" t="s">
        <v>5275</v>
      </c>
      <c r="C1517" t="s">
        <v>8772</v>
      </c>
      <c r="D1517" t="s">
        <v>8773</v>
      </c>
      <c r="E1517" t="s">
        <v>60</v>
      </c>
      <c r="F1517" t="s">
        <v>7458</v>
      </c>
      <c r="G1517">
        <v>0</v>
      </c>
      <c r="H1517">
        <v>0</v>
      </c>
      <c r="I1517" t="s">
        <v>25</v>
      </c>
      <c r="J1517">
        <v>0</v>
      </c>
      <c r="K1517">
        <v>10</v>
      </c>
      <c r="L1517" t="s">
        <v>19</v>
      </c>
      <c r="M1517" t="s">
        <v>5279</v>
      </c>
      <c r="N1517" t="s">
        <v>1243</v>
      </c>
      <c r="O1517" t="s">
        <v>24</v>
      </c>
      <c r="P1517" t="s">
        <v>5280</v>
      </c>
      <c r="Q1517" t="s">
        <v>65</v>
      </c>
      <c r="R1517" t="s">
        <v>20</v>
      </c>
      <c r="S1517" t="s">
        <v>105</v>
      </c>
      <c r="T1517" t="s">
        <v>67</v>
      </c>
      <c r="U1517" t="s">
        <v>35</v>
      </c>
      <c r="V1517">
        <v>603</v>
      </c>
      <c r="W1517" t="s">
        <v>36</v>
      </c>
      <c r="X1517" t="s">
        <v>37</v>
      </c>
      <c r="Y1517">
        <v>2</v>
      </c>
      <c r="AB1517" t="str">
        <f>IF(Table111[[#This Row],[In Adafruit Kit]]+Table111[[#This Row],[Common part]]&gt;0,1,"")</f>
        <v/>
      </c>
      <c r="AE1517" t="e">
        <f>VLOOKUP(Table111[[#This Row],[Resistance (Ohms)]],Values!$A$12:'Values'!D$88,3,0)</f>
        <v>#N/A</v>
      </c>
      <c r="AG1517" t="str">
        <f>CONCATENATE(Table111[[#This Row],[Resistance (Ohms)]],Table111[[#This Row],[Tolerance]],Table111[[#This Row],[Stock]])</f>
        <v>825kÂ±1%</v>
      </c>
      <c r="AH1517" t="s">
        <v>11345</v>
      </c>
      <c r="AI1517" s="6" t="s">
        <v>11350</v>
      </c>
    </row>
    <row r="1518" spans="1:35">
      <c r="A1518" t="s">
        <v>5274</v>
      </c>
      <c r="B1518" t="s">
        <v>5275</v>
      </c>
      <c r="C1518" t="s">
        <v>5485</v>
      </c>
      <c r="D1518" t="s">
        <v>5486</v>
      </c>
      <c r="E1518" t="s">
        <v>60</v>
      </c>
      <c r="F1518" t="s">
        <v>5487</v>
      </c>
      <c r="G1518">
        <v>97253</v>
      </c>
      <c r="H1518">
        <v>0</v>
      </c>
      <c r="I1518">
        <v>0.1</v>
      </c>
      <c r="J1518">
        <v>0</v>
      </c>
      <c r="K1518">
        <v>1</v>
      </c>
      <c r="L1518" t="s">
        <v>19</v>
      </c>
      <c r="M1518" t="s">
        <v>5279</v>
      </c>
      <c r="N1518" t="s">
        <v>336</v>
      </c>
      <c r="O1518" t="s">
        <v>23</v>
      </c>
      <c r="P1518" t="s">
        <v>5280</v>
      </c>
      <c r="Q1518" t="s">
        <v>65</v>
      </c>
      <c r="R1518" t="s">
        <v>66</v>
      </c>
      <c r="S1518" t="s">
        <v>105</v>
      </c>
      <c r="T1518" t="s">
        <v>67</v>
      </c>
      <c r="U1518" t="s">
        <v>35</v>
      </c>
      <c r="V1518">
        <v>603</v>
      </c>
      <c r="W1518" t="s">
        <v>36</v>
      </c>
      <c r="X1518" t="s">
        <v>37</v>
      </c>
      <c r="Y1518">
        <v>2</v>
      </c>
      <c r="AB1518" t="str">
        <f>IF(Table111[[#This Row],[In Adafruit Kit]]+Table111[[#This Row],[Common part]]&gt;0,1,"")</f>
        <v/>
      </c>
      <c r="AC1518">
        <v>1</v>
      </c>
      <c r="AE1518" t="str">
        <f>VLOOKUP(Table111[[#This Row],[Resistance (Ohms)]],Values!$A$12:'Values'!D$88,3,0)</f>
        <v>STOCK</v>
      </c>
      <c r="AF1518" t="s">
        <v>29</v>
      </c>
      <c r="AG1518" t="str">
        <f>CONCATENATE(Table111[[#This Row],[Resistance (Ohms)]],Table111[[#This Row],[Tolerance]],Table111[[#This Row],[Stock]])</f>
        <v>82kÂ±5%Stock</v>
      </c>
      <c r="AH1518" t="s">
        <v>11345</v>
      </c>
      <c r="AI1518" s="6" t="s">
        <v>11350</v>
      </c>
    </row>
    <row r="1519" spans="1:35">
      <c r="A1519" t="s">
        <v>5274</v>
      </c>
      <c r="B1519" t="s">
        <v>5275</v>
      </c>
      <c r="C1519" t="s">
        <v>5872</v>
      </c>
      <c r="D1519" t="s">
        <v>5873</v>
      </c>
      <c r="E1519" t="s">
        <v>60</v>
      </c>
      <c r="F1519" t="s">
        <v>5874</v>
      </c>
      <c r="G1519">
        <v>172835</v>
      </c>
      <c r="H1519">
        <v>0</v>
      </c>
      <c r="I1519">
        <v>0.1</v>
      </c>
      <c r="J1519">
        <v>0</v>
      </c>
      <c r="K1519">
        <v>1</v>
      </c>
      <c r="L1519" t="s">
        <v>19</v>
      </c>
      <c r="M1519" t="s">
        <v>5279</v>
      </c>
      <c r="N1519" t="s">
        <v>336</v>
      </c>
      <c r="O1519" t="s">
        <v>24</v>
      </c>
      <c r="P1519" t="s">
        <v>5280</v>
      </c>
      <c r="Q1519" t="s">
        <v>65</v>
      </c>
      <c r="R1519" t="s">
        <v>66</v>
      </c>
      <c r="S1519" t="s">
        <v>105</v>
      </c>
      <c r="T1519" t="s">
        <v>67</v>
      </c>
      <c r="U1519" t="s">
        <v>35</v>
      </c>
      <c r="V1519">
        <v>603</v>
      </c>
      <c r="W1519" t="s">
        <v>36</v>
      </c>
      <c r="X1519" t="s">
        <v>37</v>
      </c>
      <c r="Y1519">
        <v>2</v>
      </c>
      <c r="AB1519" t="str">
        <f>IF(Table111[[#This Row],[In Adafruit Kit]]+Table111[[#This Row],[Common part]]&gt;0,1,"")</f>
        <v/>
      </c>
      <c r="AD1519">
        <v>1</v>
      </c>
      <c r="AE1519" t="str">
        <f>VLOOKUP(Table111[[#This Row],[Resistance (Ohms)]],Values!$A$12:'Values'!D$88,3,0)</f>
        <v>STOCK</v>
      </c>
      <c r="AF1519" t="s">
        <v>29</v>
      </c>
      <c r="AG1519" t="str">
        <f>CONCATENATE(Table111[[#This Row],[Resistance (Ohms)]],Table111[[#This Row],[Tolerance]],Table111[[#This Row],[Stock]])</f>
        <v>82kÂ±1%Stock</v>
      </c>
      <c r="AH1519" t="s">
        <v>11345</v>
      </c>
      <c r="AI1519" s="6" t="s">
        <v>11350</v>
      </c>
    </row>
    <row r="1520" spans="1:35">
      <c r="A1520" t="s">
        <v>7192</v>
      </c>
      <c r="B1520" t="s">
        <v>5275</v>
      </c>
      <c r="C1520" t="s">
        <v>8762</v>
      </c>
      <c r="D1520" t="s">
        <v>8763</v>
      </c>
      <c r="E1520" t="s">
        <v>60</v>
      </c>
      <c r="F1520" t="s">
        <v>5874</v>
      </c>
      <c r="G1520">
        <v>0</v>
      </c>
      <c r="H1520">
        <v>0</v>
      </c>
      <c r="I1520" t="s">
        <v>25</v>
      </c>
      <c r="J1520">
        <v>0</v>
      </c>
      <c r="K1520">
        <v>10</v>
      </c>
      <c r="L1520" t="s">
        <v>19</v>
      </c>
      <c r="M1520" t="s">
        <v>5279</v>
      </c>
      <c r="N1520" t="s">
        <v>336</v>
      </c>
      <c r="O1520" t="s">
        <v>24</v>
      </c>
      <c r="P1520" t="s">
        <v>5280</v>
      </c>
      <c r="Q1520" t="s">
        <v>65</v>
      </c>
      <c r="R1520" t="s">
        <v>20</v>
      </c>
      <c r="S1520" t="s">
        <v>105</v>
      </c>
      <c r="T1520" t="s">
        <v>67</v>
      </c>
      <c r="U1520" t="s">
        <v>35</v>
      </c>
      <c r="V1520">
        <v>603</v>
      </c>
      <c r="W1520" t="s">
        <v>36</v>
      </c>
      <c r="X1520" t="s">
        <v>37</v>
      </c>
      <c r="Y1520">
        <v>2</v>
      </c>
      <c r="AB1520" t="str">
        <f>IF(Table111[[#This Row],[In Adafruit Kit]]+Table111[[#This Row],[Common part]]&gt;0,1,"")</f>
        <v/>
      </c>
      <c r="AE1520" t="str">
        <f>VLOOKUP(Table111[[#This Row],[Resistance (Ohms)]],Values!$A$12:'Values'!D$88,3,0)</f>
        <v>STOCK</v>
      </c>
      <c r="AG1520" t="str">
        <f>CONCATENATE(Table111[[#This Row],[Resistance (Ohms)]],Table111[[#This Row],[Tolerance]],Table111[[#This Row],[Stock]])</f>
        <v>82kÂ±1%</v>
      </c>
      <c r="AH1520" t="s">
        <v>11345</v>
      </c>
      <c r="AI1520" s="6" t="s">
        <v>11350</v>
      </c>
    </row>
    <row r="1521" spans="1:35">
      <c r="A1521" t="s">
        <v>7192</v>
      </c>
      <c r="B1521" t="s">
        <v>5275</v>
      </c>
      <c r="C1521" t="s">
        <v>9166</v>
      </c>
      <c r="D1521" t="s">
        <v>9167</v>
      </c>
      <c r="E1521" t="s">
        <v>60</v>
      </c>
      <c r="F1521" t="s">
        <v>5487</v>
      </c>
      <c r="G1521">
        <v>0</v>
      </c>
      <c r="H1521">
        <v>0</v>
      </c>
      <c r="I1521" t="s">
        <v>25</v>
      </c>
      <c r="J1521">
        <v>0</v>
      </c>
      <c r="K1521">
        <v>10</v>
      </c>
      <c r="L1521" t="s">
        <v>19</v>
      </c>
      <c r="M1521" t="s">
        <v>5279</v>
      </c>
      <c r="N1521" t="s">
        <v>336</v>
      </c>
      <c r="O1521" t="s">
        <v>23</v>
      </c>
      <c r="P1521" t="s">
        <v>5280</v>
      </c>
      <c r="Q1521" t="s">
        <v>65</v>
      </c>
      <c r="R1521" t="s">
        <v>20</v>
      </c>
      <c r="S1521" t="s">
        <v>71</v>
      </c>
      <c r="T1521" t="s">
        <v>67</v>
      </c>
      <c r="U1521" t="s">
        <v>35</v>
      </c>
      <c r="V1521">
        <v>603</v>
      </c>
      <c r="W1521" t="s">
        <v>36</v>
      </c>
      <c r="X1521" t="s">
        <v>37</v>
      </c>
      <c r="Y1521">
        <v>2</v>
      </c>
      <c r="AB1521" t="str">
        <f>IF(Table111[[#This Row],[In Adafruit Kit]]+Table111[[#This Row],[Common part]]&gt;0,1,"")</f>
        <v/>
      </c>
      <c r="AE1521" t="str">
        <f>VLOOKUP(Table111[[#This Row],[Resistance (Ohms)]],Values!$A$12:'Values'!D$88,3,0)</f>
        <v>STOCK</v>
      </c>
      <c r="AG1521" t="str">
        <f>CONCATENATE(Table111[[#This Row],[Resistance (Ohms)]],Table111[[#This Row],[Tolerance]],Table111[[#This Row],[Stock]])</f>
        <v>82kÂ±5%</v>
      </c>
      <c r="AH1521" t="s">
        <v>11345</v>
      </c>
      <c r="AI1521" s="6" t="s">
        <v>11350</v>
      </c>
    </row>
    <row r="1522" spans="1:35">
      <c r="A1522" t="s">
        <v>5274</v>
      </c>
      <c r="B1522" t="s">
        <v>5275</v>
      </c>
      <c r="C1522" t="s">
        <v>6178</v>
      </c>
      <c r="D1522" t="s">
        <v>6179</v>
      </c>
      <c r="E1522" t="s">
        <v>60</v>
      </c>
      <c r="F1522" t="s">
        <v>6180</v>
      </c>
      <c r="G1522">
        <v>99386</v>
      </c>
      <c r="H1522">
        <v>0</v>
      </c>
      <c r="I1522">
        <v>0.1</v>
      </c>
      <c r="J1522">
        <v>0</v>
      </c>
      <c r="K1522">
        <v>1</v>
      </c>
      <c r="L1522" t="s">
        <v>19</v>
      </c>
      <c r="M1522" t="s">
        <v>5279</v>
      </c>
      <c r="N1522" t="s">
        <v>1104</v>
      </c>
      <c r="O1522" t="s">
        <v>24</v>
      </c>
      <c r="P1522" t="s">
        <v>5280</v>
      </c>
      <c r="Q1522" t="s">
        <v>65</v>
      </c>
      <c r="R1522" t="s">
        <v>66</v>
      </c>
      <c r="S1522" t="s">
        <v>105</v>
      </c>
      <c r="T1522" t="s">
        <v>67</v>
      </c>
      <c r="U1522" t="s">
        <v>35</v>
      </c>
      <c r="V1522">
        <v>603</v>
      </c>
      <c r="W1522" t="s">
        <v>36</v>
      </c>
      <c r="X1522" t="s">
        <v>37</v>
      </c>
      <c r="Y1522">
        <v>2</v>
      </c>
      <c r="AB1522" t="str">
        <f>IF(Table111[[#This Row],[In Adafruit Kit]]+Table111[[#This Row],[Common part]]&gt;0,1,"")</f>
        <v/>
      </c>
      <c r="AD1522">
        <v>1</v>
      </c>
      <c r="AE1522" t="e">
        <f>VLOOKUP(Table111[[#This Row],[Resistance (Ohms)]],Values!$A$12:'Values'!D$88,3,0)</f>
        <v>#N/A</v>
      </c>
      <c r="AG1522" t="str">
        <f>CONCATENATE(Table111[[#This Row],[Resistance (Ohms)]],Table111[[#This Row],[Tolerance]],Table111[[#This Row],[Stock]])</f>
        <v>84.5kÂ±1%</v>
      </c>
      <c r="AH1522" t="s">
        <v>11345</v>
      </c>
      <c r="AI1522" s="6" t="s">
        <v>11350</v>
      </c>
    </row>
    <row r="1523" spans="1:35">
      <c r="A1523" t="s">
        <v>7192</v>
      </c>
      <c r="B1523" t="s">
        <v>5275</v>
      </c>
      <c r="C1523" t="s">
        <v>8782</v>
      </c>
      <c r="D1523" t="s">
        <v>8783</v>
      </c>
      <c r="E1523" t="s">
        <v>60</v>
      </c>
      <c r="F1523" t="s">
        <v>6180</v>
      </c>
      <c r="G1523">
        <v>0</v>
      </c>
      <c r="H1523">
        <v>0</v>
      </c>
      <c r="I1523" t="s">
        <v>25</v>
      </c>
      <c r="J1523">
        <v>0</v>
      </c>
      <c r="K1523">
        <v>10</v>
      </c>
      <c r="L1523" t="s">
        <v>19</v>
      </c>
      <c r="M1523" t="s">
        <v>5279</v>
      </c>
      <c r="N1523" t="s">
        <v>1104</v>
      </c>
      <c r="O1523" t="s">
        <v>24</v>
      </c>
      <c r="P1523" t="s">
        <v>5280</v>
      </c>
      <c r="Q1523" t="s">
        <v>65</v>
      </c>
      <c r="R1523" t="s">
        <v>20</v>
      </c>
      <c r="S1523" t="s">
        <v>105</v>
      </c>
      <c r="T1523" t="s">
        <v>67</v>
      </c>
      <c r="U1523" t="s">
        <v>35</v>
      </c>
      <c r="V1523">
        <v>603</v>
      </c>
      <c r="W1523" t="s">
        <v>36</v>
      </c>
      <c r="X1523" t="s">
        <v>37</v>
      </c>
      <c r="Y1523">
        <v>2</v>
      </c>
      <c r="AB1523" t="str">
        <f>IF(Table111[[#This Row],[In Adafruit Kit]]+Table111[[#This Row],[Common part]]&gt;0,1,"")</f>
        <v/>
      </c>
      <c r="AE1523" t="e">
        <f>VLOOKUP(Table111[[#This Row],[Resistance (Ohms)]],Values!$A$12:'Values'!D$88,3,0)</f>
        <v>#N/A</v>
      </c>
      <c r="AG1523" t="str">
        <f>CONCATENATE(Table111[[#This Row],[Resistance (Ohms)]],Table111[[#This Row],[Tolerance]],Table111[[#This Row],[Stock]])</f>
        <v>84.5kÂ±1%</v>
      </c>
      <c r="AH1523" t="s">
        <v>11345</v>
      </c>
      <c r="AI1523" s="6" t="s">
        <v>11350</v>
      </c>
    </row>
    <row r="1524" spans="1:35">
      <c r="A1524" t="s">
        <v>5274</v>
      </c>
      <c r="B1524" t="s">
        <v>5275</v>
      </c>
      <c r="C1524" t="s">
        <v>6535</v>
      </c>
      <c r="D1524" t="s">
        <v>6536</v>
      </c>
      <c r="E1524" t="s">
        <v>60</v>
      </c>
      <c r="F1524" t="s">
        <v>6537</v>
      </c>
      <c r="G1524">
        <v>58710</v>
      </c>
      <c r="H1524">
        <v>0</v>
      </c>
      <c r="I1524">
        <v>0.1</v>
      </c>
      <c r="J1524">
        <v>0</v>
      </c>
      <c r="K1524">
        <v>1</v>
      </c>
      <c r="L1524" t="s">
        <v>19</v>
      </c>
      <c r="M1524" t="s">
        <v>5279</v>
      </c>
      <c r="N1524" t="s">
        <v>2208</v>
      </c>
      <c r="O1524" t="s">
        <v>24</v>
      </c>
      <c r="P1524" t="s">
        <v>5280</v>
      </c>
      <c r="Q1524" t="s">
        <v>65</v>
      </c>
      <c r="R1524" t="s">
        <v>66</v>
      </c>
      <c r="S1524" t="s">
        <v>105</v>
      </c>
      <c r="T1524" t="s">
        <v>67</v>
      </c>
      <c r="U1524" t="s">
        <v>35</v>
      </c>
      <c r="V1524">
        <v>603</v>
      </c>
      <c r="W1524" t="s">
        <v>36</v>
      </c>
      <c r="X1524" t="s">
        <v>37</v>
      </c>
      <c r="Y1524">
        <v>2</v>
      </c>
      <c r="AB1524" t="str">
        <f>IF(Table111[[#This Row],[In Adafruit Kit]]+Table111[[#This Row],[Common part]]&gt;0,1,"")</f>
        <v/>
      </c>
      <c r="AD1524">
        <v>1</v>
      </c>
      <c r="AE1524" t="e">
        <f>VLOOKUP(Table111[[#This Row],[Resistance (Ohms)]],Values!$A$12:'Values'!D$88,3,0)</f>
        <v>#N/A</v>
      </c>
      <c r="AG1524" t="str">
        <f>CONCATENATE(Table111[[#This Row],[Resistance (Ohms)]],Table111[[#This Row],[Tolerance]],Table111[[#This Row],[Stock]])</f>
        <v>845kÂ±1%</v>
      </c>
      <c r="AH1524" t="s">
        <v>11345</v>
      </c>
      <c r="AI1524" s="6" t="s">
        <v>11350</v>
      </c>
    </row>
    <row r="1525" spans="1:35">
      <c r="A1525" t="s">
        <v>7192</v>
      </c>
      <c r="B1525" t="s">
        <v>5275</v>
      </c>
      <c r="C1525" t="s">
        <v>8784</v>
      </c>
      <c r="D1525" t="s">
        <v>8785</v>
      </c>
      <c r="E1525" t="s">
        <v>60</v>
      </c>
      <c r="F1525" t="s">
        <v>6537</v>
      </c>
      <c r="G1525">
        <v>0</v>
      </c>
      <c r="H1525">
        <v>0</v>
      </c>
      <c r="I1525" t="s">
        <v>25</v>
      </c>
      <c r="J1525">
        <v>0</v>
      </c>
      <c r="K1525">
        <v>10</v>
      </c>
      <c r="L1525" t="s">
        <v>19</v>
      </c>
      <c r="M1525" t="s">
        <v>5279</v>
      </c>
      <c r="N1525" t="s">
        <v>2208</v>
      </c>
      <c r="O1525" t="s">
        <v>24</v>
      </c>
      <c r="P1525" t="s">
        <v>5280</v>
      </c>
      <c r="Q1525" t="s">
        <v>65</v>
      </c>
      <c r="R1525" t="s">
        <v>20</v>
      </c>
      <c r="S1525" t="s">
        <v>105</v>
      </c>
      <c r="T1525" t="s">
        <v>67</v>
      </c>
      <c r="U1525" t="s">
        <v>35</v>
      </c>
      <c r="V1525">
        <v>603</v>
      </c>
      <c r="W1525" t="s">
        <v>36</v>
      </c>
      <c r="X1525" t="s">
        <v>37</v>
      </c>
      <c r="Y1525">
        <v>2</v>
      </c>
      <c r="AB1525" t="str">
        <f>IF(Table111[[#This Row],[In Adafruit Kit]]+Table111[[#This Row],[Common part]]&gt;0,1,"")</f>
        <v/>
      </c>
      <c r="AE1525" t="e">
        <f>VLOOKUP(Table111[[#This Row],[Resistance (Ohms)]],Values!$A$12:'Values'!D$88,3,0)</f>
        <v>#N/A</v>
      </c>
      <c r="AG1525" t="str">
        <f>CONCATENATE(Table111[[#This Row],[Resistance (Ohms)]],Table111[[#This Row],[Tolerance]],Table111[[#This Row],[Stock]])</f>
        <v>845kÂ±1%</v>
      </c>
      <c r="AH1525" t="s">
        <v>11345</v>
      </c>
      <c r="AI1525" s="6" t="s">
        <v>11350</v>
      </c>
    </row>
    <row r="1526" spans="1:35">
      <c r="A1526" t="s">
        <v>5274</v>
      </c>
      <c r="B1526" t="s">
        <v>5275</v>
      </c>
      <c r="C1526" t="s">
        <v>6391</v>
      </c>
      <c r="D1526" t="s">
        <v>6392</v>
      </c>
      <c r="E1526" t="s">
        <v>60</v>
      </c>
      <c r="F1526" t="s">
        <v>6393</v>
      </c>
      <c r="G1526">
        <v>76939</v>
      </c>
      <c r="H1526">
        <v>0</v>
      </c>
      <c r="I1526">
        <v>0.1</v>
      </c>
      <c r="J1526">
        <v>0</v>
      </c>
      <c r="K1526">
        <v>1</v>
      </c>
      <c r="L1526" t="s">
        <v>19</v>
      </c>
      <c r="M1526" t="s">
        <v>5279</v>
      </c>
      <c r="N1526" t="s">
        <v>1520</v>
      </c>
      <c r="O1526" t="s">
        <v>24</v>
      </c>
      <c r="P1526" t="s">
        <v>5280</v>
      </c>
      <c r="Q1526" t="s">
        <v>65</v>
      </c>
      <c r="R1526" t="s">
        <v>66</v>
      </c>
      <c r="S1526" t="s">
        <v>105</v>
      </c>
      <c r="T1526" t="s">
        <v>67</v>
      </c>
      <c r="U1526" t="s">
        <v>35</v>
      </c>
      <c r="V1526">
        <v>603</v>
      </c>
      <c r="W1526" t="s">
        <v>36</v>
      </c>
      <c r="X1526" t="s">
        <v>37</v>
      </c>
      <c r="Y1526">
        <v>2</v>
      </c>
      <c r="AB1526" t="str">
        <f>IF(Table111[[#This Row],[In Adafruit Kit]]+Table111[[#This Row],[Common part]]&gt;0,1,"")</f>
        <v/>
      </c>
      <c r="AD1526">
        <v>1</v>
      </c>
      <c r="AE1526" t="e">
        <f>VLOOKUP(Table111[[#This Row],[Resistance (Ohms)]],Values!$A$12:'Values'!D$88,3,0)</f>
        <v>#N/A</v>
      </c>
      <c r="AG1526" t="str">
        <f>CONCATENATE(Table111[[#This Row],[Resistance (Ohms)]],Table111[[#This Row],[Tolerance]],Table111[[#This Row],[Stock]])</f>
        <v>86.6kÂ±1%</v>
      </c>
      <c r="AH1526" t="s">
        <v>11345</v>
      </c>
      <c r="AI1526" s="6" t="s">
        <v>11350</v>
      </c>
    </row>
    <row r="1527" spans="1:35">
      <c r="A1527" t="s">
        <v>7192</v>
      </c>
      <c r="B1527" t="s">
        <v>5275</v>
      </c>
      <c r="C1527" t="s">
        <v>8792</v>
      </c>
      <c r="D1527" t="s">
        <v>8793</v>
      </c>
      <c r="E1527" t="s">
        <v>60</v>
      </c>
      <c r="F1527" t="s">
        <v>6393</v>
      </c>
      <c r="G1527">
        <v>0</v>
      </c>
      <c r="H1527">
        <v>0</v>
      </c>
      <c r="I1527" t="s">
        <v>25</v>
      </c>
      <c r="J1527">
        <v>0</v>
      </c>
      <c r="K1527">
        <v>10</v>
      </c>
      <c r="L1527" t="s">
        <v>19</v>
      </c>
      <c r="M1527" t="s">
        <v>5279</v>
      </c>
      <c r="N1527" t="s">
        <v>1520</v>
      </c>
      <c r="O1527" t="s">
        <v>24</v>
      </c>
      <c r="P1527" t="s">
        <v>5280</v>
      </c>
      <c r="Q1527" t="s">
        <v>65</v>
      </c>
      <c r="R1527" t="s">
        <v>20</v>
      </c>
      <c r="S1527" t="s">
        <v>105</v>
      </c>
      <c r="T1527" t="s">
        <v>67</v>
      </c>
      <c r="U1527" t="s">
        <v>35</v>
      </c>
      <c r="V1527">
        <v>603</v>
      </c>
      <c r="W1527" t="s">
        <v>36</v>
      </c>
      <c r="X1527" t="s">
        <v>37</v>
      </c>
      <c r="Y1527">
        <v>2</v>
      </c>
      <c r="AB1527" t="str">
        <f>IF(Table111[[#This Row],[In Adafruit Kit]]+Table111[[#This Row],[Common part]]&gt;0,1,"")</f>
        <v/>
      </c>
      <c r="AE1527" t="e">
        <f>VLOOKUP(Table111[[#This Row],[Resistance (Ohms)]],Values!$A$12:'Values'!D$88,3,0)</f>
        <v>#N/A</v>
      </c>
      <c r="AG1527" t="str">
        <f>CONCATENATE(Table111[[#This Row],[Resistance (Ohms)]],Table111[[#This Row],[Tolerance]],Table111[[#This Row],[Stock]])</f>
        <v>86.6kÂ±1%</v>
      </c>
      <c r="AH1527" t="s">
        <v>11345</v>
      </c>
      <c r="AI1527" s="6" t="s">
        <v>11350</v>
      </c>
    </row>
    <row r="1528" spans="1:35">
      <c r="A1528" t="s">
        <v>5274</v>
      </c>
      <c r="B1528" t="s">
        <v>5275</v>
      </c>
      <c r="C1528" t="s">
        <v>6601</v>
      </c>
      <c r="D1528" t="s">
        <v>6602</v>
      </c>
      <c r="E1528" t="s">
        <v>60</v>
      </c>
      <c r="F1528" t="s">
        <v>6603</v>
      </c>
      <c r="G1528">
        <v>59440</v>
      </c>
      <c r="H1528">
        <v>0</v>
      </c>
      <c r="I1528">
        <v>0.1</v>
      </c>
      <c r="J1528">
        <v>0</v>
      </c>
      <c r="K1528">
        <v>1</v>
      </c>
      <c r="L1528" t="s">
        <v>19</v>
      </c>
      <c r="M1528" t="s">
        <v>5279</v>
      </c>
      <c r="N1528" t="s">
        <v>1646</v>
      </c>
      <c r="O1528" t="s">
        <v>24</v>
      </c>
      <c r="P1528" t="s">
        <v>5280</v>
      </c>
      <c r="Q1528" t="s">
        <v>65</v>
      </c>
      <c r="R1528" t="s">
        <v>66</v>
      </c>
      <c r="S1528" t="s">
        <v>105</v>
      </c>
      <c r="T1528" t="s">
        <v>67</v>
      </c>
      <c r="U1528" t="s">
        <v>35</v>
      </c>
      <c r="V1528">
        <v>603</v>
      </c>
      <c r="W1528" t="s">
        <v>36</v>
      </c>
      <c r="X1528" t="s">
        <v>37</v>
      </c>
      <c r="Y1528">
        <v>2</v>
      </c>
      <c r="AB1528" t="str">
        <f>IF(Table111[[#This Row],[In Adafruit Kit]]+Table111[[#This Row],[Common part]]&gt;0,1,"")</f>
        <v/>
      </c>
      <c r="AD1528">
        <v>1</v>
      </c>
      <c r="AE1528" t="e">
        <f>VLOOKUP(Table111[[#This Row],[Resistance (Ohms)]],Values!$A$12:'Values'!D$88,3,0)</f>
        <v>#N/A</v>
      </c>
      <c r="AG1528" t="str">
        <f>CONCATENATE(Table111[[#This Row],[Resistance (Ohms)]],Table111[[#This Row],[Tolerance]],Table111[[#This Row],[Stock]])</f>
        <v>866kÂ±1%</v>
      </c>
      <c r="AH1528" t="s">
        <v>11345</v>
      </c>
      <c r="AI1528" s="6" t="s">
        <v>11350</v>
      </c>
    </row>
    <row r="1529" spans="1:35">
      <c r="A1529" t="s">
        <v>7192</v>
      </c>
      <c r="B1529" t="s">
        <v>5275</v>
      </c>
      <c r="C1529" t="s">
        <v>8794</v>
      </c>
      <c r="D1529" t="s">
        <v>8795</v>
      </c>
      <c r="E1529" t="s">
        <v>60</v>
      </c>
      <c r="F1529" t="s">
        <v>6603</v>
      </c>
      <c r="G1529">
        <v>0</v>
      </c>
      <c r="H1529">
        <v>0</v>
      </c>
      <c r="I1529" t="s">
        <v>25</v>
      </c>
      <c r="J1529">
        <v>0</v>
      </c>
      <c r="K1529">
        <v>10</v>
      </c>
      <c r="L1529" t="s">
        <v>19</v>
      </c>
      <c r="M1529" t="s">
        <v>5279</v>
      </c>
      <c r="N1529" t="s">
        <v>1646</v>
      </c>
      <c r="O1529" t="s">
        <v>24</v>
      </c>
      <c r="P1529" t="s">
        <v>5280</v>
      </c>
      <c r="Q1529" t="s">
        <v>65</v>
      </c>
      <c r="R1529" t="s">
        <v>20</v>
      </c>
      <c r="S1529" t="s">
        <v>105</v>
      </c>
      <c r="T1529" t="s">
        <v>67</v>
      </c>
      <c r="U1529" t="s">
        <v>35</v>
      </c>
      <c r="V1529">
        <v>603</v>
      </c>
      <c r="W1529" t="s">
        <v>36</v>
      </c>
      <c r="X1529" t="s">
        <v>37</v>
      </c>
      <c r="Y1529">
        <v>2</v>
      </c>
      <c r="AB1529" t="str">
        <f>IF(Table111[[#This Row],[In Adafruit Kit]]+Table111[[#This Row],[Common part]]&gt;0,1,"")</f>
        <v/>
      </c>
      <c r="AE1529" t="e">
        <f>VLOOKUP(Table111[[#This Row],[Resistance (Ohms)]],Values!$A$12:'Values'!D$88,3,0)</f>
        <v>#N/A</v>
      </c>
      <c r="AG1529" t="str">
        <f>CONCATENATE(Table111[[#This Row],[Resistance (Ohms)]],Table111[[#This Row],[Tolerance]],Table111[[#This Row],[Stock]])</f>
        <v>866kÂ±1%</v>
      </c>
      <c r="AH1529" t="s">
        <v>11345</v>
      </c>
      <c r="AI1529" s="6" t="s">
        <v>11350</v>
      </c>
    </row>
    <row r="1530" spans="1:35">
      <c r="A1530" t="s">
        <v>5274</v>
      </c>
      <c r="B1530" t="s">
        <v>5275</v>
      </c>
      <c r="C1530" t="s">
        <v>7426</v>
      </c>
      <c r="D1530" t="s">
        <v>7427</v>
      </c>
      <c r="E1530" t="s">
        <v>60</v>
      </c>
      <c r="F1530" t="s">
        <v>7428</v>
      </c>
      <c r="G1530">
        <v>4012</v>
      </c>
      <c r="H1530">
        <v>0</v>
      </c>
      <c r="I1530">
        <v>0.1</v>
      </c>
      <c r="J1530">
        <v>0</v>
      </c>
      <c r="K1530">
        <v>1</v>
      </c>
      <c r="L1530" t="s">
        <v>19</v>
      </c>
      <c r="M1530" t="s">
        <v>5279</v>
      </c>
      <c r="N1530" t="s">
        <v>1850</v>
      </c>
      <c r="O1530" t="s">
        <v>24</v>
      </c>
      <c r="P1530" t="s">
        <v>5280</v>
      </c>
      <c r="Q1530" t="s">
        <v>65</v>
      </c>
      <c r="R1530" t="s">
        <v>66</v>
      </c>
      <c r="S1530" t="s">
        <v>105</v>
      </c>
      <c r="T1530" t="s">
        <v>67</v>
      </c>
      <c r="U1530" t="s">
        <v>35</v>
      </c>
      <c r="V1530">
        <v>603</v>
      </c>
      <c r="W1530" t="s">
        <v>36</v>
      </c>
      <c r="X1530" t="s">
        <v>37</v>
      </c>
      <c r="Y1530">
        <v>2</v>
      </c>
      <c r="AB1530" t="str">
        <f>IF(Table111[[#This Row],[In Adafruit Kit]]+Table111[[#This Row],[Common part]]&gt;0,1,"")</f>
        <v/>
      </c>
      <c r="AD1530">
        <v>1</v>
      </c>
      <c r="AE1530" t="e">
        <f>VLOOKUP(Table111[[#This Row],[Resistance (Ohms)]],Values!$A$12:'Values'!D$88,3,0)</f>
        <v>#N/A</v>
      </c>
      <c r="AG1530" t="str">
        <f>CONCATENATE(Table111[[#This Row],[Resistance (Ohms)]],Table111[[#This Row],[Tolerance]],Table111[[#This Row],[Stock]])</f>
        <v>88.7kÂ±1%</v>
      </c>
      <c r="AH1530" t="s">
        <v>11345</v>
      </c>
      <c r="AI1530" s="6" t="s">
        <v>11350</v>
      </c>
    </row>
    <row r="1531" spans="1:35">
      <c r="A1531" t="s">
        <v>7192</v>
      </c>
      <c r="B1531" t="s">
        <v>5275</v>
      </c>
      <c r="C1531" t="s">
        <v>8800</v>
      </c>
      <c r="D1531" t="s">
        <v>8801</v>
      </c>
      <c r="E1531" t="s">
        <v>60</v>
      </c>
      <c r="F1531" t="s">
        <v>7428</v>
      </c>
      <c r="G1531">
        <v>0</v>
      </c>
      <c r="H1531">
        <v>0</v>
      </c>
      <c r="I1531" t="s">
        <v>25</v>
      </c>
      <c r="J1531">
        <v>0</v>
      </c>
      <c r="K1531">
        <v>10</v>
      </c>
      <c r="L1531" t="s">
        <v>19</v>
      </c>
      <c r="M1531" t="s">
        <v>5279</v>
      </c>
      <c r="N1531" t="s">
        <v>1850</v>
      </c>
      <c r="O1531" t="s">
        <v>24</v>
      </c>
      <c r="P1531" t="s">
        <v>5280</v>
      </c>
      <c r="Q1531" t="s">
        <v>65</v>
      </c>
      <c r="R1531" t="s">
        <v>20</v>
      </c>
      <c r="S1531" t="s">
        <v>105</v>
      </c>
      <c r="T1531" t="s">
        <v>67</v>
      </c>
      <c r="U1531" t="s">
        <v>35</v>
      </c>
      <c r="V1531">
        <v>603</v>
      </c>
      <c r="W1531" t="s">
        <v>36</v>
      </c>
      <c r="X1531" t="s">
        <v>37</v>
      </c>
      <c r="Y1531">
        <v>2</v>
      </c>
      <c r="AB1531" t="str">
        <f>IF(Table111[[#This Row],[In Adafruit Kit]]+Table111[[#This Row],[Common part]]&gt;0,1,"")</f>
        <v/>
      </c>
      <c r="AE1531" t="e">
        <f>VLOOKUP(Table111[[#This Row],[Resistance (Ohms)]],Values!$A$12:'Values'!D$88,3,0)</f>
        <v>#N/A</v>
      </c>
      <c r="AG1531" t="str">
        <f>CONCATENATE(Table111[[#This Row],[Resistance (Ohms)]],Table111[[#This Row],[Tolerance]],Table111[[#This Row],[Stock]])</f>
        <v>88.7kÂ±1%</v>
      </c>
      <c r="AH1531" t="s">
        <v>11345</v>
      </c>
      <c r="AI1531" s="6" t="s">
        <v>11350</v>
      </c>
    </row>
    <row r="1532" spans="1:35">
      <c r="A1532" t="s">
        <v>5274</v>
      </c>
      <c r="B1532" t="s">
        <v>5275</v>
      </c>
      <c r="C1532" t="s">
        <v>7012</v>
      </c>
      <c r="D1532" t="s">
        <v>7013</v>
      </c>
      <c r="E1532" t="s">
        <v>60</v>
      </c>
      <c r="F1532" t="s">
        <v>7014</v>
      </c>
      <c r="G1532">
        <v>15310</v>
      </c>
      <c r="H1532">
        <v>0</v>
      </c>
      <c r="I1532">
        <v>0.1</v>
      </c>
      <c r="J1532">
        <v>0</v>
      </c>
      <c r="K1532">
        <v>1</v>
      </c>
      <c r="L1532" t="s">
        <v>19</v>
      </c>
      <c r="M1532" t="s">
        <v>5279</v>
      </c>
      <c r="N1532" t="s">
        <v>1527</v>
      </c>
      <c r="O1532" t="s">
        <v>24</v>
      </c>
      <c r="P1532" t="s">
        <v>5280</v>
      </c>
      <c r="Q1532" t="s">
        <v>65</v>
      </c>
      <c r="R1532" t="s">
        <v>66</v>
      </c>
      <c r="S1532" t="s">
        <v>105</v>
      </c>
      <c r="T1532" t="s">
        <v>67</v>
      </c>
      <c r="U1532" t="s">
        <v>35</v>
      </c>
      <c r="V1532">
        <v>603</v>
      </c>
      <c r="W1532" t="s">
        <v>36</v>
      </c>
      <c r="X1532" t="s">
        <v>37</v>
      </c>
      <c r="Y1532">
        <v>2</v>
      </c>
      <c r="AB1532" t="str">
        <f>IF(Table111[[#This Row],[In Adafruit Kit]]+Table111[[#This Row],[Common part]]&gt;0,1,"")</f>
        <v/>
      </c>
      <c r="AD1532">
        <v>1</v>
      </c>
      <c r="AE1532" t="e">
        <f>VLOOKUP(Table111[[#This Row],[Resistance (Ohms)]],Values!$A$12:'Values'!D$88,3,0)</f>
        <v>#N/A</v>
      </c>
      <c r="AG1532" t="str">
        <f>CONCATENATE(Table111[[#This Row],[Resistance (Ohms)]],Table111[[#This Row],[Tolerance]],Table111[[#This Row],[Stock]])</f>
        <v>887kÂ±1%</v>
      </c>
      <c r="AH1532" t="s">
        <v>11345</v>
      </c>
      <c r="AI1532" s="6" t="s">
        <v>11350</v>
      </c>
    </row>
    <row r="1533" spans="1:35">
      <c r="A1533" t="s">
        <v>7192</v>
      </c>
      <c r="B1533" t="s">
        <v>5275</v>
      </c>
      <c r="C1533" t="s">
        <v>8802</v>
      </c>
      <c r="D1533" t="s">
        <v>8803</v>
      </c>
      <c r="E1533" t="s">
        <v>60</v>
      </c>
      <c r="F1533" t="s">
        <v>7014</v>
      </c>
      <c r="G1533">
        <v>0</v>
      </c>
      <c r="H1533">
        <v>0</v>
      </c>
      <c r="I1533" t="s">
        <v>25</v>
      </c>
      <c r="J1533">
        <v>0</v>
      </c>
      <c r="K1533">
        <v>10</v>
      </c>
      <c r="L1533" t="s">
        <v>19</v>
      </c>
      <c r="M1533" t="s">
        <v>5279</v>
      </c>
      <c r="N1533" t="s">
        <v>1527</v>
      </c>
      <c r="O1533" t="s">
        <v>24</v>
      </c>
      <c r="P1533" t="s">
        <v>5280</v>
      </c>
      <c r="Q1533" t="s">
        <v>65</v>
      </c>
      <c r="R1533" t="s">
        <v>20</v>
      </c>
      <c r="S1533" t="s">
        <v>105</v>
      </c>
      <c r="T1533" t="s">
        <v>67</v>
      </c>
      <c r="U1533" t="s">
        <v>35</v>
      </c>
      <c r="V1533">
        <v>603</v>
      </c>
      <c r="W1533" t="s">
        <v>36</v>
      </c>
      <c r="X1533" t="s">
        <v>37</v>
      </c>
      <c r="Y1533">
        <v>2</v>
      </c>
      <c r="AB1533" t="str">
        <f>IF(Table111[[#This Row],[In Adafruit Kit]]+Table111[[#This Row],[Common part]]&gt;0,1,"")</f>
        <v/>
      </c>
      <c r="AE1533" t="e">
        <f>VLOOKUP(Table111[[#This Row],[Resistance (Ohms)]],Values!$A$12:'Values'!D$88,3,0)</f>
        <v>#N/A</v>
      </c>
      <c r="AG1533" t="str">
        <f>CONCATENATE(Table111[[#This Row],[Resistance (Ohms)]],Table111[[#This Row],[Tolerance]],Table111[[#This Row],[Stock]])</f>
        <v>887kÂ±1%</v>
      </c>
      <c r="AH1533" t="s">
        <v>11345</v>
      </c>
      <c r="AI1533" s="6" t="s">
        <v>11350</v>
      </c>
    </row>
    <row r="1534" spans="1:35">
      <c r="A1534" t="s">
        <v>5274</v>
      </c>
      <c r="B1534" t="s">
        <v>5275</v>
      </c>
      <c r="C1534" t="s">
        <v>6679</v>
      </c>
      <c r="D1534" t="s">
        <v>6680</v>
      </c>
      <c r="E1534" t="s">
        <v>60</v>
      </c>
      <c r="F1534" t="s">
        <v>6681</v>
      </c>
      <c r="G1534">
        <v>48240</v>
      </c>
      <c r="H1534">
        <v>0</v>
      </c>
      <c r="I1534">
        <v>0.1</v>
      </c>
      <c r="J1534">
        <v>0</v>
      </c>
      <c r="K1534">
        <v>1</v>
      </c>
      <c r="L1534" t="s">
        <v>19</v>
      </c>
      <c r="M1534" t="s">
        <v>5279</v>
      </c>
      <c r="N1534" t="s">
        <v>1353</v>
      </c>
      <c r="O1534" t="s">
        <v>24</v>
      </c>
      <c r="P1534" t="s">
        <v>5280</v>
      </c>
      <c r="Q1534" t="s">
        <v>65</v>
      </c>
      <c r="R1534" t="s">
        <v>66</v>
      </c>
      <c r="S1534" t="s">
        <v>105</v>
      </c>
      <c r="T1534" t="s">
        <v>67</v>
      </c>
      <c r="U1534" t="s">
        <v>35</v>
      </c>
      <c r="V1534">
        <v>603</v>
      </c>
      <c r="W1534" t="s">
        <v>36</v>
      </c>
      <c r="X1534" t="s">
        <v>37</v>
      </c>
      <c r="Y1534">
        <v>2</v>
      </c>
      <c r="AB1534" t="str">
        <f>IF(Table111[[#This Row],[In Adafruit Kit]]+Table111[[#This Row],[Common part]]&gt;0,1,"")</f>
        <v/>
      </c>
      <c r="AD1534">
        <v>1</v>
      </c>
      <c r="AE1534" t="e">
        <f>VLOOKUP(Table111[[#This Row],[Resistance (Ohms)]],Values!$A$12:'Values'!D$88,3,0)</f>
        <v>#N/A</v>
      </c>
      <c r="AG1534" t="str">
        <f>CONCATENATE(Table111[[#This Row],[Resistance (Ohms)]],Table111[[#This Row],[Tolerance]],Table111[[#This Row],[Stock]])</f>
        <v>9.09kÂ±1%</v>
      </c>
      <c r="AH1534" t="s">
        <v>11345</v>
      </c>
      <c r="AI1534" s="6" t="s">
        <v>11350</v>
      </c>
    </row>
    <row r="1535" spans="1:35">
      <c r="A1535" t="s">
        <v>7192</v>
      </c>
      <c r="B1535" t="s">
        <v>5275</v>
      </c>
      <c r="C1535" t="s">
        <v>8808</v>
      </c>
      <c r="D1535" t="s">
        <v>8809</v>
      </c>
      <c r="E1535" t="s">
        <v>60</v>
      </c>
      <c r="F1535" t="s">
        <v>6681</v>
      </c>
      <c r="G1535">
        <v>0</v>
      </c>
      <c r="H1535">
        <v>0</v>
      </c>
      <c r="I1535" t="s">
        <v>25</v>
      </c>
      <c r="J1535">
        <v>0</v>
      </c>
      <c r="K1535">
        <v>10</v>
      </c>
      <c r="L1535" t="s">
        <v>19</v>
      </c>
      <c r="M1535" t="s">
        <v>5279</v>
      </c>
      <c r="N1535" t="s">
        <v>1353</v>
      </c>
      <c r="O1535" t="s">
        <v>24</v>
      </c>
      <c r="P1535" t="s">
        <v>5280</v>
      </c>
      <c r="Q1535" t="s">
        <v>65</v>
      </c>
      <c r="R1535" t="s">
        <v>20</v>
      </c>
      <c r="S1535" t="s">
        <v>105</v>
      </c>
      <c r="T1535" t="s">
        <v>67</v>
      </c>
      <c r="U1535" t="s">
        <v>35</v>
      </c>
      <c r="V1535">
        <v>603</v>
      </c>
      <c r="W1535" t="s">
        <v>36</v>
      </c>
      <c r="X1535" t="s">
        <v>37</v>
      </c>
      <c r="Y1535">
        <v>2</v>
      </c>
      <c r="AB1535" t="str">
        <f>IF(Table111[[#This Row],[In Adafruit Kit]]+Table111[[#This Row],[Common part]]&gt;0,1,"")</f>
        <v/>
      </c>
      <c r="AE1535" t="e">
        <f>VLOOKUP(Table111[[#This Row],[Resistance (Ohms)]],Values!$A$12:'Values'!D$88,3,0)</f>
        <v>#N/A</v>
      </c>
      <c r="AG1535" t="str">
        <f>CONCATENATE(Table111[[#This Row],[Resistance (Ohms)]],Table111[[#This Row],[Tolerance]],Table111[[#This Row],[Stock]])</f>
        <v>9.09kÂ±1%</v>
      </c>
      <c r="AH1535" t="s">
        <v>11345</v>
      </c>
      <c r="AI1535" s="6" t="s">
        <v>11350</v>
      </c>
    </row>
    <row r="1536" spans="1:35">
      <c r="A1536" t="s">
        <v>5274</v>
      </c>
      <c r="B1536" t="s">
        <v>5275</v>
      </c>
      <c r="C1536" t="s">
        <v>5614</v>
      </c>
      <c r="D1536" t="s">
        <v>5615</v>
      </c>
      <c r="E1536" t="s">
        <v>60</v>
      </c>
      <c r="F1536" t="s">
        <v>5616</v>
      </c>
      <c r="G1536">
        <v>31076</v>
      </c>
      <c r="H1536">
        <v>0</v>
      </c>
      <c r="I1536">
        <v>0.1</v>
      </c>
      <c r="J1536">
        <v>0</v>
      </c>
      <c r="K1536">
        <v>1</v>
      </c>
      <c r="L1536" t="s">
        <v>19</v>
      </c>
      <c r="M1536" t="s">
        <v>5279</v>
      </c>
      <c r="N1536" t="s">
        <v>2896</v>
      </c>
      <c r="O1536" t="s">
        <v>23</v>
      </c>
      <c r="P1536" t="s">
        <v>5280</v>
      </c>
      <c r="Q1536" t="s">
        <v>65</v>
      </c>
      <c r="R1536" t="s">
        <v>66</v>
      </c>
      <c r="S1536" t="s">
        <v>105</v>
      </c>
      <c r="T1536" t="s">
        <v>67</v>
      </c>
      <c r="U1536" t="s">
        <v>35</v>
      </c>
      <c r="V1536">
        <v>603</v>
      </c>
      <c r="W1536" t="s">
        <v>36</v>
      </c>
      <c r="X1536" t="s">
        <v>37</v>
      </c>
      <c r="Y1536">
        <v>2</v>
      </c>
      <c r="AB1536" t="str">
        <f>IF(Table111[[#This Row],[In Adafruit Kit]]+Table111[[#This Row],[Common part]]&gt;0,1,"")</f>
        <v/>
      </c>
      <c r="AC1536">
        <v>1</v>
      </c>
      <c r="AE1536" t="e">
        <f>VLOOKUP(Table111[[#This Row],[Resistance (Ohms)]],Values!$A$12:'Values'!D$88,3,0)</f>
        <v>#N/A</v>
      </c>
      <c r="AG1536" t="str">
        <f>CONCATENATE(Table111[[#This Row],[Resistance (Ohms)]],Table111[[#This Row],[Tolerance]],Table111[[#This Row],[Stock]])</f>
        <v>9.1kÂ±5%</v>
      </c>
      <c r="AH1536" t="s">
        <v>11345</v>
      </c>
      <c r="AI1536" s="6" t="s">
        <v>11350</v>
      </c>
    </row>
    <row r="1537" spans="1:35">
      <c r="A1537" t="s">
        <v>5274</v>
      </c>
      <c r="B1537" t="s">
        <v>5275</v>
      </c>
      <c r="C1537" t="s">
        <v>5875</v>
      </c>
      <c r="D1537" t="s">
        <v>5876</v>
      </c>
      <c r="E1537" t="s">
        <v>60</v>
      </c>
      <c r="F1537" t="s">
        <v>5877</v>
      </c>
      <c r="G1537">
        <v>154878</v>
      </c>
      <c r="H1537">
        <v>0</v>
      </c>
      <c r="I1537">
        <v>0.1</v>
      </c>
      <c r="J1537">
        <v>0</v>
      </c>
      <c r="K1537">
        <v>1</v>
      </c>
      <c r="L1537" t="s">
        <v>19</v>
      </c>
      <c r="M1537" t="s">
        <v>5279</v>
      </c>
      <c r="N1537" t="s">
        <v>2896</v>
      </c>
      <c r="O1537" t="s">
        <v>24</v>
      </c>
      <c r="P1537" t="s">
        <v>5280</v>
      </c>
      <c r="Q1537" t="s">
        <v>65</v>
      </c>
      <c r="R1537" t="s">
        <v>66</v>
      </c>
      <c r="S1537" t="s">
        <v>105</v>
      </c>
      <c r="T1537" t="s">
        <v>67</v>
      </c>
      <c r="U1537" t="s">
        <v>35</v>
      </c>
      <c r="V1537">
        <v>603</v>
      </c>
      <c r="W1537" t="s">
        <v>36</v>
      </c>
      <c r="X1537" t="s">
        <v>37</v>
      </c>
      <c r="Y1537">
        <v>2</v>
      </c>
      <c r="AB1537" t="str">
        <f>IF(Table111[[#This Row],[In Adafruit Kit]]+Table111[[#This Row],[Common part]]&gt;0,1,"")</f>
        <v/>
      </c>
      <c r="AD1537">
        <v>1</v>
      </c>
      <c r="AE1537" t="e">
        <f>VLOOKUP(Table111[[#This Row],[Resistance (Ohms)]],Values!$A$12:'Values'!D$88,3,0)</f>
        <v>#N/A</v>
      </c>
      <c r="AG1537" t="str">
        <f>CONCATENATE(Table111[[#This Row],[Resistance (Ohms)]],Table111[[#This Row],[Tolerance]],Table111[[#This Row],[Stock]])</f>
        <v>9.1kÂ±1%</v>
      </c>
      <c r="AH1537" t="s">
        <v>11345</v>
      </c>
      <c r="AI1537" s="6" t="s">
        <v>11350</v>
      </c>
    </row>
    <row r="1538" spans="1:35">
      <c r="A1538" t="s">
        <v>7192</v>
      </c>
      <c r="B1538" t="s">
        <v>5275</v>
      </c>
      <c r="C1538" t="s">
        <v>8818</v>
      </c>
      <c r="D1538" t="s">
        <v>8819</v>
      </c>
      <c r="E1538" t="s">
        <v>60</v>
      </c>
      <c r="F1538" t="s">
        <v>5877</v>
      </c>
      <c r="G1538">
        <v>0</v>
      </c>
      <c r="H1538">
        <v>0</v>
      </c>
      <c r="I1538" t="s">
        <v>25</v>
      </c>
      <c r="J1538">
        <v>0</v>
      </c>
      <c r="K1538">
        <v>10</v>
      </c>
      <c r="L1538" t="s">
        <v>19</v>
      </c>
      <c r="M1538" t="s">
        <v>5279</v>
      </c>
      <c r="N1538" t="s">
        <v>2896</v>
      </c>
      <c r="O1538" t="s">
        <v>24</v>
      </c>
      <c r="P1538" t="s">
        <v>5280</v>
      </c>
      <c r="Q1538" t="s">
        <v>65</v>
      </c>
      <c r="R1538" t="s">
        <v>20</v>
      </c>
      <c r="S1538" t="s">
        <v>105</v>
      </c>
      <c r="T1538" t="s">
        <v>67</v>
      </c>
      <c r="U1538" t="s">
        <v>35</v>
      </c>
      <c r="V1538">
        <v>603</v>
      </c>
      <c r="W1538" t="s">
        <v>36</v>
      </c>
      <c r="X1538" t="s">
        <v>37</v>
      </c>
      <c r="Y1538">
        <v>2</v>
      </c>
      <c r="AB1538" t="str">
        <f>IF(Table111[[#This Row],[In Adafruit Kit]]+Table111[[#This Row],[Common part]]&gt;0,1,"")</f>
        <v/>
      </c>
      <c r="AE1538" t="e">
        <f>VLOOKUP(Table111[[#This Row],[Resistance (Ohms)]],Values!$A$12:'Values'!D$88,3,0)</f>
        <v>#N/A</v>
      </c>
      <c r="AG1538" t="str">
        <f>CONCATENATE(Table111[[#This Row],[Resistance (Ohms)]],Table111[[#This Row],[Tolerance]],Table111[[#This Row],[Stock]])</f>
        <v>9.1kÂ±1%</v>
      </c>
      <c r="AH1538" t="s">
        <v>11345</v>
      </c>
      <c r="AI1538" s="6" t="s">
        <v>11350</v>
      </c>
    </row>
    <row r="1539" spans="1:35">
      <c r="A1539" t="s">
        <v>7192</v>
      </c>
      <c r="B1539" t="s">
        <v>5275</v>
      </c>
      <c r="C1539" t="s">
        <v>9178</v>
      </c>
      <c r="D1539" t="s">
        <v>9179</v>
      </c>
      <c r="E1539" t="s">
        <v>60</v>
      </c>
      <c r="F1539" t="s">
        <v>5616</v>
      </c>
      <c r="G1539">
        <v>0</v>
      </c>
      <c r="H1539">
        <v>0</v>
      </c>
      <c r="I1539" t="s">
        <v>25</v>
      </c>
      <c r="J1539">
        <v>0</v>
      </c>
      <c r="K1539">
        <v>10</v>
      </c>
      <c r="L1539" t="s">
        <v>19</v>
      </c>
      <c r="M1539" t="s">
        <v>5279</v>
      </c>
      <c r="N1539" t="s">
        <v>2896</v>
      </c>
      <c r="O1539" t="s">
        <v>23</v>
      </c>
      <c r="P1539" t="s">
        <v>5280</v>
      </c>
      <c r="Q1539" t="s">
        <v>65</v>
      </c>
      <c r="R1539" t="s">
        <v>20</v>
      </c>
      <c r="S1539" t="s">
        <v>71</v>
      </c>
      <c r="T1539" t="s">
        <v>67</v>
      </c>
      <c r="U1539" t="s">
        <v>35</v>
      </c>
      <c r="V1539">
        <v>603</v>
      </c>
      <c r="W1539" t="s">
        <v>36</v>
      </c>
      <c r="X1539" t="s">
        <v>37</v>
      </c>
      <c r="Y1539">
        <v>2</v>
      </c>
      <c r="AB1539" t="str">
        <f>IF(Table111[[#This Row],[In Adafruit Kit]]+Table111[[#This Row],[Common part]]&gt;0,1,"")</f>
        <v/>
      </c>
      <c r="AE1539" t="e">
        <f>VLOOKUP(Table111[[#This Row],[Resistance (Ohms)]],Values!$A$12:'Values'!D$88,3,0)</f>
        <v>#N/A</v>
      </c>
      <c r="AG1539" t="str">
        <f>CONCATENATE(Table111[[#This Row],[Resistance (Ohms)]],Table111[[#This Row],[Tolerance]],Table111[[#This Row],[Stock]])</f>
        <v>9.1kÂ±5%</v>
      </c>
      <c r="AH1539" t="s">
        <v>11345</v>
      </c>
      <c r="AI1539" s="6" t="s">
        <v>11350</v>
      </c>
    </row>
    <row r="1540" spans="1:35">
      <c r="A1540" t="s">
        <v>5274</v>
      </c>
      <c r="B1540" t="s">
        <v>5275</v>
      </c>
      <c r="C1540" t="s">
        <v>6862</v>
      </c>
      <c r="D1540" t="s">
        <v>6863</v>
      </c>
      <c r="E1540" t="s">
        <v>60</v>
      </c>
      <c r="F1540" t="s">
        <v>6864</v>
      </c>
      <c r="G1540">
        <v>34367</v>
      </c>
      <c r="H1540">
        <v>0</v>
      </c>
      <c r="I1540">
        <v>0.1</v>
      </c>
      <c r="J1540">
        <v>0</v>
      </c>
      <c r="K1540">
        <v>1</v>
      </c>
      <c r="L1540" t="s">
        <v>19</v>
      </c>
      <c r="M1540" t="s">
        <v>5279</v>
      </c>
      <c r="N1540" t="s">
        <v>1108</v>
      </c>
      <c r="O1540" t="s">
        <v>24</v>
      </c>
      <c r="P1540" t="s">
        <v>5280</v>
      </c>
      <c r="Q1540" t="s">
        <v>65</v>
      </c>
      <c r="R1540" t="s">
        <v>66</v>
      </c>
      <c r="S1540" t="s">
        <v>105</v>
      </c>
      <c r="T1540" t="s">
        <v>67</v>
      </c>
      <c r="U1540" t="s">
        <v>35</v>
      </c>
      <c r="V1540">
        <v>603</v>
      </c>
      <c r="W1540" t="s">
        <v>36</v>
      </c>
      <c r="X1540" t="s">
        <v>37</v>
      </c>
      <c r="Y1540">
        <v>2</v>
      </c>
      <c r="AB1540" t="str">
        <f>IF(Table111[[#This Row],[In Adafruit Kit]]+Table111[[#This Row],[Common part]]&gt;0,1,"")</f>
        <v/>
      </c>
      <c r="AD1540">
        <v>1</v>
      </c>
      <c r="AE1540" t="e">
        <f>VLOOKUP(Table111[[#This Row],[Resistance (Ohms)]],Values!$A$12:'Values'!D$88,3,0)</f>
        <v>#N/A</v>
      </c>
      <c r="AG1540" t="str">
        <f>CONCATENATE(Table111[[#This Row],[Resistance (Ohms)]],Table111[[#This Row],[Tolerance]],Table111[[#This Row],[Stock]])</f>
        <v>9.31kÂ±1%</v>
      </c>
      <c r="AH1540" t="s">
        <v>11345</v>
      </c>
      <c r="AI1540" s="6" t="s">
        <v>11350</v>
      </c>
    </row>
    <row r="1541" spans="1:35">
      <c r="A1541" t="s">
        <v>7192</v>
      </c>
      <c r="B1541" t="s">
        <v>5275</v>
      </c>
      <c r="C1541" t="s">
        <v>8828</v>
      </c>
      <c r="D1541" t="s">
        <v>8829</v>
      </c>
      <c r="E1541" t="s">
        <v>60</v>
      </c>
      <c r="F1541" t="s">
        <v>6864</v>
      </c>
      <c r="G1541">
        <v>0</v>
      </c>
      <c r="H1541">
        <v>0</v>
      </c>
      <c r="I1541" t="s">
        <v>25</v>
      </c>
      <c r="J1541">
        <v>0</v>
      </c>
      <c r="K1541">
        <v>10</v>
      </c>
      <c r="L1541" t="s">
        <v>19</v>
      </c>
      <c r="M1541" t="s">
        <v>5279</v>
      </c>
      <c r="N1541" t="s">
        <v>1108</v>
      </c>
      <c r="O1541" t="s">
        <v>24</v>
      </c>
      <c r="P1541" t="s">
        <v>5280</v>
      </c>
      <c r="Q1541" t="s">
        <v>65</v>
      </c>
      <c r="R1541" t="s">
        <v>20</v>
      </c>
      <c r="S1541" t="s">
        <v>105</v>
      </c>
      <c r="T1541" t="s">
        <v>67</v>
      </c>
      <c r="U1541" t="s">
        <v>35</v>
      </c>
      <c r="V1541">
        <v>603</v>
      </c>
      <c r="W1541" t="s">
        <v>36</v>
      </c>
      <c r="X1541" t="s">
        <v>37</v>
      </c>
      <c r="Y1541">
        <v>2</v>
      </c>
      <c r="AB1541" t="str">
        <f>IF(Table111[[#This Row],[In Adafruit Kit]]+Table111[[#This Row],[Common part]]&gt;0,1,"")</f>
        <v/>
      </c>
      <c r="AE1541" t="e">
        <f>VLOOKUP(Table111[[#This Row],[Resistance (Ohms)]],Values!$A$12:'Values'!D$88,3,0)</f>
        <v>#N/A</v>
      </c>
      <c r="AG1541" t="str">
        <f>CONCATENATE(Table111[[#This Row],[Resistance (Ohms)]],Table111[[#This Row],[Tolerance]],Table111[[#This Row],[Stock]])</f>
        <v>9.31kÂ±1%</v>
      </c>
      <c r="AH1541" t="s">
        <v>11345</v>
      </c>
      <c r="AI1541" s="6" t="s">
        <v>11350</v>
      </c>
    </row>
    <row r="1542" spans="1:35">
      <c r="A1542" t="s">
        <v>5274</v>
      </c>
      <c r="B1542" t="s">
        <v>5275</v>
      </c>
      <c r="C1542" t="s">
        <v>7642</v>
      </c>
      <c r="D1542" t="s">
        <v>7643</v>
      </c>
      <c r="E1542" t="s">
        <v>60</v>
      </c>
      <c r="F1542" t="s">
        <v>7644</v>
      </c>
      <c r="G1542">
        <v>0</v>
      </c>
      <c r="H1542">
        <v>0</v>
      </c>
      <c r="I1542">
        <v>0.1</v>
      </c>
      <c r="J1542">
        <v>0</v>
      </c>
      <c r="K1542">
        <v>1</v>
      </c>
      <c r="L1542" t="s">
        <v>19</v>
      </c>
      <c r="M1542" t="s">
        <v>5279</v>
      </c>
      <c r="N1542" t="s">
        <v>1250</v>
      </c>
      <c r="O1542" t="s">
        <v>24</v>
      </c>
      <c r="P1542" t="s">
        <v>5280</v>
      </c>
      <c r="Q1542" t="s">
        <v>65</v>
      </c>
      <c r="R1542" t="s">
        <v>66</v>
      </c>
      <c r="S1542" t="s">
        <v>105</v>
      </c>
      <c r="T1542" t="s">
        <v>67</v>
      </c>
      <c r="U1542" t="s">
        <v>35</v>
      </c>
      <c r="V1542">
        <v>603</v>
      </c>
      <c r="W1542" t="s">
        <v>36</v>
      </c>
      <c r="X1542" t="s">
        <v>37</v>
      </c>
      <c r="Y1542">
        <v>2</v>
      </c>
      <c r="AB1542" t="str">
        <f>IF(Table111[[#This Row],[In Adafruit Kit]]+Table111[[#This Row],[Common part]]&gt;0,1,"")</f>
        <v/>
      </c>
      <c r="AD1542">
        <v>1</v>
      </c>
      <c r="AE1542" t="e">
        <f>VLOOKUP(Table111[[#This Row],[Resistance (Ohms)]],Values!$A$12:'Values'!D$88,3,0)</f>
        <v>#N/A</v>
      </c>
      <c r="AG1542" t="str">
        <f>CONCATENATE(Table111[[#This Row],[Resistance (Ohms)]],Table111[[#This Row],[Tolerance]],Table111[[#This Row],[Stock]])</f>
        <v>9.53kÂ±1%</v>
      </c>
      <c r="AH1542" t="s">
        <v>11345</v>
      </c>
      <c r="AI1542" s="6" t="s">
        <v>11350</v>
      </c>
    </row>
    <row r="1543" spans="1:35">
      <c r="A1543" t="s">
        <v>7192</v>
      </c>
      <c r="B1543" t="s">
        <v>5275</v>
      </c>
      <c r="C1543" t="s">
        <v>8838</v>
      </c>
      <c r="D1543" t="s">
        <v>8839</v>
      </c>
      <c r="E1543" t="s">
        <v>60</v>
      </c>
      <c r="F1543" t="s">
        <v>7644</v>
      </c>
      <c r="G1543">
        <v>0</v>
      </c>
      <c r="H1543">
        <v>0</v>
      </c>
      <c r="I1543" t="s">
        <v>25</v>
      </c>
      <c r="J1543">
        <v>0</v>
      </c>
      <c r="K1543">
        <v>10</v>
      </c>
      <c r="L1543" t="s">
        <v>19</v>
      </c>
      <c r="M1543" t="s">
        <v>5279</v>
      </c>
      <c r="N1543" t="s">
        <v>1250</v>
      </c>
      <c r="O1543" t="s">
        <v>24</v>
      </c>
      <c r="P1543" t="s">
        <v>5280</v>
      </c>
      <c r="Q1543" t="s">
        <v>65</v>
      </c>
      <c r="R1543" t="s">
        <v>20</v>
      </c>
      <c r="S1543" t="s">
        <v>105</v>
      </c>
      <c r="T1543" t="s">
        <v>67</v>
      </c>
      <c r="U1543" t="s">
        <v>35</v>
      </c>
      <c r="V1543">
        <v>603</v>
      </c>
      <c r="W1543" t="s">
        <v>36</v>
      </c>
      <c r="X1543" t="s">
        <v>37</v>
      </c>
      <c r="Y1543">
        <v>2</v>
      </c>
      <c r="AB1543" t="str">
        <f>IF(Table111[[#This Row],[In Adafruit Kit]]+Table111[[#This Row],[Common part]]&gt;0,1,"")</f>
        <v/>
      </c>
      <c r="AE1543" t="e">
        <f>VLOOKUP(Table111[[#This Row],[Resistance (Ohms)]],Values!$A$12:'Values'!D$88,3,0)</f>
        <v>#N/A</v>
      </c>
      <c r="AG1543" t="str">
        <f>CONCATENATE(Table111[[#This Row],[Resistance (Ohms)]],Table111[[#This Row],[Tolerance]],Table111[[#This Row],[Stock]])</f>
        <v>9.53kÂ±1%</v>
      </c>
      <c r="AH1543" t="s">
        <v>11345</v>
      </c>
      <c r="AI1543" s="6" t="s">
        <v>11350</v>
      </c>
    </row>
    <row r="1544" spans="1:35">
      <c r="A1544" t="s">
        <v>5274</v>
      </c>
      <c r="B1544" t="s">
        <v>5275</v>
      </c>
      <c r="C1544" t="s">
        <v>7339</v>
      </c>
      <c r="D1544" t="s">
        <v>7340</v>
      </c>
      <c r="E1544" t="s">
        <v>60</v>
      </c>
      <c r="F1544" t="s">
        <v>7341</v>
      </c>
      <c r="G1544">
        <v>11164</v>
      </c>
      <c r="H1544">
        <v>0</v>
      </c>
      <c r="I1544">
        <v>0.1</v>
      </c>
      <c r="J1544">
        <v>0</v>
      </c>
      <c r="K1544">
        <v>1</v>
      </c>
      <c r="L1544" t="s">
        <v>19</v>
      </c>
      <c r="M1544" t="s">
        <v>5279</v>
      </c>
      <c r="N1544" t="s">
        <v>785</v>
      </c>
      <c r="O1544" t="s">
        <v>24</v>
      </c>
      <c r="P1544" t="s">
        <v>5280</v>
      </c>
      <c r="Q1544" t="s">
        <v>65</v>
      </c>
      <c r="R1544" t="s">
        <v>66</v>
      </c>
      <c r="S1544" t="s">
        <v>105</v>
      </c>
      <c r="T1544" t="s">
        <v>67</v>
      </c>
      <c r="U1544" t="s">
        <v>35</v>
      </c>
      <c r="V1544">
        <v>603</v>
      </c>
      <c r="W1544" t="s">
        <v>36</v>
      </c>
      <c r="X1544" t="s">
        <v>37</v>
      </c>
      <c r="Y1544">
        <v>2</v>
      </c>
      <c r="AB1544" t="str">
        <f>IF(Table111[[#This Row],[In Adafruit Kit]]+Table111[[#This Row],[Common part]]&gt;0,1,"")</f>
        <v/>
      </c>
      <c r="AD1544">
        <v>1</v>
      </c>
      <c r="AE1544" t="e">
        <f>VLOOKUP(Table111[[#This Row],[Resistance (Ohms)]],Values!$A$12:'Values'!D$88,3,0)</f>
        <v>#N/A</v>
      </c>
      <c r="AG1544" t="str">
        <f>CONCATENATE(Table111[[#This Row],[Resistance (Ohms)]],Table111[[#This Row],[Tolerance]],Table111[[#This Row],[Stock]])</f>
        <v>9.76kÂ±1%</v>
      </c>
      <c r="AH1544" t="s">
        <v>11345</v>
      </c>
      <c r="AI1544" s="6" t="s">
        <v>11350</v>
      </c>
    </row>
    <row r="1545" spans="1:35">
      <c r="A1545" t="s">
        <v>7192</v>
      </c>
      <c r="B1545" t="s">
        <v>5275</v>
      </c>
      <c r="C1545" t="s">
        <v>8848</v>
      </c>
      <c r="D1545" t="s">
        <v>8849</v>
      </c>
      <c r="E1545" t="s">
        <v>60</v>
      </c>
      <c r="F1545" t="s">
        <v>7341</v>
      </c>
      <c r="G1545">
        <v>0</v>
      </c>
      <c r="H1545">
        <v>0</v>
      </c>
      <c r="I1545" t="s">
        <v>25</v>
      </c>
      <c r="J1545">
        <v>0</v>
      </c>
      <c r="K1545">
        <v>10</v>
      </c>
      <c r="L1545" t="s">
        <v>19</v>
      </c>
      <c r="M1545" t="s">
        <v>5279</v>
      </c>
      <c r="N1545" t="s">
        <v>785</v>
      </c>
      <c r="O1545" t="s">
        <v>24</v>
      </c>
      <c r="P1545" t="s">
        <v>5280</v>
      </c>
      <c r="Q1545" t="s">
        <v>65</v>
      </c>
      <c r="R1545" t="s">
        <v>20</v>
      </c>
      <c r="S1545" t="s">
        <v>105</v>
      </c>
      <c r="T1545" t="s">
        <v>67</v>
      </c>
      <c r="U1545" t="s">
        <v>35</v>
      </c>
      <c r="V1545">
        <v>603</v>
      </c>
      <c r="W1545" t="s">
        <v>36</v>
      </c>
      <c r="X1545" t="s">
        <v>37</v>
      </c>
      <c r="Y1545">
        <v>2</v>
      </c>
      <c r="AB1545" t="str">
        <f>IF(Table111[[#This Row],[In Adafruit Kit]]+Table111[[#This Row],[Common part]]&gt;0,1,"")</f>
        <v/>
      </c>
      <c r="AE1545" t="e">
        <f>VLOOKUP(Table111[[#This Row],[Resistance (Ohms)]],Values!$A$12:'Values'!D$88,3,0)</f>
        <v>#N/A</v>
      </c>
      <c r="AG1545" t="str">
        <f>CONCATENATE(Table111[[#This Row],[Resistance (Ohms)]],Table111[[#This Row],[Tolerance]],Table111[[#This Row],[Stock]])</f>
        <v>9.76kÂ±1%</v>
      </c>
      <c r="AH1545" t="s">
        <v>11345</v>
      </c>
      <c r="AI1545" s="6" t="s">
        <v>11350</v>
      </c>
    </row>
    <row r="1546" spans="1:35">
      <c r="A1546" t="s">
        <v>5274</v>
      </c>
      <c r="B1546" t="s">
        <v>5275</v>
      </c>
      <c r="C1546" t="s">
        <v>5971</v>
      </c>
      <c r="D1546" t="s">
        <v>5972</v>
      </c>
      <c r="E1546" t="s">
        <v>60</v>
      </c>
      <c r="F1546" t="s">
        <v>5973</v>
      </c>
      <c r="G1546">
        <v>128064</v>
      </c>
      <c r="H1546">
        <v>0</v>
      </c>
      <c r="I1546">
        <v>0.1</v>
      </c>
      <c r="J1546">
        <v>0</v>
      </c>
      <c r="K1546">
        <v>1</v>
      </c>
      <c r="L1546" t="s">
        <v>19</v>
      </c>
      <c r="M1546" t="s">
        <v>5279</v>
      </c>
      <c r="N1546" t="s">
        <v>2575</v>
      </c>
      <c r="O1546" t="s">
        <v>24</v>
      </c>
      <c r="P1546" t="s">
        <v>5280</v>
      </c>
      <c r="Q1546" t="s">
        <v>65</v>
      </c>
      <c r="R1546" t="s">
        <v>66</v>
      </c>
      <c r="S1546" t="s">
        <v>105</v>
      </c>
      <c r="T1546" t="s">
        <v>67</v>
      </c>
      <c r="U1546" t="s">
        <v>35</v>
      </c>
      <c r="V1546">
        <v>603</v>
      </c>
      <c r="W1546" t="s">
        <v>36</v>
      </c>
      <c r="X1546" t="s">
        <v>37</v>
      </c>
      <c r="Y1546">
        <v>2</v>
      </c>
      <c r="AB1546" t="str">
        <f>IF(Table111[[#This Row],[In Adafruit Kit]]+Table111[[#This Row],[Common part]]&gt;0,1,"")</f>
        <v/>
      </c>
      <c r="AD1546">
        <v>1</v>
      </c>
      <c r="AE1546" t="e">
        <f>VLOOKUP(Table111[[#This Row],[Resistance (Ohms)]],Values!$A$12:'Values'!D$88,3,0)</f>
        <v>#N/A</v>
      </c>
      <c r="AG1546" t="str">
        <f>CONCATENATE(Table111[[#This Row],[Resistance (Ohms)]],Table111[[#This Row],[Tolerance]],Table111[[#This Row],[Stock]])</f>
        <v>90.9kÂ±1%</v>
      </c>
      <c r="AH1546" t="s">
        <v>11345</v>
      </c>
      <c r="AI1546" s="6" t="s">
        <v>11350</v>
      </c>
    </row>
    <row r="1547" spans="1:35">
      <c r="A1547" t="s">
        <v>7192</v>
      </c>
      <c r="B1547" t="s">
        <v>5275</v>
      </c>
      <c r="C1547" t="s">
        <v>8810</v>
      </c>
      <c r="D1547" t="s">
        <v>8811</v>
      </c>
      <c r="E1547" t="s">
        <v>60</v>
      </c>
      <c r="F1547" t="s">
        <v>5973</v>
      </c>
      <c r="G1547">
        <v>0</v>
      </c>
      <c r="H1547">
        <v>0</v>
      </c>
      <c r="I1547" t="s">
        <v>25</v>
      </c>
      <c r="J1547">
        <v>0</v>
      </c>
      <c r="K1547">
        <v>10</v>
      </c>
      <c r="L1547" t="s">
        <v>19</v>
      </c>
      <c r="M1547" t="s">
        <v>5279</v>
      </c>
      <c r="N1547" t="s">
        <v>2575</v>
      </c>
      <c r="O1547" t="s">
        <v>24</v>
      </c>
      <c r="P1547" t="s">
        <v>5280</v>
      </c>
      <c r="Q1547" t="s">
        <v>65</v>
      </c>
      <c r="R1547" t="s">
        <v>20</v>
      </c>
      <c r="S1547" t="s">
        <v>105</v>
      </c>
      <c r="T1547" t="s">
        <v>67</v>
      </c>
      <c r="U1547" t="s">
        <v>35</v>
      </c>
      <c r="V1547">
        <v>603</v>
      </c>
      <c r="W1547" t="s">
        <v>36</v>
      </c>
      <c r="X1547" t="s">
        <v>37</v>
      </c>
      <c r="Y1547">
        <v>2</v>
      </c>
      <c r="AB1547" t="str">
        <f>IF(Table111[[#This Row],[In Adafruit Kit]]+Table111[[#This Row],[Common part]]&gt;0,1,"")</f>
        <v/>
      </c>
      <c r="AE1547" t="e">
        <f>VLOOKUP(Table111[[#This Row],[Resistance (Ohms)]],Values!$A$12:'Values'!D$88,3,0)</f>
        <v>#N/A</v>
      </c>
      <c r="AG1547" t="str">
        <f>CONCATENATE(Table111[[#This Row],[Resistance (Ohms)]],Table111[[#This Row],[Tolerance]],Table111[[#This Row],[Stock]])</f>
        <v>90.9kÂ±1%</v>
      </c>
      <c r="AH1547" t="s">
        <v>11345</v>
      </c>
      <c r="AI1547" s="6" t="s">
        <v>11350</v>
      </c>
    </row>
    <row r="1548" spans="1:35">
      <c r="A1548" t="s">
        <v>5274</v>
      </c>
      <c r="B1548" t="s">
        <v>5275</v>
      </c>
      <c r="C1548" t="s">
        <v>6607</v>
      </c>
      <c r="D1548" t="s">
        <v>6608</v>
      </c>
      <c r="E1548" t="s">
        <v>60</v>
      </c>
      <c r="F1548" t="s">
        <v>6609</v>
      </c>
      <c r="G1548">
        <v>50375</v>
      </c>
      <c r="H1548">
        <v>0</v>
      </c>
      <c r="I1548">
        <v>0.1</v>
      </c>
      <c r="J1548">
        <v>0</v>
      </c>
      <c r="K1548">
        <v>1</v>
      </c>
      <c r="L1548" t="s">
        <v>19</v>
      </c>
      <c r="M1548" t="s">
        <v>5279</v>
      </c>
      <c r="N1548" t="s">
        <v>1357</v>
      </c>
      <c r="O1548" t="s">
        <v>24</v>
      </c>
      <c r="P1548" t="s">
        <v>5280</v>
      </c>
      <c r="Q1548" t="s">
        <v>65</v>
      </c>
      <c r="R1548" t="s">
        <v>66</v>
      </c>
      <c r="S1548" t="s">
        <v>105</v>
      </c>
      <c r="T1548" t="s">
        <v>67</v>
      </c>
      <c r="U1548" t="s">
        <v>35</v>
      </c>
      <c r="V1548">
        <v>603</v>
      </c>
      <c r="W1548" t="s">
        <v>36</v>
      </c>
      <c r="X1548" t="s">
        <v>37</v>
      </c>
      <c r="Y1548">
        <v>2</v>
      </c>
      <c r="AB1548" t="str">
        <f>IF(Table111[[#This Row],[In Adafruit Kit]]+Table111[[#This Row],[Common part]]&gt;0,1,"")</f>
        <v/>
      </c>
      <c r="AD1548">
        <v>1</v>
      </c>
      <c r="AE1548" t="e">
        <f>VLOOKUP(Table111[[#This Row],[Resistance (Ohms)]],Values!$A$12:'Values'!D$88,3,0)</f>
        <v>#N/A</v>
      </c>
      <c r="AG1548" t="str">
        <f>CONCATENATE(Table111[[#This Row],[Resistance (Ohms)]],Table111[[#This Row],[Tolerance]],Table111[[#This Row],[Stock]])</f>
        <v>909kÂ±1%</v>
      </c>
      <c r="AH1548" t="s">
        <v>11345</v>
      </c>
      <c r="AI1548" s="6" t="s">
        <v>11350</v>
      </c>
    </row>
    <row r="1549" spans="1:35">
      <c r="A1549" t="s">
        <v>7192</v>
      </c>
      <c r="B1549" t="s">
        <v>5275</v>
      </c>
      <c r="C1549" t="s">
        <v>8812</v>
      </c>
      <c r="D1549" t="s">
        <v>8813</v>
      </c>
      <c r="E1549" t="s">
        <v>60</v>
      </c>
      <c r="F1549" t="s">
        <v>6609</v>
      </c>
      <c r="G1549">
        <v>0</v>
      </c>
      <c r="H1549">
        <v>0</v>
      </c>
      <c r="I1549" t="s">
        <v>25</v>
      </c>
      <c r="J1549">
        <v>0</v>
      </c>
      <c r="K1549">
        <v>10</v>
      </c>
      <c r="L1549" t="s">
        <v>19</v>
      </c>
      <c r="M1549" t="s">
        <v>5279</v>
      </c>
      <c r="N1549" t="s">
        <v>1357</v>
      </c>
      <c r="O1549" t="s">
        <v>24</v>
      </c>
      <c r="P1549" t="s">
        <v>5280</v>
      </c>
      <c r="Q1549" t="s">
        <v>65</v>
      </c>
      <c r="R1549" t="s">
        <v>20</v>
      </c>
      <c r="S1549" t="s">
        <v>105</v>
      </c>
      <c r="T1549" t="s">
        <v>67</v>
      </c>
      <c r="U1549" t="s">
        <v>35</v>
      </c>
      <c r="V1549">
        <v>603</v>
      </c>
      <c r="W1549" t="s">
        <v>36</v>
      </c>
      <c r="X1549" t="s">
        <v>37</v>
      </c>
      <c r="Y1549">
        <v>2</v>
      </c>
      <c r="AB1549" t="str">
        <f>IF(Table111[[#This Row],[In Adafruit Kit]]+Table111[[#This Row],[Common part]]&gt;0,1,"")</f>
        <v/>
      </c>
      <c r="AE1549" t="e">
        <f>VLOOKUP(Table111[[#This Row],[Resistance (Ohms)]],Values!$A$12:'Values'!D$88,3,0)</f>
        <v>#N/A</v>
      </c>
      <c r="AG1549" t="str">
        <f>CONCATENATE(Table111[[#This Row],[Resistance (Ohms)]],Table111[[#This Row],[Tolerance]],Table111[[#This Row],[Stock]])</f>
        <v>909kÂ±1%</v>
      </c>
      <c r="AH1549" t="s">
        <v>11345</v>
      </c>
      <c r="AI1549" s="6" t="s">
        <v>11350</v>
      </c>
    </row>
    <row r="1550" spans="1:35">
      <c r="A1550" t="s">
        <v>5274</v>
      </c>
      <c r="B1550" t="s">
        <v>5275</v>
      </c>
      <c r="C1550" t="s">
        <v>6538</v>
      </c>
      <c r="D1550" t="s">
        <v>6539</v>
      </c>
      <c r="E1550" t="s">
        <v>60</v>
      </c>
      <c r="F1550" t="s">
        <v>6540</v>
      </c>
      <c r="G1550">
        <v>56592</v>
      </c>
      <c r="H1550">
        <v>0</v>
      </c>
      <c r="I1550">
        <v>0.1</v>
      </c>
      <c r="J1550">
        <v>0</v>
      </c>
      <c r="K1550">
        <v>1</v>
      </c>
      <c r="L1550" t="s">
        <v>19</v>
      </c>
      <c r="M1550" t="s">
        <v>5279</v>
      </c>
      <c r="N1550" t="s">
        <v>3085</v>
      </c>
      <c r="O1550" t="s">
        <v>24</v>
      </c>
      <c r="P1550" t="s">
        <v>5280</v>
      </c>
      <c r="Q1550" t="s">
        <v>65</v>
      </c>
      <c r="R1550" t="s">
        <v>66</v>
      </c>
      <c r="S1550" t="s">
        <v>105</v>
      </c>
      <c r="T1550" t="s">
        <v>67</v>
      </c>
      <c r="U1550" t="s">
        <v>35</v>
      </c>
      <c r="V1550">
        <v>603</v>
      </c>
      <c r="W1550" t="s">
        <v>36</v>
      </c>
      <c r="X1550" t="s">
        <v>37</v>
      </c>
      <c r="Y1550">
        <v>2</v>
      </c>
      <c r="AB1550" t="str">
        <f>IF(Table111[[#This Row],[In Adafruit Kit]]+Table111[[#This Row],[Common part]]&gt;0,1,"")</f>
        <v/>
      </c>
      <c r="AD1550">
        <v>1</v>
      </c>
      <c r="AE1550" t="e">
        <f>VLOOKUP(Table111[[#This Row],[Resistance (Ohms)]],Values!$A$12:'Values'!D$88,3,0)</f>
        <v>#N/A</v>
      </c>
      <c r="AG1550" t="str">
        <f>CONCATENATE(Table111[[#This Row],[Resistance (Ohms)]],Table111[[#This Row],[Tolerance]],Table111[[#This Row],[Stock]])</f>
        <v>910kÂ±1%</v>
      </c>
      <c r="AH1550" t="s">
        <v>11345</v>
      </c>
      <c r="AI1550" s="6" t="s">
        <v>11350</v>
      </c>
    </row>
    <row r="1551" spans="1:35">
      <c r="A1551" t="s">
        <v>5274</v>
      </c>
      <c r="B1551" t="s">
        <v>5275</v>
      </c>
      <c r="C1551" t="s">
        <v>7066</v>
      </c>
      <c r="D1551" t="s">
        <v>7067</v>
      </c>
      <c r="E1551" t="s">
        <v>60</v>
      </c>
      <c r="F1551" t="s">
        <v>7068</v>
      </c>
      <c r="G1551">
        <v>116384</v>
      </c>
      <c r="H1551">
        <v>0</v>
      </c>
      <c r="I1551">
        <v>0.1</v>
      </c>
      <c r="J1551">
        <v>0</v>
      </c>
      <c r="K1551">
        <v>1</v>
      </c>
      <c r="L1551" t="s">
        <v>19</v>
      </c>
      <c r="M1551" t="s">
        <v>5279</v>
      </c>
      <c r="N1551" t="s">
        <v>3085</v>
      </c>
      <c r="O1551" t="s">
        <v>23</v>
      </c>
      <c r="P1551" t="s">
        <v>5280</v>
      </c>
      <c r="Q1551" t="s">
        <v>65</v>
      </c>
      <c r="R1551" t="s">
        <v>66</v>
      </c>
      <c r="S1551" t="s">
        <v>105</v>
      </c>
      <c r="T1551" t="s">
        <v>67</v>
      </c>
      <c r="U1551" t="s">
        <v>35</v>
      </c>
      <c r="V1551">
        <v>603</v>
      </c>
      <c r="W1551" t="s">
        <v>36</v>
      </c>
      <c r="X1551" t="s">
        <v>37</v>
      </c>
      <c r="Y1551">
        <v>2</v>
      </c>
      <c r="AB1551" t="str">
        <f>IF(Table111[[#This Row],[In Adafruit Kit]]+Table111[[#This Row],[Common part]]&gt;0,1,"")</f>
        <v/>
      </c>
      <c r="AD1551">
        <v>1</v>
      </c>
      <c r="AE1551" t="e">
        <f>VLOOKUP(Table111[[#This Row],[Resistance (Ohms)]],Values!$A$12:'Values'!D$88,3,0)</f>
        <v>#N/A</v>
      </c>
      <c r="AG1551" t="str">
        <f>CONCATENATE(Table111[[#This Row],[Resistance (Ohms)]],Table111[[#This Row],[Tolerance]],Table111[[#This Row],[Stock]])</f>
        <v>910kÂ±5%</v>
      </c>
      <c r="AH1551" t="s">
        <v>11345</v>
      </c>
      <c r="AI1551" s="6" t="s">
        <v>11350</v>
      </c>
    </row>
    <row r="1552" spans="1:35">
      <c r="A1552" t="s">
        <v>7192</v>
      </c>
      <c r="B1552" t="s">
        <v>5275</v>
      </c>
      <c r="C1552" t="s">
        <v>8822</v>
      </c>
      <c r="D1552" t="s">
        <v>8823</v>
      </c>
      <c r="E1552" t="s">
        <v>60</v>
      </c>
      <c r="F1552" t="s">
        <v>6540</v>
      </c>
      <c r="G1552">
        <v>0</v>
      </c>
      <c r="H1552">
        <v>0</v>
      </c>
      <c r="I1552" t="s">
        <v>25</v>
      </c>
      <c r="J1552">
        <v>0</v>
      </c>
      <c r="K1552">
        <v>10</v>
      </c>
      <c r="L1552" t="s">
        <v>19</v>
      </c>
      <c r="M1552" t="s">
        <v>5279</v>
      </c>
      <c r="N1552" t="s">
        <v>3085</v>
      </c>
      <c r="O1552" t="s">
        <v>24</v>
      </c>
      <c r="P1552" t="s">
        <v>5280</v>
      </c>
      <c r="Q1552" t="s">
        <v>65</v>
      </c>
      <c r="R1552" t="s">
        <v>20</v>
      </c>
      <c r="S1552" t="s">
        <v>105</v>
      </c>
      <c r="T1552" t="s">
        <v>67</v>
      </c>
      <c r="U1552" t="s">
        <v>35</v>
      </c>
      <c r="V1552">
        <v>603</v>
      </c>
      <c r="W1552" t="s">
        <v>36</v>
      </c>
      <c r="X1552" t="s">
        <v>37</v>
      </c>
      <c r="Y1552">
        <v>2</v>
      </c>
      <c r="AB1552" t="str">
        <f>IF(Table111[[#This Row],[In Adafruit Kit]]+Table111[[#This Row],[Common part]]&gt;0,1,"")</f>
        <v/>
      </c>
      <c r="AE1552" t="e">
        <f>VLOOKUP(Table111[[#This Row],[Resistance (Ohms)]],Values!$A$12:'Values'!D$88,3,0)</f>
        <v>#N/A</v>
      </c>
      <c r="AG1552" t="str">
        <f>CONCATENATE(Table111[[#This Row],[Resistance (Ohms)]],Table111[[#This Row],[Tolerance]],Table111[[#This Row],[Stock]])</f>
        <v>910kÂ±1%</v>
      </c>
      <c r="AH1552" t="s">
        <v>11345</v>
      </c>
      <c r="AI1552" s="6" t="s">
        <v>11350</v>
      </c>
    </row>
    <row r="1553" spans="1:35">
      <c r="A1553" t="s">
        <v>7192</v>
      </c>
      <c r="B1553" t="s">
        <v>5275</v>
      </c>
      <c r="C1553" t="s">
        <v>9182</v>
      </c>
      <c r="D1553" t="s">
        <v>9183</v>
      </c>
      <c r="E1553" t="s">
        <v>60</v>
      </c>
      <c r="F1553" t="s">
        <v>7068</v>
      </c>
      <c r="G1553">
        <v>0</v>
      </c>
      <c r="H1553">
        <v>0</v>
      </c>
      <c r="I1553" t="s">
        <v>25</v>
      </c>
      <c r="J1553">
        <v>0</v>
      </c>
      <c r="K1553">
        <v>10</v>
      </c>
      <c r="L1553" t="s">
        <v>19</v>
      </c>
      <c r="M1553" t="s">
        <v>5279</v>
      </c>
      <c r="N1553" t="s">
        <v>3085</v>
      </c>
      <c r="O1553" t="s">
        <v>23</v>
      </c>
      <c r="P1553" t="s">
        <v>5280</v>
      </c>
      <c r="Q1553" t="s">
        <v>65</v>
      </c>
      <c r="R1553" t="s">
        <v>20</v>
      </c>
      <c r="S1553" t="s">
        <v>71</v>
      </c>
      <c r="T1553" t="s">
        <v>67</v>
      </c>
      <c r="U1553" t="s">
        <v>35</v>
      </c>
      <c r="V1553">
        <v>603</v>
      </c>
      <c r="W1553" t="s">
        <v>36</v>
      </c>
      <c r="X1553" t="s">
        <v>37</v>
      </c>
      <c r="Y1553">
        <v>2</v>
      </c>
      <c r="AB1553" t="str">
        <f>IF(Table111[[#This Row],[In Adafruit Kit]]+Table111[[#This Row],[Common part]]&gt;0,1,"")</f>
        <v/>
      </c>
      <c r="AE1553" t="e">
        <f>VLOOKUP(Table111[[#This Row],[Resistance (Ohms)]],Values!$A$12:'Values'!D$88,3,0)</f>
        <v>#N/A</v>
      </c>
      <c r="AG1553" t="str">
        <f>CONCATENATE(Table111[[#This Row],[Resistance (Ohms)]],Table111[[#This Row],[Tolerance]],Table111[[#This Row],[Stock]])</f>
        <v>910kÂ±5%</v>
      </c>
      <c r="AH1553" t="s">
        <v>11345</v>
      </c>
      <c r="AI1553" s="6" t="s">
        <v>11350</v>
      </c>
    </row>
    <row r="1554" spans="1:35">
      <c r="A1554" t="s">
        <v>5274</v>
      </c>
      <c r="B1554" t="s">
        <v>5275</v>
      </c>
      <c r="C1554" t="s">
        <v>5638</v>
      </c>
      <c r="D1554" t="s">
        <v>5639</v>
      </c>
      <c r="E1554" t="s">
        <v>60</v>
      </c>
      <c r="F1554" t="s">
        <v>5640</v>
      </c>
      <c r="G1554">
        <v>26621</v>
      </c>
      <c r="H1554">
        <v>0</v>
      </c>
      <c r="I1554">
        <v>0.1</v>
      </c>
      <c r="J1554">
        <v>0</v>
      </c>
      <c r="K1554">
        <v>1</v>
      </c>
      <c r="L1554" t="s">
        <v>19</v>
      </c>
      <c r="M1554" t="s">
        <v>5279</v>
      </c>
      <c r="N1554" t="s">
        <v>2920</v>
      </c>
      <c r="O1554" t="s">
        <v>23</v>
      </c>
      <c r="P1554" t="s">
        <v>5280</v>
      </c>
      <c r="Q1554" t="s">
        <v>65</v>
      </c>
      <c r="R1554" t="s">
        <v>66</v>
      </c>
      <c r="S1554" t="s">
        <v>105</v>
      </c>
      <c r="T1554" t="s">
        <v>67</v>
      </c>
      <c r="U1554" t="s">
        <v>35</v>
      </c>
      <c r="V1554">
        <v>603</v>
      </c>
      <c r="W1554" t="s">
        <v>36</v>
      </c>
      <c r="X1554" t="s">
        <v>37</v>
      </c>
      <c r="Y1554">
        <v>2</v>
      </c>
      <c r="AB1554" t="str">
        <f>IF(Table111[[#This Row],[In Adafruit Kit]]+Table111[[#This Row],[Common part]]&gt;0,1,"")</f>
        <v/>
      </c>
      <c r="AD1554">
        <v>1</v>
      </c>
      <c r="AE1554" t="e">
        <f>VLOOKUP(Table111[[#This Row],[Resistance (Ohms)]],Values!$A$12:'Values'!D$88,3,0)</f>
        <v>#N/A</v>
      </c>
      <c r="AG1554" t="str">
        <f>CONCATENATE(Table111[[#This Row],[Resistance (Ohms)]],Table111[[#This Row],[Tolerance]],Table111[[#This Row],[Stock]])</f>
        <v>91kÂ±5%</v>
      </c>
      <c r="AH1554" t="s">
        <v>11345</v>
      </c>
      <c r="AI1554" s="6" t="s">
        <v>11350</v>
      </c>
    </row>
    <row r="1555" spans="1:35">
      <c r="A1555" t="s">
        <v>5274</v>
      </c>
      <c r="B1555" t="s">
        <v>5275</v>
      </c>
      <c r="C1555" t="s">
        <v>6085</v>
      </c>
      <c r="D1555" t="s">
        <v>6086</v>
      </c>
      <c r="E1555" t="s">
        <v>60</v>
      </c>
      <c r="F1555" t="s">
        <v>6087</v>
      </c>
      <c r="G1555">
        <v>107179</v>
      </c>
      <c r="H1555">
        <v>0</v>
      </c>
      <c r="I1555">
        <v>0.1</v>
      </c>
      <c r="J1555">
        <v>0</v>
      </c>
      <c r="K1555">
        <v>1</v>
      </c>
      <c r="L1555" t="s">
        <v>19</v>
      </c>
      <c r="M1555" t="s">
        <v>5279</v>
      </c>
      <c r="N1555" t="s">
        <v>2920</v>
      </c>
      <c r="O1555" t="s">
        <v>24</v>
      </c>
      <c r="P1555" t="s">
        <v>5280</v>
      </c>
      <c r="Q1555" t="s">
        <v>65</v>
      </c>
      <c r="R1555" t="s">
        <v>66</v>
      </c>
      <c r="S1555" t="s">
        <v>105</v>
      </c>
      <c r="T1555" t="s">
        <v>67</v>
      </c>
      <c r="U1555" t="s">
        <v>35</v>
      </c>
      <c r="V1555">
        <v>603</v>
      </c>
      <c r="W1555" t="s">
        <v>36</v>
      </c>
      <c r="X1555" t="s">
        <v>37</v>
      </c>
      <c r="Y1555">
        <v>2</v>
      </c>
      <c r="AB1555" t="str">
        <f>IF(Table111[[#This Row],[In Adafruit Kit]]+Table111[[#This Row],[Common part]]&gt;0,1,"")</f>
        <v/>
      </c>
      <c r="AD1555">
        <v>1</v>
      </c>
      <c r="AE1555" t="e">
        <f>VLOOKUP(Table111[[#This Row],[Resistance (Ohms)]],Values!$A$12:'Values'!D$88,3,0)</f>
        <v>#N/A</v>
      </c>
      <c r="AG1555" t="str">
        <f>CONCATENATE(Table111[[#This Row],[Resistance (Ohms)]],Table111[[#This Row],[Tolerance]],Table111[[#This Row],[Stock]])</f>
        <v>91kÂ±1%</v>
      </c>
      <c r="AH1555" t="s">
        <v>11345</v>
      </c>
      <c r="AI1555" s="6" t="s">
        <v>11350</v>
      </c>
    </row>
    <row r="1556" spans="1:35">
      <c r="A1556" t="s">
        <v>7192</v>
      </c>
      <c r="B1556" t="s">
        <v>5275</v>
      </c>
      <c r="C1556" t="s">
        <v>8820</v>
      </c>
      <c r="D1556" t="s">
        <v>8821</v>
      </c>
      <c r="E1556" t="s">
        <v>60</v>
      </c>
      <c r="F1556" t="s">
        <v>6087</v>
      </c>
      <c r="G1556">
        <v>0</v>
      </c>
      <c r="H1556">
        <v>0</v>
      </c>
      <c r="I1556" t="s">
        <v>25</v>
      </c>
      <c r="J1556">
        <v>0</v>
      </c>
      <c r="K1556">
        <v>10</v>
      </c>
      <c r="L1556" t="s">
        <v>19</v>
      </c>
      <c r="M1556" t="s">
        <v>5279</v>
      </c>
      <c r="N1556" t="s">
        <v>2920</v>
      </c>
      <c r="O1556" t="s">
        <v>24</v>
      </c>
      <c r="P1556" t="s">
        <v>5280</v>
      </c>
      <c r="Q1556" t="s">
        <v>65</v>
      </c>
      <c r="R1556" t="s">
        <v>20</v>
      </c>
      <c r="S1556" t="s">
        <v>105</v>
      </c>
      <c r="T1556" t="s">
        <v>67</v>
      </c>
      <c r="U1556" t="s">
        <v>35</v>
      </c>
      <c r="V1556">
        <v>603</v>
      </c>
      <c r="W1556" t="s">
        <v>36</v>
      </c>
      <c r="X1556" t="s">
        <v>37</v>
      </c>
      <c r="Y1556">
        <v>2</v>
      </c>
      <c r="AB1556" t="str">
        <f>IF(Table111[[#This Row],[In Adafruit Kit]]+Table111[[#This Row],[Common part]]&gt;0,1,"")</f>
        <v/>
      </c>
      <c r="AE1556" t="e">
        <f>VLOOKUP(Table111[[#This Row],[Resistance (Ohms)]],Values!$A$12:'Values'!D$88,3,0)</f>
        <v>#N/A</v>
      </c>
      <c r="AG1556" t="str">
        <f>CONCATENATE(Table111[[#This Row],[Resistance (Ohms)]],Table111[[#This Row],[Tolerance]],Table111[[#This Row],[Stock]])</f>
        <v>91kÂ±1%</v>
      </c>
      <c r="AH1556" t="s">
        <v>11345</v>
      </c>
      <c r="AI1556" s="6" t="s">
        <v>11350</v>
      </c>
    </row>
    <row r="1557" spans="1:35">
      <c r="A1557" t="s">
        <v>7192</v>
      </c>
      <c r="B1557" t="s">
        <v>5275</v>
      </c>
      <c r="C1557" t="s">
        <v>9180</v>
      </c>
      <c r="D1557" t="s">
        <v>9181</v>
      </c>
      <c r="E1557" t="s">
        <v>60</v>
      </c>
      <c r="F1557" t="s">
        <v>5640</v>
      </c>
      <c r="G1557">
        <v>0</v>
      </c>
      <c r="H1557">
        <v>0</v>
      </c>
      <c r="I1557" t="s">
        <v>25</v>
      </c>
      <c r="J1557">
        <v>0</v>
      </c>
      <c r="K1557">
        <v>10</v>
      </c>
      <c r="L1557" t="s">
        <v>19</v>
      </c>
      <c r="M1557" t="s">
        <v>5279</v>
      </c>
      <c r="N1557" t="s">
        <v>2920</v>
      </c>
      <c r="O1557" t="s">
        <v>23</v>
      </c>
      <c r="P1557" t="s">
        <v>5280</v>
      </c>
      <c r="Q1557" t="s">
        <v>65</v>
      </c>
      <c r="R1557" t="s">
        <v>20</v>
      </c>
      <c r="S1557" t="s">
        <v>71</v>
      </c>
      <c r="T1557" t="s">
        <v>67</v>
      </c>
      <c r="U1557" t="s">
        <v>35</v>
      </c>
      <c r="V1557">
        <v>603</v>
      </c>
      <c r="W1557" t="s">
        <v>36</v>
      </c>
      <c r="X1557" t="s">
        <v>37</v>
      </c>
      <c r="Y1557">
        <v>2</v>
      </c>
      <c r="AB1557" t="str">
        <f>IF(Table111[[#This Row],[In Adafruit Kit]]+Table111[[#This Row],[Common part]]&gt;0,1,"")</f>
        <v/>
      </c>
      <c r="AE1557" t="e">
        <f>VLOOKUP(Table111[[#This Row],[Resistance (Ohms)]],Values!$A$12:'Values'!D$88,3,0)</f>
        <v>#N/A</v>
      </c>
      <c r="AG1557" t="str">
        <f>CONCATENATE(Table111[[#This Row],[Resistance (Ohms)]],Table111[[#This Row],[Tolerance]],Table111[[#This Row],[Stock]])</f>
        <v>91kÂ±5%</v>
      </c>
      <c r="AH1557" t="s">
        <v>11345</v>
      </c>
      <c r="AI1557" s="6" t="s">
        <v>11350</v>
      </c>
    </row>
    <row r="1558" spans="1:35">
      <c r="A1558" t="s">
        <v>5274</v>
      </c>
      <c r="B1558" t="s">
        <v>5275</v>
      </c>
      <c r="C1558" t="s">
        <v>6460</v>
      </c>
      <c r="D1558" t="s">
        <v>6461</v>
      </c>
      <c r="E1558" t="s">
        <v>60</v>
      </c>
      <c r="F1558" t="s">
        <v>6462</v>
      </c>
      <c r="G1558">
        <v>65302</v>
      </c>
      <c r="H1558">
        <v>0</v>
      </c>
      <c r="I1558">
        <v>0.1</v>
      </c>
      <c r="J1558">
        <v>0</v>
      </c>
      <c r="K1558">
        <v>1</v>
      </c>
      <c r="L1558" t="s">
        <v>19</v>
      </c>
      <c r="M1558" t="s">
        <v>5279</v>
      </c>
      <c r="N1558" t="s">
        <v>1650</v>
      </c>
      <c r="O1558" t="s">
        <v>24</v>
      </c>
      <c r="P1558" t="s">
        <v>5280</v>
      </c>
      <c r="Q1558" t="s">
        <v>65</v>
      </c>
      <c r="R1558" t="s">
        <v>66</v>
      </c>
      <c r="S1558" t="s">
        <v>105</v>
      </c>
      <c r="T1558" t="s">
        <v>67</v>
      </c>
      <c r="U1558" t="s">
        <v>35</v>
      </c>
      <c r="V1558">
        <v>603</v>
      </c>
      <c r="W1558" t="s">
        <v>36</v>
      </c>
      <c r="X1558" t="s">
        <v>37</v>
      </c>
      <c r="Y1558">
        <v>2</v>
      </c>
      <c r="AB1558" t="str">
        <f>IF(Table111[[#This Row],[In Adafruit Kit]]+Table111[[#This Row],[Common part]]&gt;0,1,"")</f>
        <v/>
      </c>
      <c r="AD1558">
        <v>1</v>
      </c>
      <c r="AE1558" t="e">
        <f>VLOOKUP(Table111[[#This Row],[Resistance (Ohms)]],Values!$A$12:'Values'!D$88,3,0)</f>
        <v>#N/A</v>
      </c>
      <c r="AG1558" t="str">
        <f>CONCATENATE(Table111[[#This Row],[Resistance (Ohms)]],Table111[[#This Row],[Tolerance]],Table111[[#This Row],[Stock]])</f>
        <v>93.1kÂ±1%</v>
      </c>
      <c r="AH1558" t="s">
        <v>11345</v>
      </c>
      <c r="AI1558" s="6" t="s">
        <v>11350</v>
      </c>
    </row>
    <row r="1559" spans="1:35">
      <c r="A1559" t="s">
        <v>7192</v>
      </c>
      <c r="B1559" t="s">
        <v>5275</v>
      </c>
      <c r="C1559" t="s">
        <v>8830</v>
      </c>
      <c r="D1559" t="s">
        <v>8831</v>
      </c>
      <c r="E1559" t="s">
        <v>60</v>
      </c>
      <c r="F1559" t="s">
        <v>6462</v>
      </c>
      <c r="G1559">
        <v>0</v>
      </c>
      <c r="H1559">
        <v>0</v>
      </c>
      <c r="I1559" t="s">
        <v>25</v>
      </c>
      <c r="J1559">
        <v>0</v>
      </c>
      <c r="K1559">
        <v>10</v>
      </c>
      <c r="L1559" t="s">
        <v>19</v>
      </c>
      <c r="M1559" t="s">
        <v>5279</v>
      </c>
      <c r="N1559" t="s">
        <v>1650</v>
      </c>
      <c r="O1559" t="s">
        <v>24</v>
      </c>
      <c r="P1559" t="s">
        <v>5280</v>
      </c>
      <c r="Q1559" t="s">
        <v>65</v>
      </c>
      <c r="R1559" t="s">
        <v>20</v>
      </c>
      <c r="S1559" t="s">
        <v>105</v>
      </c>
      <c r="T1559" t="s">
        <v>67</v>
      </c>
      <c r="U1559" t="s">
        <v>35</v>
      </c>
      <c r="V1559">
        <v>603</v>
      </c>
      <c r="W1559" t="s">
        <v>36</v>
      </c>
      <c r="X1559" t="s">
        <v>37</v>
      </c>
      <c r="Y1559">
        <v>2</v>
      </c>
      <c r="AB1559" t="str">
        <f>IF(Table111[[#This Row],[In Adafruit Kit]]+Table111[[#This Row],[Common part]]&gt;0,1,"")</f>
        <v/>
      </c>
      <c r="AE1559" t="e">
        <f>VLOOKUP(Table111[[#This Row],[Resistance (Ohms)]],Values!$A$12:'Values'!D$88,3,0)</f>
        <v>#N/A</v>
      </c>
      <c r="AG1559" t="str">
        <f>CONCATENATE(Table111[[#This Row],[Resistance (Ohms)]],Table111[[#This Row],[Tolerance]],Table111[[#This Row],[Stock]])</f>
        <v>93.1kÂ±1%</v>
      </c>
      <c r="AH1559" t="s">
        <v>11345</v>
      </c>
      <c r="AI1559" s="6" t="s">
        <v>11350</v>
      </c>
    </row>
    <row r="1560" spans="1:35">
      <c r="A1560" t="s">
        <v>5274</v>
      </c>
      <c r="B1560" t="s">
        <v>5275</v>
      </c>
      <c r="C1560" t="s">
        <v>6181</v>
      </c>
      <c r="D1560" t="s">
        <v>6182</v>
      </c>
      <c r="E1560" t="s">
        <v>60</v>
      </c>
      <c r="F1560" t="s">
        <v>6183</v>
      </c>
      <c r="G1560">
        <v>95903</v>
      </c>
      <c r="H1560">
        <v>0</v>
      </c>
      <c r="I1560">
        <v>0.1</v>
      </c>
      <c r="J1560">
        <v>0</v>
      </c>
      <c r="K1560">
        <v>1</v>
      </c>
      <c r="L1560" t="s">
        <v>19</v>
      </c>
      <c r="M1560" t="s">
        <v>5279</v>
      </c>
      <c r="N1560" t="s">
        <v>2875</v>
      </c>
      <c r="O1560" t="s">
        <v>24</v>
      </c>
      <c r="P1560" t="s">
        <v>5280</v>
      </c>
      <c r="Q1560" t="s">
        <v>65</v>
      </c>
      <c r="R1560" t="s">
        <v>66</v>
      </c>
      <c r="S1560" t="s">
        <v>105</v>
      </c>
      <c r="T1560" t="s">
        <v>67</v>
      </c>
      <c r="U1560" t="s">
        <v>35</v>
      </c>
      <c r="V1560">
        <v>603</v>
      </c>
      <c r="W1560" t="s">
        <v>36</v>
      </c>
      <c r="X1560" t="s">
        <v>37</v>
      </c>
      <c r="Y1560">
        <v>2</v>
      </c>
      <c r="AB1560" t="str">
        <f>IF(Table111[[#This Row],[In Adafruit Kit]]+Table111[[#This Row],[Common part]]&gt;0,1,"")</f>
        <v/>
      </c>
      <c r="AD1560">
        <v>1</v>
      </c>
      <c r="AE1560" t="e">
        <f>VLOOKUP(Table111[[#This Row],[Resistance (Ohms)]],Values!$A$12:'Values'!D$88,3,0)</f>
        <v>#N/A</v>
      </c>
      <c r="AG1560" t="str">
        <f>CONCATENATE(Table111[[#This Row],[Resistance (Ohms)]],Table111[[#This Row],[Tolerance]],Table111[[#This Row],[Stock]])</f>
        <v>931kÂ±1%</v>
      </c>
      <c r="AH1560" t="s">
        <v>11345</v>
      </c>
      <c r="AI1560" s="6" t="s">
        <v>11350</v>
      </c>
    </row>
    <row r="1561" spans="1:35">
      <c r="A1561" t="s">
        <v>7192</v>
      </c>
      <c r="B1561" t="s">
        <v>5275</v>
      </c>
      <c r="C1561" t="s">
        <v>8832</v>
      </c>
      <c r="D1561" t="s">
        <v>8833</v>
      </c>
      <c r="E1561" t="s">
        <v>60</v>
      </c>
      <c r="F1561" t="s">
        <v>6183</v>
      </c>
      <c r="G1561">
        <v>0</v>
      </c>
      <c r="H1561">
        <v>0</v>
      </c>
      <c r="I1561" t="s">
        <v>25</v>
      </c>
      <c r="J1561">
        <v>0</v>
      </c>
      <c r="K1561">
        <v>10</v>
      </c>
      <c r="L1561" t="s">
        <v>19</v>
      </c>
      <c r="M1561" t="s">
        <v>5279</v>
      </c>
      <c r="N1561" t="s">
        <v>2875</v>
      </c>
      <c r="O1561" t="s">
        <v>24</v>
      </c>
      <c r="P1561" t="s">
        <v>5280</v>
      </c>
      <c r="Q1561" t="s">
        <v>65</v>
      </c>
      <c r="R1561" t="s">
        <v>20</v>
      </c>
      <c r="S1561" t="s">
        <v>105</v>
      </c>
      <c r="T1561" t="s">
        <v>67</v>
      </c>
      <c r="U1561" t="s">
        <v>35</v>
      </c>
      <c r="V1561">
        <v>603</v>
      </c>
      <c r="W1561" t="s">
        <v>36</v>
      </c>
      <c r="X1561" t="s">
        <v>37</v>
      </c>
      <c r="Y1561">
        <v>2</v>
      </c>
      <c r="AB1561" t="str">
        <f>IF(Table111[[#This Row],[In Adafruit Kit]]+Table111[[#This Row],[Common part]]&gt;0,1,"")</f>
        <v/>
      </c>
      <c r="AE1561" t="e">
        <f>VLOOKUP(Table111[[#This Row],[Resistance (Ohms)]],Values!$A$12:'Values'!D$88,3,0)</f>
        <v>#N/A</v>
      </c>
      <c r="AG1561" t="str">
        <f>CONCATENATE(Table111[[#This Row],[Resistance (Ohms)]],Table111[[#This Row],[Tolerance]],Table111[[#This Row],[Stock]])</f>
        <v>931kÂ±1%</v>
      </c>
      <c r="AH1561" t="s">
        <v>11345</v>
      </c>
      <c r="AI1561" s="6" t="s">
        <v>11350</v>
      </c>
    </row>
    <row r="1562" spans="1:35">
      <c r="A1562" t="s">
        <v>5274</v>
      </c>
      <c r="B1562" t="s">
        <v>5275</v>
      </c>
      <c r="C1562" t="s">
        <v>5923</v>
      </c>
      <c r="D1562" t="s">
        <v>5924</v>
      </c>
      <c r="E1562" t="s">
        <v>60</v>
      </c>
      <c r="F1562" t="s">
        <v>5925</v>
      </c>
      <c r="G1562">
        <v>149282</v>
      </c>
      <c r="H1562">
        <v>0</v>
      </c>
      <c r="I1562">
        <v>0.1</v>
      </c>
      <c r="J1562">
        <v>0</v>
      </c>
      <c r="K1562">
        <v>1</v>
      </c>
      <c r="L1562" t="s">
        <v>19</v>
      </c>
      <c r="M1562" t="s">
        <v>5279</v>
      </c>
      <c r="N1562" t="s">
        <v>1857</v>
      </c>
      <c r="O1562" t="s">
        <v>24</v>
      </c>
      <c r="P1562" t="s">
        <v>5280</v>
      </c>
      <c r="Q1562" t="s">
        <v>65</v>
      </c>
      <c r="R1562" t="s">
        <v>66</v>
      </c>
      <c r="S1562" t="s">
        <v>105</v>
      </c>
      <c r="T1562" t="s">
        <v>67</v>
      </c>
      <c r="U1562" t="s">
        <v>35</v>
      </c>
      <c r="V1562">
        <v>603</v>
      </c>
      <c r="W1562" t="s">
        <v>36</v>
      </c>
      <c r="X1562" t="s">
        <v>37</v>
      </c>
      <c r="Y1562">
        <v>2</v>
      </c>
      <c r="AB1562" t="str">
        <f>IF(Table111[[#This Row],[In Adafruit Kit]]+Table111[[#This Row],[Common part]]&gt;0,1,"")</f>
        <v/>
      </c>
      <c r="AD1562">
        <v>1</v>
      </c>
      <c r="AE1562" t="e">
        <f>VLOOKUP(Table111[[#This Row],[Resistance (Ohms)]],Values!$A$12:'Values'!D$88,3,0)</f>
        <v>#N/A</v>
      </c>
      <c r="AG1562" t="str">
        <f>CONCATENATE(Table111[[#This Row],[Resistance (Ohms)]],Table111[[#This Row],[Tolerance]],Table111[[#This Row],[Stock]])</f>
        <v>95.3kÂ±1%</v>
      </c>
      <c r="AH1562" t="s">
        <v>11345</v>
      </c>
      <c r="AI1562" s="6" t="s">
        <v>11350</v>
      </c>
    </row>
    <row r="1563" spans="1:35">
      <c r="A1563" t="s">
        <v>7192</v>
      </c>
      <c r="B1563" t="s">
        <v>5275</v>
      </c>
      <c r="C1563" t="s">
        <v>8840</v>
      </c>
      <c r="D1563" t="s">
        <v>8841</v>
      </c>
      <c r="E1563" t="s">
        <v>60</v>
      </c>
      <c r="F1563" t="s">
        <v>5925</v>
      </c>
      <c r="G1563">
        <v>0</v>
      </c>
      <c r="H1563">
        <v>0</v>
      </c>
      <c r="I1563" t="s">
        <v>25</v>
      </c>
      <c r="J1563">
        <v>0</v>
      </c>
      <c r="K1563">
        <v>10</v>
      </c>
      <c r="L1563" t="s">
        <v>19</v>
      </c>
      <c r="M1563" t="s">
        <v>5279</v>
      </c>
      <c r="N1563" t="s">
        <v>1857</v>
      </c>
      <c r="O1563" t="s">
        <v>24</v>
      </c>
      <c r="P1563" t="s">
        <v>5280</v>
      </c>
      <c r="Q1563" t="s">
        <v>65</v>
      </c>
      <c r="R1563" t="s">
        <v>20</v>
      </c>
      <c r="S1563" t="s">
        <v>105</v>
      </c>
      <c r="T1563" t="s">
        <v>67</v>
      </c>
      <c r="U1563" t="s">
        <v>35</v>
      </c>
      <c r="V1563">
        <v>603</v>
      </c>
      <c r="W1563" t="s">
        <v>36</v>
      </c>
      <c r="X1563" t="s">
        <v>37</v>
      </c>
      <c r="Y1563">
        <v>2</v>
      </c>
      <c r="AB1563" t="str">
        <f>IF(Table111[[#This Row],[In Adafruit Kit]]+Table111[[#This Row],[Common part]]&gt;0,1,"")</f>
        <v/>
      </c>
      <c r="AE1563" t="e">
        <f>VLOOKUP(Table111[[#This Row],[Resistance (Ohms)]],Values!$A$12:'Values'!D$88,3,0)</f>
        <v>#N/A</v>
      </c>
      <c r="AG1563" t="str">
        <f>CONCATENATE(Table111[[#This Row],[Resistance (Ohms)]],Table111[[#This Row],[Tolerance]],Table111[[#This Row],[Stock]])</f>
        <v>95.3kÂ±1%</v>
      </c>
      <c r="AH1563" t="s">
        <v>11345</v>
      </c>
      <c r="AI1563" s="6" t="s">
        <v>11350</v>
      </c>
    </row>
    <row r="1564" spans="1:35">
      <c r="A1564" t="s">
        <v>5274</v>
      </c>
      <c r="B1564" t="s">
        <v>5275</v>
      </c>
      <c r="C1564" t="s">
        <v>6958</v>
      </c>
      <c r="D1564" t="s">
        <v>6959</v>
      </c>
      <c r="E1564" t="s">
        <v>60</v>
      </c>
      <c r="F1564" t="s">
        <v>6960</v>
      </c>
      <c r="G1564">
        <v>22592</v>
      </c>
      <c r="H1564">
        <v>0</v>
      </c>
      <c r="I1564">
        <v>0.1</v>
      </c>
      <c r="J1564">
        <v>0</v>
      </c>
      <c r="K1564">
        <v>1</v>
      </c>
      <c r="L1564" t="s">
        <v>19</v>
      </c>
      <c r="M1564" t="s">
        <v>5279</v>
      </c>
      <c r="N1564" t="s">
        <v>1967</v>
      </c>
      <c r="O1564" t="s">
        <v>24</v>
      </c>
      <c r="P1564" t="s">
        <v>5280</v>
      </c>
      <c r="Q1564" t="s">
        <v>65</v>
      </c>
      <c r="R1564" t="s">
        <v>66</v>
      </c>
      <c r="S1564" t="s">
        <v>105</v>
      </c>
      <c r="T1564" t="s">
        <v>67</v>
      </c>
      <c r="U1564" t="s">
        <v>35</v>
      </c>
      <c r="V1564">
        <v>603</v>
      </c>
      <c r="W1564" t="s">
        <v>36</v>
      </c>
      <c r="X1564" t="s">
        <v>37</v>
      </c>
      <c r="Y1564">
        <v>2</v>
      </c>
      <c r="AB1564" t="str">
        <f>IF(Table111[[#This Row],[In Adafruit Kit]]+Table111[[#This Row],[Common part]]&gt;0,1,"")</f>
        <v/>
      </c>
      <c r="AD1564">
        <v>1</v>
      </c>
      <c r="AE1564" t="e">
        <f>VLOOKUP(Table111[[#This Row],[Resistance (Ohms)]],Values!$A$12:'Values'!D$88,3,0)</f>
        <v>#N/A</v>
      </c>
      <c r="AG1564" t="str">
        <f>CONCATENATE(Table111[[#This Row],[Resistance (Ohms)]],Table111[[#This Row],[Tolerance]],Table111[[#This Row],[Stock]])</f>
        <v>953kÂ±1%</v>
      </c>
      <c r="AH1564" t="s">
        <v>11344</v>
      </c>
      <c r="AI1564" s="6" t="s">
        <v>11350</v>
      </c>
    </row>
    <row r="1565" spans="1:35">
      <c r="A1565" t="s">
        <v>7192</v>
      </c>
      <c r="B1565" t="s">
        <v>5275</v>
      </c>
      <c r="C1565" t="s">
        <v>8842</v>
      </c>
      <c r="D1565" t="s">
        <v>8843</v>
      </c>
      <c r="E1565" t="s">
        <v>60</v>
      </c>
      <c r="F1565" t="s">
        <v>6960</v>
      </c>
      <c r="G1565">
        <v>0</v>
      </c>
      <c r="H1565">
        <v>0</v>
      </c>
      <c r="I1565" t="s">
        <v>25</v>
      </c>
      <c r="J1565">
        <v>0</v>
      </c>
      <c r="K1565">
        <v>10</v>
      </c>
      <c r="L1565" t="s">
        <v>19</v>
      </c>
      <c r="M1565" t="s">
        <v>5279</v>
      </c>
      <c r="N1565" t="s">
        <v>1967</v>
      </c>
      <c r="O1565" t="s">
        <v>24</v>
      </c>
      <c r="P1565" t="s">
        <v>5280</v>
      </c>
      <c r="Q1565" t="s">
        <v>65</v>
      </c>
      <c r="R1565" t="s">
        <v>20</v>
      </c>
      <c r="S1565" t="s">
        <v>105</v>
      </c>
      <c r="T1565" t="s">
        <v>67</v>
      </c>
      <c r="U1565" t="s">
        <v>35</v>
      </c>
      <c r="V1565">
        <v>603</v>
      </c>
      <c r="W1565" t="s">
        <v>36</v>
      </c>
      <c r="X1565" t="s">
        <v>37</v>
      </c>
      <c r="Y1565">
        <v>2</v>
      </c>
      <c r="AB1565" t="str">
        <f>IF(Table111[[#This Row],[In Adafruit Kit]]+Table111[[#This Row],[Common part]]&gt;0,1,"")</f>
        <v/>
      </c>
      <c r="AE1565" t="e">
        <f>VLOOKUP(Table111[[#This Row],[Resistance (Ohms)]],Values!$A$12:'Values'!D$88,3,0)</f>
        <v>#N/A</v>
      </c>
      <c r="AG1565" t="str">
        <f>CONCATENATE(Table111[[#This Row],[Resistance (Ohms)]],Table111[[#This Row],[Tolerance]],Table111[[#This Row],[Stock]])</f>
        <v>953kÂ±1%</v>
      </c>
      <c r="AH1565" t="s">
        <v>11345</v>
      </c>
      <c r="AI1565" s="6" t="s">
        <v>11350</v>
      </c>
    </row>
    <row r="1566" spans="1:35">
      <c r="A1566" t="s">
        <v>5274</v>
      </c>
      <c r="B1566" t="s">
        <v>5275</v>
      </c>
      <c r="C1566" t="s">
        <v>7315</v>
      </c>
      <c r="D1566" t="s">
        <v>7316</v>
      </c>
      <c r="E1566" t="s">
        <v>60</v>
      </c>
      <c r="F1566" t="s">
        <v>7317</v>
      </c>
      <c r="G1566">
        <v>12429</v>
      </c>
      <c r="H1566">
        <v>0</v>
      </c>
      <c r="I1566">
        <v>0.1</v>
      </c>
      <c r="J1566">
        <v>0</v>
      </c>
      <c r="K1566">
        <v>1</v>
      </c>
      <c r="L1566" t="s">
        <v>19</v>
      </c>
      <c r="M1566" t="s">
        <v>5279</v>
      </c>
      <c r="N1566" t="s">
        <v>1534</v>
      </c>
      <c r="O1566" t="s">
        <v>24</v>
      </c>
      <c r="P1566" t="s">
        <v>5280</v>
      </c>
      <c r="Q1566" t="s">
        <v>65</v>
      </c>
      <c r="R1566" t="s">
        <v>66</v>
      </c>
      <c r="S1566" t="s">
        <v>105</v>
      </c>
      <c r="T1566" t="s">
        <v>67</v>
      </c>
      <c r="U1566" t="s">
        <v>35</v>
      </c>
      <c r="V1566">
        <v>603</v>
      </c>
      <c r="W1566" t="s">
        <v>36</v>
      </c>
      <c r="X1566" t="s">
        <v>37</v>
      </c>
      <c r="Y1566">
        <v>2</v>
      </c>
      <c r="AB1566" t="str">
        <f>IF(Table111[[#This Row],[In Adafruit Kit]]+Table111[[#This Row],[Common part]]&gt;0,1,"")</f>
        <v/>
      </c>
      <c r="AD1566">
        <v>1</v>
      </c>
      <c r="AE1566" t="e">
        <f>VLOOKUP(Table111[[#This Row],[Resistance (Ohms)]],Values!$A$12:'Values'!D$88,3,0)</f>
        <v>#N/A</v>
      </c>
      <c r="AG1566" t="str">
        <f>CONCATENATE(Table111[[#This Row],[Resistance (Ohms)]],Table111[[#This Row],[Tolerance]],Table111[[#This Row],[Stock]])</f>
        <v>97.6kÂ±1%</v>
      </c>
      <c r="AH1566" t="s">
        <v>11345</v>
      </c>
      <c r="AI1566" s="6" t="s">
        <v>11350</v>
      </c>
    </row>
    <row r="1567" spans="1:35">
      <c r="A1567" t="s">
        <v>7192</v>
      </c>
      <c r="B1567" t="s">
        <v>5275</v>
      </c>
      <c r="C1567" t="s">
        <v>8850</v>
      </c>
      <c r="D1567" t="s">
        <v>8851</v>
      </c>
      <c r="E1567" t="s">
        <v>60</v>
      </c>
      <c r="F1567" t="s">
        <v>7317</v>
      </c>
      <c r="G1567">
        <v>0</v>
      </c>
      <c r="H1567">
        <v>0</v>
      </c>
      <c r="I1567" t="s">
        <v>25</v>
      </c>
      <c r="J1567">
        <v>0</v>
      </c>
      <c r="K1567">
        <v>10</v>
      </c>
      <c r="L1567" t="s">
        <v>19</v>
      </c>
      <c r="M1567" t="s">
        <v>5279</v>
      </c>
      <c r="N1567" t="s">
        <v>1534</v>
      </c>
      <c r="O1567" t="s">
        <v>24</v>
      </c>
      <c r="P1567" t="s">
        <v>5280</v>
      </c>
      <c r="Q1567" t="s">
        <v>65</v>
      </c>
      <c r="R1567" t="s">
        <v>20</v>
      </c>
      <c r="S1567" t="s">
        <v>105</v>
      </c>
      <c r="T1567" t="s">
        <v>67</v>
      </c>
      <c r="U1567" t="s">
        <v>35</v>
      </c>
      <c r="V1567">
        <v>603</v>
      </c>
      <c r="W1567" t="s">
        <v>36</v>
      </c>
      <c r="X1567" t="s">
        <v>37</v>
      </c>
      <c r="Y1567">
        <v>2</v>
      </c>
      <c r="AB1567" t="str">
        <f>IF(Table111[[#This Row],[In Adafruit Kit]]+Table111[[#This Row],[Common part]]&gt;0,1,"")</f>
        <v/>
      </c>
      <c r="AE1567" t="e">
        <f>VLOOKUP(Table111[[#This Row],[Resistance (Ohms)]],Values!$A$12:'Values'!D$88,3,0)</f>
        <v>#N/A</v>
      </c>
      <c r="AG1567" t="str">
        <f>CONCATENATE(Table111[[#This Row],[Resistance (Ohms)]],Table111[[#This Row],[Tolerance]],Table111[[#This Row],[Stock]])</f>
        <v>97.6kÂ±1%</v>
      </c>
      <c r="AH1567" t="s">
        <v>11345</v>
      </c>
      <c r="AI1567" s="6" t="s">
        <v>11350</v>
      </c>
    </row>
    <row r="1568" spans="1:35">
      <c r="A1568" t="s">
        <v>5274</v>
      </c>
      <c r="B1568" t="s">
        <v>5275</v>
      </c>
      <c r="C1568" t="s">
        <v>6865</v>
      </c>
      <c r="D1568" t="s">
        <v>6866</v>
      </c>
      <c r="E1568" t="s">
        <v>60</v>
      </c>
      <c r="F1568" t="s">
        <v>6867</v>
      </c>
      <c r="G1568">
        <v>33315</v>
      </c>
      <c r="H1568">
        <v>0</v>
      </c>
      <c r="I1568">
        <v>0.1</v>
      </c>
      <c r="J1568">
        <v>0</v>
      </c>
      <c r="K1568">
        <v>1</v>
      </c>
      <c r="L1568" t="s">
        <v>19</v>
      </c>
      <c r="M1568" t="s">
        <v>5279</v>
      </c>
      <c r="N1568" t="s">
        <v>1254</v>
      </c>
      <c r="O1568" t="s">
        <v>24</v>
      </c>
      <c r="P1568" t="s">
        <v>5280</v>
      </c>
      <c r="Q1568" t="s">
        <v>65</v>
      </c>
      <c r="R1568" t="s">
        <v>66</v>
      </c>
      <c r="S1568" t="s">
        <v>105</v>
      </c>
      <c r="T1568" t="s">
        <v>67</v>
      </c>
      <c r="U1568" t="s">
        <v>35</v>
      </c>
      <c r="V1568">
        <v>603</v>
      </c>
      <c r="W1568" t="s">
        <v>36</v>
      </c>
      <c r="X1568" t="s">
        <v>37</v>
      </c>
      <c r="Y1568">
        <v>2</v>
      </c>
      <c r="AB1568" t="str">
        <f>IF(Table111[[#This Row],[In Adafruit Kit]]+Table111[[#This Row],[Common part]]&gt;0,1,"")</f>
        <v/>
      </c>
      <c r="AD1568">
        <v>1</v>
      </c>
      <c r="AE1568" t="e">
        <f>VLOOKUP(Table111[[#This Row],[Resistance (Ohms)]],Values!$A$12:'Values'!D$88,3,0)</f>
        <v>#N/A</v>
      </c>
      <c r="AG1568" t="str">
        <f>CONCATENATE(Table111[[#This Row],[Resistance (Ohms)]],Table111[[#This Row],[Tolerance]],Table111[[#This Row],[Stock]])</f>
        <v>976kÂ±1%</v>
      </c>
      <c r="AH1568" t="s">
        <v>11345</v>
      </c>
      <c r="AI1568" s="6" t="s">
        <v>11350</v>
      </c>
    </row>
    <row r="1569" spans="1:35">
      <c r="A1569" t="s">
        <v>7192</v>
      </c>
      <c r="B1569" t="s">
        <v>5275</v>
      </c>
      <c r="C1569" t="s">
        <v>8852</v>
      </c>
      <c r="D1569" t="s">
        <v>8853</v>
      </c>
      <c r="E1569" t="s">
        <v>60</v>
      </c>
      <c r="F1569" t="s">
        <v>6867</v>
      </c>
      <c r="G1569">
        <v>0</v>
      </c>
      <c r="H1569">
        <v>0</v>
      </c>
      <c r="I1569" t="s">
        <v>25</v>
      </c>
      <c r="J1569">
        <v>0</v>
      </c>
      <c r="K1569">
        <v>10</v>
      </c>
      <c r="L1569" t="s">
        <v>19</v>
      </c>
      <c r="M1569" t="s">
        <v>5279</v>
      </c>
      <c r="N1569" t="s">
        <v>1254</v>
      </c>
      <c r="O1569" t="s">
        <v>24</v>
      </c>
      <c r="P1569" t="s">
        <v>5280</v>
      </c>
      <c r="Q1569" t="s">
        <v>65</v>
      </c>
      <c r="R1569" t="s">
        <v>20</v>
      </c>
      <c r="S1569" t="s">
        <v>105</v>
      </c>
      <c r="T1569" t="s">
        <v>67</v>
      </c>
      <c r="U1569" t="s">
        <v>35</v>
      </c>
      <c r="V1569">
        <v>603</v>
      </c>
      <c r="W1569" t="s">
        <v>36</v>
      </c>
      <c r="X1569" t="s">
        <v>37</v>
      </c>
      <c r="Y1569">
        <v>2</v>
      </c>
      <c r="AB1569" t="str">
        <f>IF(Table111[[#This Row],[In Adafruit Kit]]+Table111[[#This Row],[Common part]]&gt;0,1,"")</f>
        <v/>
      </c>
      <c r="AE1569" t="e">
        <f>VLOOKUP(Table111[[#This Row],[Resistance (Ohms)]],Values!$A$12:'Values'!D$88,3,0)</f>
        <v>#N/A</v>
      </c>
      <c r="AG1569" t="str">
        <f>CONCATENATE(Table111[[#This Row],[Resistance (Ohms)]],Table111[[#This Row],[Tolerance]],Table111[[#This Row],[Stock]])</f>
        <v>976kÂ±1%</v>
      </c>
      <c r="AH1569" t="s">
        <v>11345</v>
      </c>
      <c r="AI1569" s="6" t="s">
        <v>11350</v>
      </c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2"/>
  <sheetViews>
    <sheetView topLeftCell="Z129" workbookViewId="0">
      <selection activeCell="AF175" sqref="AF175"/>
    </sheetView>
  </sheetViews>
  <sheetFormatPr baseColWidth="10" defaultColWidth="11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33" bestFit="1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8.83203125" customWidth="1"/>
    <col min="15" max="15" width="11.83203125" customWidth="1"/>
    <col min="16" max="16" width="15.5" customWidth="1"/>
    <col min="17" max="17" width="14" customWidth="1"/>
    <col min="19" max="19" width="23.6640625" customWidth="1"/>
    <col min="20" max="20" width="23" customWidth="1"/>
    <col min="21" max="21" width="15.83203125" customWidth="1"/>
    <col min="22" max="22" width="23.5" customWidth="1"/>
    <col min="23" max="23" width="36.83203125" customWidth="1"/>
    <col min="25" max="25" width="23.6640625" customWidth="1"/>
    <col min="34" max="34" width="36.1640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44</v>
      </c>
      <c r="O1" t="s">
        <v>13</v>
      </c>
      <c r="P1" t="s">
        <v>45</v>
      </c>
      <c r="Q1" t="s">
        <v>46</v>
      </c>
      <c r="R1" t="s">
        <v>18</v>
      </c>
      <c r="S1" t="s">
        <v>14</v>
      </c>
      <c r="T1" t="s">
        <v>15</v>
      </c>
      <c r="U1" t="s">
        <v>16</v>
      </c>
      <c r="V1" t="s">
        <v>47</v>
      </c>
      <c r="W1" t="s">
        <v>17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9189</v>
      </c>
      <c r="AF1" t="s">
        <v>29</v>
      </c>
      <c r="AG1" t="s">
        <v>34</v>
      </c>
      <c r="AH1" t="s">
        <v>28</v>
      </c>
      <c r="AI1" t="s">
        <v>11346</v>
      </c>
      <c r="AJ1" t="s">
        <v>30</v>
      </c>
      <c r="AK1" t="s">
        <v>40</v>
      </c>
      <c r="AL1" t="s">
        <v>26</v>
      </c>
    </row>
    <row r="2" spans="1:38">
      <c r="A2" s="7" t="s">
        <v>9193</v>
      </c>
      <c r="B2" s="7" t="s">
        <v>9416</v>
      </c>
      <c r="C2" s="7" t="s">
        <v>9417</v>
      </c>
      <c r="D2" s="7" t="s">
        <v>9418</v>
      </c>
      <c r="E2" s="7" t="s">
        <v>60</v>
      </c>
      <c r="F2" s="7" t="s">
        <v>9419</v>
      </c>
      <c r="G2" s="7">
        <v>2975</v>
      </c>
      <c r="H2" s="7">
        <v>0</v>
      </c>
      <c r="I2" s="7">
        <v>0.1</v>
      </c>
      <c r="J2" s="7">
        <v>0</v>
      </c>
      <c r="K2" s="7">
        <v>1</v>
      </c>
      <c r="L2" s="7" t="s">
        <v>38</v>
      </c>
      <c r="M2" s="7" t="s">
        <v>9198</v>
      </c>
      <c r="N2" s="7">
        <v>1</v>
      </c>
      <c r="O2" s="7" t="s">
        <v>23</v>
      </c>
      <c r="P2" s="7" t="s">
        <v>9199</v>
      </c>
      <c r="Q2" s="7" t="s">
        <v>9200</v>
      </c>
      <c r="R2" s="7" t="s">
        <v>20</v>
      </c>
      <c r="S2" s="7" t="s">
        <v>9201</v>
      </c>
      <c r="T2" s="7" t="s">
        <v>67</v>
      </c>
      <c r="U2" s="7" t="s">
        <v>9202</v>
      </c>
      <c r="V2" s="7" t="s">
        <v>9202</v>
      </c>
      <c r="W2" s="7" t="s">
        <v>9203</v>
      </c>
      <c r="X2" s="7" t="s">
        <v>20</v>
      </c>
      <c r="Y2" s="7">
        <v>2</v>
      </c>
      <c r="AB2" s="3" t="str">
        <f>IF(Table11112[[#This Row],[In Adafruit Kit]]+Table11112[[#This Row],[Common part]]&gt;0,1,"")</f>
        <v/>
      </c>
      <c r="AE2" s="3" t="str">
        <f>VLOOKUP(Table11112[[#This Row],[Resistance (Ohms)]],Values!$A$12:'Values'!D$88,3,0)</f>
        <v>STOCK</v>
      </c>
      <c r="AF2" s="3" t="s">
        <v>29</v>
      </c>
      <c r="AG2" s="3" t="str">
        <f>CONCATENATE(Table11112[[#This Row],[Resistance (Ohms)]],Table11112[[#This Row],[Tolerance]],Table11112[[#This Row],[Stock]])</f>
        <v>1Â±5%Stock</v>
      </c>
      <c r="AH2" s="10" t="s">
        <v>11348</v>
      </c>
      <c r="AI2" s="6" t="s">
        <v>11349</v>
      </c>
    </row>
    <row r="3" spans="1:38">
      <c r="A3" s="7" t="s">
        <v>9193</v>
      </c>
      <c r="B3" s="7" t="s">
        <v>9746</v>
      </c>
      <c r="C3" s="7" t="s">
        <v>9747</v>
      </c>
      <c r="D3" s="7" t="s">
        <v>9748</v>
      </c>
      <c r="E3" s="7" t="s">
        <v>60</v>
      </c>
      <c r="F3" s="7" t="s">
        <v>9749</v>
      </c>
      <c r="G3" s="7">
        <v>5724</v>
      </c>
      <c r="H3" s="7">
        <v>0</v>
      </c>
      <c r="I3" s="7">
        <v>0.1</v>
      </c>
      <c r="J3" s="7">
        <v>0</v>
      </c>
      <c r="K3" s="7">
        <v>1</v>
      </c>
      <c r="L3" s="7" t="s">
        <v>38</v>
      </c>
      <c r="M3" s="7" t="s">
        <v>9198</v>
      </c>
      <c r="N3" s="7">
        <v>1.2</v>
      </c>
      <c r="O3" s="7" t="s">
        <v>23</v>
      </c>
      <c r="P3" s="7" t="s">
        <v>9199</v>
      </c>
      <c r="Q3" s="7" t="s">
        <v>9200</v>
      </c>
      <c r="R3" s="7" t="s">
        <v>20</v>
      </c>
      <c r="S3" s="7" t="s">
        <v>9201</v>
      </c>
      <c r="T3" s="7" t="s">
        <v>67</v>
      </c>
      <c r="U3" s="7" t="s">
        <v>9202</v>
      </c>
      <c r="V3" s="7" t="s">
        <v>9202</v>
      </c>
      <c r="W3" s="7" t="s">
        <v>9203</v>
      </c>
      <c r="X3" s="7" t="s">
        <v>20</v>
      </c>
      <c r="Y3" s="7">
        <v>2</v>
      </c>
      <c r="AB3" s="3" t="str">
        <f>IF(Table11112[[#This Row],[In Adafruit Kit]]+Table11112[[#This Row],[Common part]]&gt;0,1,"")</f>
        <v/>
      </c>
      <c r="AE3" s="3" t="str">
        <f>VLOOKUP(Table11112[[#This Row],[Resistance (Ohms)]],Values!$A$12:'Values'!D$88,3,0)</f>
        <v>STOCK</v>
      </c>
      <c r="AF3" s="3" t="s">
        <v>29</v>
      </c>
      <c r="AG3" s="3" t="str">
        <f>CONCATENATE(Table11112[[#This Row],[Resistance (Ohms)]],Table11112[[#This Row],[Tolerance]],Table11112[[#This Row],[Stock]])</f>
        <v>1.2Â±5%Stock</v>
      </c>
      <c r="AH3" s="10" t="s">
        <v>11348</v>
      </c>
      <c r="AI3" s="6" t="s">
        <v>11349</v>
      </c>
    </row>
    <row r="4" spans="1:38">
      <c r="A4" s="7" t="s">
        <v>9193</v>
      </c>
      <c r="B4" s="7" t="s">
        <v>9742</v>
      </c>
      <c r="C4" s="7" t="s">
        <v>9743</v>
      </c>
      <c r="D4" s="7" t="s">
        <v>9744</v>
      </c>
      <c r="E4" s="7" t="s">
        <v>60</v>
      </c>
      <c r="F4" s="7" t="s">
        <v>9745</v>
      </c>
      <c r="G4" s="7">
        <v>5744</v>
      </c>
      <c r="H4" s="7">
        <v>0</v>
      </c>
      <c r="I4" s="7">
        <v>0.1</v>
      </c>
      <c r="J4" s="7">
        <v>0</v>
      </c>
      <c r="K4" s="7">
        <v>1</v>
      </c>
      <c r="L4" s="7" t="s">
        <v>38</v>
      </c>
      <c r="M4" s="7" t="s">
        <v>9198</v>
      </c>
      <c r="N4" s="7">
        <v>1.5</v>
      </c>
      <c r="O4" s="7" t="s">
        <v>23</v>
      </c>
      <c r="P4" s="7" t="s">
        <v>9199</v>
      </c>
      <c r="Q4" s="7" t="s">
        <v>9200</v>
      </c>
      <c r="R4" s="7" t="s">
        <v>20</v>
      </c>
      <c r="S4" s="7" t="s">
        <v>9201</v>
      </c>
      <c r="T4" s="7" t="s">
        <v>67</v>
      </c>
      <c r="U4" s="7" t="s">
        <v>9202</v>
      </c>
      <c r="V4" s="7" t="s">
        <v>9202</v>
      </c>
      <c r="W4" s="7" t="s">
        <v>9203</v>
      </c>
      <c r="X4" s="7" t="s">
        <v>20</v>
      </c>
      <c r="Y4" s="7">
        <v>2</v>
      </c>
      <c r="AB4" s="3" t="str">
        <f>IF(Table11112[[#This Row],[In Adafruit Kit]]+Table11112[[#This Row],[Common part]]&gt;0,1,"")</f>
        <v/>
      </c>
      <c r="AE4" s="3" t="str">
        <f>VLOOKUP(Table11112[[#This Row],[Resistance (Ohms)]],Values!$A$12:'Values'!D$88,3,0)</f>
        <v>STOCK</v>
      </c>
      <c r="AF4" s="3" t="s">
        <v>29</v>
      </c>
      <c r="AG4" s="3" t="str">
        <f>CONCATENATE(Table11112[[#This Row],[Resistance (Ohms)]],Table11112[[#This Row],[Tolerance]],Table11112[[#This Row],[Stock]])</f>
        <v>1.5Â±5%Stock</v>
      </c>
      <c r="AH4" s="10" t="s">
        <v>11348</v>
      </c>
      <c r="AI4" s="6" t="s">
        <v>11349</v>
      </c>
    </row>
    <row r="5" spans="1:38">
      <c r="A5" s="7" t="s">
        <v>9193</v>
      </c>
      <c r="B5" s="7" t="s">
        <v>9467</v>
      </c>
      <c r="C5" s="7" t="s">
        <v>9468</v>
      </c>
      <c r="D5" s="7" t="s">
        <v>9469</v>
      </c>
      <c r="E5" s="7" t="s">
        <v>60</v>
      </c>
      <c r="F5" s="7" t="s">
        <v>9470</v>
      </c>
      <c r="G5" s="7">
        <v>7875</v>
      </c>
      <c r="H5" s="7">
        <v>0</v>
      </c>
      <c r="I5" s="7">
        <v>0.1</v>
      </c>
      <c r="J5" s="7">
        <v>0</v>
      </c>
      <c r="K5" s="7">
        <v>1</v>
      </c>
      <c r="L5" s="7" t="s">
        <v>38</v>
      </c>
      <c r="M5" s="7" t="s">
        <v>9198</v>
      </c>
      <c r="N5" s="7">
        <v>2</v>
      </c>
      <c r="O5" s="7" t="s">
        <v>23</v>
      </c>
      <c r="P5" s="7" t="s">
        <v>9199</v>
      </c>
      <c r="Q5" s="7" t="s">
        <v>9200</v>
      </c>
      <c r="R5" s="7" t="s">
        <v>20</v>
      </c>
      <c r="S5" s="7" t="s">
        <v>9201</v>
      </c>
      <c r="T5" s="7" t="s">
        <v>67</v>
      </c>
      <c r="U5" s="7" t="s">
        <v>9202</v>
      </c>
      <c r="V5" s="7" t="s">
        <v>9202</v>
      </c>
      <c r="W5" s="7" t="s">
        <v>9203</v>
      </c>
      <c r="X5" s="7" t="s">
        <v>20</v>
      </c>
      <c r="Y5" s="7">
        <v>2</v>
      </c>
      <c r="AB5" s="3" t="str">
        <f>IF(Table11112[[#This Row],[In Adafruit Kit]]+Table11112[[#This Row],[Common part]]&gt;0,1,"")</f>
        <v/>
      </c>
      <c r="AE5" s="3" t="str">
        <f>VLOOKUP(Table11112[[#This Row],[Resistance (Ohms)]],Values!$A$12:'Values'!D$88,3,0)</f>
        <v>STOCK</v>
      </c>
      <c r="AF5" s="3" t="s">
        <v>29</v>
      </c>
      <c r="AG5" s="3" t="str">
        <f>CONCATENATE(Table11112[[#This Row],[Resistance (Ohms)]],Table11112[[#This Row],[Tolerance]],Table11112[[#This Row],[Stock]])</f>
        <v>2Â±5%Stock</v>
      </c>
      <c r="AH5" s="10" t="s">
        <v>11348</v>
      </c>
      <c r="AI5" s="6" t="s">
        <v>11349</v>
      </c>
    </row>
    <row r="6" spans="1:38">
      <c r="A6" s="7" t="s">
        <v>9193</v>
      </c>
      <c r="B6" s="7" t="s">
        <v>9722</v>
      </c>
      <c r="C6" s="7" t="s">
        <v>9723</v>
      </c>
      <c r="D6" s="7" t="s">
        <v>9724</v>
      </c>
      <c r="E6" s="7" t="s">
        <v>60</v>
      </c>
      <c r="F6" s="7" t="s">
        <v>9725</v>
      </c>
      <c r="G6" s="7">
        <v>7175</v>
      </c>
      <c r="H6" s="7">
        <v>0</v>
      </c>
      <c r="I6" s="7">
        <v>0.1</v>
      </c>
      <c r="J6" s="7">
        <v>0</v>
      </c>
      <c r="K6" s="7">
        <v>1</v>
      </c>
      <c r="L6" s="7" t="s">
        <v>38</v>
      </c>
      <c r="M6" s="7" t="s">
        <v>9198</v>
      </c>
      <c r="N6" s="7">
        <v>2.7</v>
      </c>
      <c r="O6" s="7" t="s">
        <v>23</v>
      </c>
      <c r="P6" s="7" t="s">
        <v>9199</v>
      </c>
      <c r="Q6" s="7" t="s">
        <v>9200</v>
      </c>
      <c r="R6" s="7" t="s">
        <v>20</v>
      </c>
      <c r="S6" s="7" t="s">
        <v>9201</v>
      </c>
      <c r="T6" s="7" t="s">
        <v>67</v>
      </c>
      <c r="U6" s="7" t="s">
        <v>9202</v>
      </c>
      <c r="V6" s="7" t="s">
        <v>9202</v>
      </c>
      <c r="W6" s="7" t="s">
        <v>9203</v>
      </c>
      <c r="X6" s="7" t="s">
        <v>20</v>
      </c>
      <c r="Y6" s="7">
        <v>2</v>
      </c>
      <c r="AB6" s="3" t="str">
        <f>IF(Table11112[[#This Row],[In Adafruit Kit]]+Table11112[[#This Row],[Common part]]&gt;0,1,"")</f>
        <v/>
      </c>
      <c r="AE6" s="3" t="str">
        <f>VLOOKUP(Table11112[[#This Row],[Resistance (Ohms)]],Values!$A$12:'Values'!D$88,3,0)</f>
        <v>STOCK</v>
      </c>
      <c r="AF6" s="3" t="s">
        <v>29</v>
      </c>
      <c r="AG6" s="3" t="str">
        <f>CONCATENATE(Table11112[[#This Row],[Resistance (Ohms)]],Table11112[[#This Row],[Tolerance]],Table11112[[#This Row],[Stock]])</f>
        <v>2.7Â±5%Stock</v>
      </c>
      <c r="AH6" s="10" t="s">
        <v>11348</v>
      </c>
      <c r="AI6" s="6" t="s">
        <v>11349</v>
      </c>
    </row>
    <row r="7" spans="1:38">
      <c r="A7" s="7" t="s">
        <v>9193</v>
      </c>
      <c r="B7" s="7" t="s">
        <v>9487</v>
      </c>
      <c r="C7" s="7" t="s">
        <v>9488</v>
      </c>
      <c r="D7" s="7" t="s">
        <v>9489</v>
      </c>
      <c r="E7" s="7" t="s">
        <v>60</v>
      </c>
      <c r="F7" s="7" t="s">
        <v>9490</v>
      </c>
      <c r="G7" s="7">
        <v>7277</v>
      </c>
      <c r="H7" s="7">
        <v>0</v>
      </c>
      <c r="I7" s="7">
        <v>0.1</v>
      </c>
      <c r="J7" s="7">
        <v>0</v>
      </c>
      <c r="K7" s="7">
        <v>1</v>
      </c>
      <c r="L7" s="7" t="s">
        <v>38</v>
      </c>
      <c r="M7" s="7" t="s">
        <v>9198</v>
      </c>
      <c r="N7" s="7">
        <v>3.3</v>
      </c>
      <c r="O7" s="7" t="s">
        <v>23</v>
      </c>
      <c r="P7" s="7" t="s">
        <v>9199</v>
      </c>
      <c r="Q7" s="7" t="s">
        <v>9200</v>
      </c>
      <c r="R7" s="7" t="s">
        <v>20</v>
      </c>
      <c r="S7" s="7" t="s">
        <v>9201</v>
      </c>
      <c r="T7" s="7" t="s">
        <v>67</v>
      </c>
      <c r="U7" s="7" t="s">
        <v>9202</v>
      </c>
      <c r="V7" s="7" t="s">
        <v>9202</v>
      </c>
      <c r="W7" s="7" t="s">
        <v>9203</v>
      </c>
      <c r="X7" s="7" t="s">
        <v>20</v>
      </c>
      <c r="Y7" s="7">
        <v>2</v>
      </c>
      <c r="AB7" s="3" t="str">
        <f>IF(Table11112[[#This Row],[In Adafruit Kit]]+Table11112[[#This Row],[Common part]]&gt;0,1,"")</f>
        <v/>
      </c>
      <c r="AE7" s="3" t="str">
        <f>VLOOKUP(Table11112[[#This Row],[Resistance (Ohms)]],Values!$A$12:'Values'!D$88,3,0)</f>
        <v>STOCK</v>
      </c>
      <c r="AF7" s="3" t="s">
        <v>29</v>
      </c>
      <c r="AG7" s="3" t="str">
        <f>CONCATENATE(Table11112[[#This Row],[Resistance (Ohms)]],Table11112[[#This Row],[Tolerance]],Table11112[[#This Row],[Stock]])</f>
        <v>3.3Â±5%Stock</v>
      </c>
      <c r="AH7" s="10" t="s">
        <v>11348</v>
      </c>
      <c r="AI7" s="6" t="s">
        <v>11349</v>
      </c>
    </row>
    <row r="8" spans="1:38">
      <c r="A8" s="7" t="s">
        <v>9193</v>
      </c>
      <c r="B8" s="7" t="s">
        <v>9786</v>
      </c>
      <c r="C8" s="7" t="s">
        <v>9787</v>
      </c>
      <c r="D8" s="7" t="s">
        <v>9788</v>
      </c>
      <c r="E8" s="7" t="s">
        <v>60</v>
      </c>
      <c r="F8" s="7" t="s">
        <v>9789</v>
      </c>
      <c r="G8" s="7">
        <v>4113</v>
      </c>
      <c r="H8" s="7">
        <v>0</v>
      </c>
      <c r="I8" s="7">
        <v>0.1</v>
      </c>
      <c r="J8" s="7">
        <v>0</v>
      </c>
      <c r="K8" s="7">
        <v>1</v>
      </c>
      <c r="L8" s="7" t="s">
        <v>38</v>
      </c>
      <c r="M8" s="7" t="s">
        <v>9198</v>
      </c>
      <c r="N8" s="7">
        <v>4.3</v>
      </c>
      <c r="O8" s="7" t="s">
        <v>23</v>
      </c>
      <c r="P8" s="7" t="s">
        <v>9199</v>
      </c>
      <c r="Q8" s="7" t="s">
        <v>9200</v>
      </c>
      <c r="R8" s="7" t="s">
        <v>20</v>
      </c>
      <c r="S8" s="7" t="s">
        <v>9201</v>
      </c>
      <c r="T8" s="7" t="s">
        <v>67</v>
      </c>
      <c r="U8" s="7" t="s">
        <v>9202</v>
      </c>
      <c r="V8" s="7" t="s">
        <v>9202</v>
      </c>
      <c r="W8" s="7" t="s">
        <v>9203</v>
      </c>
      <c r="X8" s="7" t="s">
        <v>20</v>
      </c>
      <c r="Y8" s="7">
        <v>2</v>
      </c>
      <c r="AB8" s="3" t="str">
        <f>IF(Table11112[[#This Row],[In Adafruit Kit]]+Table11112[[#This Row],[Common part]]&gt;0,1,"")</f>
        <v/>
      </c>
      <c r="AE8" s="3" t="str">
        <f>VLOOKUP(Table11112[[#This Row],[Resistance (Ohms)]],Values!$A$12:'Values'!D$88,3,0)</f>
        <v>STOCK</v>
      </c>
      <c r="AF8" s="3" t="s">
        <v>29</v>
      </c>
      <c r="AG8" s="3" t="str">
        <f>CONCATENATE(Table11112[[#This Row],[Resistance (Ohms)]],Table11112[[#This Row],[Tolerance]],Table11112[[#This Row],[Stock]])</f>
        <v>4.3Â±5%Stock</v>
      </c>
      <c r="AH8" s="10" t="s">
        <v>11348</v>
      </c>
      <c r="AI8" s="6" t="s">
        <v>11349</v>
      </c>
    </row>
    <row r="9" spans="1:38">
      <c r="A9" s="7" t="s">
        <v>9193</v>
      </c>
      <c r="B9" s="7" t="s">
        <v>9471</v>
      </c>
      <c r="C9" s="7" t="s">
        <v>9472</v>
      </c>
      <c r="D9" s="7" t="s">
        <v>9473</v>
      </c>
      <c r="E9" s="7" t="s">
        <v>60</v>
      </c>
      <c r="F9" s="7" t="s">
        <v>9474</v>
      </c>
      <c r="G9" s="7">
        <v>7464</v>
      </c>
      <c r="H9" s="7">
        <v>0</v>
      </c>
      <c r="I9" s="7">
        <v>0.1</v>
      </c>
      <c r="J9" s="7">
        <v>0</v>
      </c>
      <c r="K9" s="7">
        <v>1</v>
      </c>
      <c r="L9" s="7" t="s">
        <v>38</v>
      </c>
      <c r="M9" s="7" t="s">
        <v>9198</v>
      </c>
      <c r="N9" s="7">
        <v>5.0999999999999996</v>
      </c>
      <c r="O9" s="7" t="s">
        <v>23</v>
      </c>
      <c r="P9" s="7" t="s">
        <v>9199</v>
      </c>
      <c r="Q9" s="7" t="s">
        <v>9200</v>
      </c>
      <c r="R9" s="7" t="s">
        <v>20</v>
      </c>
      <c r="S9" s="7" t="s">
        <v>9201</v>
      </c>
      <c r="T9" s="7" t="s">
        <v>67</v>
      </c>
      <c r="U9" s="7" t="s">
        <v>9202</v>
      </c>
      <c r="V9" s="7" t="s">
        <v>9202</v>
      </c>
      <c r="W9" s="7" t="s">
        <v>9203</v>
      </c>
      <c r="X9" s="7" t="s">
        <v>20</v>
      </c>
      <c r="Y9" s="7">
        <v>2</v>
      </c>
      <c r="AB9" s="3" t="str">
        <f>IF(Table11112[[#This Row],[In Adafruit Kit]]+Table11112[[#This Row],[Common part]]&gt;0,1,"")</f>
        <v/>
      </c>
      <c r="AE9" s="3" t="str">
        <f>VLOOKUP(Table11112[[#This Row],[Resistance (Ohms)]],Values!$A$12:'Values'!D$88,3,0)</f>
        <v>STOCK</v>
      </c>
      <c r="AF9" s="3" t="s">
        <v>29</v>
      </c>
      <c r="AG9" s="3" t="str">
        <f>CONCATENATE(Table11112[[#This Row],[Resistance (Ohms)]],Table11112[[#This Row],[Tolerance]],Table11112[[#This Row],[Stock]])</f>
        <v>5.1Â±5%Stock</v>
      </c>
      <c r="AH9" s="10" t="s">
        <v>11348</v>
      </c>
      <c r="AI9" s="6" t="s">
        <v>11349</v>
      </c>
    </row>
    <row r="10" spans="1:38">
      <c r="A10" s="7" t="s">
        <v>9193</v>
      </c>
      <c r="B10" s="7" t="s">
        <v>9614</v>
      </c>
      <c r="C10" s="7" t="s">
        <v>9615</v>
      </c>
      <c r="D10" s="7" t="s">
        <v>9616</v>
      </c>
      <c r="E10" s="7" t="s">
        <v>60</v>
      </c>
      <c r="F10" s="7" t="s">
        <v>9617</v>
      </c>
      <c r="G10" s="7">
        <v>2580</v>
      </c>
      <c r="H10" s="7">
        <v>0</v>
      </c>
      <c r="I10" s="7">
        <v>0.1</v>
      </c>
      <c r="J10" s="7">
        <v>0</v>
      </c>
      <c r="K10" s="7">
        <v>1</v>
      </c>
      <c r="L10" s="7" t="s">
        <v>38</v>
      </c>
      <c r="M10" s="7" t="s">
        <v>9198</v>
      </c>
      <c r="N10" s="7">
        <v>6.8</v>
      </c>
      <c r="O10" s="7" t="s">
        <v>23</v>
      </c>
      <c r="P10" s="7" t="s">
        <v>9199</v>
      </c>
      <c r="Q10" s="7" t="s">
        <v>9200</v>
      </c>
      <c r="R10" s="7" t="s">
        <v>20</v>
      </c>
      <c r="S10" s="7" t="s">
        <v>9201</v>
      </c>
      <c r="T10" s="7" t="s">
        <v>67</v>
      </c>
      <c r="U10" s="7" t="s">
        <v>9202</v>
      </c>
      <c r="V10" s="7" t="s">
        <v>9202</v>
      </c>
      <c r="W10" s="7" t="s">
        <v>9203</v>
      </c>
      <c r="X10" s="7" t="s">
        <v>20</v>
      </c>
      <c r="Y10" s="7">
        <v>2</v>
      </c>
      <c r="AB10" s="3" t="str">
        <f>IF(Table11112[[#This Row],[In Adafruit Kit]]+Table11112[[#This Row],[Common part]]&gt;0,1,"")</f>
        <v/>
      </c>
      <c r="AE10" s="3" t="str">
        <f>VLOOKUP(Table11112[[#This Row],[Resistance (Ohms)]],Values!$A$12:'Values'!D$88,3,0)</f>
        <v>STOCK</v>
      </c>
      <c r="AF10" s="3" t="s">
        <v>29</v>
      </c>
      <c r="AG10" s="3" t="str">
        <f>CONCATENATE(Table11112[[#This Row],[Resistance (Ohms)]],Table11112[[#This Row],[Tolerance]],Table11112[[#This Row],[Stock]])</f>
        <v>6.8Â±5%Stock</v>
      </c>
      <c r="AH10" s="10" t="s">
        <v>11348</v>
      </c>
      <c r="AI10" s="6" t="s">
        <v>11349</v>
      </c>
    </row>
    <row r="11" spans="1:38">
      <c r="A11" s="7" t="s">
        <v>9193</v>
      </c>
      <c r="B11" s="7" t="s">
        <v>9519</v>
      </c>
      <c r="C11" s="7" t="s">
        <v>9520</v>
      </c>
      <c r="D11" s="7" t="s">
        <v>9521</v>
      </c>
      <c r="E11" s="7" t="s">
        <v>60</v>
      </c>
      <c r="F11" s="7" t="s">
        <v>9522</v>
      </c>
      <c r="G11" s="7">
        <v>6371</v>
      </c>
      <c r="H11" s="7">
        <v>0</v>
      </c>
      <c r="I11" s="7">
        <v>0.1</v>
      </c>
      <c r="J11" s="7">
        <v>0</v>
      </c>
      <c r="K11" s="7">
        <v>1</v>
      </c>
      <c r="L11" s="7" t="s">
        <v>38</v>
      </c>
      <c r="M11" s="7" t="s">
        <v>9198</v>
      </c>
      <c r="N11" s="7">
        <v>8.1999999999999993</v>
      </c>
      <c r="O11" s="7" t="s">
        <v>23</v>
      </c>
      <c r="P11" s="7" t="s">
        <v>9199</v>
      </c>
      <c r="Q11" s="7" t="s">
        <v>9200</v>
      </c>
      <c r="R11" s="7" t="s">
        <v>20</v>
      </c>
      <c r="S11" s="7" t="s">
        <v>9201</v>
      </c>
      <c r="T11" s="7" t="s">
        <v>67</v>
      </c>
      <c r="U11" s="7" t="s">
        <v>9202</v>
      </c>
      <c r="V11" s="7" t="s">
        <v>9202</v>
      </c>
      <c r="W11" s="7" t="s">
        <v>9203</v>
      </c>
      <c r="X11" s="7" t="s">
        <v>20</v>
      </c>
      <c r="Y11" s="7">
        <v>2</v>
      </c>
      <c r="AB11" s="3" t="str">
        <f>IF(Table11112[[#This Row],[In Adafruit Kit]]+Table11112[[#This Row],[Common part]]&gt;0,1,"")</f>
        <v/>
      </c>
      <c r="AE11" s="3" t="str">
        <f>VLOOKUP(Table11112[[#This Row],[Resistance (Ohms)]],Values!$A$12:'Values'!D$88,3,0)</f>
        <v>STOCK</v>
      </c>
      <c r="AF11" s="3" t="s">
        <v>29</v>
      </c>
      <c r="AG11" s="3" t="str">
        <f>CONCATENATE(Table11112[[#This Row],[Resistance (Ohms)]],Table11112[[#This Row],[Tolerance]],Table11112[[#This Row],[Stock]])</f>
        <v>8.2Â±5%Stock</v>
      </c>
      <c r="AH11" s="10" t="s">
        <v>11348</v>
      </c>
      <c r="AI11" s="6" t="s">
        <v>11349</v>
      </c>
    </row>
    <row r="12" spans="1:38">
      <c r="A12" s="7" t="s">
        <v>9193</v>
      </c>
      <c r="B12" s="7" t="s">
        <v>9262</v>
      </c>
      <c r="C12" s="7" t="s">
        <v>9263</v>
      </c>
      <c r="D12" s="7" t="s">
        <v>9264</v>
      </c>
      <c r="E12" s="7" t="s">
        <v>60</v>
      </c>
      <c r="F12" s="7" t="s">
        <v>9265</v>
      </c>
      <c r="G12" s="7">
        <v>10840</v>
      </c>
      <c r="H12" s="7">
        <v>0</v>
      </c>
      <c r="I12" s="7">
        <v>0.1</v>
      </c>
      <c r="J12" s="7">
        <v>0</v>
      </c>
      <c r="K12" s="7">
        <v>1</v>
      </c>
      <c r="L12" s="7" t="s">
        <v>38</v>
      </c>
      <c r="M12" s="7" t="s">
        <v>9198</v>
      </c>
      <c r="N12" s="7">
        <v>10</v>
      </c>
      <c r="O12" s="7" t="s">
        <v>23</v>
      </c>
      <c r="P12" s="7" t="s">
        <v>9199</v>
      </c>
      <c r="Q12" s="7" t="s">
        <v>9200</v>
      </c>
      <c r="R12" s="7" t="s">
        <v>20</v>
      </c>
      <c r="S12" s="7" t="s">
        <v>9201</v>
      </c>
      <c r="T12" s="7" t="s">
        <v>67</v>
      </c>
      <c r="U12" s="7" t="s">
        <v>9202</v>
      </c>
      <c r="V12" s="7" t="s">
        <v>9202</v>
      </c>
      <c r="W12" s="7" t="s">
        <v>9203</v>
      </c>
      <c r="X12" s="7" t="s">
        <v>20</v>
      </c>
      <c r="Y12" s="7">
        <v>2</v>
      </c>
      <c r="AB12" s="3" t="str">
        <f>IF(Table11112[[#This Row],[In Adafruit Kit]]+Table11112[[#This Row],[Common part]]&gt;0,1,"")</f>
        <v/>
      </c>
      <c r="AE12" s="3" t="str">
        <f>VLOOKUP(Table11112[[#This Row],[Resistance (Ohms)]],Values!$A$12:'Values'!D$88,3,0)</f>
        <v>STOCK</v>
      </c>
      <c r="AF12" s="3" t="s">
        <v>29</v>
      </c>
      <c r="AG12" s="3" t="str">
        <f>CONCATENATE(Table11112[[#This Row],[Resistance (Ohms)]],Table11112[[#This Row],[Tolerance]],Table11112[[#This Row],[Stock]])</f>
        <v>10Â±5%Stock</v>
      </c>
      <c r="AH12" s="10" t="s">
        <v>11348</v>
      </c>
      <c r="AI12" s="6" t="s">
        <v>11349</v>
      </c>
    </row>
    <row r="13" spans="1:38">
      <c r="A13" s="7" t="s">
        <v>9193</v>
      </c>
      <c r="B13" s="7" t="s">
        <v>9551</v>
      </c>
      <c r="C13" s="7" t="s">
        <v>9552</v>
      </c>
      <c r="D13" s="7" t="s">
        <v>9553</v>
      </c>
      <c r="E13" s="7" t="s">
        <v>60</v>
      </c>
      <c r="F13" s="7" t="s">
        <v>9554</v>
      </c>
      <c r="G13" s="7">
        <v>5062</v>
      </c>
      <c r="H13" s="7">
        <v>0</v>
      </c>
      <c r="I13" s="7">
        <v>0.1</v>
      </c>
      <c r="J13" s="7">
        <v>0</v>
      </c>
      <c r="K13" s="7">
        <v>1</v>
      </c>
      <c r="L13" s="7" t="s">
        <v>38</v>
      </c>
      <c r="M13" s="7" t="s">
        <v>9198</v>
      </c>
      <c r="N13" s="7">
        <v>12</v>
      </c>
      <c r="O13" s="7" t="s">
        <v>23</v>
      </c>
      <c r="P13" s="7" t="s">
        <v>9199</v>
      </c>
      <c r="Q13" s="7" t="s">
        <v>9200</v>
      </c>
      <c r="R13" s="7" t="s">
        <v>20</v>
      </c>
      <c r="S13" s="7" t="s">
        <v>9201</v>
      </c>
      <c r="T13" s="7" t="s">
        <v>67</v>
      </c>
      <c r="U13" s="7" t="s">
        <v>9202</v>
      </c>
      <c r="V13" s="7" t="s">
        <v>9202</v>
      </c>
      <c r="W13" s="7" t="s">
        <v>9203</v>
      </c>
      <c r="X13" s="7" t="s">
        <v>20</v>
      </c>
      <c r="Y13" s="7">
        <v>2</v>
      </c>
      <c r="AB13" s="3" t="str">
        <f>IF(Table11112[[#This Row],[In Adafruit Kit]]+Table11112[[#This Row],[Common part]]&gt;0,1,"")</f>
        <v/>
      </c>
      <c r="AE13" s="3" t="str">
        <f>VLOOKUP(Table11112[[#This Row],[Resistance (Ohms)]],Values!$A$12:'Values'!D$88,3,0)</f>
        <v>STOCK</v>
      </c>
      <c r="AF13" s="3" t="s">
        <v>29</v>
      </c>
      <c r="AG13" s="3" t="str">
        <f>CONCATENATE(Table11112[[#This Row],[Resistance (Ohms)]],Table11112[[#This Row],[Tolerance]],Table11112[[#This Row],[Stock]])</f>
        <v>12Â±5%Stock</v>
      </c>
      <c r="AH13" s="10" t="s">
        <v>11348</v>
      </c>
      <c r="AI13" s="6" t="s">
        <v>11349</v>
      </c>
    </row>
    <row r="14" spans="1:38">
      <c r="A14" s="7" t="s">
        <v>9193</v>
      </c>
      <c r="B14" s="7" t="s">
        <v>9630</v>
      </c>
      <c r="C14" s="7" t="s">
        <v>9631</v>
      </c>
      <c r="D14" s="7" t="s">
        <v>9632</v>
      </c>
      <c r="E14" s="7" t="s">
        <v>60</v>
      </c>
      <c r="F14" s="7" t="s">
        <v>9633</v>
      </c>
      <c r="G14" s="7">
        <v>1851</v>
      </c>
      <c r="H14" s="7">
        <v>0</v>
      </c>
      <c r="I14" s="7">
        <v>0.1</v>
      </c>
      <c r="J14" s="7">
        <v>0</v>
      </c>
      <c r="K14" s="7">
        <v>1</v>
      </c>
      <c r="L14" s="7" t="s">
        <v>38</v>
      </c>
      <c r="M14" s="7" t="s">
        <v>9198</v>
      </c>
      <c r="N14" s="7">
        <v>15</v>
      </c>
      <c r="O14" s="7" t="s">
        <v>23</v>
      </c>
      <c r="P14" s="7" t="s">
        <v>9199</v>
      </c>
      <c r="Q14" s="7" t="s">
        <v>9200</v>
      </c>
      <c r="R14" s="7" t="s">
        <v>20</v>
      </c>
      <c r="S14" s="7" t="s">
        <v>9201</v>
      </c>
      <c r="T14" s="7" t="s">
        <v>67</v>
      </c>
      <c r="U14" s="7" t="s">
        <v>9202</v>
      </c>
      <c r="V14" s="7" t="s">
        <v>9202</v>
      </c>
      <c r="W14" s="7" t="s">
        <v>9203</v>
      </c>
      <c r="X14" s="7" t="s">
        <v>20</v>
      </c>
      <c r="Y14" s="7">
        <v>2</v>
      </c>
      <c r="AB14" s="3" t="str">
        <f>IF(Table11112[[#This Row],[In Adafruit Kit]]+Table11112[[#This Row],[Common part]]&gt;0,1,"")</f>
        <v/>
      </c>
      <c r="AE14" s="3" t="str">
        <f>VLOOKUP(Table11112[[#This Row],[Resistance (Ohms)]],Values!$A$12:'Values'!D$88,3,0)</f>
        <v>STOCK</v>
      </c>
      <c r="AF14" s="3" t="s">
        <v>29</v>
      </c>
      <c r="AG14" s="3" t="str">
        <f>CONCATENATE(Table11112[[#This Row],[Resistance (Ohms)]],Table11112[[#This Row],[Tolerance]],Table11112[[#This Row],[Stock]])</f>
        <v>15Â±5%Stock</v>
      </c>
      <c r="AH14" s="10" t="s">
        <v>11348</v>
      </c>
      <c r="AI14" s="6" t="s">
        <v>11349</v>
      </c>
    </row>
    <row r="15" spans="1:38">
      <c r="A15" s="7" t="s">
        <v>9193</v>
      </c>
      <c r="B15" s="7" t="s">
        <v>9451</v>
      </c>
      <c r="C15" s="7" t="s">
        <v>9452</v>
      </c>
      <c r="D15" s="7" t="s">
        <v>9453</v>
      </c>
      <c r="E15" s="7" t="s">
        <v>60</v>
      </c>
      <c r="F15" s="7" t="s">
        <v>9454</v>
      </c>
      <c r="G15" s="7">
        <v>8466</v>
      </c>
      <c r="H15" s="7">
        <v>0</v>
      </c>
      <c r="I15" s="7">
        <v>0.1</v>
      </c>
      <c r="J15" s="7">
        <v>0</v>
      </c>
      <c r="K15" s="7">
        <v>1</v>
      </c>
      <c r="L15" s="7" t="s">
        <v>38</v>
      </c>
      <c r="M15" s="7" t="s">
        <v>9198</v>
      </c>
      <c r="N15" s="7">
        <v>20</v>
      </c>
      <c r="O15" s="7" t="s">
        <v>23</v>
      </c>
      <c r="P15" s="7" t="s">
        <v>9199</v>
      </c>
      <c r="Q15" s="7" t="s">
        <v>9200</v>
      </c>
      <c r="R15" s="7" t="s">
        <v>20</v>
      </c>
      <c r="S15" s="7" t="s">
        <v>9201</v>
      </c>
      <c r="T15" s="7" t="s">
        <v>67</v>
      </c>
      <c r="U15" s="7" t="s">
        <v>9202</v>
      </c>
      <c r="V15" s="7" t="s">
        <v>9202</v>
      </c>
      <c r="W15" s="7" t="s">
        <v>9203</v>
      </c>
      <c r="X15" s="7" t="s">
        <v>20</v>
      </c>
      <c r="Y15" s="7">
        <v>2</v>
      </c>
      <c r="AB15" s="3" t="str">
        <f>IF(Table11112[[#This Row],[In Adafruit Kit]]+Table11112[[#This Row],[Common part]]&gt;0,1,"")</f>
        <v/>
      </c>
      <c r="AE15" s="3" t="str">
        <f>VLOOKUP(Table11112[[#This Row],[Resistance (Ohms)]],Values!$A$12:'Values'!D$88,3,0)</f>
        <v>STOCK</v>
      </c>
      <c r="AF15" s="3" t="s">
        <v>29</v>
      </c>
      <c r="AG15" s="3" t="str">
        <f>CONCATENATE(Table11112[[#This Row],[Resistance (Ohms)]],Table11112[[#This Row],[Tolerance]],Table11112[[#This Row],[Stock]])</f>
        <v>20Â±5%Stock</v>
      </c>
      <c r="AH15" s="10" t="s">
        <v>11348</v>
      </c>
      <c r="AI15" s="6" t="s">
        <v>11349</v>
      </c>
    </row>
    <row r="16" spans="1:38">
      <c r="A16" s="7" t="s">
        <v>9193</v>
      </c>
      <c r="B16" s="7" t="s">
        <v>9344</v>
      </c>
      <c r="C16" s="7" t="s">
        <v>9345</v>
      </c>
      <c r="D16" s="7" t="s">
        <v>9346</v>
      </c>
      <c r="E16" s="7" t="s">
        <v>60</v>
      </c>
      <c r="F16" s="7" t="s">
        <v>9347</v>
      </c>
      <c r="G16" s="7">
        <v>6571</v>
      </c>
      <c r="H16" s="7">
        <v>0</v>
      </c>
      <c r="I16" s="7">
        <v>0.1</v>
      </c>
      <c r="J16" s="7">
        <v>0</v>
      </c>
      <c r="K16" s="7">
        <v>1</v>
      </c>
      <c r="L16" s="7" t="s">
        <v>38</v>
      </c>
      <c r="M16" s="7" t="s">
        <v>9198</v>
      </c>
      <c r="N16" s="7">
        <v>22</v>
      </c>
      <c r="O16" s="7" t="s">
        <v>23</v>
      </c>
      <c r="P16" s="7" t="s">
        <v>9199</v>
      </c>
      <c r="Q16" s="7" t="s">
        <v>9200</v>
      </c>
      <c r="R16" s="7" t="s">
        <v>20</v>
      </c>
      <c r="S16" s="7" t="s">
        <v>9201</v>
      </c>
      <c r="T16" s="7" t="s">
        <v>67</v>
      </c>
      <c r="U16" s="7" t="s">
        <v>9202</v>
      </c>
      <c r="V16" s="7" t="s">
        <v>9202</v>
      </c>
      <c r="W16" s="7" t="s">
        <v>9203</v>
      </c>
      <c r="X16" s="7" t="s">
        <v>20</v>
      </c>
      <c r="Y16" s="7">
        <v>2</v>
      </c>
      <c r="AB16" s="3" t="str">
        <f>IF(Table11112[[#This Row],[In Adafruit Kit]]+Table11112[[#This Row],[Common part]]&gt;0,1,"")</f>
        <v/>
      </c>
      <c r="AE16" s="3" t="str">
        <f>VLOOKUP(Table11112[[#This Row],[Resistance (Ohms)]],Values!$A$12:'Values'!D$88,3,0)</f>
        <v>STOCK</v>
      </c>
      <c r="AF16" s="3" t="s">
        <v>29</v>
      </c>
      <c r="AG16" s="3" t="str">
        <f>CONCATENATE(Table11112[[#This Row],[Resistance (Ohms)]],Table11112[[#This Row],[Tolerance]],Table11112[[#This Row],[Stock]])</f>
        <v>22Â±5%Stock</v>
      </c>
      <c r="AH16" s="10" t="s">
        <v>11348</v>
      </c>
      <c r="AI16" s="6" t="s">
        <v>11349</v>
      </c>
    </row>
    <row r="17" spans="1:35">
      <c r="A17" s="7" t="s">
        <v>9193</v>
      </c>
      <c r="B17" s="7" t="s">
        <v>9670</v>
      </c>
      <c r="C17" s="7" t="s">
        <v>9671</v>
      </c>
      <c r="D17" s="7" t="s">
        <v>9672</v>
      </c>
      <c r="E17" s="7" t="s">
        <v>60</v>
      </c>
      <c r="F17" s="7" t="s">
        <v>9673</v>
      </c>
      <c r="G17" s="7">
        <v>796</v>
      </c>
      <c r="H17" s="7">
        <v>0</v>
      </c>
      <c r="I17" s="7">
        <v>0.1</v>
      </c>
      <c r="J17" s="7">
        <v>0</v>
      </c>
      <c r="K17" s="7">
        <v>1</v>
      </c>
      <c r="L17" s="7" t="s">
        <v>38</v>
      </c>
      <c r="M17" s="7" t="s">
        <v>9198</v>
      </c>
      <c r="N17" s="7">
        <v>27</v>
      </c>
      <c r="O17" s="7" t="s">
        <v>23</v>
      </c>
      <c r="P17" s="7" t="s">
        <v>9199</v>
      </c>
      <c r="Q17" s="7" t="s">
        <v>9200</v>
      </c>
      <c r="R17" s="7" t="s">
        <v>20</v>
      </c>
      <c r="S17" s="7" t="s">
        <v>9201</v>
      </c>
      <c r="T17" s="7" t="s">
        <v>67</v>
      </c>
      <c r="U17" s="7" t="s">
        <v>9202</v>
      </c>
      <c r="V17" s="7" t="s">
        <v>9202</v>
      </c>
      <c r="W17" s="7" t="s">
        <v>9203</v>
      </c>
      <c r="X17" s="7" t="s">
        <v>20</v>
      </c>
      <c r="Y17" s="7">
        <v>2</v>
      </c>
      <c r="AB17" s="3" t="str">
        <f>IF(Table11112[[#This Row],[In Adafruit Kit]]+Table11112[[#This Row],[Common part]]&gt;0,1,"")</f>
        <v/>
      </c>
      <c r="AE17" s="3" t="str">
        <f>VLOOKUP(Table11112[[#This Row],[Resistance (Ohms)]],Values!$A$12:'Values'!D$88,3,0)</f>
        <v>STOCK</v>
      </c>
      <c r="AF17" s="3" t="s">
        <v>29</v>
      </c>
      <c r="AG17" s="3" t="str">
        <f>CONCATENATE(Table11112[[#This Row],[Resistance (Ohms)]],Table11112[[#This Row],[Tolerance]],Table11112[[#This Row],[Stock]])</f>
        <v>27Â±5%Stock</v>
      </c>
      <c r="AH17" s="10" t="s">
        <v>11348</v>
      </c>
      <c r="AI17" s="6" t="s">
        <v>11349</v>
      </c>
    </row>
    <row r="18" spans="1:35">
      <c r="A18" s="7" t="s">
        <v>9193</v>
      </c>
      <c r="B18" s="7" t="s">
        <v>9300</v>
      </c>
      <c r="C18" s="7" t="s">
        <v>9301</v>
      </c>
      <c r="D18" s="7" t="s">
        <v>9302</v>
      </c>
      <c r="E18" s="7" t="s">
        <v>60</v>
      </c>
      <c r="F18" s="7" t="s">
        <v>9303</v>
      </c>
      <c r="G18" s="7">
        <v>8372</v>
      </c>
      <c r="H18" s="7">
        <v>0</v>
      </c>
      <c r="I18" s="7">
        <v>0.1</v>
      </c>
      <c r="J18" s="7">
        <v>0</v>
      </c>
      <c r="K18" s="7">
        <v>1</v>
      </c>
      <c r="L18" s="7" t="s">
        <v>38</v>
      </c>
      <c r="M18" s="7" t="s">
        <v>9198</v>
      </c>
      <c r="N18" s="7">
        <v>33</v>
      </c>
      <c r="O18" s="7" t="s">
        <v>23</v>
      </c>
      <c r="P18" s="7" t="s">
        <v>9199</v>
      </c>
      <c r="Q18" s="7" t="s">
        <v>9200</v>
      </c>
      <c r="R18" s="7" t="s">
        <v>20</v>
      </c>
      <c r="S18" s="7" t="s">
        <v>9201</v>
      </c>
      <c r="T18" s="7" t="s">
        <v>67</v>
      </c>
      <c r="U18" s="7" t="s">
        <v>9202</v>
      </c>
      <c r="V18" s="7" t="s">
        <v>9202</v>
      </c>
      <c r="W18" s="7" t="s">
        <v>9203</v>
      </c>
      <c r="X18" s="7" t="s">
        <v>20</v>
      </c>
      <c r="Y18" s="7">
        <v>2</v>
      </c>
      <c r="AB18" s="3" t="str">
        <f>IF(Table11112[[#This Row],[In Adafruit Kit]]+Table11112[[#This Row],[Common part]]&gt;0,1,"")</f>
        <v/>
      </c>
      <c r="AE18" s="3" t="str">
        <f>VLOOKUP(Table11112[[#This Row],[Resistance (Ohms)]],Values!$A$12:'Values'!D$88,3,0)</f>
        <v>STOCK</v>
      </c>
      <c r="AF18" s="3" t="s">
        <v>29</v>
      </c>
      <c r="AG18" s="3" t="str">
        <f>CONCATENATE(Table11112[[#This Row],[Resistance (Ohms)]],Table11112[[#This Row],[Tolerance]],Table11112[[#This Row],[Stock]])</f>
        <v>33Â±5%Stock</v>
      </c>
      <c r="AH18" s="10" t="s">
        <v>11348</v>
      </c>
      <c r="AI18" s="6" t="s">
        <v>11349</v>
      </c>
    </row>
    <row r="19" spans="1:35">
      <c r="A19" s="7" t="s">
        <v>9193</v>
      </c>
      <c r="B19" s="7" t="s">
        <v>9270</v>
      </c>
      <c r="C19" s="7" t="s">
        <v>9271</v>
      </c>
      <c r="D19" s="7" t="s">
        <v>9272</v>
      </c>
      <c r="E19" s="7" t="s">
        <v>60</v>
      </c>
      <c r="F19" s="7" t="s">
        <v>9273</v>
      </c>
      <c r="G19" s="7">
        <v>12923</v>
      </c>
      <c r="H19" s="7">
        <v>0</v>
      </c>
      <c r="I19" s="7">
        <v>0.1</v>
      </c>
      <c r="J19" s="7">
        <v>0</v>
      </c>
      <c r="K19" s="7">
        <v>1</v>
      </c>
      <c r="L19" s="7" t="s">
        <v>38</v>
      </c>
      <c r="M19" s="7" t="s">
        <v>9198</v>
      </c>
      <c r="N19" s="7" t="s">
        <v>858</v>
      </c>
      <c r="O19" s="7" t="s">
        <v>23</v>
      </c>
      <c r="P19" s="7" t="s">
        <v>9199</v>
      </c>
      <c r="Q19" s="7" t="s">
        <v>9200</v>
      </c>
      <c r="R19" s="7" t="s">
        <v>20</v>
      </c>
      <c r="S19" s="7" t="s">
        <v>9201</v>
      </c>
      <c r="T19" s="7" t="s">
        <v>67</v>
      </c>
      <c r="U19" s="7" t="s">
        <v>9202</v>
      </c>
      <c r="V19" s="7" t="s">
        <v>9202</v>
      </c>
      <c r="W19" s="7" t="s">
        <v>9203</v>
      </c>
      <c r="X19" s="7" t="s">
        <v>20</v>
      </c>
      <c r="Y19" s="7">
        <v>2</v>
      </c>
      <c r="AB19" s="3" t="str">
        <f>IF(Table11112[[#This Row],[In Adafruit Kit]]+Table11112[[#This Row],[Common part]]&gt;0,1,"")</f>
        <v/>
      </c>
      <c r="AE19" s="3" t="e">
        <f>VLOOKUP(Table11112[[#This Row],[Resistance (Ohms)]],Values!$A$12:'Values'!D$88,3,0)</f>
        <v>#N/A</v>
      </c>
      <c r="AF19" s="3"/>
      <c r="AG19" s="3" t="str">
        <f>CONCATENATE(Table11112[[#This Row],[Resistance (Ohms)]],Table11112[[#This Row],[Tolerance]],Table11112[[#This Row],[Stock]])</f>
        <v>24kÂ±5%</v>
      </c>
      <c r="AH19" s="10" t="s">
        <v>11348</v>
      </c>
      <c r="AI19" s="6" t="s">
        <v>11349</v>
      </c>
    </row>
    <row r="20" spans="1:35">
      <c r="A20" s="7" t="s">
        <v>9193</v>
      </c>
      <c r="B20" s="7" t="s">
        <v>9280</v>
      </c>
      <c r="C20" s="7" t="s">
        <v>9281</v>
      </c>
      <c r="D20" s="7" t="s">
        <v>9282</v>
      </c>
      <c r="E20" s="7" t="s">
        <v>60</v>
      </c>
      <c r="F20" s="7" t="s">
        <v>9283</v>
      </c>
      <c r="G20" s="7">
        <v>10707</v>
      </c>
      <c r="H20" s="7">
        <v>0</v>
      </c>
      <c r="I20" s="7">
        <v>0.1</v>
      </c>
      <c r="J20" s="7">
        <v>0</v>
      </c>
      <c r="K20" s="7">
        <v>1</v>
      </c>
      <c r="L20" s="7" t="s">
        <v>38</v>
      </c>
      <c r="M20" s="7" t="s">
        <v>9198</v>
      </c>
      <c r="N20" s="7">
        <v>360</v>
      </c>
      <c r="O20" s="7" t="s">
        <v>23</v>
      </c>
      <c r="P20" s="7" t="s">
        <v>9199</v>
      </c>
      <c r="Q20" s="7" t="s">
        <v>9200</v>
      </c>
      <c r="R20" s="7" t="s">
        <v>20</v>
      </c>
      <c r="S20" s="7" t="s">
        <v>9201</v>
      </c>
      <c r="T20" s="7" t="s">
        <v>67</v>
      </c>
      <c r="U20" s="7" t="s">
        <v>9202</v>
      </c>
      <c r="V20" s="7" t="s">
        <v>9202</v>
      </c>
      <c r="W20" s="7" t="s">
        <v>9203</v>
      </c>
      <c r="X20" s="7" t="s">
        <v>20</v>
      </c>
      <c r="Y20" s="7">
        <v>2</v>
      </c>
      <c r="AB20" s="3" t="str">
        <f>IF(Table11112[[#This Row],[In Adafruit Kit]]+Table11112[[#This Row],[Common part]]&gt;0,1,"")</f>
        <v/>
      </c>
      <c r="AE20" s="3" t="e">
        <f>VLOOKUP(Table11112[[#This Row],[Resistance (Ohms)]],Values!$A$12:'Values'!D$88,3,0)</f>
        <v>#N/A</v>
      </c>
      <c r="AF20" s="3"/>
      <c r="AG20" s="3" t="str">
        <f>CONCATENATE(Table11112[[#This Row],[Resistance (Ohms)]],Table11112[[#This Row],[Tolerance]],Table11112[[#This Row],[Stock]])</f>
        <v>360Â±5%</v>
      </c>
      <c r="AH20" s="10" t="s">
        <v>11348</v>
      </c>
      <c r="AI20" s="6" t="s">
        <v>11349</v>
      </c>
    </row>
    <row r="21" spans="1:35">
      <c r="A21" s="7" t="s">
        <v>9193</v>
      </c>
      <c r="B21" s="7" t="s">
        <v>9838</v>
      </c>
      <c r="C21" s="7" t="s">
        <v>9839</v>
      </c>
      <c r="D21" s="7" t="s">
        <v>9840</v>
      </c>
      <c r="E21" s="7" t="s">
        <v>60</v>
      </c>
      <c r="F21" s="7" t="s">
        <v>9841</v>
      </c>
      <c r="G21" s="7">
        <v>830</v>
      </c>
      <c r="H21" s="7">
        <v>0</v>
      </c>
      <c r="I21" s="7">
        <v>0.1</v>
      </c>
      <c r="J21" s="7">
        <v>0</v>
      </c>
      <c r="K21" s="7">
        <v>1</v>
      </c>
      <c r="L21" s="7" t="s">
        <v>38</v>
      </c>
      <c r="M21" s="7" t="s">
        <v>9198</v>
      </c>
      <c r="N21" s="7">
        <v>43</v>
      </c>
      <c r="O21" s="7" t="s">
        <v>23</v>
      </c>
      <c r="P21" s="7" t="s">
        <v>9199</v>
      </c>
      <c r="Q21" s="7" t="s">
        <v>9200</v>
      </c>
      <c r="R21" s="7" t="s">
        <v>20</v>
      </c>
      <c r="S21" s="7" t="s">
        <v>9201</v>
      </c>
      <c r="T21" s="7" t="s">
        <v>67</v>
      </c>
      <c r="U21" s="7" t="s">
        <v>9202</v>
      </c>
      <c r="V21" s="7" t="s">
        <v>9202</v>
      </c>
      <c r="W21" s="7" t="s">
        <v>9203</v>
      </c>
      <c r="X21" s="7" t="s">
        <v>20</v>
      </c>
      <c r="Y21" s="7">
        <v>2</v>
      </c>
      <c r="AB21" s="3" t="str">
        <f>IF(Table11112[[#This Row],[In Adafruit Kit]]+Table11112[[#This Row],[Common part]]&gt;0,1,"")</f>
        <v/>
      </c>
      <c r="AE21" s="3" t="str">
        <f>VLOOKUP(Table11112[[#This Row],[Resistance (Ohms)]],Values!$A$12:'Values'!D$88,3,0)</f>
        <v>STOCK</v>
      </c>
      <c r="AF21" s="3" t="s">
        <v>29</v>
      </c>
      <c r="AG21" s="3" t="str">
        <f>CONCATENATE(Table11112[[#This Row],[Resistance (Ohms)]],Table11112[[#This Row],[Tolerance]],Table11112[[#This Row],[Stock]])</f>
        <v>43Â±5%Stock</v>
      </c>
      <c r="AH21" s="10" t="s">
        <v>11348</v>
      </c>
      <c r="AI21" s="6" t="s">
        <v>11349</v>
      </c>
    </row>
    <row r="22" spans="1:35">
      <c r="A22" s="7" t="s">
        <v>9193</v>
      </c>
      <c r="B22" s="7" t="s">
        <v>9384</v>
      </c>
      <c r="C22" s="7" t="s">
        <v>9385</v>
      </c>
      <c r="D22" s="7" t="s">
        <v>9386</v>
      </c>
      <c r="E22" s="7" t="s">
        <v>60</v>
      </c>
      <c r="F22" s="7" t="s">
        <v>9387</v>
      </c>
      <c r="G22" s="7">
        <v>4828</v>
      </c>
      <c r="H22" s="7">
        <v>0</v>
      </c>
      <c r="I22" s="7">
        <v>0.1</v>
      </c>
      <c r="J22" s="7">
        <v>0</v>
      </c>
      <c r="K22" s="7">
        <v>1</v>
      </c>
      <c r="L22" s="7" t="s">
        <v>38</v>
      </c>
      <c r="M22" s="7" t="s">
        <v>9198</v>
      </c>
      <c r="N22" s="7">
        <v>51</v>
      </c>
      <c r="O22" s="7" t="s">
        <v>23</v>
      </c>
      <c r="P22" s="7" t="s">
        <v>9199</v>
      </c>
      <c r="Q22" s="7" t="s">
        <v>9200</v>
      </c>
      <c r="R22" s="7" t="s">
        <v>20</v>
      </c>
      <c r="S22" s="7" t="s">
        <v>9201</v>
      </c>
      <c r="T22" s="7" t="s">
        <v>67</v>
      </c>
      <c r="U22" s="7" t="s">
        <v>9202</v>
      </c>
      <c r="V22" s="7" t="s">
        <v>9202</v>
      </c>
      <c r="W22" s="7" t="s">
        <v>9203</v>
      </c>
      <c r="X22" s="7" t="s">
        <v>20</v>
      </c>
      <c r="Y22" s="7">
        <v>2</v>
      </c>
      <c r="AB22" s="3" t="str">
        <f>IF(Table11112[[#This Row],[In Adafruit Kit]]+Table11112[[#This Row],[Common part]]&gt;0,1,"")</f>
        <v/>
      </c>
      <c r="AE22" s="3" t="str">
        <f>VLOOKUP(Table11112[[#This Row],[Resistance (Ohms)]],Values!$A$12:'Values'!D$88,3,0)</f>
        <v>STOCK</v>
      </c>
      <c r="AF22" s="3" t="s">
        <v>29</v>
      </c>
      <c r="AG22" s="3" t="str">
        <f>CONCATENATE(Table11112[[#This Row],[Resistance (Ohms)]],Table11112[[#This Row],[Tolerance]],Table11112[[#This Row],[Stock]])</f>
        <v>51Â±5%Stock</v>
      </c>
      <c r="AH22" s="10" t="s">
        <v>11348</v>
      </c>
      <c r="AI22" s="6" t="s">
        <v>11349</v>
      </c>
    </row>
    <row r="23" spans="1:35">
      <c r="A23" s="7" t="s">
        <v>9193</v>
      </c>
      <c r="B23" s="7" t="s">
        <v>9292</v>
      </c>
      <c r="C23" s="7" t="s">
        <v>9293</v>
      </c>
      <c r="D23" s="7" t="s">
        <v>9294</v>
      </c>
      <c r="E23" s="7" t="s">
        <v>60</v>
      </c>
      <c r="F23" s="7" t="s">
        <v>9295</v>
      </c>
      <c r="G23" s="7">
        <v>9199</v>
      </c>
      <c r="H23" s="7">
        <v>0</v>
      </c>
      <c r="I23" s="7">
        <v>0.1</v>
      </c>
      <c r="J23" s="7">
        <v>0</v>
      </c>
      <c r="K23" s="7">
        <v>1</v>
      </c>
      <c r="L23" s="7" t="s">
        <v>38</v>
      </c>
      <c r="M23" s="7" t="s">
        <v>9198</v>
      </c>
      <c r="N23" s="7" t="s">
        <v>2151</v>
      </c>
      <c r="O23" s="7" t="s">
        <v>23</v>
      </c>
      <c r="P23" s="7" t="s">
        <v>9199</v>
      </c>
      <c r="Q23" s="7" t="s">
        <v>9200</v>
      </c>
      <c r="R23" s="7" t="s">
        <v>20</v>
      </c>
      <c r="S23" s="7" t="s">
        <v>9201</v>
      </c>
      <c r="T23" s="7" t="s">
        <v>67</v>
      </c>
      <c r="U23" s="7" t="s">
        <v>9202</v>
      </c>
      <c r="V23" s="7" t="s">
        <v>9202</v>
      </c>
      <c r="W23" s="7" t="s">
        <v>9203</v>
      </c>
      <c r="X23" s="7" t="s">
        <v>20</v>
      </c>
      <c r="Y23" s="7">
        <v>2</v>
      </c>
      <c r="AB23" s="3" t="str">
        <f>IF(Table11112[[#This Row],[In Adafruit Kit]]+Table11112[[#This Row],[Common part]]&gt;0,1,"")</f>
        <v/>
      </c>
      <c r="AE23" s="3" t="e">
        <f>VLOOKUP(Table11112[[#This Row],[Resistance (Ohms)]],Values!$A$12:'Values'!D$88,3,0)</f>
        <v>#N/A</v>
      </c>
      <c r="AF23" s="3"/>
      <c r="AG23" s="3" t="str">
        <f>CONCATENATE(Table11112[[#This Row],[Resistance (Ohms)]],Table11112[[#This Row],[Tolerance]],Table11112[[#This Row],[Stock]])</f>
        <v>3.9kÂ±5%</v>
      </c>
      <c r="AH23" s="10" t="s">
        <v>11348</v>
      </c>
      <c r="AI23" s="6" t="s">
        <v>11349</v>
      </c>
    </row>
    <row r="24" spans="1:35">
      <c r="A24" s="7" t="s">
        <v>9193</v>
      </c>
      <c r="B24" s="7" t="s">
        <v>9587</v>
      </c>
      <c r="C24" s="7" t="s">
        <v>9588</v>
      </c>
      <c r="D24" s="7" t="s">
        <v>9589</v>
      </c>
      <c r="E24" s="7" t="s">
        <v>60</v>
      </c>
      <c r="F24" s="7" t="s">
        <v>9590</v>
      </c>
      <c r="G24" s="7">
        <v>3484</v>
      </c>
      <c r="H24" s="7">
        <v>0</v>
      </c>
      <c r="I24" s="7">
        <v>0.1</v>
      </c>
      <c r="J24" s="7">
        <v>0</v>
      </c>
      <c r="K24" s="7">
        <v>1</v>
      </c>
      <c r="L24" s="7" t="s">
        <v>38</v>
      </c>
      <c r="M24" s="7" t="s">
        <v>9198</v>
      </c>
      <c r="N24" s="7">
        <v>68</v>
      </c>
      <c r="O24" s="7" t="s">
        <v>23</v>
      </c>
      <c r="P24" s="7" t="s">
        <v>9199</v>
      </c>
      <c r="Q24" s="7" t="s">
        <v>9200</v>
      </c>
      <c r="R24" s="7" t="s">
        <v>20</v>
      </c>
      <c r="S24" s="7" t="s">
        <v>9201</v>
      </c>
      <c r="T24" s="7" t="s">
        <v>67</v>
      </c>
      <c r="U24" s="7" t="s">
        <v>9202</v>
      </c>
      <c r="V24" s="7" t="s">
        <v>9202</v>
      </c>
      <c r="W24" s="7" t="s">
        <v>9203</v>
      </c>
      <c r="X24" s="7" t="s">
        <v>20</v>
      </c>
      <c r="Y24" s="7">
        <v>2</v>
      </c>
      <c r="AB24" s="3" t="str">
        <f>IF(Table11112[[#This Row],[In Adafruit Kit]]+Table11112[[#This Row],[Common part]]&gt;0,1,"")</f>
        <v/>
      </c>
      <c r="AE24" s="3" t="str">
        <f>VLOOKUP(Table11112[[#This Row],[Resistance (Ohms)]],Values!$A$12:'Values'!D$88,3,0)</f>
        <v>STOCK</v>
      </c>
      <c r="AF24" s="3" t="s">
        <v>29</v>
      </c>
      <c r="AG24" s="3" t="str">
        <f>CONCATENATE(Table11112[[#This Row],[Resistance (Ohms)]],Table11112[[#This Row],[Tolerance]],Table11112[[#This Row],[Stock]])</f>
        <v>68Â±5%Stock</v>
      </c>
      <c r="AH24" s="10" t="s">
        <v>11348</v>
      </c>
      <c r="AI24" s="6" t="s">
        <v>11349</v>
      </c>
    </row>
    <row r="25" spans="1:35">
      <c r="A25" s="7" t="s">
        <v>9193</v>
      </c>
      <c r="B25" s="7" t="s">
        <v>9511</v>
      </c>
      <c r="C25" s="7" t="s">
        <v>9512</v>
      </c>
      <c r="D25" s="7" t="s">
        <v>9513</v>
      </c>
      <c r="E25" s="7" t="s">
        <v>60</v>
      </c>
      <c r="F25" s="7" t="s">
        <v>9514</v>
      </c>
      <c r="G25" s="7">
        <v>6665</v>
      </c>
      <c r="H25" s="7">
        <v>0</v>
      </c>
      <c r="I25" s="7">
        <v>0.1</v>
      </c>
      <c r="J25" s="7">
        <v>0</v>
      </c>
      <c r="K25" s="7">
        <v>1</v>
      </c>
      <c r="L25" s="7" t="s">
        <v>38</v>
      </c>
      <c r="M25" s="7" t="s">
        <v>9198</v>
      </c>
      <c r="N25" s="7">
        <v>82</v>
      </c>
      <c r="O25" s="7" t="s">
        <v>23</v>
      </c>
      <c r="P25" s="7" t="s">
        <v>9199</v>
      </c>
      <c r="Q25" s="7" t="s">
        <v>9200</v>
      </c>
      <c r="R25" s="7" t="s">
        <v>20</v>
      </c>
      <c r="S25" s="7" t="s">
        <v>9201</v>
      </c>
      <c r="T25" s="7" t="s">
        <v>67</v>
      </c>
      <c r="U25" s="7" t="s">
        <v>9202</v>
      </c>
      <c r="V25" s="7" t="s">
        <v>9202</v>
      </c>
      <c r="W25" s="7" t="s">
        <v>9203</v>
      </c>
      <c r="X25" s="7" t="s">
        <v>20</v>
      </c>
      <c r="Y25" s="7">
        <v>2</v>
      </c>
      <c r="AB25" s="3" t="str">
        <f>IF(Table11112[[#This Row],[In Adafruit Kit]]+Table11112[[#This Row],[Common part]]&gt;0,1,"")</f>
        <v/>
      </c>
      <c r="AE25" s="3" t="str">
        <f>VLOOKUP(Table11112[[#This Row],[Resistance (Ohms)]],Values!$A$12:'Values'!D$88,3,0)</f>
        <v>STOCK</v>
      </c>
      <c r="AF25" s="3" t="s">
        <v>29</v>
      </c>
      <c r="AG25" s="3" t="str">
        <f>CONCATENATE(Table11112[[#This Row],[Resistance (Ohms)]],Table11112[[#This Row],[Tolerance]],Table11112[[#This Row],[Stock]])</f>
        <v>82Â±5%Stock</v>
      </c>
      <c r="AH25" s="10" t="s">
        <v>11348</v>
      </c>
      <c r="AI25" s="6" t="s">
        <v>11349</v>
      </c>
    </row>
    <row r="26" spans="1:35">
      <c r="A26" s="7" t="s">
        <v>9193</v>
      </c>
      <c r="B26" s="7" t="s">
        <v>9304</v>
      </c>
      <c r="C26" s="7" t="s">
        <v>9305</v>
      </c>
      <c r="D26" s="7" t="s">
        <v>9306</v>
      </c>
      <c r="E26" s="7" t="s">
        <v>60</v>
      </c>
      <c r="F26" s="7" t="s">
        <v>9307</v>
      </c>
      <c r="G26" s="7">
        <v>8024</v>
      </c>
      <c r="H26" s="7">
        <v>0</v>
      </c>
      <c r="I26" s="7">
        <v>0.1</v>
      </c>
      <c r="J26" s="7">
        <v>0</v>
      </c>
      <c r="K26" s="7">
        <v>1</v>
      </c>
      <c r="L26" s="7" t="s">
        <v>38</v>
      </c>
      <c r="M26" s="7" t="s">
        <v>9198</v>
      </c>
      <c r="N26" s="7">
        <v>750</v>
      </c>
      <c r="O26" s="7" t="s">
        <v>23</v>
      </c>
      <c r="P26" s="7" t="s">
        <v>9199</v>
      </c>
      <c r="Q26" s="7" t="s">
        <v>9200</v>
      </c>
      <c r="R26" s="7" t="s">
        <v>20</v>
      </c>
      <c r="S26" s="7" t="s">
        <v>9201</v>
      </c>
      <c r="T26" s="7" t="s">
        <v>67</v>
      </c>
      <c r="U26" s="7" t="s">
        <v>9202</v>
      </c>
      <c r="V26" s="7" t="s">
        <v>9202</v>
      </c>
      <c r="W26" s="7" t="s">
        <v>9203</v>
      </c>
      <c r="X26" s="7" t="s">
        <v>20</v>
      </c>
      <c r="Y26" s="7">
        <v>2</v>
      </c>
      <c r="AB26" s="3" t="str">
        <f>IF(Table11112[[#This Row],[In Adafruit Kit]]+Table11112[[#This Row],[Common part]]&gt;0,1,"")</f>
        <v/>
      </c>
      <c r="AE26" s="3" t="e">
        <f>VLOOKUP(Table11112[[#This Row],[Resistance (Ohms)]],Values!$A$12:'Values'!D$88,3,0)</f>
        <v>#N/A</v>
      </c>
      <c r="AF26" s="3"/>
      <c r="AG26" s="3" t="str">
        <f>CONCATENATE(Table11112[[#This Row],[Resistance (Ohms)]],Table11112[[#This Row],[Tolerance]],Table11112[[#This Row],[Stock]])</f>
        <v>750Â±5%</v>
      </c>
      <c r="AH26" s="10" t="s">
        <v>11348</v>
      </c>
      <c r="AI26" s="6" t="s">
        <v>11349</v>
      </c>
    </row>
    <row r="27" spans="1:35">
      <c r="A27" s="7" t="s">
        <v>9193</v>
      </c>
      <c r="B27" s="7" t="s">
        <v>9217</v>
      </c>
      <c r="C27" s="7" t="s">
        <v>9218</v>
      </c>
      <c r="D27" s="7" t="s">
        <v>9219</v>
      </c>
      <c r="E27" s="7" t="s">
        <v>60</v>
      </c>
      <c r="F27" s="7" t="s">
        <v>9220</v>
      </c>
      <c r="G27" s="7">
        <v>30433</v>
      </c>
      <c r="H27" s="7">
        <v>0</v>
      </c>
      <c r="I27" s="7">
        <v>0.1</v>
      </c>
      <c r="J27" s="7">
        <v>0</v>
      </c>
      <c r="K27" s="7">
        <v>1</v>
      </c>
      <c r="L27" s="7" t="s">
        <v>38</v>
      </c>
      <c r="M27" s="7" t="s">
        <v>9198</v>
      </c>
      <c r="N27" s="7">
        <v>100</v>
      </c>
      <c r="O27" s="7" t="s">
        <v>23</v>
      </c>
      <c r="P27" s="7" t="s">
        <v>9199</v>
      </c>
      <c r="Q27" s="7" t="s">
        <v>9200</v>
      </c>
      <c r="R27" s="7" t="s">
        <v>20</v>
      </c>
      <c r="S27" s="7" t="s">
        <v>9201</v>
      </c>
      <c r="T27" s="7" t="s">
        <v>67</v>
      </c>
      <c r="U27" s="7" t="s">
        <v>9202</v>
      </c>
      <c r="V27" s="7" t="s">
        <v>9202</v>
      </c>
      <c r="W27" s="7" t="s">
        <v>9203</v>
      </c>
      <c r="X27" s="7" t="s">
        <v>20</v>
      </c>
      <c r="Y27" s="7">
        <v>2</v>
      </c>
      <c r="AB27" s="3" t="str">
        <f>IF(Table11112[[#This Row],[In Adafruit Kit]]+Table11112[[#This Row],[Common part]]&gt;0,1,"")</f>
        <v/>
      </c>
      <c r="AE27" s="3" t="str">
        <f>VLOOKUP(Table11112[[#This Row],[Resistance (Ohms)]],Values!$A$12:'Values'!D$88,3,0)</f>
        <v>STOCK</v>
      </c>
      <c r="AF27" s="3" t="s">
        <v>29</v>
      </c>
      <c r="AG27" s="3" t="str">
        <f>CONCATENATE(Table11112[[#This Row],[Resistance (Ohms)]],Table11112[[#This Row],[Tolerance]],Table11112[[#This Row],[Stock]])</f>
        <v>100Â±5%Stock</v>
      </c>
      <c r="AH27" s="10" t="s">
        <v>11348</v>
      </c>
      <c r="AI27" s="6" t="s">
        <v>11349</v>
      </c>
    </row>
    <row r="28" spans="1:35">
      <c r="A28" s="7" t="s">
        <v>9193</v>
      </c>
      <c r="B28" s="7" t="s">
        <v>9312</v>
      </c>
      <c r="C28" s="7" t="s">
        <v>9313</v>
      </c>
      <c r="D28" s="7" t="s">
        <v>9314</v>
      </c>
      <c r="E28" s="7" t="s">
        <v>60</v>
      </c>
      <c r="F28" s="7" t="s">
        <v>9315</v>
      </c>
      <c r="G28" s="7">
        <v>7600</v>
      </c>
      <c r="H28" s="7">
        <v>0</v>
      </c>
      <c r="I28" s="7">
        <v>0.1</v>
      </c>
      <c r="J28" s="7">
        <v>0</v>
      </c>
      <c r="K28" s="7">
        <v>1</v>
      </c>
      <c r="L28" s="7" t="s">
        <v>38</v>
      </c>
      <c r="M28" s="7" t="s">
        <v>9198</v>
      </c>
      <c r="N28" s="7" t="s">
        <v>1975</v>
      </c>
      <c r="O28" s="7" t="s">
        <v>23</v>
      </c>
      <c r="P28" s="7" t="s">
        <v>9199</v>
      </c>
      <c r="Q28" s="7" t="s">
        <v>9200</v>
      </c>
      <c r="R28" s="7" t="s">
        <v>20</v>
      </c>
      <c r="S28" s="7" t="s">
        <v>9241</v>
      </c>
      <c r="T28" s="7" t="s">
        <v>67</v>
      </c>
      <c r="U28" s="7" t="s">
        <v>9202</v>
      </c>
      <c r="V28" s="7" t="s">
        <v>9202</v>
      </c>
      <c r="W28" s="7" t="s">
        <v>9203</v>
      </c>
      <c r="X28" s="7" t="s">
        <v>20</v>
      </c>
      <c r="Y28" s="7">
        <v>2</v>
      </c>
      <c r="AB28" s="3" t="str">
        <f>IF(Table11112[[#This Row],[In Adafruit Kit]]+Table11112[[#This Row],[Common part]]&gt;0,1,"")</f>
        <v/>
      </c>
      <c r="AE28" s="3" t="e">
        <f>VLOOKUP(Table11112[[#This Row],[Resistance (Ohms)]],Values!$A$12:'Values'!D$88,3,0)</f>
        <v>#N/A</v>
      </c>
      <c r="AF28" s="3"/>
      <c r="AG28" s="3" t="str">
        <f>CONCATENATE(Table11112[[#This Row],[Resistance (Ohms)]],Table11112[[#This Row],[Tolerance]],Table11112[[#This Row],[Stock]])</f>
        <v>4.7MÂ±5%</v>
      </c>
      <c r="AH28" s="10" t="s">
        <v>11348</v>
      </c>
      <c r="AI28" s="6" t="s">
        <v>11349</v>
      </c>
    </row>
    <row r="29" spans="1:35">
      <c r="A29" s="7" t="s">
        <v>9193</v>
      </c>
      <c r="B29" s="7" t="s">
        <v>9316</v>
      </c>
      <c r="C29" s="7" t="s">
        <v>9317</v>
      </c>
      <c r="D29" s="7" t="s">
        <v>9318</v>
      </c>
      <c r="E29" s="7" t="s">
        <v>60</v>
      </c>
      <c r="F29" s="7" t="s">
        <v>9319</v>
      </c>
      <c r="G29" s="7">
        <v>7523</v>
      </c>
      <c r="H29" s="7">
        <v>0</v>
      </c>
      <c r="I29" s="7">
        <v>0.1</v>
      </c>
      <c r="J29" s="7">
        <v>0</v>
      </c>
      <c r="K29" s="7">
        <v>1</v>
      </c>
      <c r="L29" s="7" t="s">
        <v>38</v>
      </c>
      <c r="M29" s="7" t="s">
        <v>9198</v>
      </c>
      <c r="N29" s="7" t="s">
        <v>491</v>
      </c>
      <c r="O29" s="7" t="s">
        <v>23</v>
      </c>
      <c r="P29" s="7" t="s">
        <v>9199</v>
      </c>
      <c r="Q29" s="7" t="s">
        <v>9200</v>
      </c>
      <c r="R29" s="7" t="s">
        <v>20</v>
      </c>
      <c r="S29" s="7" t="s">
        <v>9201</v>
      </c>
      <c r="T29" s="7" t="s">
        <v>67</v>
      </c>
      <c r="U29" s="7" t="s">
        <v>9202</v>
      </c>
      <c r="V29" s="7" t="s">
        <v>9202</v>
      </c>
      <c r="W29" s="7" t="s">
        <v>9203</v>
      </c>
      <c r="X29" s="7" t="s">
        <v>20</v>
      </c>
      <c r="Y29" s="7">
        <v>2</v>
      </c>
      <c r="AB29" s="3" t="str">
        <f>IF(Table11112[[#This Row],[In Adafruit Kit]]+Table11112[[#This Row],[Common part]]&gt;0,1,"")</f>
        <v/>
      </c>
      <c r="AE29" s="3" t="e">
        <f>VLOOKUP(Table11112[[#This Row],[Resistance (Ohms)]],Values!$A$12:'Values'!D$88,3,0)</f>
        <v>#N/A</v>
      </c>
      <c r="AF29" s="3"/>
      <c r="AG29" s="3" t="str">
        <f>CONCATENATE(Table11112[[#This Row],[Resistance (Ohms)]],Table11112[[#This Row],[Tolerance]],Table11112[[#This Row],[Stock]])</f>
        <v>1.8kÂ±5%</v>
      </c>
      <c r="AH29" s="10" t="s">
        <v>11348</v>
      </c>
      <c r="AI29" s="6" t="s">
        <v>11349</v>
      </c>
    </row>
    <row r="30" spans="1:35">
      <c r="A30" s="7" t="s">
        <v>9193</v>
      </c>
      <c r="B30" s="7" t="s">
        <v>9420</v>
      </c>
      <c r="C30" s="7" t="s">
        <v>9421</v>
      </c>
      <c r="D30" s="7" t="s">
        <v>9422</v>
      </c>
      <c r="E30" s="7" t="s">
        <v>60</v>
      </c>
      <c r="F30" s="7" t="s">
        <v>9423</v>
      </c>
      <c r="G30" s="7">
        <v>2638</v>
      </c>
      <c r="H30" s="7">
        <v>0</v>
      </c>
      <c r="I30" s="7">
        <v>0.1</v>
      </c>
      <c r="J30" s="7">
        <v>0</v>
      </c>
      <c r="K30" s="7">
        <v>1</v>
      </c>
      <c r="L30" s="7" t="s">
        <v>38</v>
      </c>
      <c r="M30" s="7" t="s">
        <v>9198</v>
      </c>
      <c r="N30" s="7">
        <v>120</v>
      </c>
      <c r="O30" s="7" t="s">
        <v>23</v>
      </c>
      <c r="P30" s="7" t="s">
        <v>9199</v>
      </c>
      <c r="Q30" s="7" t="s">
        <v>9200</v>
      </c>
      <c r="R30" s="7" t="s">
        <v>20</v>
      </c>
      <c r="S30" s="7" t="s">
        <v>9201</v>
      </c>
      <c r="T30" s="7" t="s">
        <v>67</v>
      </c>
      <c r="U30" s="7" t="s">
        <v>9202</v>
      </c>
      <c r="V30" s="7" t="s">
        <v>9202</v>
      </c>
      <c r="W30" s="7" t="s">
        <v>9203</v>
      </c>
      <c r="X30" s="7" t="s">
        <v>20</v>
      </c>
      <c r="Y30" s="7">
        <v>2</v>
      </c>
      <c r="AB30" s="3" t="str">
        <f>IF(Table11112[[#This Row],[In Adafruit Kit]]+Table11112[[#This Row],[Common part]]&gt;0,1,"")</f>
        <v/>
      </c>
      <c r="AE30" s="3" t="str">
        <f>VLOOKUP(Table11112[[#This Row],[Resistance (Ohms)]],Values!$A$12:'Values'!D$88,3,0)</f>
        <v>STOCK</v>
      </c>
      <c r="AF30" s="3" t="s">
        <v>29</v>
      </c>
      <c r="AG30" s="3" t="str">
        <f>CONCATENATE(Table11112[[#This Row],[Resistance (Ohms)]],Table11112[[#This Row],[Tolerance]],Table11112[[#This Row],[Stock]])</f>
        <v>120Â±5%Stock</v>
      </c>
      <c r="AH30" s="10" t="s">
        <v>11348</v>
      </c>
      <c r="AI30" s="6" t="s">
        <v>11349</v>
      </c>
    </row>
    <row r="31" spans="1:35">
      <c r="A31" s="7" t="s">
        <v>9193</v>
      </c>
      <c r="B31" s="7" t="s">
        <v>9408</v>
      </c>
      <c r="C31" s="7" t="s">
        <v>9409</v>
      </c>
      <c r="D31" s="7" t="s">
        <v>9410</v>
      </c>
      <c r="E31" s="7" t="s">
        <v>60</v>
      </c>
      <c r="F31" s="7" t="s">
        <v>9411</v>
      </c>
      <c r="G31" s="7">
        <v>3805</v>
      </c>
      <c r="H31" s="7">
        <v>0</v>
      </c>
      <c r="I31" s="7">
        <v>0.1</v>
      </c>
      <c r="J31" s="7">
        <v>0</v>
      </c>
      <c r="K31" s="7">
        <v>1</v>
      </c>
      <c r="L31" s="7" t="s">
        <v>38</v>
      </c>
      <c r="M31" s="7" t="s">
        <v>9198</v>
      </c>
      <c r="N31" s="7">
        <v>150</v>
      </c>
      <c r="O31" s="7" t="s">
        <v>23</v>
      </c>
      <c r="P31" s="7" t="s">
        <v>9199</v>
      </c>
      <c r="Q31" s="7" t="s">
        <v>9200</v>
      </c>
      <c r="R31" s="7" t="s">
        <v>20</v>
      </c>
      <c r="S31" s="7" t="s">
        <v>9201</v>
      </c>
      <c r="T31" s="7" t="s">
        <v>67</v>
      </c>
      <c r="U31" s="7" t="s">
        <v>9202</v>
      </c>
      <c r="V31" s="7" t="s">
        <v>9202</v>
      </c>
      <c r="W31" s="7" t="s">
        <v>9203</v>
      </c>
      <c r="X31" s="7" t="s">
        <v>20</v>
      </c>
      <c r="Y31" s="7">
        <v>2</v>
      </c>
      <c r="AB31" s="3" t="str">
        <f>IF(Table11112[[#This Row],[In Adafruit Kit]]+Table11112[[#This Row],[Common part]]&gt;0,1,"")</f>
        <v/>
      </c>
      <c r="AE31" s="3" t="str">
        <f>VLOOKUP(Table11112[[#This Row],[Resistance (Ohms)]],Values!$A$12:'Values'!D$88,3,0)</f>
        <v>STOCK</v>
      </c>
      <c r="AF31" s="3" t="s">
        <v>29</v>
      </c>
      <c r="AG31" s="3" t="str">
        <f>CONCATENATE(Table11112[[#This Row],[Resistance (Ohms)]],Table11112[[#This Row],[Tolerance]],Table11112[[#This Row],[Stock]])</f>
        <v>150Â±5%Stock</v>
      </c>
      <c r="AH31" s="10" t="s">
        <v>11348</v>
      </c>
      <c r="AI31" s="6" t="s">
        <v>11349</v>
      </c>
    </row>
    <row r="32" spans="1:35">
      <c r="A32" s="7" t="s">
        <v>9193</v>
      </c>
      <c r="B32" s="7" t="s">
        <v>9539</v>
      </c>
      <c r="C32" s="7" t="s">
        <v>9540</v>
      </c>
      <c r="D32" s="7" t="s">
        <v>9541</v>
      </c>
      <c r="E32" s="7" t="s">
        <v>60</v>
      </c>
      <c r="F32" s="7" t="s">
        <v>9542</v>
      </c>
      <c r="G32" s="7">
        <v>5444</v>
      </c>
      <c r="H32" s="7">
        <v>0</v>
      </c>
      <c r="I32" s="7">
        <v>0.1</v>
      </c>
      <c r="J32" s="7">
        <v>0</v>
      </c>
      <c r="K32" s="7">
        <v>1</v>
      </c>
      <c r="L32" s="7" t="s">
        <v>38</v>
      </c>
      <c r="M32" s="7" t="s">
        <v>9198</v>
      </c>
      <c r="N32" s="7">
        <v>180</v>
      </c>
      <c r="O32" s="7" t="s">
        <v>23</v>
      </c>
      <c r="P32" s="7" t="s">
        <v>9199</v>
      </c>
      <c r="Q32" s="7" t="s">
        <v>9200</v>
      </c>
      <c r="R32" s="7" t="s">
        <v>20</v>
      </c>
      <c r="S32" s="7" t="s">
        <v>9201</v>
      </c>
      <c r="T32" s="7" t="s">
        <v>67</v>
      </c>
      <c r="U32" s="7" t="s">
        <v>9202</v>
      </c>
      <c r="V32" s="7" t="s">
        <v>9202</v>
      </c>
      <c r="W32" s="7" t="s">
        <v>9203</v>
      </c>
      <c r="X32" s="7" t="s">
        <v>20</v>
      </c>
      <c r="Y32" s="7">
        <v>2</v>
      </c>
      <c r="AB32" s="3" t="str">
        <f>IF(Table11112[[#This Row],[In Adafruit Kit]]+Table11112[[#This Row],[Common part]]&gt;0,1,"")</f>
        <v/>
      </c>
      <c r="AE32" s="3" t="str">
        <f>VLOOKUP(Table11112[[#This Row],[Resistance (Ohms)]],Values!$A$12:'Values'!D$88,3,0)</f>
        <v>STOCK</v>
      </c>
      <c r="AF32" s="3" t="s">
        <v>29</v>
      </c>
      <c r="AG32" s="3" t="str">
        <f>CONCATENATE(Table11112[[#This Row],[Resistance (Ohms)]],Table11112[[#This Row],[Tolerance]],Table11112[[#This Row],[Stock]])</f>
        <v>180Â±5%Stock</v>
      </c>
      <c r="AH32" s="10" t="s">
        <v>11348</v>
      </c>
      <c r="AI32" s="6" t="s">
        <v>11349</v>
      </c>
    </row>
    <row r="33" spans="1:35">
      <c r="A33" s="7" t="s">
        <v>9193</v>
      </c>
      <c r="B33" s="7" t="s">
        <v>9388</v>
      </c>
      <c r="C33" s="7" t="s">
        <v>9389</v>
      </c>
      <c r="D33" s="7" t="s">
        <v>9390</v>
      </c>
      <c r="E33" s="7" t="s">
        <v>60</v>
      </c>
      <c r="F33" s="7" t="s">
        <v>9391</v>
      </c>
      <c r="G33" s="7">
        <v>4637</v>
      </c>
      <c r="H33" s="7">
        <v>0</v>
      </c>
      <c r="I33" s="7">
        <v>0.1</v>
      </c>
      <c r="J33" s="7">
        <v>0</v>
      </c>
      <c r="K33" s="7">
        <v>1</v>
      </c>
      <c r="L33" s="7" t="s">
        <v>38</v>
      </c>
      <c r="M33" s="7" t="s">
        <v>9198</v>
      </c>
      <c r="N33" s="7">
        <v>200</v>
      </c>
      <c r="O33" s="7" t="s">
        <v>23</v>
      </c>
      <c r="P33" s="7" t="s">
        <v>9199</v>
      </c>
      <c r="Q33" s="7" t="s">
        <v>9200</v>
      </c>
      <c r="R33" s="7" t="s">
        <v>20</v>
      </c>
      <c r="S33" s="7" t="s">
        <v>9201</v>
      </c>
      <c r="T33" s="7" t="s">
        <v>67</v>
      </c>
      <c r="U33" s="7" t="s">
        <v>9202</v>
      </c>
      <c r="V33" s="7" t="s">
        <v>9202</v>
      </c>
      <c r="W33" s="7" t="s">
        <v>9203</v>
      </c>
      <c r="X33" s="7" t="s">
        <v>20</v>
      </c>
      <c r="Y33" s="7">
        <v>2</v>
      </c>
      <c r="AB33" s="3" t="str">
        <f>IF(Table11112[[#This Row],[In Adafruit Kit]]+Table11112[[#This Row],[Common part]]&gt;0,1,"")</f>
        <v/>
      </c>
      <c r="AE33" s="3" t="str">
        <f>VLOOKUP(Table11112[[#This Row],[Resistance (Ohms)]],Values!$A$12:'Values'!D$88,3,0)</f>
        <v>STOCK</v>
      </c>
      <c r="AF33" s="3" t="s">
        <v>29</v>
      </c>
      <c r="AG33" s="3" t="str">
        <f>CONCATENATE(Table11112[[#This Row],[Resistance (Ohms)]],Table11112[[#This Row],[Tolerance]],Table11112[[#This Row],[Stock]])</f>
        <v>200Â±5%Stock</v>
      </c>
      <c r="AH33" s="10" t="s">
        <v>11348</v>
      </c>
      <c r="AI33" s="6" t="s">
        <v>11349</v>
      </c>
    </row>
    <row r="34" spans="1:35">
      <c r="A34" s="7" t="s">
        <v>9193</v>
      </c>
      <c r="B34" s="7" t="s">
        <v>9229</v>
      </c>
      <c r="C34" s="7" t="s">
        <v>9230</v>
      </c>
      <c r="D34" s="7" t="s">
        <v>9231</v>
      </c>
      <c r="E34" s="7" t="s">
        <v>60</v>
      </c>
      <c r="F34" s="7" t="s">
        <v>9232</v>
      </c>
      <c r="G34" s="7">
        <v>17109</v>
      </c>
      <c r="H34" s="7">
        <v>0</v>
      </c>
      <c r="I34" s="7">
        <v>0.1</v>
      </c>
      <c r="J34" s="7">
        <v>0</v>
      </c>
      <c r="K34" s="7">
        <v>1</v>
      </c>
      <c r="L34" s="7" t="s">
        <v>38</v>
      </c>
      <c r="M34" s="7" t="s">
        <v>9198</v>
      </c>
      <c r="N34" s="7">
        <v>220</v>
      </c>
      <c r="O34" s="7" t="s">
        <v>23</v>
      </c>
      <c r="P34" s="7" t="s">
        <v>9199</v>
      </c>
      <c r="Q34" s="7" t="s">
        <v>9200</v>
      </c>
      <c r="R34" s="7" t="s">
        <v>20</v>
      </c>
      <c r="S34" s="7" t="s">
        <v>9201</v>
      </c>
      <c r="T34" s="7" t="s">
        <v>67</v>
      </c>
      <c r="U34" s="7" t="s">
        <v>9202</v>
      </c>
      <c r="V34" s="7" t="s">
        <v>9202</v>
      </c>
      <c r="W34" s="7" t="s">
        <v>9203</v>
      </c>
      <c r="X34" s="7" t="s">
        <v>20</v>
      </c>
      <c r="Y34" s="7">
        <v>2</v>
      </c>
      <c r="AB34" s="3" t="str">
        <f>IF(Table11112[[#This Row],[In Adafruit Kit]]+Table11112[[#This Row],[Common part]]&gt;0,1,"")</f>
        <v/>
      </c>
      <c r="AE34" s="3" t="str">
        <f>VLOOKUP(Table11112[[#This Row],[Resistance (Ohms)]],Values!$A$12:'Values'!D$88,3,0)</f>
        <v>STOCK</v>
      </c>
      <c r="AF34" s="3" t="s">
        <v>29</v>
      </c>
      <c r="AG34" s="3" t="str">
        <f>CONCATENATE(Table11112[[#This Row],[Resistance (Ohms)]],Table11112[[#This Row],[Tolerance]],Table11112[[#This Row],[Stock]])</f>
        <v>220Â±5%Stock</v>
      </c>
      <c r="AH34" s="10" t="s">
        <v>11348</v>
      </c>
      <c r="AI34" s="6" t="s">
        <v>11349</v>
      </c>
    </row>
    <row r="35" spans="1:35">
      <c r="A35" s="7" t="s">
        <v>9193</v>
      </c>
      <c r="B35" s="7" t="s">
        <v>9340</v>
      </c>
      <c r="C35" s="7" t="s">
        <v>9341</v>
      </c>
      <c r="D35" s="7" t="s">
        <v>9342</v>
      </c>
      <c r="E35" s="7" t="s">
        <v>60</v>
      </c>
      <c r="F35" s="7" t="s">
        <v>9343</v>
      </c>
      <c r="G35" s="7">
        <v>6734</v>
      </c>
      <c r="H35" s="7">
        <v>0</v>
      </c>
      <c r="I35" s="7">
        <v>0.1</v>
      </c>
      <c r="J35" s="7">
        <v>0</v>
      </c>
      <c r="K35" s="7">
        <v>1</v>
      </c>
      <c r="L35" s="7" t="s">
        <v>38</v>
      </c>
      <c r="M35" s="7" t="s">
        <v>9198</v>
      </c>
      <c r="N35" s="7">
        <v>4.7</v>
      </c>
      <c r="O35" s="7" t="s">
        <v>23</v>
      </c>
      <c r="P35" s="7" t="s">
        <v>9199</v>
      </c>
      <c r="Q35" s="7" t="s">
        <v>9200</v>
      </c>
      <c r="R35" s="7" t="s">
        <v>20</v>
      </c>
      <c r="S35" s="7" t="s">
        <v>9201</v>
      </c>
      <c r="T35" s="7" t="s">
        <v>67</v>
      </c>
      <c r="U35" s="7" t="s">
        <v>9202</v>
      </c>
      <c r="V35" s="7" t="s">
        <v>9202</v>
      </c>
      <c r="W35" s="7" t="s">
        <v>9203</v>
      </c>
      <c r="X35" s="7" t="s">
        <v>20</v>
      </c>
      <c r="Y35" s="7">
        <v>2</v>
      </c>
      <c r="AB35" s="3" t="str">
        <f>IF(Table11112[[#This Row],[In Adafruit Kit]]+Table11112[[#This Row],[Common part]]&gt;0,1,"")</f>
        <v/>
      </c>
      <c r="AE35" s="3" t="e">
        <f>VLOOKUP(Table11112[[#This Row],[Resistance (Ohms)]],Values!$A$12:'Values'!D$88,3,0)</f>
        <v>#N/A</v>
      </c>
      <c r="AF35" s="3"/>
      <c r="AG35" s="3" t="str">
        <f>CONCATENATE(Table11112[[#This Row],[Resistance (Ohms)]],Table11112[[#This Row],[Tolerance]],Table11112[[#This Row],[Stock]])</f>
        <v>4.7Â±5%</v>
      </c>
      <c r="AH35" s="10" t="s">
        <v>11348</v>
      </c>
      <c r="AI35" s="6" t="s">
        <v>11349</v>
      </c>
    </row>
    <row r="36" spans="1:35">
      <c r="A36" s="7" t="s">
        <v>9193</v>
      </c>
      <c r="B36" s="7" t="s">
        <v>9424</v>
      </c>
      <c r="C36" s="7" t="s">
        <v>9425</v>
      </c>
      <c r="D36" s="7" t="s">
        <v>9426</v>
      </c>
      <c r="E36" s="7" t="s">
        <v>60</v>
      </c>
      <c r="F36" s="7" t="s">
        <v>9427</v>
      </c>
      <c r="G36" s="7">
        <v>2041</v>
      </c>
      <c r="H36" s="7">
        <v>0</v>
      </c>
      <c r="I36" s="7">
        <v>0.1</v>
      </c>
      <c r="J36" s="7">
        <v>0</v>
      </c>
      <c r="K36" s="7">
        <v>1</v>
      </c>
      <c r="L36" s="7" t="s">
        <v>38</v>
      </c>
      <c r="M36" s="7" t="s">
        <v>9198</v>
      </c>
      <c r="N36" s="7">
        <v>240</v>
      </c>
      <c r="O36" s="7" t="s">
        <v>23</v>
      </c>
      <c r="P36" s="7" t="s">
        <v>9199</v>
      </c>
      <c r="Q36" s="7" t="s">
        <v>9200</v>
      </c>
      <c r="R36" s="7" t="s">
        <v>20</v>
      </c>
      <c r="S36" s="7" t="s">
        <v>9201</v>
      </c>
      <c r="T36" s="7" t="s">
        <v>67</v>
      </c>
      <c r="U36" s="7" t="s">
        <v>9202</v>
      </c>
      <c r="V36" s="7" t="s">
        <v>9202</v>
      </c>
      <c r="W36" s="7" t="s">
        <v>9203</v>
      </c>
      <c r="X36" s="7" t="s">
        <v>20</v>
      </c>
      <c r="Y36" s="7">
        <v>2</v>
      </c>
      <c r="AB36" s="3" t="str">
        <f>IF(Table11112[[#This Row],[In Adafruit Kit]]+Table11112[[#This Row],[Common part]]&gt;0,1,"")</f>
        <v/>
      </c>
      <c r="AE36" s="3" t="str">
        <f>VLOOKUP(Table11112[[#This Row],[Resistance (Ohms)]],Values!$A$12:'Values'!D$88,3,0)</f>
        <v>STOCK</v>
      </c>
      <c r="AF36" s="3" t="s">
        <v>29</v>
      </c>
      <c r="AG36" s="3" t="str">
        <f>CONCATENATE(Table11112[[#This Row],[Resistance (Ohms)]],Table11112[[#This Row],[Tolerance]],Table11112[[#This Row],[Stock]])</f>
        <v>240Â±5%Stock</v>
      </c>
      <c r="AH36" s="10" t="s">
        <v>11348</v>
      </c>
      <c r="AI36" s="6" t="s">
        <v>11349</v>
      </c>
    </row>
    <row r="37" spans="1:35">
      <c r="A37" s="7" t="s">
        <v>9193</v>
      </c>
      <c r="B37" s="7" t="s">
        <v>9225</v>
      </c>
      <c r="C37" s="7" t="s">
        <v>9226</v>
      </c>
      <c r="D37" s="7" t="s">
        <v>9227</v>
      </c>
      <c r="E37" s="7" t="s">
        <v>60</v>
      </c>
      <c r="F37" s="7" t="s">
        <v>9228</v>
      </c>
      <c r="G37" s="7">
        <v>18209</v>
      </c>
      <c r="H37" s="7">
        <v>0</v>
      </c>
      <c r="I37" s="7">
        <v>0.1</v>
      </c>
      <c r="J37" s="7">
        <v>0</v>
      </c>
      <c r="K37" s="7">
        <v>1</v>
      </c>
      <c r="L37" s="7" t="s">
        <v>38</v>
      </c>
      <c r="M37" s="7" t="s">
        <v>9198</v>
      </c>
      <c r="N37" s="7">
        <v>270</v>
      </c>
      <c r="O37" s="7" t="s">
        <v>23</v>
      </c>
      <c r="P37" s="7" t="s">
        <v>9199</v>
      </c>
      <c r="Q37" s="7" t="s">
        <v>9200</v>
      </c>
      <c r="R37" s="7" t="s">
        <v>20</v>
      </c>
      <c r="S37" s="7" t="s">
        <v>9201</v>
      </c>
      <c r="T37" s="7" t="s">
        <v>67</v>
      </c>
      <c r="U37" s="7" t="s">
        <v>9202</v>
      </c>
      <c r="V37" s="7" t="s">
        <v>9202</v>
      </c>
      <c r="W37" s="7" t="s">
        <v>9203</v>
      </c>
      <c r="X37" s="7" t="s">
        <v>20</v>
      </c>
      <c r="Y37" s="7">
        <v>2</v>
      </c>
      <c r="AB37" s="3" t="str">
        <f>IF(Table11112[[#This Row],[In Adafruit Kit]]+Table11112[[#This Row],[Common part]]&gt;0,1,"")</f>
        <v/>
      </c>
      <c r="AE37" s="3" t="str">
        <f>VLOOKUP(Table11112[[#This Row],[Resistance (Ohms)]],Values!$A$12:'Values'!D$88,3,0)</f>
        <v>STOCK</v>
      </c>
      <c r="AF37" s="3" t="s">
        <v>29</v>
      </c>
      <c r="AG37" s="3" t="str">
        <f>CONCATENATE(Table11112[[#This Row],[Resistance (Ohms)]],Table11112[[#This Row],[Tolerance]],Table11112[[#This Row],[Stock]])</f>
        <v>270Â±5%Stock</v>
      </c>
      <c r="AH37" s="10" t="s">
        <v>11348</v>
      </c>
      <c r="AI37" s="6" t="s">
        <v>11349</v>
      </c>
    </row>
    <row r="38" spans="1:35">
      <c r="A38" s="7" t="s">
        <v>9193</v>
      </c>
      <c r="B38" s="7" t="s">
        <v>9332</v>
      </c>
      <c r="C38" s="7" t="s">
        <v>9333</v>
      </c>
      <c r="D38" s="7" t="s">
        <v>9334</v>
      </c>
      <c r="E38" s="7" t="s">
        <v>60</v>
      </c>
      <c r="F38" s="7" t="s">
        <v>9335</v>
      </c>
      <c r="G38" s="7">
        <v>7169</v>
      </c>
      <c r="H38" s="7">
        <v>0</v>
      </c>
      <c r="I38" s="7">
        <v>0.1</v>
      </c>
      <c r="J38" s="7">
        <v>0</v>
      </c>
      <c r="K38" s="7">
        <v>1</v>
      </c>
      <c r="L38" s="7" t="s">
        <v>38</v>
      </c>
      <c r="M38" s="7" t="s">
        <v>9198</v>
      </c>
      <c r="N38" s="7">
        <v>300</v>
      </c>
      <c r="O38" s="7" t="s">
        <v>23</v>
      </c>
      <c r="P38" s="7" t="s">
        <v>9199</v>
      </c>
      <c r="Q38" s="7" t="s">
        <v>9200</v>
      </c>
      <c r="R38" s="7" t="s">
        <v>20</v>
      </c>
      <c r="S38" s="7" t="s">
        <v>9201</v>
      </c>
      <c r="T38" s="7" t="s">
        <v>67</v>
      </c>
      <c r="U38" s="7" t="s">
        <v>9202</v>
      </c>
      <c r="V38" s="7" t="s">
        <v>9202</v>
      </c>
      <c r="W38" s="7" t="s">
        <v>9203</v>
      </c>
      <c r="X38" s="7" t="s">
        <v>20</v>
      </c>
      <c r="Y38" s="7">
        <v>2</v>
      </c>
      <c r="AB38" s="3" t="str">
        <f>IF(Table11112[[#This Row],[In Adafruit Kit]]+Table11112[[#This Row],[Common part]]&gt;0,1,"")</f>
        <v/>
      </c>
      <c r="AE38" s="3" t="str">
        <f>VLOOKUP(Table11112[[#This Row],[Resistance (Ohms)]],Values!$A$12:'Values'!D$88,3,0)</f>
        <v>STOCK</v>
      </c>
      <c r="AF38" s="3" t="s">
        <v>29</v>
      </c>
      <c r="AG38" s="3" t="str">
        <f>CONCATENATE(Table11112[[#This Row],[Resistance (Ohms)]],Table11112[[#This Row],[Tolerance]],Table11112[[#This Row],[Stock]])</f>
        <v>300Â±5%Stock</v>
      </c>
      <c r="AH38" s="10" t="s">
        <v>11348</v>
      </c>
      <c r="AI38" s="6" t="s">
        <v>11349</v>
      </c>
    </row>
    <row r="39" spans="1:35">
      <c r="A39" s="7" t="s">
        <v>9193</v>
      </c>
      <c r="B39" s="7" t="s">
        <v>9221</v>
      </c>
      <c r="C39" s="7" t="s">
        <v>9222</v>
      </c>
      <c r="D39" s="7" t="s">
        <v>9223</v>
      </c>
      <c r="E39" s="7" t="s">
        <v>60</v>
      </c>
      <c r="F39" s="7" t="s">
        <v>9224</v>
      </c>
      <c r="G39" s="7">
        <v>24128</v>
      </c>
      <c r="H39" s="7">
        <v>0</v>
      </c>
      <c r="I39" s="7">
        <v>0.1</v>
      </c>
      <c r="J39" s="7">
        <v>0</v>
      </c>
      <c r="K39" s="7">
        <v>1</v>
      </c>
      <c r="L39" s="7" t="s">
        <v>38</v>
      </c>
      <c r="M39" s="7" t="s">
        <v>9198</v>
      </c>
      <c r="N39" s="7">
        <v>330</v>
      </c>
      <c r="O39" s="7" t="s">
        <v>23</v>
      </c>
      <c r="P39" s="7" t="s">
        <v>9199</v>
      </c>
      <c r="Q39" s="7" t="s">
        <v>9200</v>
      </c>
      <c r="R39" s="7" t="s">
        <v>20</v>
      </c>
      <c r="S39" s="7" t="s">
        <v>9201</v>
      </c>
      <c r="T39" s="7" t="s">
        <v>67</v>
      </c>
      <c r="U39" s="7" t="s">
        <v>9202</v>
      </c>
      <c r="V39" s="7" t="s">
        <v>9202</v>
      </c>
      <c r="W39" s="7" t="s">
        <v>9203</v>
      </c>
      <c r="X39" s="7" t="s">
        <v>20</v>
      </c>
      <c r="Y39" s="7">
        <v>2</v>
      </c>
      <c r="AB39" s="3" t="str">
        <f>IF(Table11112[[#This Row],[In Adafruit Kit]]+Table11112[[#This Row],[Common part]]&gt;0,1,"")</f>
        <v/>
      </c>
      <c r="AE39" s="3" t="str">
        <f>VLOOKUP(Table11112[[#This Row],[Resistance (Ohms)]],Values!$A$12:'Values'!D$88,3,0)</f>
        <v>STOCK</v>
      </c>
      <c r="AF39" s="3" t="s">
        <v>29</v>
      </c>
      <c r="AG39" s="3" t="str">
        <f>CONCATENATE(Table11112[[#This Row],[Resistance (Ohms)]],Table11112[[#This Row],[Tolerance]],Table11112[[#This Row],[Stock]])</f>
        <v>330Â±5%Stock</v>
      </c>
      <c r="AH39" s="10" t="s">
        <v>11348</v>
      </c>
      <c r="AI39" s="6" t="s">
        <v>11349</v>
      </c>
    </row>
    <row r="40" spans="1:35">
      <c r="A40" s="7" t="s">
        <v>9193</v>
      </c>
      <c r="B40" s="7" t="s">
        <v>9360</v>
      </c>
      <c r="C40" s="7" t="s">
        <v>9361</v>
      </c>
      <c r="D40" s="7" t="s">
        <v>9362</v>
      </c>
      <c r="E40" s="7" t="s">
        <v>60</v>
      </c>
      <c r="F40" s="7" t="s">
        <v>9363</v>
      </c>
      <c r="G40" s="7">
        <v>5691</v>
      </c>
      <c r="H40" s="7">
        <v>0</v>
      </c>
      <c r="I40" s="7">
        <v>0.1</v>
      </c>
      <c r="J40" s="7">
        <v>0</v>
      </c>
      <c r="K40" s="7">
        <v>1</v>
      </c>
      <c r="L40" s="7" t="s">
        <v>38</v>
      </c>
      <c r="M40" s="7" t="s">
        <v>9198</v>
      </c>
      <c r="N40" s="7" t="s">
        <v>1221</v>
      </c>
      <c r="O40" s="7" t="s">
        <v>23</v>
      </c>
      <c r="P40" s="7" t="s">
        <v>9199</v>
      </c>
      <c r="Q40" s="7" t="s">
        <v>9200</v>
      </c>
      <c r="R40" s="7" t="s">
        <v>20</v>
      </c>
      <c r="S40" s="7" t="s">
        <v>9212</v>
      </c>
      <c r="T40" s="7" t="s">
        <v>67</v>
      </c>
      <c r="U40" s="7" t="s">
        <v>9202</v>
      </c>
      <c r="V40" s="7" t="s">
        <v>9202</v>
      </c>
      <c r="W40" s="7" t="s">
        <v>9203</v>
      </c>
      <c r="X40" s="7" t="s">
        <v>20</v>
      </c>
      <c r="Y40" s="7">
        <v>2</v>
      </c>
      <c r="AB40" s="3" t="str">
        <f>IF(Table11112[[#This Row],[In Adafruit Kit]]+Table11112[[#This Row],[Common part]]&gt;0,1,"")</f>
        <v/>
      </c>
      <c r="AE40" s="3" t="e">
        <f>VLOOKUP(Table11112[[#This Row],[Resistance (Ohms)]],Values!$A$12:'Values'!D$88,3,0)</f>
        <v>#N/A</v>
      </c>
      <c r="AF40" s="3"/>
      <c r="AG40" s="3" t="str">
        <f>CONCATENATE(Table11112[[#This Row],[Resistance (Ohms)]],Table11112[[#This Row],[Tolerance]],Table11112[[#This Row],[Stock]])</f>
        <v>470kÂ±5%</v>
      </c>
      <c r="AH40" s="10" t="s">
        <v>11348</v>
      </c>
      <c r="AI40" s="6" t="s">
        <v>11349</v>
      </c>
    </row>
    <row r="41" spans="1:35">
      <c r="A41" s="7" t="s">
        <v>9193</v>
      </c>
      <c r="B41" s="7" t="s">
        <v>9204</v>
      </c>
      <c r="C41" s="7" t="s">
        <v>9205</v>
      </c>
      <c r="D41" s="7" t="s">
        <v>9206</v>
      </c>
      <c r="E41" s="7" t="s">
        <v>60</v>
      </c>
      <c r="F41" s="7" t="s">
        <v>9207</v>
      </c>
      <c r="G41" s="7">
        <v>101689</v>
      </c>
      <c r="H41" s="7">
        <v>0</v>
      </c>
      <c r="I41" s="7">
        <v>0.1</v>
      </c>
      <c r="J41" s="7">
        <v>0</v>
      </c>
      <c r="K41" s="7">
        <v>1</v>
      </c>
      <c r="L41" s="7" t="s">
        <v>38</v>
      </c>
      <c r="M41" s="7" t="s">
        <v>9198</v>
      </c>
      <c r="N41" s="7">
        <v>390</v>
      </c>
      <c r="O41" s="7" t="s">
        <v>23</v>
      </c>
      <c r="P41" s="7" t="s">
        <v>9199</v>
      </c>
      <c r="Q41" s="7" t="s">
        <v>9200</v>
      </c>
      <c r="R41" s="7" t="s">
        <v>20</v>
      </c>
      <c r="S41" s="7" t="s">
        <v>9201</v>
      </c>
      <c r="T41" s="7" t="s">
        <v>67</v>
      </c>
      <c r="U41" s="7" t="s">
        <v>9202</v>
      </c>
      <c r="V41" s="7" t="s">
        <v>9202</v>
      </c>
      <c r="W41" s="7" t="s">
        <v>9203</v>
      </c>
      <c r="X41" s="7" t="s">
        <v>20</v>
      </c>
      <c r="Y41" s="7">
        <v>2</v>
      </c>
      <c r="AB41" s="3" t="str">
        <f>IF(Table11112[[#This Row],[In Adafruit Kit]]+Table11112[[#This Row],[Common part]]&gt;0,1,"")</f>
        <v/>
      </c>
      <c r="AE41" s="3" t="str">
        <f>VLOOKUP(Table11112[[#This Row],[Resistance (Ohms)]],Values!$A$12:'Values'!D$88,3,0)</f>
        <v>STOCK</v>
      </c>
      <c r="AF41" s="3" t="s">
        <v>29</v>
      </c>
      <c r="AG41" s="3" t="str">
        <f>CONCATENATE(Table11112[[#This Row],[Resistance (Ohms)]],Table11112[[#This Row],[Tolerance]],Table11112[[#This Row],[Stock]])</f>
        <v>390Â±5%Stock</v>
      </c>
      <c r="AH41" s="10" t="s">
        <v>11348</v>
      </c>
      <c r="AI41" s="6" t="s">
        <v>11349</v>
      </c>
    </row>
    <row r="42" spans="1:35">
      <c r="A42" s="7" t="s">
        <v>9193</v>
      </c>
      <c r="B42" s="7" t="s">
        <v>9463</v>
      </c>
      <c r="C42" s="7" t="s">
        <v>9464</v>
      </c>
      <c r="D42" s="7" t="s">
        <v>9465</v>
      </c>
      <c r="E42" s="7" t="s">
        <v>60</v>
      </c>
      <c r="F42" s="7" t="s">
        <v>9466</v>
      </c>
      <c r="G42" s="7">
        <v>8046</v>
      </c>
      <c r="H42" s="7">
        <v>0</v>
      </c>
      <c r="I42" s="7">
        <v>0.1</v>
      </c>
      <c r="J42" s="7">
        <v>0</v>
      </c>
      <c r="K42" s="7">
        <v>1</v>
      </c>
      <c r="L42" s="7" t="s">
        <v>38</v>
      </c>
      <c r="M42" s="7" t="s">
        <v>9198</v>
      </c>
      <c r="N42" s="7">
        <v>430</v>
      </c>
      <c r="O42" s="7" t="s">
        <v>23</v>
      </c>
      <c r="P42" s="7" t="s">
        <v>9199</v>
      </c>
      <c r="Q42" s="7" t="s">
        <v>9200</v>
      </c>
      <c r="R42" s="7" t="s">
        <v>20</v>
      </c>
      <c r="S42" s="7" t="s">
        <v>9201</v>
      </c>
      <c r="T42" s="7" t="s">
        <v>67</v>
      </c>
      <c r="U42" s="7" t="s">
        <v>9202</v>
      </c>
      <c r="V42" s="7" t="s">
        <v>9202</v>
      </c>
      <c r="W42" s="7" t="s">
        <v>9203</v>
      </c>
      <c r="X42" s="7" t="s">
        <v>20</v>
      </c>
      <c r="Y42" s="7">
        <v>2</v>
      </c>
      <c r="AB42" s="3" t="str">
        <f>IF(Table11112[[#This Row],[In Adafruit Kit]]+Table11112[[#This Row],[Common part]]&gt;0,1,"")</f>
        <v/>
      </c>
      <c r="AE42" s="3" t="str">
        <f>VLOOKUP(Table11112[[#This Row],[Resistance (Ohms)]],Values!$A$12:'Values'!D$88,3,0)</f>
        <v>STOCK</v>
      </c>
      <c r="AF42" s="3" t="s">
        <v>29</v>
      </c>
      <c r="AG42" s="3" t="str">
        <f>CONCATENATE(Table11112[[#This Row],[Resistance (Ohms)]],Table11112[[#This Row],[Tolerance]],Table11112[[#This Row],[Stock]])</f>
        <v>430Â±5%Stock</v>
      </c>
      <c r="AH42" s="10" t="s">
        <v>11348</v>
      </c>
      <c r="AI42" s="6" t="s">
        <v>11349</v>
      </c>
    </row>
    <row r="43" spans="1:35">
      <c r="A43" s="7" t="s">
        <v>9193</v>
      </c>
      <c r="B43" s="7" t="s">
        <v>9376</v>
      </c>
      <c r="C43" s="7" t="s">
        <v>9377</v>
      </c>
      <c r="D43" s="7" t="s">
        <v>9378</v>
      </c>
      <c r="E43" s="7" t="s">
        <v>60</v>
      </c>
      <c r="F43" s="7" t="s">
        <v>9379</v>
      </c>
      <c r="G43" s="7">
        <v>5026</v>
      </c>
      <c r="H43" s="7">
        <v>0</v>
      </c>
      <c r="I43" s="7">
        <v>0.1</v>
      </c>
      <c r="J43" s="7">
        <v>0</v>
      </c>
      <c r="K43" s="7">
        <v>1</v>
      </c>
      <c r="L43" s="7" t="s">
        <v>38</v>
      </c>
      <c r="M43" s="7" t="s">
        <v>9198</v>
      </c>
      <c r="N43" s="7">
        <v>470</v>
      </c>
      <c r="O43" s="7" t="s">
        <v>23</v>
      </c>
      <c r="P43" s="7" t="s">
        <v>9199</v>
      </c>
      <c r="Q43" s="7" t="s">
        <v>9200</v>
      </c>
      <c r="R43" s="7" t="s">
        <v>20</v>
      </c>
      <c r="S43" s="7" t="s">
        <v>9201</v>
      </c>
      <c r="T43" s="7" t="s">
        <v>67</v>
      </c>
      <c r="U43" s="7" t="s">
        <v>9202</v>
      </c>
      <c r="V43" s="7" t="s">
        <v>9202</v>
      </c>
      <c r="W43" s="7" t="s">
        <v>9203</v>
      </c>
      <c r="X43" s="7" t="s">
        <v>20</v>
      </c>
      <c r="Y43" s="7">
        <v>2</v>
      </c>
      <c r="AB43" s="3" t="str">
        <f>IF(Table11112[[#This Row],[In Adafruit Kit]]+Table11112[[#This Row],[Common part]]&gt;0,1,"")</f>
        <v/>
      </c>
      <c r="AE43" s="3" t="str">
        <f>VLOOKUP(Table11112[[#This Row],[Resistance (Ohms)]],Values!$A$12:'Values'!D$88,3,0)</f>
        <v>STOCK</v>
      </c>
      <c r="AF43" s="3" t="s">
        <v>29</v>
      </c>
      <c r="AG43" s="3" t="str">
        <f>CONCATENATE(Table11112[[#This Row],[Resistance (Ohms)]],Table11112[[#This Row],[Tolerance]],Table11112[[#This Row],[Stock]])</f>
        <v>470Â±5%Stock</v>
      </c>
      <c r="AH43" s="10" t="s">
        <v>11348</v>
      </c>
      <c r="AI43" s="6" t="s">
        <v>11349</v>
      </c>
    </row>
    <row r="44" spans="1:35">
      <c r="A44" s="7" t="s">
        <v>9193</v>
      </c>
      <c r="B44" s="7" t="s">
        <v>9242</v>
      </c>
      <c r="C44" s="7" t="s">
        <v>9243</v>
      </c>
      <c r="D44" s="7" t="s">
        <v>9244</v>
      </c>
      <c r="E44" s="7" t="s">
        <v>60</v>
      </c>
      <c r="F44" s="7" t="s">
        <v>9245</v>
      </c>
      <c r="G44" s="7">
        <v>14357</v>
      </c>
      <c r="H44" s="7">
        <v>0</v>
      </c>
      <c r="I44" s="7">
        <v>0.1</v>
      </c>
      <c r="J44" s="7">
        <v>0</v>
      </c>
      <c r="K44" s="7">
        <v>1</v>
      </c>
      <c r="L44" s="7" t="s">
        <v>38</v>
      </c>
      <c r="M44" s="7" t="s">
        <v>9198</v>
      </c>
      <c r="N44" s="7">
        <v>510</v>
      </c>
      <c r="O44" s="7" t="s">
        <v>23</v>
      </c>
      <c r="P44" s="7" t="s">
        <v>9199</v>
      </c>
      <c r="Q44" s="7" t="s">
        <v>9200</v>
      </c>
      <c r="R44" s="7" t="s">
        <v>20</v>
      </c>
      <c r="S44" s="7" t="s">
        <v>9201</v>
      </c>
      <c r="T44" s="7" t="s">
        <v>67</v>
      </c>
      <c r="U44" s="7" t="s">
        <v>9202</v>
      </c>
      <c r="V44" s="7" t="s">
        <v>9202</v>
      </c>
      <c r="W44" s="7" t="s">
        <v>9203</v>
      </c>
      <c r="X44" s="7" t="s">
        <v>20</v>
      </c>
      <c r="Y44" s="7">
        <v>2</v>
      </c>
      <c r="AB44" s="3" t="str">
        <f>IF(Table11112[[#This Row],[In Adafruit Kit]]+Table11112[[#This Row],[Common part]]&gt;0,1,"")</f>
        <v/>
      </c>
      <c r="AE44" s="3" t="str">
        <f>VLOOKUP(Table11112[[#This Row],[Resistance (Ohms)]],Values!$A$12:'Values'!D$88,3,0)</f>
        <v>STOCK</v>
      </c>
      <c r="AF44" s="3" t="s">
        <v>29</v>
      </c>
      <c r="AG44" s="3" t="str">
        <f>CONCATENATE(Table11112[[#This Row],[Resistance (Ohms)]],Table11112[[#This Row],[Tolerance]],Table11112[[#This Row],[Stock]])</f>
        <v>510Â±5%Stock</v>
      </c>
      <c r="AH44" s="10" t="s">
        <v>11348</v>
      </c>
      <c r="AI44" s="6" t="s">
        <v>11349</v>
      </c>
    </row>
    <row r="45" spans="1:35">
      <c r="A45" s="7" t="s">
        <v>9193</v>
      </c>
      <c r="B45" s="7" t="s">
        <v>9380</v>
      </c>
      <c r="C45" s="7" t="s">
        <v>9381</v>
      </c>
      <c r="D45" s="7" t="s">
        <v>9382</v>
      </c>
      <c r="E45" s="7" t="s">
        <v>60</v>
      </c>
      <c r="F45" s="7" t="s">
        <v>9383</v>
      </c>
      <c r="G45" s="7">
        <v>4969</v>
      </c>
      <c r="H45" s="7">
        <v>0</v>
      </c>
      <c r="I45" s="7">
        <v>0.1</v>
      </c>
      <c r="J45" s="7">
        <v>0</v>
      </c>
      <c r="K45" s="7">
        <v>1</v>
      </c>
      <c r="L45" s="7" t="s">
        <v>38</v>
      </c>
      <c r="M45" s="7" t="s">
        <v>9198</v>
      </c>
      <c r="N45" s="7" t="s">
        <v>2474</v>
      </c>
      <c r="O45" s="7" t="s">
        <v>23</v>
      </c>
      <c r="P45" s="7" t="s">
        <v>9199</v>
      </c>
      <c r="Q45" s="7" t="s">
        <v>9200</v>
      </c>
      <c r="R45" s="7" t="s">
        <v>20</v>
      </c>
      <c r="S45" s="7" t="s">
        <v>9201</v>
      </c>
      <c r="T45" s="7" t="s">
        <v>67</v>
      </c>
      <c r="U45" s="7" t="s">
        <v>9202</v>
      </c>
      <c r="V45" s="7" t="s">
        <v>9202</v>
      </c>
      <c r="W45" s="7" t="s">
        <v>9203</v>
      </c>
      <c r="X45" s="7" t="s">
        <v>20</v>
      </c>
      <c r="Y45" s="7">
        <v>2</v>
      </c>
      <c r="AB45" s="3" t="str">
        <f>IF(Table11112[[#This Row],[In Adafruit Kit]]+Table11112[[#This Row],[Common part]]&gt;0,1,"")</f>
        <v/>
      </c>
      <c r="AE45" s="3" t="e">
        <f>VLOOKUP(Table11112[[#This Row],[Resistance (Ohms)]],Values!$A$12:'Values'!D$88,3,0)</f>
        <v>#N/A</v>
      </c>
      <c r="AF45" s="3"/>
      <c r="AG45" s="3" t="str">
        <f>CONCATENATE(Table11112[[#This Row],[Resistance (Ohms)]],Table11112[[#This Row],[Tolerance]],Table11112[[#This Row],[Stock]])</f>
        <v>3kÂ±5%</v>
      </c>
      <c r="AH45" s="10" t="s">
        <v>11348</v>
      </c>
      <c r="AI45" s="6" t="s">
        <v>11349</v>
      </c>
    </row>
    <row r="46" spans="1:35">
      <c r="A46" s="7" t="s">
        <v>9193</v>
      </c>
      <c r="B46" s="7" t="s">
        <v>9431</v>
      </c>
      <c r="C46" s="7" t="s">
        <v>9432</v>
      </c>
      <c r="D46" s="7" t="s">
        <v>9433</v>
      </c>
      <c r="E46" s="7" t="s">
        <v>60</v>
      </c>
      <c r="F46" s="7" t="s">
        <v>9434</v>
      </c>
      <c r="G46" s="7">
        <v>1496</v>
      </c>
      <c r="H46" s="7">
        <v>0</v>
      </c>
      <c r="I46" s="7">
        <v>0.1</v>
      </c>
      <c r="J46" s="7">
        <v>0</v>
      </c>
      <c r="K46" s="7">
        <v>1</v>
      </c>
      <c r="L46" s="7" t="s">
        <v>38</v>
      </c>
      <c r="M46" s="7" t="s">
        <v>9198</v>
      </c>
      <c r="N46" s="7">
        <v>680</v>
      </c>
      <c r="O46" s="7" t="s">
        <v>23</v>
      </c>
      <c r="P46" s="7" t="s">
        <v>9199</v>
      </c>
      <c r="Q46" s="7" t="s">
        <v>9200</v>
      </c>
      <c r="R46" s="7" t="s">
        <v>20</v>
      </c>
      <c r="S46" s="7" t="s">
        <v>9201</v>
      </c>
      <c r="T46" s="7" t="s">
        <v>67</v>
      </c>
      <c r="U46" s="7" t="s">
        <v>9202</v>
      </c>
      <c r="V46" s="7" t="s">
        <v>9202</v>
      </c>
      <c r="W46" s="7" t="s">
        <v>9203</v>
      </c>
      <c r="X46" s="7" t="s">
        <v>20</v>
      </c>
      <c r="Y46" s="7">
        <v>2</v>
      </c>
      <c r="AB46" s="3" t="str">
        <f>IF(Table11112[[#This Row],[In Adafruit Kit]]+Table11112[[#This Row],[Common part]]&gt;0,1,"")</f>
        <v/>
      </c>
      <c r="AE46" s="3" t="str">
        <f>VLOOKUP(Table11112[[#This Row],[Resistance (Ohms)]],Values!$A$12:'Values'!D$88,3,0)</f>
        <v>STOCK</v>
      </c>
      <c r="AF46" s="3" t="s">
        <v>29</v>
      </c>
      <c r="AG46" s="3" t="str">
        <f>CONCATENATE(Table11112[[#This Row],[Resistance (Ohms)]],Table11112[[#This Row],[Tolerance]],Table11112[[#This Row],[Stock]])</f>
        <v>680Â±5%Stock</v>
      </c>
      <c r="AH46" s="10" t="s">
        <v>11348</v>
      </c>
      <c r="AI46" s="6" t="s">
        <v>11349</v>
      </c>
    </row>
    <row r="47" spans="1:35">
      <c r="A47" s="7" t="s">
        <v>9193</v>
      </c>
      <c r="B47" s="7" t="s">
        <v>9308</v>
      </c>
      <c r="C47" s="7" t="s">
        <v>9309</v>
      </c>
      <c r="D47" s="7" t="s">
        <v>9310</v>
      </c>
      <c r="E47" s="7" t="s">
        <v>60</v>
      </c>
      <c r="F47" s="7" t="s">
        <v>9311</v>
      </c>
      <c r="G47" s="7">
        <v>7663</v>
      </c>
      <c r="H47" s="7">
        <v>0</v>
      </c>
      <c r="I47" s="7">
        <v>0.1</v>
      </c>
      <c r="J47" s="7">
        <v>0</v>
      </c>
      <c r="K47" s="7">
        <v>1</v>
      </c>
      <c r="L47" s="7" t="s">
        <v>38</v>
      </c>
      <c r="M47" s="7" t="s">
        <v>9198</v>
      </c>
      <c r="N47" s="7">
        <v>820</v>
      </c>
      <c r="O47" s="7" t="s">
        <v>23</v>
      </c>
      <c r="P47" s="7" t="s">
        <v>9199</v>
      </c>
      <c r="Q47" s="7" t="s">
        <v>9200</v>
      </c>
      <c r="R47" s="7" t="s">
        <v>20</v>
      </c>
      <c r="S47" s="7" t="s">
        <v>9201</v>
      </c>
      <c r="T47" s="7" t="s">
        <v>67</v>
      </c>
      <c r="U47" s="7" t="s">
        <v>9202</v>
      </c>
      <c r="V47" s="7" t="s">
        <v>9202</v>
      </c>
      <c r="W47" s="7" t="s">
        <v>9203</v>
      </c>
      <c r="X47" s="7" t="s">
        <v>20</v>
      </c>
      <c r="Y47" s="7">
        <v>2</v>
      </c>
      <c r="AB47" s="3" t="str">
        <f>IF(Table11112[[#This Row],[In Adafruit Kit]]+Table11112[[#This Row],[Common part]]&gt;0,1,"")</f>
        <v/>
      </c>
      <c r="AE47" s="3" t="str">
        <f>VLOOKUP(Table11112[[#This Row],[Resistance (Ohms)]],Values!$A$12:'Values'!D$88,3,0)</f>
        <v>STOCK</v>
      </c>
      <c r="AF47" s="3" t="s">
        <v>29</v>
      </c>
      <c r="AG47" s="3" t="str">
        <f>CONCATENATE(Table11112[[#This Row],[Resistance (Ohms)]],Table11112[[#This Row],[Tolerance]],Table11112[[#This Row],[Stock]])</f>
        <v>820Â±5%Stock</v>
      </c>
      <c r="AH47" s="10" t="s">
        <v>11348</v>
      </c>
      <c r="AI47" s="6" t="s">
        <v>11349</v>
      </c>
    </row>
    <row r="48" spans="1:35">
      <c r="A48" s="7" t="s">
        <v>9193</v>
      </c>
      <c r="B48" s="7" t="s">
        <v>9392</v>
      </c>
      <c r="C48" s="7" t="s">
        <v>9393</v>
      </c>
      <c r="D48" s="7" t="s">
        <v>9394</v>
      </c>
      <c r="E48" s="7" t="s">
        <v>60</v>
      </c>
      <c r="F48" s="7" t="s">
        <v>9395</v>
      </c>
      <c r="G48" s="7">
        <v>4563</v>
      </c>
      <c r="H48" s="7">
        <v>0</v>
      </c>
      <c r="I48" s="7">
        <v>0.1</v>
      </c>
      <c r="J48" s="7">
        <v>0</v>
      </c>
      <c r="K48" s="7">
        <v>1</v>
      </c>
      <c r="L48" s="7" t="s">
        <v>38</v>
      </c>
      <c r="M48" s="7" t="s">
        <v>9198</v>
      </c>
      <c r="N48" s="7" t="s">
        <v>876</v>
      </c>
      <c r="O48" s="7" t="s">
        <v>23</v>
      </c>
      <c r="P48" s="7" t="s">
        <v>9199</v>
      </c>
      <c r="Q48" s="7" t="s">
        <v>9200</v>
      </c>
      <c r="R48" s="7" t="s">
        <v>20</v>
      </c>
      <c r="S48" s="7" t="s">
        <v>9201</v>
      </c>
      <c r="T48" s="7" t="s">
        <v>67</v>
      </c>
      <c r="U48" s="7" t="s">
        <v>9202</v>
      </c>
      <c r="V48" s="7" t="s">
        <v>9202</v>
      </c>
      <c r="W48" s="7" t="s">
        <v>9203</v>
      </c>
      <c r="X48" s="7" t="s">
        <v>20</v>
      </c>
      <c r="Y48" s="7">
        <v>2</v>
      </c>
      <c r="AB48" s="3" t="str">
        <f>IF(Table11112[[#This Row],[In Adafruit Kit]]+Table11112[[#This Row],[Common part]]&gt;0,1,"")</f>
        <v/>
      </c>
      <c r="AE48" s="3" t="e">
        <f>VLOOKUP(Table11112[[#This Row],[Resistance (Ohms)]],Values!$A$12:'Values'!D$88,3,0)</f>
        <v>#N/A</v>
      </c>
      <c r="AF48" s="3"/>
      <c r="AG48" s="3" t="str">
        <f>CONCATENATE(Table11112[[#This Row],[Resistance (Ohms)]],Table11112[[#This Row],[Tolerance]],Table11112[[#This Row],[Stock]])</f>
        <v>56kÂ±5%</v>
      </c>
      <c r="AH48" s="10" t="s">
        <v>11348</v>
      </c>
      <c r="AI48" s="6" t="s">
        <v>11349</v>
      </c>
    </row>
    <row r="49" spans="1:35">
      <c r="A49" s="7" t="s">
        <v>9193</v>
      </c>
      <c r="B49" s="7" t="s">
        <v>9288</v>
      </c>
      <c r="C49" s="7" t="s">
        <v>9289</v>
      </c>
      <c r="D49" s="7" t="s">
        <v>9290</v>
      </c>
      <c r="E49" s="7" t="s">
        <v>60</v>
      </c>
      <c r="F49" s="7" t="s">
        <v>9291</v>
      </c>
      <c r="G49" s="7">
        <v>9374</v>
      </c>
      <c r="H49" s="7">
        <v>0</v>
      </c>
      <c r="I49" s="7">
        <v>0.1</v>
      </c>
      <c r="J49" s="7">
        <v>0</v>
      </c>
      <c r="K49" s="7">
        <v>1</v>
      </c>
      <c r="L49" s="7" t="s">
        <v>38</v>
      </c>
      <c r="M49" s="7" t="s">
        <v>9198</v>
      </c>
      <c r="N49" s="7" t="s">
        <v>184</v>
      </c>
      <c r="O49" s="7" t="s">
        <v>23</v>
      </c>
      <c r="P49" s="7" t="s">
        <v>9199</v>
      </c>
      <c r="Q49" s="7" t="s">
        <v>9200</v>
      </c>
      <c r="R49" s="7" t="s">
        <v>20</v>
      </c>
      <c r="S49" s="7" t="s">
        <v>9201</v>
      </c>
      <c r="T49" s="7" t="s">
        <v>67</v>
      </c>
      <c r="U49" s="7" t="s">
        <v>9202</v>
      </c>
      <c r="V49" s="7" t="s">
        <v>9202</v>
      </c>
      <c r="W49" s="7" t="s">
        <v>9203</v>
      </c>
      <c r="X49" s="7" t="s">
        <v>20</v>
      </c>
      <c r="Y49" s="7">
        <v>2</v>
      </c>
      <c r="AB49" s="3" t="str">
        <f>IF(Table11112[[#This Row],[In Adafruit Kit]]+Table11112[[#This Row],[Common part]]&gt;0,1,"")</f>
        <v/>
      </c>
      <c r="AE49" s="3" t="str">
        <f>VLOOKUP(Table11112[[#This Row],[Resistance (Ohms)]],Values!$A$12:'Values'!D$88,3,0)</f>
        <v>STOCK</v>
      </c>
      <c r="AF49" s="3" t="s">
        <v>29</v>
      </c>
      <c r="AG49" s="3" t="str">
        <f>CONCATENATE(Table11112[[#This Row],[Resistance (Ohms)]],Table11112[[#This Row],[Tolerance]],Table11112[[#This Row],[Stock]])</f>
        <v>1.2kÂ±5%Stock</v>
      </c>
      <c r="AH49" s="10" t="s">
        <v>11348</v>
      </c>
      <c r="AI49" s="6" t="s">
        <v>11349</v>
      </c>
    </row>
    <row r="50" spans="1:35">
      <c r="A50" s="7" t="s">
        <v>9193</v>
      </c>
      <c r="B50" s="7" t="s">
        <v>9400</v>
      </c>
      <c r="C50" s="7" t="s">
        <v>9401</v>
      </c>
      <c r="D50" s="7" t="s">
        <v>9402</v>
      </c>
      <c r="E50" s="7" t="s">
        <v>60</v>
      </c>
      <c r="F50" s="7" t="s">
        <v>9403</v>
      </c>
      <c r="G50" s="7">
        <v>4240</v>
      </c>
      <c r="H50" s="7">
        <v>0</v>
      </c>
      <c r="I50" s="7">
        <v>0.1</v>
      </c>
      <c r="J50" s="7">
        <v>0</v>
      </c>
      <c r="K50" s="7">
        <v>1</v>
      </c>
      <c r="L50" s="7" t="s">
        <v>38</v>
      </c>
      <c r="M50" s="7" t="s">
        <v>9198</v>
      </c>
      <c r="N50" s="7" t="s">
        <v>2470</v>
      </c>
      <c r="O50" s="7" t="s">
        <v>23</v>
      </c>
      <c r="P50" s="7" t="s">
        <v>9199</v>
      </c>
      <c r="Q50" s="7" t="s">
        <v>9200</v>
      </c>
      <c r="R50" s="7" t="s">
        <v>20</v>
      </c>
      <c r="S50" s="7" t="s">
        <v>9201</v>
      </c>
      <c r="T50" s="7" t="s">
        <v>67</v>
      </c>
      <c r="U50" s="7" t="s">
        <v>9202</v>
      </c>
      <c r="V50" s="7" t="s">
        <v>9202</v>
      </c>
      <c r="W50" s="7" t="s">
        <v>9203</v>
      </c>
      <c r="X50" s="7" t="s">
        <v>20</v>
      </c>
      <c r="Y50" s="7">
        <v>2</v>
      </c>
      <c r="AB50" s="3" t="str">
        <f>IF(Table11112[[#This Row],[In Adafruit Kit]]+Table11112[[#This Row],[Common part]]&gt;0,1,"")</f>
        <v/>
      </c>
      <c r="AE50" s="3" t="e">
        <f>VLOOKUP(Table11112[[#This Row],[Resistance (Ohms)]],Values!$A$12:'Values'!D$88,3,0)</f>
        <v>#N/A</v>
      </c>
      <c r="AF50" s="3"/>
      <c r="AG50" s="3" t="str">
        <f>CONCATENATE(Table11112[[#This Row],[Resistance (Ohms)]],Table11112[[#This Row],[Tolerance]],Table11112[[#This Row],[Stock]])</f>
        <v>39kÂ±5%</v>
      </c>
      <c r="AH50" s="10" t="s">
        <v>11348</v>
      </c>
      <c r="AI50" s="6" t="s">
        <v>11349</v>
      </c>
    </row>
    <row r="51" spans="1:35">
      <c r="A51" s="7" t="s">
        <v>9193</v>
      </c>
      <c r="B51" s="7" t="s">
        <v>9348</v>
      </c>
      <c r="C51" s="7" t="s">
        <v>9349</v>
      </c>
      <c r="D51" s="7" t="s">
        <v>9350</v>
      </c>
      <c r="E51" s="7" t="s">
        <v>60</v>
      </c>
      <c r="F51" s="7" t="s">
        <v>9351</v>
      </c>
      <c r="G51" s="7">
        <v>6170</v>
      </c>
      <c r="H51" s="7">
        <v>0</v>
      </c>
      <c r="I51" s="7">
        <v>0.1</v>
      </c>
      <c r="J51" s="7">
        <v>0</v>
      </c>
      <c r="K51" s="7">
        <v>1</v>
      </c>
      <c r="L51" s="7" t="s">
        <v>38</v>
      </c>
      <c r="M51" s="7" t="s">
        <v>9198</v>
      </c>
      <c r="N51" s="7" t="s">
        <v>188</v>
      </c>
      <c r="O51" s="7" t="s">
        <v>23</v>
      </c>
      <c r="P51" s="7" t="s">
        <v>9199</v>
      </c>
      <c r="Q51" s="7" t="s">
        <v>9200</v>
      </c>
      <c r="R51" s="7" t="s">
        <v>20</v>
      </c>
      <c r="S51" s="7" t="s">
        <v>9201</v>
      </c>
      <c r="T51" s="7" t="s">
        <v>67</v>
      </c>
      <c r="U51" s="7" t="s">
        <v>9202</v>
      </c>
      <c r="V51" s="7" t="s">
        <v>9202</v>
      </c>
      <c r="W51" s="7" t="s">
        <v>9203</v>
      </c>
      <c r="X51" s="7" t="s">
        <v>20</v>
      </c>
      <c r="Y51" s="7">
        <v>2</v>
      </c>
      <c r="AB51" s="3" t="str">
        <f>IF(Table11112[[#This Row],[In Adafruit Kit]]+Table11112[[#This Row],[Common part]]&gt;0,1,"")</f>
        <v/>
      </c>
      <c r="AE51" s="3" t="str">
        <f>VLOOKUP(Table11112[[#This Row],[Resistance (Ohms)]],Values!$A$12:'Values'!D$88,3,0)</f>
        <v>STOCK</v>
      </c>
      <c r="AF51" s="3" t="s">
        <v>29</v>
      </c>
      <c r="AG51" s="3" t="str">
        <f>CONCATENATE(Table11112[[#This Row],[Resistance (Ohms)]],Table11112[[#This Row],[Tolerance]],Table11112[[#This Row],[Stock]])</f>
        <v>1.5kÂ±5%Stock</v>
      </c>
      <c r="AH51" s="10" t="s">
        <v>11348</v>
      </c>
      <c r="AI51" s="6" t="s">
        <v>11349</v>
      </c>
    </row>
    <row r="52" spans="1:35">
      <c r="A52" s="7" t="s">
        <v>9193</v>
      </c>
      <c r="B52" s="7" t="s">
        <v>9208</v>
      </c>
      <c r="C52" s="7" t="s">
        <v>9209</v>
      </c>
      <c r="D52" s="7" t="s">
        <v>9210</v>
      </c>
      <c r="E52" s="7" t="s">
        <v>60</v>
      </c>
      <c r="F52" s="7" t="s">
        <v>9211</v>
      </c>
      <c r="G52" s="7">
        <v>84663</v>
      </c>
      <c r="H52" s="7">
        <v>0</v>
      </c>
      <c r="I52" s="7">
        <v>0.1</v>
      </c>
      <c r="J52" s="7">
        <v>0</v>
      </c>
      <c r="K52" s="7">
        <v>1</v>
      </c>
      <c r="L52" s="7" t="s">
        <v>38</v>
      </c>
      <c r="M52" s="7" t="s">
        <v>9198</v>
      </c>
      <c r="N52" s="7" t="s">
        <v>192</v>
      </c>
      <c r="O52" s="7" t="s">
        <v>23</v>
      </c>
      <c r="P52" s="7" t="s">
        <v>9199</v>
      </c>
      <c r="Q52" s="7" t="s">
        <v>9200</v>
      </c>
      <c r="R52" s="7" t="s">
        <v>20</v>
      </c>
      <c r="S52" s="7" t="s">
        <v>9212</v>
      </c>
      <c r="T52" s="7" t="s">
        <v>67</v>
      </c>
      <c r="U52" s="7" t="s">
        <v>9202</v>
      </c>
      <c r="V52" s="7" t="s">
        <v>9202</v>
      </c>
      <c r="W52" s="7" t="s">
        <v>9203</v>
      </c>
      <c r="X52" s="7" t="s">
        <v>20</v>
      </c>
      <c r="Y52" s="7">
        <v>2</v>
      </c>
      <c r="AB52" s="3" t="str">
        <f>IF(Table11112[[#This Row],[In Adafruit Kit]]+Table11112[[#This Row],[Common part]]&gt;0,1,"")</f>
        <v/>
      </c>
      <c r="AE52" s="3" t="str">
        <f>VLOOKUP(Table11112[[#This Row],[Resistance (Ohms)]],Values!$A$12:'Values'!D$88,3,0)</f>
        <v>STOCK</v>
      </c>
      <c r="AF52" s="3" t="s">
        <v>29</v>
      </c>
      <c r="AG52" s="3" t="str">
        <f>CONCATENATE(Table11112[[#This Row],[Resistance (Ohms)]],Table11112[[#This Row],[Tolerance]],Table11112[[#This Row],[Stock]])</f>
        <v>100kÂ±5%Stock</v>
      </c>
      <c r="AH52" s="10" t="s">
        <v>11348</v>
      </c>
      <c r="AI52" s="6" t="s">
        <v>11349</v>
      </c>
    </row>
    <row r="53" spans="1:35">
      <c r="A53" s="7" t="s">
        <v>9193</v>
      </c>
      <c r="B53" s="7" t="s">
        <v>9412</v>
      </c>
      <c r="C53" s="7" t="s">
        <v>9413</v>
      </c>
      <c r="D53" s="7" t="s">
        <v>9414</v>
      </c>
      <c r="E53" s="7" t="s">
        <v>60</v>
      </c>
      <c r="F53" s="7" t="s">
        <v>9415</v>
      </c>
      <c r="G53" s="7">
        <v>3264</v>
      </c>
      <c r="H53" s="7">
        <v>0</v>
      </c>
      <c r="I53" s="7">
        <v>0.1</v>
      </c>
      <c r="J53" s="7">
        <v>0</v>
      </c>
      <c r="K53" s="7">
        <v>1</v>
      </c>
      <c r="L53" s="7" t="s">
        <v>38</v>
      </c>
      <c r="M53" s="7" t="s">
        <v>9198</v>
      </c>
      <c r="N53" s="7" t="s">
        <v>525</v>
      </c>
      <c r="O53" s="7" t="s">
        <v>23</v>
      </c>
      <c r="P53" s="7" t="s">
        <v>9199</v>
      </c>
      <c r="Q53" s="7" t="s">
        <v>9200</v>
      </c>
      <c r="R53" s="7" t="s">
        <v>20</v>
      </c>
      <c r="S53" s="7" t="s">
        <v>9201</v>
      </c>
      <c r="T53" s="7" t="s">
        <v>67</v>
      </c>
      <c r="U53" s="7" t="s">
        <v>9202</v>
      </c>
      <c r="V53" s="7" t="s">
        <v>9202</v>
      </c>
      <c r="W53" s="7" t="s">
        <v>9203</v>
      </c>
      <c r="X53" s="7" t="s">
        <v>20</v>
      </c>
      <c r="Y53" s="7">
        <v>2</v>
      </c>
      <c r="AB53" s="3" t="str">
        <f>IF(Table11112[[#This Row],[In Adafruit Kit]]+Table11112[[#This Row],[Common part]]&gt;0,1,"")</f>
        <v/>
      </c>
      <c r="AE53" s="3" t="e">
        <f>VLOOKUP(Table11112[[#This Row],[Resistance (Ohms)]],Values!$A$12:'Values'!D$88,3,0)</f>
        <v>#N/A</v>
      </c>
      <c r="AF53" s="3"/>
      <c r="AG53" s="3" t="str">
        <f>CONCATENATE(Table11112[[#This Row],[Resistance (Ohms)]],Table11112[[#This Row],[Tolerance]],Table11112[[#This Row],[Stock]])</f>
        <v>18kÂ±5%</v>
      </c>
      <c r="AH53" s="10" t="s">
        <v>11348</v>
      </c>
      <c r="AI53" s="6" t="s">
        <v>11349</v>
      </c>
    </row>
    <row r="54" spans="1:35">
      <c r="A54" s="7" t="s">
        <v>9193</v>
      </c>
      <c r="B54" s="7" t="s">
        <v>9213</v>
      </c>
      <c r="C54" s="7" t="s">
        <v>9214</v>
      </c>
      <c r="D54" s="7" t="s">
        <v>9215</v>
      </c>
      <c r="E54" s="7" t="s">
        <v>60</v>
      </c>
      <c r="F54" s="7" t="s">
        <v>9216</v>
      </c>
      <c r="G54" s="7">
        <v>49748</v>
      </c>
      <c r="H54" s="7">
        <v>0</v>
      </c>
      <c r="I54" s="7">
        <v>0.1</v>
      </c>
      <c r="J54" s="7">
        <v>0</v>
      </c>
      <c r="K54" s="7">
        <v>1</v>
      </c>
      <c r="L54" s="7" t="s">
        <v>38</v>
      </c>
      <c r="M54" s="7" t="s">
        <v>9198</v>
      </c>
      <c r="N54" s="7" t="s">
        <v>196</v>
      </c>
      <c r="O54" s="7" t="s">
        <v>23</v>
      </c>
      <c r="P54" s="7" t="s">
        <v>9199</v>
      </c>
      <c r="Q54" s="7" t="s">
        <v>9200</v>
      </c>
      <c r="R54" s="7" t="s">
        <v>20</v>
      </c>
      <c r="S54" s="7" t="s">
        <v>9201</v>
      </c>
      <c r="T54" s="7" t="s">
        <v>67</v>
      </c>
      <c r="U54" s="7" t="s">
        <v>9202</v>
      </c>
      <c r="V54" s="7" t="s">
        <v>9202</v>
      </c>
      <c r="W54" s="7" t="s">
        <v>9203</v>
      </c>
      <c r="X54" s="7" t="s">
        <v>20</v>
      </c>
      <c r="Y54" s="7">
        <v>2</v>
      </c>
      <c r="AB54" s="3" t="str">
        <f>IF(Table11112[[#This Row],[In Adafruit Kit]]+Table11112[[#This Row],[Common part]]&gt;0,1,"")</f>
        <v/>
      </c>
      <c r="AE54" s="3" t="str">
        <f>VLOOKUP(Table11112[[#This Row],[Resistance (Ohms)]],Values!$A$12:'Values'!D$88,3,0)</f>
        <v>STOCK</v>
      </c>
      <c r="AF54" s="3" t="s">
        <v>29</v>
      </c>
      <c r="AG54" s="3" t="str">
        <f>CONCATENATE(Table11112[[#This Row],[Resistance (Ohms)]],Table11112[[#This Row],[Tolerance]],Table11112[[#This Row],[Stock]])</f>
        <v>10kÂ±5%Stock</v>
      </c>
      <c r="AH54" s="10" t="s">
        <v>11348</v>
      </c>
      <c r="AI54" s="6" t="s">
        <v>11349</v>
      </c>
    </row>
    <row r="55" spans="1:35">
      <c r="A55" s="7" t="s">
        <v>9193</v>
      </c>
      <c r="B55" s="7" t="s">
        <v>9396</v>
      </c>
      <c r="C55" s="7" t="s">
        <v>9397</v>
      </c>
      <c r="D55" s="7" t="s">
        <v>9398</v>
      </c>
      <c r="E55" s="7" t="s">
        <v>60</v>
      </c>
      <c r="F55" s="7" t="s">
        <v>9399</v>
      </c>
      <c r="G55" s="7">
        <v>4350</v>
      </c>
      <c r="H55" s="7">
        <v>0</v>
      </c>
      <c r="I55" s="7">
        <v>0.1</v>
      </c>
      <c r="J55" s="7">
        <v>0</v>
      </c>
      <c r="K55" s="7">
        <v>1</v>
      </c>
      <c r="L55" s="7" t="s">
        <v>38</v>
      </c>
      <c r="M55" s="7" t="s">
        <v>9198</v>
      </c>
      <c r="N55" s="7" t="s">
        <v>200</v>
      </c>
      <c r="O55" s="7" t="s">
        <v>23</v>
      </c>
      <c r="P55" s="7" t="s">
        <v>9199</v>
      </c>
      <c r="Q55" s="7" t="s">
        <v>9200</v>
      </c>
      <c r="R55" s="7" t="s">
        <v>20</v>
      </c>
      <c r="S55" s="7" t="s">
        <v>9241</v>
      </c>
      <c r="T55" s="7" t="s">
        <v>67</v>
      </c>
      <c r="U55" s="7" t="s">
        <v>9202</v>
      </c>
      <c r="V55" s="7" t="s">
        <v>9202</v>
      </c>
      <c r="W55" s="7" t="s">
        <v>9203</v>
      </c>
      <c r="X55" s="7" t="s">
        <v>20</v>
      </c>
      <c r="Y55" s="7">
        <v>2</v>
      </c>
      <c r="AB55" s="3" t="str">
        <f>IF(Table11112[[#This Row],[In Adafruit Kit]]+Table11112[[#This Row],[Common part]]&gt;0,1,"")</f>
        <v/>
      </c>
      <c r="AE55" s="3" t="str">
        <f>VLOOKUP(Table11112[[#This Row],[Resistance (Ohms)]],Values!$A$12:'Values'!D$88,3,0)</f>
        <v>STOCK</v>
      </c>
      <c r="AF55" s="3" t="s">
        <v>29</v>
      </c>
      <c r="AG55" s="3" t="str">
        <f>CONCATENATE(Table11112[[#This Row],[Resistance (Ohms)]],Table11112[[#This Row],[Tolerance]],Table11112[[#This Row],[Stock]])</f>
        <v>10MÂ±5%Stock</v>
      </c>
      <c r="AH55" s="10" t="s">
        <v>11348</v>
      </c>
      <c r="AI55" s="6" t="s">
        <v>11349</v>
      </c>
    </row>
    <row r="56" spans="1:35">
      <c r="A56" s="7" t="s">
        <v>9193</v>
      </c>
      <c r="B56" s="7" t="s">
        <v>9543</v>
      </c>
      <c r="C56" s="7" t="s">
        <v>9544</v>
      </c>
      <c r="D56" s="7" t="s">
        <v>9545</v>
      </c>
      <c r="E56" s="7" t="s">
        <v>60</v>
      </c>
      <c r="F56" s="7" t="s">
        <v>9546</v>
      </c>
      <c r="G56" s="7">
        <v>5170</v>
      </c>
      <c r="H56" s="7">
        <v>0</v>
      </c>
      <c r="I56" s="7">
        <v>0.1</v>
      </c>
      <c r="J56" s="7">
        <v>0</v>
      </c>
      <c r="K56" s="7">
        <v>1</v>
      </c>
      <c r="L56" s="7" t="s">
        <v>38</v>
      </c>
      <c r="M56" s="7" t="s">
        <v>9198</v>
      </c>
      <c r="N56" s="7" t="s">
        <v>204</v>
      </c>
      <c r="O56" s="7" t="s">
        <v>23</v>
      </c>
      <c r="P56" s="7" t="s">
        <v>9199</v>
      </c>
      <c r="Q56" s="7" t="s">
        <v>9200</v>
      </c>
      <c r="R56" s="7" t="s">
        <v>20</v>
      </c>
      <c r="S56" s="7" t="s">
        <v>9212</v>
      </c>
      <c r="T56" s="7" t="s">
        <v>67</v>
      </c>
      <c r="U56" s="7" t="s">
        <v>9202</v>
      </c>
      <c r="V56" s="7" t="s">
        <v>9202</v>
      </c>
      <c r="W56" s="7" t="s">
        <v>9203</v>
      </c>
      <c r="X56" s="7" t="s">
        <v>20</v>
      </c>
      <c r="Y56" s="7">
        <v>2</v>
      </c>
      <c r="AB56" s="3" t="str">
        <f>IF(Table11112[[#This Row],[In Adafruit Kit]]+Table11112[[#This Row],[Common part]]&gt;0,1,"")</f>
        <v/>
      </c>
      <c r="AE56" s="3" t="str">
        <f>VLOOKUP(Table11112[[#This Row],[Resistance (Ohms)]],Values!$A$12:'Values'!D$88,3,0)</f>
        <v>STOCK</v>
      </c>
      <c r="AF56" s="3" t="s">
        <v>29</v>
      </c>
      <c r="AG56" s="3" t="str">
        <f>CONCATENATE(Table11112[[#This Row],[Resistance (Ohms)]],Table11112[[#This Row],[Tolerance]],Table11112[[#This Row],[Stock]])</f>
        <v>120kÂ±5%Stock</v>
      </c>
      <c r="AH56" s="10" t="s">
        <v>11348</v>
      </c>
      <c r="AI56" s="6" t="s">
        <v>11349</v>
      </c>
    </row>
    <row r="57" spans="1:35">
      <c r="A57" s="7" t="s">
        <v>9193</v>
      </c>
      <c r="B57" s="7" t="s">
        <v>9428</v>
      </c>
      <c r="C57" s="7" t="s">
        <v>9429</v>
      </c>
      <c r="D57" s="7" t="s">
        <v>9275</v>
      </c>
      <c r="E57" s="7" t="s">
        <v>60</v>
      </c>
      <c r="F57" s="7" t="s">
        <v>9430</v>
      </c>
      <c r="G57" s="7">
        <v>1593</v>
      </c>
      <c r="H57" s="7">
        <v>0</v>
      </c>
      <c r="I57" s="7">
        <v>0.1</v>
      </c>
      <c r="J57" s="7">
        <v>0</v>
      </c>
      <c r="K57" s="7">
        <v>1</v>
      </c>
      <c r="L57" s="7" t="s">
        <v>38</v>
      </c>
      <c r="M57" s="7" t="s">
        <v>9198</v>
      </c>
      <c r="N57" s="7" t="s">
        <v>598</v>
      </c>
      <c r="O57" s="7" t="s">
        <v>23</v>
      </c>
      <c r="P57" s="7" t="s">
        <v>9199</v>
      </c>
      <c r="Q57" s="7" t="s">
        <v>9200</v>
      </c>
      <c r="R57" s="7" t="s">
        <v>20</v>
      </c>
      <c r="S57" s="7" t="s">
        <v>9201</v>
      </c>
      <c r="T57" s="7" t="s">
        <v>67</v>
      </c>
      <c r="U57" s="7" t="s">
        <v>9202</v>
      </c>
      <c r="V57" s="7" t="s">
        <v>9202</v>
      </c>
      <c r="W57" s="7" t="s">
        <v>9203</v>
      </c>
      <c r="X57" s="7" t="s">
        <v>20</v>
      </c>
      <c r="Y57" s="7">
        <v>2</v>
      </c>
      <c r="AB57" s="3" t="str">
        <f>IF(Table11112[[#This Row],[In Adafruit Kit]]+Table11112[[#This Row],[Common part]]&gt;0,1,"")</f>
        <v/>
      </c>
      <c r="AE57" s="3" t="e">
        <f>VLOOKUP(Table11112[[#This Row],[Resistance (Ohms)]],Values!$A$12:'Values'!D$88,3,0)</f>
        <v>#N/A</v>
      </c>
      <c r="AF57" s="3"/>
      <c r="AG57" s="3" t="str">
        <f>CONCATENATE(Table11112[[#This Row],[Resistance (Ohms)]],Table11112[[#This Row],[Tolerance]],Table11112[[#This Row],[Stock]])</f>
        <v>5.6kÂ±5%</v>
      </c>
      <c r="AH57" s="10" t="s">
        <v>11348</v>
      </c>
      <c r="AI57" s="6" t="s">
        <v>11349</v>
      </c>
    </row>
    <row r="58" spans="1:35">
      <c r="A58" s="7" t="s">
        <v>9193</v>
      </c>
      <c r="B58" s="7" t="s">
        <v>9356</v>
      </c>
      <c r="C58" s="7" t="s">
        <v>9357</v>
      </c>
      <c r="D58" s="7" t="s">
        <v>9358</v>
      </c>
      <c r="E58" s="7" t="s">
        <v>60</v>
      </c>
      <c r="F58" s="7" t="s">
        <v>9359</v>
      </c>
      <c r="G58" s="7">
        <v>5759</v>
      </c>
      <c r="H58" s="7">
        <v>0</v>
      </c>
      <c r="I58" s="7">
        <v>0.1</v>
      </c>
      <c r="J58" s="7">
        <v>0</v>
      </c>
      <c r="K58" s="7">
        <v>1</v>
      </c>
      <c r="L58" s="7" t="s">
        <v>38</v>
      </c>
      <c r="M58" s="7" t="s">
        <v>9198</v>
      </c>
      <c r="N58" s="7" t="s">
        <v>208</v>
      </c>
      <c r="O58" s="7" t="s">
        <v>23</v>
      </c>
      <c r="P58" s="7" t="s">
        <v>9199</v>
      </c>
      <c r="Q58" s="7" t="s">
        <v>9200</v>
      </c>
      <c r="R58" s="7" t="s">
        <v>20</v>
      </c>
      <c r="S58" s="7" t="s">
        <v>9201</v>
      </c>
      <c r="T58" s="7" t="s">
        <v>67</v>
      </c>
      <c r="U58" s="7" t="s">
        <v>9202</v>
      </c>
      <c r="V58" s="7" t="s">
        <v>9202</v>
      </c>
      <c r="W58" s="7" t="s">
        <v>9203</v>
      </c>
      <c r="X58" s="7" t="s">
        <v>20</v>
      </c>
      <c r="Y58" s="7">
        <v>2</v>
      </c>
      <c r="AB58" s="3" t="str">
        <f>IF(Table11112[[#This Row],[In Adafruit Kit]]+Table11112[[#This Row],[Common part]]&gt;0,1,"")</f>
        <v/>
      </c>
      <c r="AE58" s="3" t="str">
        <f>VLOOKUP(Table11112[[#This Row],[Resistance (Ohms)]],Values!$A$12:'Values'!D$88,3,0)</f>
        <v>STOCK</v>
      </c>
      <c r="AF58" s="3" t="s">
        <v>29</v>
      </c>
      <c r="AG58" s="3" t="str">
        <f>CONCATENATE(Table11112[[#This Row],[Resistance (Ohms)]],Table11112[[#This Row],[Tolerance]],Table11112[[#This Row],[Stock]])</f>
        <v>12kÂ±5%Stock</v>
      </c>
      <c r="AH58" s="10" t="s">
        <v>11348</v>
      </c>
      <c r="AI58" s="6" t="s">
        <v>11349</v>
      </c>
    </row>
    <row r="59" spans="1:35">
      <c r="A59" s="7" t="s">
        <v>9193</v>
      </c>
      <c r="B59" s="7" t="s">
        <v>9404</v>
      </c>
      <c r="C59" s="7" t="s">
        <v>9405</v>
      </c>
      <c r="D59" s="7" t="s">
        <v>9406</v>
      </c>
      <c r="E59" s="7" t="s">
        <v>60</v>
      </c>
      <c r="F59" s="7" t="s">
        <v>9407</v>
      </c>
      <c r="G59" s="7">
        <v>3814</v>
      </c>
      <c r="H59" s="7">
        <v>0</v>
      </c>
      <c r="I59" s="7">
        <v>0.1</v>
      </c>
      <c r="J59" s="7">
        <v>0</v>
      </c>
      <c r="K59" s="7">
        <v>1</v>
      </c>
      <c r="L59" s="7" t="s">
        <v>38</v>
      </c>
      <c r="M59" s="7" t="s">
        <v>9198</v>
      </c>
      <c r="N59" s="7" t="s">
        <v>212</v>
      </c>
      <c r="O59" s="7" t="s">
        <v>23</v>
      </c>
      <c r="P59" s="7" t="s">
        <v>9199</v>
      </c>
      <c r="Q59" s="7" t="s">
        <v>9200</v>
      </c>
      <c r="R59" s="7" t="s">
        <v>20</v>
      </c>
      <c r="S59" s="7" t="s">
        <v>9212</v>
      </c>
      <c r="T59" s="7" t="s">
        <v>67</v>
      </c>
      <c r="U59" s="7" t="s">
        <v>9202</v>
      </c>
      <c r="V59" s="7" t="s">
        <v>9202</v>
      </c>
      <c r="W59" s="7" t="s">
        <v>9203</v>
      </c>
      <c r="X59" s="7" t="s">
        <v>20</v>
      </c>
      <c r="Y59" s="7">
        <v>2</v>
      </c>
      <c r="AB59" s="3" t="str">
        <f>IF(Table11112[[#This Row],[In Adafruit Kit]]+Table11112[[#This Row],[Common part]]&gt;0,1,"")</f>
        <v/>
      </c>
      <c r="AE59" s="3" t="str">
        <f>VLOOKUP(Table11112[[#This Row],[Resistance (Ohms)]],Values!$A$12:'Values'!D$88,3,0)</f>
        <v>STOCK</v>
      </c>
      <c r="AF59" s="3" t="s">
        <v>29</v>
      </c>
      <c r="AG59" s="3" t="str">
        <f>CONCATENATE(Table11112[[#This Row],[Resistance (Ohms)]],Table11112[[#This Row],[Tolerance]],Table11112[[#This Row],[Stock]])</f>
        <v>150kÂ±5%Stock</v>
      </c>
      <c r="AH59" s="10" t="s">
        <v>11348</v>
      </c>
      <c r="AI59" s="6" t="s">
        <v>11349</v>
      </c>
    </row>
    <row r="60" spans="1:35">
      <c r="A60" s="7" t="s">
        <v>9193</v>
      </c>
      <c r="B60" s="7" t="s">
        <v>9439</v>
      </c>
      <c r="C60" s="7" t="s">
        <v>9440</v>
      </c>
      <c r="D60" s="7" t="s">
        <v>9441</v>
      </c>
      <c r="E60" s="7" t="s">
        <v>60</v>
      </c>
      <c r="F60" s="7" t="s">
        <v>9442</v>
      </c>
      <c r="G60" s="7">
        <v>623</v>
      </c>
      <c r="H60" s="7">
        <v>0</v>
      </c>
      <c r="I60" s="7">
        <v>0.1</v>
      </c>
      <c r="J60" s="7">
        <v>0</v>
      </c>
      <c r="K60" s="7">
        <v>1</v>
      </c>
      <c r="L60" s="7" t="s">
        <v>38</v>
      </c>
      <c r="M60" s="7" t="s">
        <v>9198</v>
      </c>
      <c r="N60" s="7">
        <v>47</v>
      </c>
      <c r="O60" s="7" t="s">
        <v>23</v>
      </c>
      <c r="P60" s="7" t="s">
        <v>9199</v>
      </c>
      <c r="Q60" s="7" t="s">
        <v>9200</v>
      </c>
      <c r="R60" s="7" t="s">
        <v>20</v>
      </c>
      <c r="S60" s="7" t="s">
        <v>9201</v>
      </c>
      <c r="T60" s="7" t="s">
        <v>67</v>
      </c>
      <c r="U60" s="7" t="s">
        <v>9202</v>
      </c>
      <c r="V60" s="7" t="s">
        <v>9202</v>
      </c>
      <c r="W60" s="7" t="s">
        <v>9203</v>
      </c>
      <c r="X60" s="7" t="s">
        <v>20</v>
      </c>
      <c r="Y60" s="7">
        <v>2</v>
      </c>
      <c r="AB60" s="3" t="str">
        <f>IF(Table11112[[#This Row],[In Adafruit Kit]]+Table11112[[#This Row],[Common part]]&gt;0,1,"")</f>
        <v/>
      </c>
      <c r="AE60" s="3" t="e">
        <f>VLOOKUP(Table11112[[#This Row],[Resistance (Ohms)]],Values!$A$12:'Values'!D$88,3,0)</f>
        <v>#N/A</v>
      </c>
      <c r="AF60" s="3"/>
      <c r="AG60" s="3" t="str">
        <f>CONCATENATE(Table11112[[#This Row],[Resistance (Ohms)]],Table11112[[#This Row],[Tolerance]],Table11112[[#This Row],[Stock]])</f>
        <v>47Â±5%</v>
      </c>
      <c r="AH60" s="10" t="s">
        <v>11348</v>
      </c>
      <c r="AI60" s="6" t="s">
        <v>11349</v>
      </c>
    </row>
    <row r="61" spans="1:35">
      <c r="A61" s="7" t="s">
        <v>9193</v>
      </c>
      <c r="B61" s="7" t="s">
        <v>9443</v>
      </c>
      <c r="C61" s="7" t="s">
        <v>9444</v>
      </c>
      <c r="D61" s="7" t="s">
        <v>9445</v>
      </c>
      <c r="E61" s="7" t="s">
        <v>60</v>
      </c>
      <c r="F61" s="7" t="s">
        <v>9446</v>
      </c>
      <c r="G61" s="7">
        <v>9875</v>
      </c>
      <c r="H61" s="7">
        <v>0</v>
      </c>
      <c r="I61" s="7">
        <v>0.1</v>
      </c>
      <c r="J61" s="7">
        <v>0</v>
      </c>
      <c r="K61" s="7">
        <v>1</v>
      </c>
      <c r="L61" s="7" t="s">
        <v>38</v>
      </c>
      <c r="M61" s="7" t="s">
        <v>9198</v>
      </c>
      <c r="N61" s="7" t="s">
        <v>505</v>
      </c>
      <c r="O61" s="7" t="s">
        <v>23</v>
      </c>
      <c r="P61" s="7" t="s">
        <v>9199</v>
      </c>
      <c r="Q61" s="7" t="s">
        <v>9200</v>
      </c>
      <c r="R61" s="7" t="s">
        <v>20</v>
      </c>
      <c r="S61" s="7" t="s">
        <v>9201</v>
      </c>
      <c r="T61" s="7" t="s">
        <v>67</v>
      </c>
      <c r="U61" s="7" t="s">
        <v>9202</v>
      </c>
      <c r="V61" s="7" t="s">
        <v>9202</v>
      </c>
      <c r="W61" s="7" t="s">
        <v>9203</v>
      </c>
      <c r="X61" s="7" t="s">
        <v>20</v>
      </c>
      <c r="Y61" s="7">
        <v>2</v>
      </c>
      <c r="AB61" s="3" t="str">
        <f>IF(Table11112[[#This Row],[In Adafruit Kit]]+Table11112[[#This Row],[Common part]]&gt;0,1,"")</f>
        <v/>
      </c>
      <c r="AE61" s="3" t="e">
        <f>VLOOKUP(Table11112[[#This Row],[Resistance (Ohms)]],Values!$A$12:'Values'!D$88,3,0)</f>
        <v>#N/A</v>
      </c>
      <c r="AF61" s="3"/>
      <c r="AG61" s="3" t="str">
        <f>CONCATENATE(Table11112[[#This Row],[Resistance (Ohms)]],Table11112[[#This Row],[Tolerance]],Table11112[[#This Row],[Stock]])</f>
        <v>11kÂ±5%</v>
      </c>
      <c r="AH61" s="10" t="s">
        <v>11348</v>
      </c>
      <c r="AI61" s="6" t="s">
        <v>11349</v>
      </c>
    </row>
    <row r="62" spans="1:35">
      <c r="A62" s="7" t="s">
        <v>9193</v>
      </c>
      <c r="B62" s="7" t="s">
        <v>9447</v>
      </c>
      <c r="C62" s="7" t="s">
        <v>9448</v>
      </c>
      <c r="D62" s="7" t="s">
        <v>9449</v>
      </c>
      <c r="E62" s="7" t="s">
        <v>60</v>
      </c>
      <c r="F62" s="7" t="s">
        <v>9450</v>
      </c>
      <c r="G62" s="7">
        <v>9274</v>
      </c>
      <c r="H62" s="7">
        <v>0</v>
      </c>
      <c r="I62" s="7">
        <v>0.1</v>
      </c>
      <c r="J62" s="7">
        <v>0</v>
      </c>
      <c r="K62" s="7">
        <v>1</v>
      </c>
      <c r="L62" s="7" t="s">
        <v>38</v>
      </c>
      <c r="M62" s="7" t="s">
        <v>9198</v>
      </c>
      <c r="N62" s="7">
        <v>56</v>
      </c>
      <c r="O62" s="7" t="s">
        <v>23</v>
      </c>
      <c r="P62" s="7" t="s">
        <v>9199</v>
      </c>
      <c r="Q62" s="7" t="s">
        <v>9200</v>
      </c>
      <c r="R62" s="7" t="s">
        <v>20</v>
      </c>
      <c r="S62" s="7" t="s">
        <v>9201</v>
      </c>
      <c r="T62" s="7" t="s">
        <v>67</v>
      </c>
      <c r="U62" s="7" t="s">
        <v>9202</v>
      </c>
      <c r="V62" s="7" t="s">
        <v>9202</v>
      </c>
      <c r="W62" s="7" t="s">
        <v>9203</v>
      </c>
      <c r="X62" s="7" t="s">
        <v>20</v>
      </c>
      <c r="Y62" s="7">
        <v>2</v>
      </c>
      <c r="AB62" s="3" t="str">
        <f>IF(Table11112[[#This Row],[In Adafruit Kit]]+Table11112[[#This Row],[Common part]]&gt;0,1,"")</f>
        <v/>
      </c>
      <c r="AE62" s="3" t="e">
        <f>VLOOKUP(Table11112[[#This Row],[Resistance (Ohms)]],Values!$A$12:'Values'!D$88,3,0)</f>
        <v>#N/A</v>
      </c>
      <c r="AF62" s="3"/>
      <c r="AG62" s="3" t="str">
        <f>CONCATENATE(Table11112[[#This Row],[Resistance (Ohms)]],Table11112[[#This Row],[Tolerance]],Table11112[[#This Row],[Stock]])</f>
        <v>56Â±5%</v>
      </c>
      <c r="AH62" s="10" t="s">
        <v>11348</v>
      </c>
      <c r="AI62" s="6" t="s">
        <v>11349</v>
      </c>
    </row>
    <row r="63" spans="1:35">
      <c r="A63" s="7" t="s">
        <v>9193</v>
      </c>
      <c r="B63" s="7" t="s">
        <v>9435</v>
      </c>
      <c r="C63" s="7" t="s">
        <v>9436</v>
      </c>
      <c r="D63" s="7" t="s">
        <v>9437</v>
      </c>
      <c r="E63" s="7" t="s">
        <v>60</v>
      </c>
      <c r="F63" s="7" t="s">
        <v>9438</v>
      </c>
      <c r="G63" s="7">
        <v>1235</v>
      </c>
      <c r="H63" s="7">
        <v>0</v>
      </c>
      <c r="I63" s="7">
        <v>0.1</v>
      </c>
      <c r="J63" s="7">
        <v>0</v>
      </c>
      <c r="K63" s="7">
        <v>1</v>
      </c>
      <c r="L63" s="7" t="s">
        <v>38</v>
      </c>
      <c r="M63" s="7" t="s">
        <v>9198</v>
      </c>
      <c r="N63" s="7" t="s">
        <v>216</v>
      </c>
      <c r="O63" s="7" t="s">
        <v>23</v>
      </c>
      <c r="P63" s="7" t="s">
        <v>9199</v>
      </c>
      <c r="Q63" s="7" t="s">
        <v>9200</v>
      </c>
      <c r="R63" s="7" t="s">
        <v>20</v>
      </c>
      <c r="S63" s="7" t="s">
        <v>9201</v>
      </c>
      <c r="T63" s="7" t="s">
        <v>67</v>
      </c>
      <c r="U63" s="7" t="s">
        <v>9202</v>
      </c>
      <c r="V63" s="7" t="s">
        <v>9202</v>
      </c>
      <c r="W63" s="7" t="s">
        <v>9203</v>
      </c>
      <c r="X63" s="7" t="s">
        <v>20</v>
      </c>
      <c r="Y63" s="7">
        <v>2</v>
      </c>
      <c r="AB63" s="3" t="str">
        <f>IF(Table11112[[#This Row],[In Adafruit Kit]]+Table11112[[#This Row],[Common part]]&gt;0,1,"")</f>
        <v/>
      </c>
      <c r="AE63" s="3" t="str">
        <f>VLOOKUP(Table11112[[#This Row],[Resistance (Ohms)]],Values!$A$12:'Values'!D$88,3,0)</f>
        <v>STOCK</v>
      </c>
      <c r="AF63" s="3" t="s">
        <v>29</v>
      </c>
      <c r="AG63" s="3" t="str">
        <f>CONCATENATE(Table11112[[#This Row],[Resistance (Ohms)]],Table11112[[#This Row],[Tolerance]],Table11112[[#This Row],[Stock]])</f>
        <v>15kÂ±5%Stock</v>
      </c>
      <c r="AH63" s="10" t="s">
        <v>11348</v>
      </c>
      <c r="AI63" s="6" t="s">
        <v>11349</v>
      </c>
    </row>
    <row r="64" spans="1:35">
      <c r="A64" s="7" t="s">
        <v>9193</v>
      </c>
      <c r="B64" s="7" t="s">
        <v>9455</v>
      </c>
      <c r="C64" s="7" t="s">
        <v>9456</v>
      </c>
      <c r="D64" s="7" t="s">
        <v>9457</v>
      </c>
      <c r="E64" s="7" t="s">
        <v>60</v>
      </c>
      <c r="F64" s="7" t="s">
        <v>9458</v>
      </c>
      <c r="G64" s="7">
        <v>8270</v>
      </c>
      <c r="H64" s="7">
        <v>0</v>
      </c>
      <c r="I64" s="7">
        <v>0.1</v>
      </c>
      <c r="J64" s="7">
        <v>0</v>
      </c>
      <c r="K64" s="7">
        <v>1</v>
      </c>
      <c r="L64" s="7" t="s">
        <v>38</v>
      </c>
      <c r="M64" s="7" t="s">
        <v>9198</v>
      </c>
      <c r="N64" s="7" t="s">
        <v>1971</v>
      </c>
      <c r="O64" s="7" t="s">
        <v>23</v>
      </c>
      <c r="P64" s="7" t="s">
        <v>9199</v>
      </c>
      <c r="Q64" s="7" t="s">
        <v>9200</v>
      </c>
      <c r="R64" s="7" t="s">
        <v>20</v>
      </c>
      <c r="S64" s="7" t="s">
        <v>9241</v>
      </c>
      <c r="T64" s="7" t="s">
        <v>67</v>
      </c>
      <c r="U64" s="7" t="s">
        <v>9202</v>
      </c>
      <c r="V64" s="7" t="s">
        <v>9202</v>
      </c>
      <c r="W64" s="7" t="s">
        <v>9203</v>
      </c>
      <c r="X64" s="7" t="s">
        <v>20</v>
      </c>
      <c r="Y64" s="7">
        <v>2</v>
      </c>
      <c r="AB64" s="3" t="str">
        <f>IF(Table11112[[#This Row],[In Adafruit Kit]]+Table11112[[#This Row],[Common part]]&gt;0,1,"")</f>
        <v/>
      </c>
      <c r="AE64" s="3" t="e">
        <f>VLOOKUP(Table11112[[#This Row],[Resistance (Ohms)]],Values!$A$12:'Values'!D$88,3,0)</f>
        <v>#N/A</v>
      </c>
      <c r="AF64" s="3"/>
      <c r="AG64" s="3" t="str">
        <f>CONCATENATE(Table11112[[#This Row],[Resistance (Ohms)]],Table11112[[#This Row],[Tolerance]],Table11112[[#This Row],[Stock]])</f>
        <v>2.7MÂ±5%</v>
      </c>
      <c r="AH64" s="10" t="s">
        <v>11348</v>
      </c>
      <c r="AI64" s="6" t="s">
        <v>11349</v>
      </c>
    </row>
    <row r="65" spans="1:35">
      <c r="A65" s="7" t="s">
        <v>9193</v>
      </c>
      <c r="B65" s="7" t="s">
        <v>9459</v>
      </c>
      <c r="C65" s="7" t="s">
        <v>9460</v>
      </c>
      <c r="D65" s="7" t="s">
        <v>9461</v>
      </c>
      <c r="E65" s="7" t="s">
        <v>60</v>
      </c>
      <c r="F65" s="7" t="s">
        <v>9462</v>
      </c>
      <c r="G65" s="7">
        <v>8060</v>
      </c>
      <c r="H65" s="7">
        <v>0</v>
      </c>
      <c r="I65" s="7">
        <v>0.1</v>
      </c>
      <c r="J65" s="7">
        <v>0</v>
      </c>
      <c r="K65" s="7">
        <v>1</v>
      </c>
      <c r="L65" s="7" t="s">
        <v>38</v>
      </c>
      <c r="M65" s="7" t="s">
        <v>9198</v>
      </c>
      <c r="N65" s="7">
        <v>620</v>
      </c>
      <c r="O65" s="7" t="s">
        <v>23</v>
      </c>
      <c r="P65" s="7" t="s">
        <v>9199</v>
      </c>
      <c r="Q65" s="7" t="s">
        <v>9200</v>
      </c>
      <c r="R65" s="7" t="s">
        <v>20</v>
      </c>
      <c r="S65" s="7" t="s">
        <v>9201</v>
      </c>
      <c r="T65" s="7" t="s">
        <v>67</v>
      </c>
      <c r="U65" s="7" t="s">
        <v>9202</v>
      </c>
      <c r="V65" s="7" t="s">
        <v>9202</v>
      </c>
      <c r="W65" s="7" t="s">
        <v>9203</v>
      </c>
      <c r="X65" s="7" t="s">
        <v>20</v>
      </c>
      <c r="Y65" s="7">
        <v>2</v>
      </c>
      <c r="AB65" s="3" t="str">
        <f>IF(Table11112[[#This Row],[In Adafruit Kit]]+Table11112[[#This Row],[Common part]]&gt;0,1,"")</f>
        <v/>
      </c>
      <c r="AE65" s="3" t="e">
        <f>VLOOKUP(Table11112[[#This Row],[Resistance (Ohms)]],Values!$A$12:'Values'!D$88,3,0)</f>
        <v>#N/A</v>
      </c>
      <c r="AF65" s="3"/>
      <c r="AG65" s="3" t="str">
        <f>CONCATENATE(Table11112[[#This Row],[Resistance (Ohms)]],Table11112[[#This Row],[Tolerance]],Table11112[[#This Row],[Stock]])</f>
        <v>620Â±5%</v>
      </c>
      <c r="AH65" s="10" t="s">
        <v>11348</v>
      </c>
      <c r="AI65" s="6" t="s">
        <v>11349</v>
      </c>
    </row>
    <row r="66" spans="1:35">
      <c r="A66" s="7" t="s">
        <v>9193</v>
      </c>
      <c r="B66" s="7" t="s">
        <v>9666</v>
      </c>
      <c r="C66" s="7" t="s">
        <v>9667</v>
      </c>
      <c r="D66" s="7" t="s">
        <v>9668</v>
      </c>
      <c r="E66" s="7" t="s">
        <v>60</v>
      </c>
      <c r="F66" s="7" t="s">
        <v>9669</v>
      </c>
      <c r="G66" s="7">
        <v>875</v>
      </c>
      <c r="H66" s="7">
        <v>0</v>
      </c>
      <c r="I66" s="7">
        <v>0.1</v>
      </c>
      <c r="J66" s="7">
        <v>0</v>
      </c>
      <c r="K66" s="7">
        <v>1</v>
      </c>
      <c r="L66" s="7" t="s">
        <v>38</v>
      </c>
      <c r="M66" s="7" t="s">
        <v>9198</v>
      </c>
      <c r="N66" s="7" t="s">
        <v>220</v>
      </c>
      <c r="O66" s="7" t="s">
        <v>23</v>
      </c>
      <c r="P66" s="7" t="s">
        <v>9199</v>
      </c>
      <c r="Q66" s="7" t="s">
        <v>9200</v>
      </c>
      <c r="R66" s="7" t="s">
        <v>20</v>
      </c>
      <c r="S66" s="7" t="s">
        <v>9212</v>
      </c>
      <c r="T66" s="7" t="s">
        <v>67</v>
      </c>
      <c r="U66" s="7" t="s">
        <v>9202</v>
      </c>
      <c r="V66" s="7" t="s">
        <v>9202</v>
      </c>
      <c r="W66" s="7" t="s">
        <v>9203</v>
      </c>
      <c r="X66" s="7" t="s">
        <v>20</v>
      </c>
      <c r="Y66" s="7">
        <v>2</v>
      </c>
      <c r="AB66" s="3" t="str">
        <f>IF(Table11112[[#This Row],[In Adafruit Kit]]+Table11112[[#This Row],[Common part]]&gt;0,1,"")</f>
        <v/>
      </c>
      <c r="AE66" s="3" t="str">
        <f>VLOOKUP(Table11112[[#This Row],[Resistance (Ohms)]],Values!$A$12:'Values'!D$88,3,0)</f>
        <v>STOCK</v>
      </c>
      <c r="AF66" s="3" t="s">
        <v>29</v>
      </c>
      <c r="AG66" s="3" t="str">
        <f>CONCATENATE(Table11112[[#This Row],[Resistance (Ohms)]],Table11112[[#This Row],[Tolerance]],Table11112[[#This Row],[Stock]])</f>
        <v>180kÂ±5%Stock</v>
      </c>
      <c r="AH66" s="10" t="s">
        <v>11348</v>
      </c>
      <c r="AI66" s="6" t="s">
        <v>11349</v>
      </c>
    </row>
    <row r="67" spans="1:35">
      <c r="A67" s="7" t="s">
        <v>9193</v>
      </c>
      <c r="B67" s="7" t="s">
        <v>9194</v>
      </c>
      <c r="C67" s="7" t="s">
        <v>9195</v>
      </c>
      <c r="D67" s="7" t="s">
        <v>9196</v>
      </c>
      <c r="E67" s="7" t="s">
        <v>60</v>
      </c>
      <c r="F67" s="7" t="s">
        <v>9197</v>
      </c>
      <c r="G67" s="7">
        <v>110529</v>
      </c>
      <c r="H67" s="7">
        <v>0</v>
      </c>
      <c r="I67" s="7">
        <v>0.1</v>
      </c>
      <c r="J67" s="7">
        <v>0</v>
      </c>
      <c r="K67" s="7">
        <v>1</v>
      </c>
      <c r="L67" s="7" t="s">
        <v>38</v>
      </c>
      <c r="M67" s="7" t="s">
        <v>9198</v>
      </c>
      <c r="N67" s="7" t="s">
        <v>224</v>
      </c>
      <c r="O67" s="7" t="s">
        <v>23</v>
      </c>
      <c r="P67" s="7" t="s">
        <v>9199</v>
      </c>
      <c r="Q67" s="7" t="s">
        <v>9200</v>
      </c>
      <c r="R67" s="7" t="s">
        <v>20</v>
      </c>
      <c r="S67" s="7" t="s">
        <v>9201</v>
      </c>
      <c r="T67" s="7" t="s">
        <v>67</v>
      </c>
      <c r="U67" s="7" t="s">
        <v>9202</v>
      </c>
      <c r="V67" s="7" t="s">
        <v>9202</v>
      </c>
      <c r="W67" s="7" t="s">
        <v>9203</v>
      </c>
      <c r="X67" s="7" t="s">
        <v>20</v>
      </c>
      <c r="Y67" s="7">
        <v>2</v>
      </c>
      <c r="AB67" s="3" t="str">
        <f>IF(Table11112[[#This Row],[In Adafruit Kit]]+Table11112[[#This Row],[Common part]]&gt;0,1,"")</f>
        <v/>
      </c>
      <c r="AE67" s="3" t="str">
        <f>VLOOKUP(Table11112[[#This Row],[Resistance (Ohms)]],Values!$A$12:'Values'!D$88,3,0)</f>
        <v>STOCK</v>
      </c>
      <c r="AF67" s="3" t="s">
        <v>29</v>
      </c>
      <c r="AG67" s="3" t="str">
        <f>CONCATENATE(Table11112[[#This Row],[Resistance (Ohms)]],Table11112[[#This Row],[Tolerance]],Table11112[[#This Row],[Stock]])</f>
        <v>1kÂ±5%Stock</v>
      </c>
      <c r="AH67" s="10" t="s">
        <v>11348</v>
      </c>
      <c r="AI67" s="6" t="s">
        <v>11349</v>
      </c>
    </row>
    <row r="68" spans="1:35">
      <c r="A68" s="7" t="s">
        <v>9193</v>
      </c>
      <c r="B68" s="7" t="s">
        <v>9237</v>
      </c>
      <c r="C68" s="7" t="s">
        <v>9238</v>
      </c>
      <c r="D68" s="7" t="s">
        <v>9239</v>
      </c>
      <c r="E68" s="7" t="s">
        <v>60</v>
      </c>
      <c r="F68" s="7" t="s">
        <v>9240</v>
      </c>
      <c r="G68" s="7">
        <v>16221</v>
      </c>
      <c r="H68" s="7">
        <v>0</v>
      </c>
      <c r="I68" s="7">
        <v>0.1</v>
      </c>
      <c r="J68" s="7">
        <v>0</v>
      </c>
      <c r="K68" s="7">
        <v>1</v>
      </c>
      <c r="L68" s="7" t="s">
        <v>38</v>
      </c>
      <c r="M68" s="7" t="s">
        <v>9198</v>
      </c>
      <c r="N68" s="7" t="s">
        <v>228</v>
      </c>
      <c r="O68" s="7" t="s">
        <v>23</v>
      </c>
      <c r="P68" s="7" t="s">
        <v>9199</v>
      </c>
      <c r="Q68" s="7" t="s">
        <v>9200</v>
      </c>
      <c r="R68" s="7" t="s">
        <v>20</v>
      </c>
      <c r="S68" s="7" t="s">
        <v>9241</v>
      </c>
      <c r="T68" s="7" t="s">
        <v>67</v>
      </c>
      <c r="U68" s="7" t="s">
        <v>9202</v>
      </c>
      <c r="V68" s="7" t="s">
        <v>9202</v>
      </c>
      <c r="W68" s="7" t="s">
        <v>9203</v>
      </c>
      <c r="X68" s="7" t="s">
        <v>20</v>
      </c>
      <c r="Y68" s="7">
        <v>2</v>
      </c>
      <c r="AB68" s="3" t="str">
        <f>IF(Table11112[[#This Row],[In Adafruit Kit]]+Table11112[[#This Row],[Common part]]&gt;0,1,"")</f>
        <v/>
      </c>
      <c r="AE68" s="3" t="str">
        <f>VLOOKUP(Table11112[[#This Row],[Resistance (Ohms)]],Values!$A$12:'Values'!D$88,3,0)</f>
        <v>STOCK</v>
      </c>
      <c r="AF68" s="3" t="s">
        <v>29</v>
      </c>
      <c r="AG68" s="3" t="str">
        <f>CONCATENATE(Table11112[[#This Row],[Resistance (Ohms)]],Table11112[[#This Row],[Tolerance]],Table11112[[#This Row],[Stock]])</f>
        <v>1MÂ±5%Stock</v>
      </c>
      <c r="AH68" s="10" t="s">
        <v>11348</v>
      </c>
      <c r="AI68" s="6" t="s">
        <v>11349</v>
      </c>
    </row>
    <row r="69" spans="1:35">
      <c r="A69" s="7" t="s">
        <v>9193</v>
      </c>
      <c r="B69" s="7" t="s">
        <v>9475</v>
      </c>
      <c r="C69" s="7" t="s">
        <v>9476</v>
      </c>
      <c r="D69" s="7" t="s">
        <v>9477</v>
      </c>
      <c r="E69" s="7" t="s">
        <v>60</v>
      </c>
      <c r="F69" s="7" t="s">
        <v>9478</v>
      </c>
      <c r="G69" s="7">
        <v>7427</v>
      </c>
      <c r="H69" s="7">
        <v>0</v>
      </c>
      <c r="I69" s="7">
        <v>0.1</v>
      </c>
      <c r="J69" s="7">
        <v>0</v>
      </c>
      <c r="K69" s="7">
        <v>1</v>
      </c>
      <c r="L69" s="7" t="s">
        <v>38</v>
      </c>
      <c r="M69" s="7" t="s">
        <v>9198</v>
      </c>
      <c r="N69" s="7" t="s">
        <v>1028</v>
      </c>
      <c r="O69" s="7" t="s">
        <v>23</v>
      </c>
      <c r="P69" s="7" t="s">
        <v>9199</v>
      </c>
      <c r="Q69" s="7" t="s">
        <v>9200</v>
      </c>
      <c r="R69" s="7" t="s">
        <v>20</v>
      </c>
      <c r="S69" s="7" t="s">
        <v>9201</v>
      </c>
      <c r="T69" s="7" t="s">
        <v>67</v>
      </c>
      <c r="U69" s="7" t="s">
        <v>9202</v>
      </c>
      <c r="V69" s="7" t="s">
        <v>9202</v>
      </c>
      <c r="W69" s="7" t="s">
        <v>9203</v>
      </c>
      <c r="X69" s="7" t="s">
        <v>20</v>
      </c>
      <c r="Y69" s="7">
        <v>2</v>
      </c>
      <c r="AB69" s="3" t="str">
        <f>IF(Table11112[[#This Row],[In Adafruit Kit]]+Table11112[[#This Row],[Common part]]&gt;0,1,"")</f>
        <v/>
      </c>
      <c r="AE69" s="3" t="e">
        <f>VLOOKUP(Table11112[[#This Row],[Resistance (Ohms)]],Values!$A$12:'Values'!D$88,3,0)</f>
        <v>#N/A</v>
      </c>
      <c r="AF69" s="3"/>
      <c r="AG69" s="3" t="str">
        <f>CONCATENATE(Table11112[[#This Row],[Resistance (Ohms)]],Table11112[[#This Row],[Tolerance]],Table11112[[#This Row],[Stock]])</f>
        <v>6.2kÂ±5%</v>
      </c>
      <c r="AH69" s="10" t="s">
        <v>11348</v>
      </c>
      <c r="AI69" s="6" t="s">
        <v>11349</v>
      </c>
    </row>
    <row r="70" spans="1:35">
      <c r="A70" s="7" t="s">
        <v>9193</v>
      </c>
      <c r="B70" s="7" t="s">
        <v>9479</v>
      </c>
      <c r="C70" s="7" t="s">
        <v>9480</v>
      </c>
      <c r="D70" s="7" t="s">
        <v>9481</v>
      </c>
      <c r="E70" s="7" t="s">
        <v>60</v>
      </c>
      <c r="F70" s="7" t="s">
        <v>9482</v>
      </c>
      <c r="G70" s="7">
        <v>7426</v>
      </c>
      <c r="H70" s="7">
        <v>0</v>
      </c>
      <c r="I70" s="7">
        <v>0.1</v>
      </c>
      <c r="J70" s="7">
        <v>0</v>
      </c>
      <c r="K70" s="7">
        <v>1</v>
      </c>
      <c r="L70" s="7" t="s">
        <v>38</v>
      </c>
      <c r="M70" s="7" t="s">
        <v>9198</v>
      </c>
      <c r="N70" s="7">
        <v>5.6</v>
      </c>
      <c r="O70" s="7" t="s">
        <v>23</v>
      </c>
      <c r="P70" s="7" t="s">
        <v>9199</v>
      </c>
      <c r="Q70" s="7" t="s">
        <v>9200</v>
      </c>
      <c r="R70" s="7" t="s">
        <v>20</v>
      </c>
      <c r="S70" s="7" t="s">
        <v>9201</v>
      </c>
      <c r="T70" s="7" t="s">
        <v>67</v>
      </c>
      <c r="U70" s="7" t="s">
        <v>9202</v>
      </c>
      <c r="V70" s="7" t="s">
        <v>9202</v>
      </c>
      <c r="W70" s="7" t="s">
        <v>9203</v>
      </c>
      <c r="X70" s="7" t="s">
        <v>20</v>
      </c>
      <c r="Y70" s="7">
        <v>2</v>
      </c>
      <c r="AB70" s="3" t="str">
        <f>IF(Table11112[[#This Row],[In Adafruit Kit]]+Table11112[[#This Row],[Common part]]&gt;0,1,"")</f>
        <v/>
      </c>
      <c r="AE70" s="3" t="e">
        <f>VLOOKUP(Table11112[[#This Row],[Resistance (Ohms)]],Values!$A$12:'Values'!D$88,3,0)</f>
        <v>#N/A</v>
      </c>
      <c r="AF70" s="3"/>
      <c r="AG70" s="3" t="str">
        <f>CONCATENATE(Table11112[[#This Row],[Resistance (Ohms)]],Table11112[[#This Row],[Tolerance]],Table11112[[#This Row],[Stock]])</f>
        <v>5.6Â±5%</v>
      </c>
      <c r="AH70" s="10" t="s">
        <v>11348</v>
      </c>
      <c r="AI70" s="6" t="s">
        <v>11349</v>
      </c>
    </row>
    <row r="71" spans="1:35">
      <c r="A71" s="7" t="s">
        <v>9193</v>
      </c>
      <c r="B71" s="7" t="s">
        <v>9254</v>
      </c>
      <c r="C71" s="7" t="s">
        <v>9255</v>
      </c>
      <c r="D71" s="7" t="s">
        <v>9256</v>
      </c>
      <c r="E71" s="7" t="s">
        <v>60</v>
      </c>
      <c r="F71" s="7" t="s">
        <v>9257</v>
      </c>
      <c r="G71" s="7">
        <v>12205</v>
      </c>
      <c r="H71" s="7">
        <v>0</v>
      </c>
      <c r="I71" s="7">
        <v>0.1</v>
      </c>
      <c r="J71" s="7">
        <v>0</v>
      </c>
      <c r="K71" s="7">
        <v>1</v>
      </c>
      <c r="L71" s="7" t="s">
        <v>38</v>
      </c>
      <c r="M71" s="7" t="s">
        <v>9198</v>
      </c>
      <c r="N71" s="7" t="s">
        <v>232</v>
      </c>
      <c r="O71" s="7" t="s">
        <v>23</v>
      </c>
      <c r="P71" s="7" t="s">
        <v>9199</v>
      </c>
      <c r="Q71" s="7" t="s">
        <v>9200</v>
      </c>
      <c r="R71" s="7" t="s">
        <v>20</v>
      </c>
      <c r="S71" s="7" t="s">
        <v>9201</v>
      </c>
      <c r="T71" s="7" t="s">
        <v>67</v>
      </c>
      <c r="U71" s="7" t="s">
        <v>9202</v>
      </c>
      <c r="V71" s="7" t="s">
        <v>9202</v>
      </c>
      <c r="W71" s="7" t="s">
        <v>9203</v>
      </c>
      <c r="X71" s="7" t="s">
        <v>20</v>
      </c>
      <c r="Y71" s="7">
        <v>2</v>
      </c>
      <c r="AB71" s="3" t="str">
        <f>IF(Table11112[[#This Row],[In Adafruit Kit]]+Table11112[[#This Row],[Common part]]&gt;0,1,"")</f>
        <v/>
      </c>
      <c r="AE71" s="3" t="str">
        <f>VLOOKUP(Table11112[[#This Row],[Resistance (Ohms)]],Values!$A$12:'Values'!D$88,3,0)</f>
        <v>STOCK</v>
      </c>
      <c r="AF71" s="3" t="s">
        <v>29</v>
      </c>
      <c r="AG71" s="3" t="str">
        <f>CONCATENATE(Table11112[[#This Row],[Resistance (Ohms)]],Table11112[[#This Row],[Tolerance]],Table11112[[#This Row],[Stock]])</f>
        <v>2.2kÂ±5%Stock</v>
      </c>
      <c r="AH71" s="10" t="s">
        <v>11348</v>
      </c>
      <c r="AI71" s="6" t="s">
        <v>11349</v>
      </c>
    </row>
    <row r="72" spans="1:35">
      <c r="A72" s="7" t="s">
        <v>9193</v>
      </c>
      <c r="B72" s="7" t="s">
        <v>9266</v>
      </c>
      <c r="C72" s="7" t="s">
        <v>9267</v>
      </c>
      <c r="D72" s="7" t="s">
        <v>9268</v>
      </c>
      <c r="E72" s="7" t="s">
        <v>60</v>
      </c>
      <c r="F72" s="7" t="s">
        <v>9269</v>
      </c>
      <c r="G72" s="7">
        <v>10452</v>
      </c>
      <c r="H72" s="7">
        <v>0</v>
      </c>
      <c r="I72" s="7">
        <v>0.1</v>
      </c>
      <c r="J72" s="7">
        <v>0</v>
      </c>
      <c r="K72" s="7">
        <v>1</v>
      </c>
      <c r="L72" s="7" t="s">
        <v>38</v>
      </c>
      <c r="M72" s="7" t="s">
        <v>9198</v>
      </c>
      <c r="N72" s="7" t="s">
        <v>236</v>
      </c>
      <c r="O72" s="7" t="s">
        <v>23</v>
      </c>
      <c r="P72" s="7" t="s">
        <v>9199</v>
      </c>
      <c r="Q72" s="7" t="s">
        <v>9200</v>
      </c>
      <c r="R72" s="7" t="s">
        <v>20</v>
      </c>
      <c r="S72" s="7" t="s">
        <v>9201</v>
      </c>
      <c r="T72" s="7" t="s">
        <v>67</v>
      </c>
      <c r="U72" s="7" t="s">
        <v>9202</v>
      </c>
      <c r="V72" s="7" t="s">
        <v>9202</v>
      </c>
      <c r="W72" s="7" t="s">
        <v>9203</v>
      </c>
      <c r="X72" s="7" t="s">
        <v>20</v>
      </c>
      <c r="Y72" s="7">
        <v>2</v>
      </c>
      <c r="AB72" s="3" t="str">
        <f>IF(Table11112[[#This Row],[In Adafruit Kit]]+Table11112[[#This Row],[Common part]]&gt;0,1,"")</f>
        <v/>
      </c>
      <c r="AE72" s="3" t="str">
        <f>VLOOKUP(Table11112[[#This Row],[Resistance (Ohms)]],Values!$A$12:'Values'!D$88,3,0)</f>
        <v>STOCK</v>
      </c>
      <c r="AF72" s="3" t="s">
        <v>29</v>
      </c>
      <c r="AG72" s="3" t="str">
        <f>CONCATENATE(Table11112[[#This Row],[Resistance (Ohms)]],Table11112[[#This Row],[Tolerance]],Table11112[[#This Row],[Stock]])</f>
        <v>2.7kÂ±5%Stock</v>
      </c>
      <c r="AH72" s="10" t="s">
        <v>11348</v>
      </c>
      <c r="AI72" s="6" t="s">
        <v>11349</v>
      </c>
    </row>
    <row r="73" spans="1:35">
      <c r="A73" s="7" t="s">
        <v>9193</v>
      </c>
      <c r="B73" s="7" t="s">
        <v>9491</v>
      </c>
      <c r="C73" s="7" t="s">
        <v>9492</v>
      </c>
      <c r="D73" s="7" t="s">
        <v>9493</v>
      </c>
      <c r="E73" s="7" t="s">
        <v>60</v>
      </c>
      <c r="F73" s="7" t="s">
        <v>9494</v>
      </c>
      <c r="G73" s="7">
        <v>6930</v>
      </c>
      <c r="H73" s="7">
        <v>0</v>
      </c>
      <c r="I73" s="7">
        <v>0.1</v>
      </c>
      <c r="J73" s="7">
        <v>0</v>
      </c>
      <c r="K73" s="7">
        <v>1</v>
      </c>
      <c r="L73" s="7" t="s">
        <v>38</v>
      </c>
      <c r="M73" s="7" t="s">
        <v>9198</v>
      </c>
      <c r="N73" s="7" t="s">
        <v>2466</v>
      </c>
      <c r="O73" s="7" t="s">
        <v>23</v>
      </c>
      <c r="P73" s="7" t="s">
        <v>9199</v>
      </c>
      <c r="Q73" s="7" t="s">
        <v>9200</v>
      </c>
      <c r="R73" s="7" t="s">
        <v>20</v>
      </c>
      <c r="S73" s="7" t="s">
        <v>9212</v>
      </c>
      <c r="T73" s="7" t="s">
        <v>67</v>
      </c>
      <c r="U73" s="7" t="s">
        <v>9202</v>
      </c>
      <c r="V73" s="7" t="s">
        <v>9202</v>
      </c>
      <c r="W73" s="7" t="s">
        <v>9203</v>
      </c>
      <c r="X73" s="7" t="s">
        <v>20</v>
      </c>
      <c r="Y73" s="7">
        <v>2</v>
      </c>
      <c r="AB73" s="3" t="str">
        <f>IF(Table11112[[#This Row],[In Adafruit Kit]]+Table11112[[#This Row],[Common part]]&gt;0,1,"")</f>
        <v/>
      </c>
      <c r="AE73" s="3" t="e">
        <f>VLOOKUP(Table11112[[#This Row],[Resistance (Ohms)]],Values!$A$12:'Values'!D$88,3,0)</f>
        <v>#N/A</v>
      </c>
      <c r="AF73" s="3"/>
      <c r="AG73" s="3" t="str">
        <f>CONCATENATE(Table11112[[#This Row],[Resistance (Ohms)]],Table11112[[#This Row],[Tolerance]],Table11112[[#This Row],[Stock]])</f>
        <v>390kÂ±5%</v>
      </c>
      <c r="AH73" s="10" t="s">
        <v>11348</v>
      </c>
      <c r="AI73" s="6" t="s">
        <v>11349</v>
      </c>
    </row>
    <row r="74" spans="1:35">
      <c r="A74" s="7" t="s">
        <v>9193</v>
      </c>
      <c r="B74" s="7" t="s">
        <v>9495</v>
      </c>
      <c r="C74" s="7" t="s">
        <v>9496</v>
      </c>
      <c r="D74" s="7" t="s">
        <v>9497</v>
      </c>
      <c r="E74" s="7" t="s">
        <v>60</v>
      </c>
      <c r="F74" s="7" t="s">
        <v>9498</v>
      </c>
      <c r="G74" s="7">
        <v>6739</v>
      </c>
      <c r="H74" s="7">
        <v>0</v>
      </c>
      <c r="I74" s="7">
        <v>0.1</v>
      </c>
      <c r="J74" s="7">
        <v>0</v>
      </c>
      <c r="K74" s="7">
        <v>1</v>
      </c>
      <c r="L74" s="7" t="s">
        <v>38</v>
      </c>
      <c r="M74" s="7" t="s">
        <v>9198</v>
      </c>
      <c r="N74" s="7" t="s">
        <v>483</v>
      </c>
      <c r="O74" s="7" t="s">
        <v>23</v>
      </c>
      <c r="P74" s="7" t="s">
        <v>9199</v>
      </c>
      <c r="Q74" s="7" t="s">
        <v>9200</v>
      </c>
      <c r="R74" s="7" t="s">
        <v>20</v>
      </c>
      <c r="S74" s="7" t="s">
        <v>9201</v>
      </c>
      <c r="T74" s="7" t="s">
        <v>67</v>
      </c>
      <c r="U74" s="7" t="s">
        <v>9202</v>
      </c>
      <c r="V74" s="7" t="s">
        <v>9202</v>
      </c>
      <c r="W74" s="7" t="s">
        <v>9203</v>
      </c>
      <c r="X74" s="7" t="s">
        <v>20</v>
      </c>
      <c r="Y74" s="7">
        <v>2</v>
      </c>
      <c r="AB74" s="3" t="str">
        <f>IF(Table11112[[#This Row],[In Adafruit Kit]]+Table11112[[#This Row],[Common part]]&gt;0,1,"")</f>
        <v/>
      </c>
      <c r="AE74" s="3" t="e">
        <f>VLOOKUP(Table11112[[#This Row],[Resistance (Ohms)]],Values!$A$12:'Values'!D$88,3,0)</f>
        <v>#N/A</v>
      </c>
      <c r="AF74" s="3"/>
      <c r="AG74" s="3" t="str">
        <f>CONCATENATE(Table11112[[#This Row],[Resistance (Ohms)]],Table11112[[#This Row],[Tolerance]],Table11112[[#This Row],[Stock]])</f>
        <v>1.6kÂ±5%</v>
      </c>
      <c r="AH74" s="10" t="s">
        <v>11348</v>
      </c>
      <c r="AI74" s="6" t="s">
        <v>11349</v>
      </c>
    </row>
    <row r="75" spans="1:35">
      <c r="A75" s="7" t="s">
        <v>9193</v>
      </c>
      <c r="B75" s="7" t="s">
        <v>9352</v>
      </c>
      <c r="C75" s="7" t="s">
        <v>9353</v>
      </c>
      <c r="D75" s="7" t="s">
        <v>9354</v>
      </c>
      <c r="E75" s="7" t="s">
        <v>60</v>
      </c>
      <c r="F75" s="7" t="s">
        <v>9355</v>
      </c>
      <c r="G75" s="7">
        <v>6150</v>
      </c>
      <c r="H75" s="7">
        <v>0</v>
      </c>
      <c r="I75" s="7">
        <v>0.1</v>
      </c>
      <c r="J75" s="7">
        <v>0</v>
      </c>
      <c r="K75" s="7">
        <v>1</v>
      </c>
      <c r="L75" s="7" t="s">
        <v>38</v>
      </c>
      <c r="M75" s="7" t="s">
        <v>9198</v>
      </c>
      <c r="N75" s="7" t="s">
        <v>240</v>
      </c>
      <c r="O75" s="7" t="s">
        <v>23</v>
      </c>
      <c r="P75" s="7" t="s">
        <v>9199</v>
      </c>
      <c r="Q75" s="7" t="s">
        <v>9200</v>
      </c>
      <c r="R75" s="7" t="s">
        <v>20</v>
      </c>
      <c r="S75" s="7" t="s">
        <v>9212</v>
      </c>
      <c r="T75" s="7" t="s">
        <v>67</v>
      </c>
      <c r="U75" s="7" t="s">
        <v>9202</v>
      </c>
      <c r="V75" s="7" t="s">
        <v>9202</v>
      </c>
      <c r="W75" s="7" t="s">
        <v>9203</v>
      </c>
      <c r="X75" s="7" t="s">
        <v>20</v>
      </c>
      <c r="Y75" s="7">
        <v>2</v>
      </c>
      <c r="AB75" s="3" t="str">
        <f>IF(Table11112[[#This Row],[In Adafruit Kit]]+Table11112[[#This Row],[Common part]]&gt;0,1,"")</f>
        <v/>
      </c>
      <c r="AE75" s="3" t="str">
        <f>VLOOKUP(Table11112[[#This Row],[Resistance (Ohms)]],Values!$A$12:'Values'!D$88,3,0)</f>
        <v>STOCK</v>
      </c>
      <c r="AF75" s="3" t="s">
        <v>29</v>
      </c>
      <c r="AG75" s="3" t="str">
        <f>CONCATENATE(Table11112[[#This Row],[Resistance (Ohms)]],Table11112[[#This Row],[Tolerance]],Table11112[[#This Row],[Stock]])</f>
        <v>200kÂ±5%Stock</v>
      </c>
      <c r="AH75" s="10" t="s">
        <v>11348</v>
      </c>
      <c r="AI75" s="6" t="s">
        <v>11349</v>
      </c>
    </row>
    <row r="76" spans="1:35">
      <c r="A76" s="7" t="s">
        <v>9193</v>
      </c>
      <c r="B76" s="7" t="s">
        <v>9503</v>
      </c>
      <c r="C76" s="7" t="s">
        <v>9504</v>
      </c>
      <c r="D76" s="7" t="s">
        <v>9505</v>
      </c>
      <c r="E76" s="7" t="s">
        <v>60</v>
      </c>
      <c r="F76" s="7" t="s">
        <v>9506</v>
      </c>
      <c r="G76" s="7">
        <v>7054</v>
      </c>
      <c r="H76" s="7">
        <v>0</v>
      </c>
      <c r="I76" s="7">
        <v>0.1</v>
      </c>
      <c r="J76" s="7">
        <v>0</v>
      </c>
      <c r="K76" s="7">
        <v>1</v>
      </c>
      <c r="L76" s="7" t="s">
        <v>38</v>
      </c>
      <c r="M76" s="7" t="s">
        <v>9198</v>
      </c>
      <c r="N76" s="7" t="s">
        <v>495</v>
      </c>
      <c r="O76" s="7" t="s">
        <v>23</v>
      </c>
      <c r="P76" s="7" t="s">
        <v>9199</v>
      </c>
      <c r="Q76" s="7" t="s">
        <v>9200</v>
      </c>
      <c r="R76" s="7" t="s">
        <v>20</v>
      </c>
      <c r="S76" s="7" t="s">
        <v>9241</v>
      </c>
      <c r="T76" s="7" t="s">
        <v>67</v>
      </c>
      <c r="U76" s="7" t="s">
        <v>9202</v>
      </c>
      <c r="V76" s="7" t="s">
        <v>9202</v>
      </c>
      <c r="W76" s="7" t="s">
        <v>9203</v>
      </c>
      <c r="X76" s="7" t="s">
        <v>20</v>
      </c>
      <c r="Y76" s="7">
        <v>2</v>
      </c>
      <c r="AB76" s="3" t="str">
        <f>IF(Table11112[[#This Row],[In Adafruit Kit]]+Table11112[[#This Row],[Common part]]&gt;0,1,"")</f>
        <v/>
      </c>
      <c r="AE76" s="3" t="e">
        <f>VLOOKUP(Table11112[[#This Row],[Resistance (Ohms)]],Values!$A$12:'Values'!D$88,3,0)</f>
        <v>#N/A</v>
      </c>
      <c r="AF76" s="3"/>
      <c r="AG76" s="3" t="str">
        <f>CONCATENATE(Table11112[[#This Row],[Resistance (Ohms)]],Table11112[[#This Row],[Tolerance]],Table11112[[#This Row],[Stock]])</f>
        <v>1.8MÂ±5%</v>
      </c>
      <c r="AH76" s="10" t="s">
        <v>11348</v>
      </c>
      <c r="AI76" s="6" t="s">
        <v>11349</v>
      </c>
    </row>
    <row r="77" spans="1:35">
      <c r="A77" s="7" t="s">
        <v>9193</v>
      </c>
      <c r="B77" s="7" t="s">
        <v>9507</v>
      </c>
      <c r="C77" s="7" t="s">
        <v>9508</v>
      </c>
      <c r="D77" s="7" t="s">
        <v>9509</v>
      </c>
      <c r="E77" s="7" t="s">
        <v>60</v>
      </c>
      <c r="F77" s="7" t="s">
        <v>9510</v>
      </c>
      <c r="G77" s="7">
        <v>6781</v>
      </c>
      <c r="H77" s="7">
        <v>0</v>
      </c>
      <c r="I77" s="7">
        <v>0.1</v>
      </c>
      <c r="J77" s="7">
        <v>0</v>
      </c>
      <c r="K77" s="7">
        <v>1</v>
      </c>
      <c r="L77" s="7" t="s">
        <v>38</v>
      </c>
      <c r="M77" s="7" t="s">
        <v>9198</v>
      </c>
      <c r="N77" s="7" t="s">
        <v>1205</v>
      </c>
      <c r="O77" s="7" t="s">
        <v>23</v>
      </c>
      <c r="P77" s="7" t="s">
        <v>9199</v>
      </c>
      <c r="Q77" s="7" t="s">
        <v>9200</v>
      </c>
      <c r="R77" s="7" t="s">
        <v>20</v>
      </c>
      <c r="S77" s="7" t="s">
        <v>9201</v>
      </c>
      <c r="T77" s="7" t="s">
        <v>67</v>
      </c>
      <c r="U77" s="7" t="s">
        <v>9202</v>
      </c>
      <c r="V77" s="7" t="s">
        <v>9202</v>
      </c>
      <c r="W77" s="7" t="s">
        <v>9203</v>
      </c>
      <c r="X77" s="7" t="s">
        <v>20</v>
      </c>
      <c r="Y77" s="7">
        <v>2</v>
      </c>
      <c r="AB77" s="3" t="str">
        <f>IF(Table11112[[#This Row],[In Adafruit Kit]]+Table11112[[#This Row],[Common part]]&gt;0,1,"")</f>
        <v/>
      </c>
      <c r="AE77" s="3" t="e">
        <f>VLOOKUP(Table11112[[#This Row],[Resistance (Ohms)]],Values!$A$12:'Values'!D$88,3,0)</f>
        <v>#N/A</v>
      </c>
      <c r="AF77" s="3"/>
      <c r="AG77" s="3" t="str">
        <f>CONCATENATE(Table11112[[#This Row],[Resistance (Ohms)]],Table11112[[#This Row],[Tolerance]],Table11112[[#This Row],[Stock]])</f>
        <v>3.6kÂ±5%</v>
      </c>
      <c r="AH77" s="10" t="s">
        <v>11348</v>
      </c>
      <c r="AI77" s="6" t="s">
        <v>11349</v>
      </c>
    </row>
    <row r="78" spans="1:35">
      <c r="A78" s="7" t="s">
        <v>9193</v>
      </c>
      <c r="B78" s="7" t="s">
        <v>9372</v>
      </c>
      <c r="C78" s="7" t="s">
        <v>9373</v>
      </c>
      <c r="D78" s="7" t="s">
        <v>9374</v>
      </c>
      <c r="E78" s="7" t="s">
        <v>60</v>
      </c>
      <c r="F78" s="7" t="s">
        <v>9375</v>
      </c>
      <c r="G78" s="7">
        <v>5079</v>
      </c>
      <c r="H78" s="7">
        <v>0</v>
      </c>
      <c r="I78" s="7">
        <v>0.1</v>
      </c>
      <c r="J78" s="7">
        <v>0</v>
      </c>
      <c r="K78" s="7">
        <v>1</v>
      </c>
      <c r="L78" s="7" t="s">
        <v>38</v>
      </c>
      <c r="M78" s="7" t="s">
        <v>9198</v>
      </c>
      <c r="N78" s="7" t="s">
        <v>244</v>
      </c>
      <c r="O78" s="7" t="s">
        <v>23</v>
      </c>
      <c r="P78" s="7" t="s">
        <v>9199</v>
      </c>
      <c r="Q78" s="7" t="s">
        <v>9200</v>
      </c>
      <c r="R78" s="7" t="s">
        <v>20</v>
      </c>
      <c r="S78" s="7" t="s">
        <v>9201</v>
      </c>
      <c r="T78" s="7" t="s">
        <v>67</v>
      </c>
      <c r="U78" s="7" t="s">
        <v>9202</v>
      </c>
      <c r="V78" s="7" t="s">
        <v>9202</v>
      </c>
      <c r="W78" s="7" t="s">
        <v>9203</v>
      </c>
      <c r="X78" s="7" t="s">
        <v>20</v>
      </c>
      <c r="Y78" s="7">
        <v>2</v>
      </c>
      <c r="AB78" s="3" t="str">
        <f>IF(Table11112[[#This Row],[In Adafruit Kit]]+Table11112[[#This Row],[Common part]]&gt;0,1,"")</f>
        <v/>
      </c>
      <c r="AE78" s="3" t="str">
        <f>VLOOKUP(Table11112[[#This Row],[Resistance (Ohms)]],Values!$A$12:'Values'!D$88,3,0)</f>
        <v>STOCK</v>
      </c>
      <c r="AF78" s="3" t="s">
        <v>29</v>
      </c>
      <c r="AG78" s="3" t="str">
        <f>CONCATENATE(Table11112[[#This Row],[Resistance (Ohms)]],Table11112[[#This Row],[Tolerance]],Table11112[[#This Row],[Stock]])</f>
        <v>20kÂ±5%Stock</v>
      </c>
      <c r="AH78" s="10" t="s">
        <v>11348</v>
      </c>
      <c r="AI78" s="6" t="s">
        <v>11349</v>
      </c>
    </row>
    <row r="79" spans="1:35">
      <c r="A79" s="7" t="s">
        <v>9193</v>
      </c>
      <c r="B79" s="7" t="s">
        <v>9324</v>
      </c>
      <c r="C79" s="7" t="s">
        <v>9325</v>
      </c>
      <c r="D79" s="7" t="s">
        <v>9326</v>
      </c>
      <c r="E79" s="7" t="s">
        <v>60</v>
      </c>
      <c r="F79" s="7" t="s">
        <v>9327</v>
      </c>
      <c r="G79" s="7">
        <v>7494</v>
      </c>
      <c r="H79" s="7">
        <v>0</v>
      </c>
      <c r="I79" s="7">
        <v>0.1</v>
      </c>
      <c r="J79" s="7">
        <v>0</v>
      </c>
      <c r="K79" s="7">
        <v>1</v>
      </c>
      <c r="L79" s="7" t="s">
        <v>38</v>
      </c>
      <c r="M79" s="7" t="s">
        <v>9198</v>
      </c>
      <c r="N79" s="7" t="s">
        <v>248</v>
      </c>
      <c r="O79" s="7" t="s">
        <v>23</v>
      </c>
      <c r="P79" s="7" t="s">
        <v>9199</v>
      </c>
      <c r="Q79" s="7" t="s">
        <v>9200</v>
      </c>
      <c r="R79" s="7" t="s">
        <v>20</v>
      </c>
      <c r="S79" s="7" t="s">
        <v>9212</v>
      </c>
      <c r="T79" s="7" t="s">
        <v>67</v>
      </c>
      <c r="U79" s="7" t="s">
        <v>9202</v>
      </c>
      <c r="V79" s="7" t="s">
        <v>9202</v>
      </c>
      <c r="W79" s="7" t="s">
        <v>9203</v>
      </c>
      <c r="X79" s="7" t="s">
        <v>20</v>
      </c>
      <c r="Y79" s="7">
        <v>2</v>
      </c>
      <c r="AB79" s="3" t="str">
        <f>IF(Table11112[[#This Row],[In Adafruit Kit]]+Table11112[[#This Row],[Common part]]&gt;0,1,"")</f>
        <v/>
      </c>
      <c r="AE79" s="3" t="str">
        <f>VLOOKUP(Table11112[[#This Row],[Resistance (Ohms)]],Values!$A$12:'Values'!D$88,3,0)</f>
        <v>STOCK</v>
      </c>
      <c r="AF79" s="3" t="s">
        <v>29</v>
      </c>
      <c r="AG79" s="3" t="str">
        <f>CONCATENATE(Table11112[[#This Row],[Resistance (Ohms)]],Table11112[[#This Row],[Tolerance]],Table11112[[#This Row],[Stock]])</f>
        <v>220kÂ±5%Stock</v>
      </c>
      <c r="AH79" s="10" t="s">
        <v>11348</v>
      </c>
      <c r="AI79" s="6" t="s">
        <v>11349</v>
      </c>
    </row>
    <row r="80" spans="1:35">
      <c r="A80" s="7" t="s">
        <v>9193</v>
      </c>
      <c r="B80" s="7" t="s">
        <v>9250</v>
      </c>
      <c r="C80" s="7" t="s">
        <v>9251</v>
      </c>
      <c r="D80" s="7" t="s">
        <v>9252</v>
      </c>
      <c r="E80" s="7" t="s">
        <v>60</v>
      </c>
      <c r="F80" s="7" t="s">
        <v>9253</v>
      </c>
      <c r="G80" s="7">
        <v>13020</v>
      </c>
      <c r="H80" s="7">
        <v>0</v>
      </c>
      <c r="I80" s="7">
        <v>0.1</v>
      </c>
      <c r="J80" s="7">
        <v>0</v>
      </c>
      <c r="K80" s="7">
        <v>1</v>
      </c>
      <c r="L80" s="7" t="s">
        <v>38</v>
      </c>
      <c r="M80" s="7" t="s">
        <v>9198</v>
      </c>
      <c r="N80" s="7" t="s">
        <v>252</v>
      </c>
      <c r="O80" s="7" t="s">
        <v>23</v>
      </c>
      <c r="P80" s="7" t="s">
        <v>9199</v>
      </c>
      <c r="Q80" s="7" t="s">
        <v>9200</v>
      </c>
      <c r="R80" s="7" t="s">
        <v>20</v>
      </c>
      <c r="S80" s="7" t="s">
        <v>9201</v>
      </c>
      <c r="T80" s="7" t="s">
        <v>67</v>
      </c>
      <c r="U80" s="7" t="s">
        <v>9202</v>
      </c>
      <c r="V80" s="7" t="s">
        <v>9202</v>
      </c>
      <c r="W80" s="7" t="s">
        <v>9203</v>
      </c>
      <c r="X80" s="7" t="s">
        <v>20</v>
      </c>
      <c r="Y80" s="7">
        <v>2</v>
      </c>
      <c r="AB80" s="3" t="str">
        <f>IF(Table11112[[#This Row],[In Adafruit Kit]]+Table11112[[#This Row],[Common part]]&gt;0,1,"")</f>
        <v/>
      </c>
      <c r="AE80" s="3" t="str">
        <f>VLOOKUP(Table11112[[#This Row],[Resistance (Ohms)]],Values!$A$12:'Values'!D$88,3,0)</f>
        <v>STOCK</v>
      </c>
      <c r="AF80" s="3" t="s">
        <v>29</v>
      </c>
      <c r="AG80" s="3" t="str">
        <f>CONCATENATE(Table11112[[#This Row],[Resistance (Ohms)]],Table11112[[#This Row],[Tolerance]],Table11112[[#This Row],[Stock]])</f>
        <v>22kÂ±5%Stock</v>
      </c>
      <c r="AH80" s="10" t="s">
        <v>11348</v>
      </c>
      <c r="AI80" s="6" t="s">
        <v>11349</v>
      </c>
    </row>
    <row r="81" spans="1:35">
      <c r="A81" s="7" t="s">
        <v>9193</v>
      </c>
      <c r="B81" s="7" t="s">
        <v>9642</v>
      </c>
      <c r="C81" s="7" t="s">
        <v>9643</v>
      </c>
      <c r="D81" s="7" t="s">
        <v>9644</v>
      </c>
      <c r="E81" s="7" t="s">
        <v>60</v>
      </c>
      <c r="F81" s="7" t="s">
        <v>9645</v>
      </c>
      <c r="G81" s="7">
        <v>1473</v>
      </c>
      <c r="H81" s="7">
        <v>0</v>
      </c>
      <c r="I81" s="7">
        <v>0.1</v>
      </c>
      <c r="J81" s="7">
        <v>0</v>
      </c>
      <c r="K81" s="7">
        <v>1</v>
      </c>
      <c r="L81" s="7" t="s">
        <v>38</v>
      </c>
      <c r="M81" s="7" t="s">
        <v>9198</v>
      </c>
      <c r="N81" s="7" t="s">
        <v>256</v>
      </c>
      <c r="O81" s="7" t="s">
        <v>23</v>
      </c>
      <c r="P81" s="7" t="s">
        <v>9199</v>
      </c>
      <c r="Q81" s="7" t="s">
        <v>9200</v>
      </c>
      <c r="R81" s="7" t="s">
        <v>20</v>
      </c>
      <c r="S81" s="7" t="s">
        <v>9212</v>
      </c>
      <c r="T81" s="7" t="s">
        <v>67</v>
      </c>
      <c r="U81" s="7" t="s">
        <v>9202</v>
      </c>
      <c r="V81" s="7" t="s">
        <v>9202</v>
      </c>
      <c r="W81" s="7" t="s">
        <v>9203</v>
      </c>
      <c r="X81" s="7" t="s">
        <v>20</v>
      </c>
      <c r="Y81" s="7">
        <v>2</v>
      </c>
      <c r="AB81" s="3" t="str">
        <f>IF(Table11112[[#This Row],[In Adafruit Kit]]+Table11112[[#This Row],[Common part]]&gt;0,1,"")</f>
        <v/>
      </c>
      <c r="AE81" s="3" t="str">
        <f>VLOOKUP(Table11112[[#This Row],[Resistance (Ohms)]],Values!$A$12:'Values'!D$88,3,0)</f>
        <v>STOCK</v>
      </c>
      <c r="AF81" s="3" t="s">
        <v>29</v>
      </c>
      <c r="AG81" s="3" t="str">
        <f>CONCATENATE(Table11112[[#This Row],[Resistance (Ohms)]],Table11112[[#This Row],[Tolerance]],Table11112[[#This Row],[Stock]])</f>
        <v>270kÂ±5%Stock</v>
      </c>
      <c r="AH81" s="10" t="s">
        <v>11348</v>
      </c>
      <c r="AI81" s="6" t="s">
        <v>11349</v>
      </c>
    </row>
    <row r="82" spans="1:35">
      <c r="A82" s="7" t="s">
        <v>9193</v>
      </c>
      <c r="B82" s="7" t="s">
        <v>9527</v>
      </c>
      <c r="C82" s="7" t="s">
        <v>9528</v>
      </c>
      <c r="D82" s="7" t="s">
        <v>9529</v>
      </c>
      <c r="E82" s="7" t="s">
        <v>60</v>
      </c>
      <c r="F82" s="7" t="s">
        <v>9530</v>
      </c>
      <c r="G82" s="7">
        <v>5993</v>
      </c>
      <c r="H82" s="7">
        <v>0</v>
      </c>
      <c r="I82" s="7">
        <v>0.1</v>
      </c>
      <c r="J82" s="7">
        <v>0</v>
      </c>
      <c r="K82" s="7">
        <v>1</v>
      </c>
      <c r="L82" s="7" t="s">
        <v>38</v>
      </c>
      <c r="M82" s="7" t="s">
        <v>9198</v>
      </c>
      <c r="N82" s="7" t="s">
        <v>1948</v>
      </c>
      <c r="O82" s="7" t="s">
        <v>23</v>
      </c>
      <c r="P82" s="7" t="s">
        <v>9199</v>
      </c>
      <c r="Q82" s="7" t="s">
        <v>9200</v>
      </c>
      <c r="R82" s="7" t="s">
        <v>20</v>
      </c>
      <c r="S82" s="7" t="s">
        <v>9201</v>
      </c>
      <c r="T82" s="7" t="s">
        <v>67</v>
      </c>
      <c r="U82" s="7" t="s">
        <v>9202</v>
      </c>
      <c r="V82" s="7" t="s">
        <v>9202</v>
      </c>
      <c r="W82" s="7" t="s">
        <v>9203</v>
      </c>
      <c r="X82" s="7" t="s">
        <v>20</v>
      </c>
      <c r="Y82" s="7">
        <v>2</v>
      </c>
      <c r="AB82" s="3" t="str">
        <f>IF(Table11112[[#This Row],[In Adafruit Kit]]+Table11112[[#This Row],[Common part]]&gt;0,1,"")</f>
        <v/>
      </c>
      <c r="AE82" s="3" t="e">
        <f>VLOOKUP(Table11112[[#This Row],[Resistance (Ohms)]],Values!$A$12:'Values'!D$88,3,0)</f>
        <v>#N/A</v>
      </c>
      <c r="AF82" s="3"/>
      <c r="AG82" s="3" t="str">
        <f>CONCATENATE(Table11112[[#This Row],[Resistance (Ohms)]],Table11112[[#This Row],[Tolerance]],Table11112[[#This Row],[Stock]])</f>
        <v>7.5kÂ±5%</v>
      </c>
      <c r="AH82" s="10" t="s">
        <v>11348</v>
      </c>
      <c r="AI82" s="6" t="s">
        <v>11349</v>
      </c>
    </row>
    <row r="83" spans="1:35">
      <c r="A83" s="7" t="s">
        <v>9193</v>
      </c>
      <c r="B83" s="7" t="s">
        <v>9531</v>
      </c>
      <c r="C83" s="7" t="s">
        <v>9532</v>
      </c>
      <c r="D83" s="7" t="s">
        <v>9533</v>
      </c>
      <c r="E83" s="7" t="s">
        <v>60</v>
      </c>
      <c r="F83" s="7" t="s">
        <v>9534</v>
      </c>
      <c r="G83" s="7">
        <v>5817</v>
      </c>
      <c r="H83" s="7">
        <v>0</v>
      </c>
      <c r="I83" s="7">
        <v>0.1</v>
      </c>
      <c r="J83" s="7">
        <v>0</v>
      </c>
      <c r="K83" s="7">
        <v>1</v>
      </c>
      <c r="L83" s="7" t="s">
        <v>38</v>
      </c>
      <c r="M83" s="7" t="s">
        <v>9198</v>
      </c>
      <c r="N83" s="7" t="s">
        <v>1209</v>
      </c>
      <c r="O83" s="7" t="s">
        <v>23</v>
      </c>
      <c r="P83" s="7" t="s">
        <v>9199</v>
      </c>
      <c r="Q83" s="7" t="s">
        <v>9200</v>
      </c>
      <c r="R83" s="7" t="s">
        <v>20</v>
      </c>
      <c r="S83" s="7" t="s">
        <v>9212</v>
      </c>
      <c r="T83" s="7" t="s">
        <v>67</v>
      </c>
      <c r="U83" s="7" t="s">
        <v>9202</v>
      </c>
      <c r="V83" s="7" t="s">
        <v>9202</v>
      </c>
      <c r="W83" s="7" t="s">
        <v>9203</v>
      </c>
      <c r="X83" s="7" t="s">
        <v>20</v>
      </c>
      <c r="Y83" s="7">
        <v>2</v>
      </c>
      <c r="AB83" s="3" t="str">
        <f>IF(Table11112[[#This Row],[In Adafruit Kit]]+Table11112[[#This Row],[Common part]]&gt;0,1,"")</f>
        <v/>
      </c>
      <c r="AE83" s="3" t="e">
        <f>VLOOKUP(Table11112[[#This Row],[Resistance (Ohms)]],Values!$A$12:'Values'!D$88,3,0)</f>
        <v>#N/A</v>
      </c>
      <c r="AF83" s="3"/>
      <c r="AG83" s="3" t="str">
        <f>CONCATENATE(Table11112[[#This Row],[Resistance (Ohms)]],Table11112[[#This Row],[Tolerance]],Table11112[[#This Row],[Stock]])</f>
        <v>300kÂ±5%</v>
      </c>
      <c r="AH83" s="10" t="s">
        <v>11348</v>
      </c>
      <c r="AI83" s="6" t="s">
        <v>11349</v>
      </c>
    </row>
    <row r="84" spans="1:35">
      <c r="A84" s="7" t="s">
        <v>9193</v>
      </c>
      <c r="B84" s="7" t="s">
        <v>9535</v>
      </c>
      <c r="C84" s="7" t="s">
        <v>9536</v>
      </c>
      <c r="D84" s="7" t="s">
        <v>9537</v>
      </c>
      <c r="E84" s="7" t="s">
        <v>60</v>
      </c>
      <c r="F84" s="7" t="s">
        <v>9538</v>
      </c>
      <c r="G84" s="7">
        <v>5808</v>
      </c>
      <c r="H84" s="7">
        <v>0</v>
      </c>
      <c r="I84" s="7">
        <v>0.1</v>
      </c>
      <c r="J84" s="7">
        <v>0</v>
      </c>
      <c r="K84" s="7">
        <v>1</v>
      </c>
      <c r="L84" s="7" t="s">
        <v>38</v>
      </c>
      <c r="M84" s="7" t="s">
        <v>9198</v>
      </c>
      <c r="N84" s="7">
        <v>91</v>
      </c>
      <c r="O84" s="7" t="s">
        <v>23</v>
      </c>
      <c r="P84" s="7" t="s">
        <v>9199</v>
      </c>
      <c r="Q84" s="7" t="s">
        <v>9200</v>
      </c>
      <c r="R84" s="7" t="s">
        <v>20</v>
      </c>
      <c r="S84" s="7" t="s">
        <v>9201</v>
      </c>
      <c r="T84" s="7" t="s">
        <v>67</v>
      </c>
      <c r="U84" s="7" t="s">
        <v>9202</v>
      </c>
      <c r="V84" s="7" t="s">
        <v>9202</v>
      </c>
      <c r="W84" s="7" t="s">
        <v>9203</v>
      </c>
      <c r="X84" s="7" t="s">
        <v>20</v>
      </c>
      <c r="Y84" s="7">
        <v>2</v>
      </c>
      <c r="AB84" s="3" t="str">
        <f>IF(Table11112[[#This Row],[In Adafruit Kit]]+Table11112[[#This Row],[Common part]]&gt;0,1,"")</f>
        <v/>
      </c>
      <c r="AE84" s="3" t="e">
        <f>VLOOKUP(Table11112[[#This Row],[Resistance (Ohms)]],Values!$A$12:'Values'!D$88,3,0)</f>
        <v>#N/A</v>
      </c>
      <c r="AF84" s="3"/>
      <c r="AG84" s="3" t="str">
        <f>CONCATENATE(Table11112[[#This Row],[Resistance (Ohms)]],Table11112[[#This Row],[Tolerance]],Table11112[[#This Row],[Stock]])</f>
        <v>91Â±5%</v>
      </c>
      <c r="AH84" s="10" t="s">
        <v>11348</v>
      </c>
      <c r="AI84" s="6" t="s">
        <v>11349</v>
      </c>
    </row>
    <row r="85" spans="1:35">
      <c r="A85" s="7" t="s">
        <v>9193</v>
      </c>
      <c r="B85" s="7" t="s">
        <v>9246</v>
      </c>
      <c r="C85" s="7" t="s">
        <v>9247</v>
      </c>
      <c r="D85" s="7" t="s">
        <v>9248</v>
      </c>
      <c r="E85" s="7" t="s">
        <v>60</v>
      </c>
      <c r="F85" s="7" t="s">
        <v>9249</v>
      </c>
      <c r="G85" s="7">
        <v>13270</v>
      </c>
      <c r="H85" s="7">
        <v>0</v>
      </c>
      <c r="I85" s="7">
        <v>0.1</v>
      </c>
      <c r="J85" s="7">
        <v>0</v>
      </c>
      <c r="K85" s="7">
        <v>1</v>
      </c>
      <c r="L85" s="7" t="s">
        <v>38</v>
      </c>
      <c r="M85" s="7" t="s">
        <v>9198</v>
      </c>
      <c r="N85" s="7" t="s">
        <v>260</v>
      </c>
      <c r="O85" s="7" t="s">
        <v>23</v>
      </c>
      <c r="P85" s="7" t="s">
        <v>9199</v>
      </c>
      <c r="Q85" s="7" t="s">
        <v>9200</v>
      </c>
      <c r="R85" s="7" t="s">
        <v>20</v>
      </c>
      <c r="S85" s="7" t="s">
        <v>9201</v>
      </c>
      <c r="T85" s="7" t="s">
        <v>67</v>
      </c>
      <c r="U85" s="7" t="s">
        <v>9202</v>
      </c>
      <c r="V85" s="7" t="s">
        <v>9202</v>
      </c>
      <c r="W85" s="7" t="s">
        <v>9203</v>
      </c>
      <c r="X85" s="7" t="s">
        <v>20</v>
      </c>
      <c r="Y85" s="7">
        <v>2</v>
      </c>
      <c r="AB85" s="3" t="str">
        <f>IF(Table11112[[#This Row],[In Adafruit Kit]]+Table11112[[#This Row],[Common part]]&gt;0,1,"")</f>
        <v/>
      </c>
      <c r="AE85" s="3" t="str">
        <f>VLOOKUP(Table11112[[#This Row],[Resistance (Ohms)]],Values!$A$12:'Values'!D$88,3,0)</f>
        <v>STOCK</v>
      </c>
      <c r="AF85" s="3" t="s">
        <v>29</v>
      </c>
      <c r="AG85" s="3" t="str">
        <f>CONCATENATE(Table11112[[#This Row],[Resistance (Ohms)]],Table11112[[#This Row],[Tolerance]],Table11112[[#This Row],[Stock]])</f>
        <v>27kÂ±5%Stock</v>
      </c>
      <c r="AH85" s="10" t="s">
        <v>11348</v>
      </c>
      <c r="AI85" s="6" t="s">
        <v>11349</v>
      </c>
    </row>
    <row r="86" spans="1:35">
      <c r="A86" s="7" t="s">
        <v>9193</v>
      </c>
      <c r="B86" s="7" t="s">
        <v>9320</v>
      </c>
      <c r="C86" s="7" t="s">
        <v>9321</v>
      </c>
      <c r="D86" s="7" t="s">
        <v>9322</v>
      </c>
      <c r="E86" s="7" t="s">
        <v>60</v>
      </c>
      <c r="F86" s="7" t="s">
        <v>9323</v>
      </c>
      <c r="G86" s="7">
        <v>7515</v>
      </c>
      <c r="H86" s="7">
        <v>0</v>
      </c>
      <c r="I86" s="7">
        <v>0.1</v>
      </c>
      <c r="J86" s="7">
        <v>0</v>
      </c>
      <c r="K86" s="7">
        <v>1</v>
      </c>
      <c r="L86" s="7" t="s">
        <v>38</v>
      </c>
      <c r="M86" s="7" t="s">
        <v>9198</v>
      </c>
      <c r="N86" s="7" t="s">
        <v>264</v>
      </c>
      <c r="O86" s="7" t="s">
        <v>23</v>
      </c>
      <c r="P86" s="7" t="s">
        <v>9199</v>
      </c>
      <c r="Q86" s="7" t="s">
        <v>9200</v>
      </c>
      <c r="R86" s="7" t="s">
        <v>20</v>
      </c>
      <c r="S86" s="7" t="s">
        <v>9201</v>
      </c>
      <c r="T86" s="7" t="s">
        <v>67</v>
      </c>
      <c r="U86" s="7" t="s">
        <v>9202</v>
      </c>
      <c r="V86" s="7" t="s">
        <v>9202</v>
      </c>
      <c r="W86" s="7" t="s">
        <v>9203</v>
      </c>
      <c r="X86" s="7" t="s">
        <v>20</v>
      </c>
      <c r="Y86" s="7">
        <v>2</v>
      </c>
      <c r="AB86" s="3" t="str">
        <f>IF(Table11112[[#This Row],[In Adafruit Kit]]+Table11112[[#This Row],[Common part]]&gt;0,1,"")</f>
        <v/>
      </c>
      <c r="AE86" s="3" t="str">
        <f>VLOOKUP(Table11112[[#This Row],[Resistance (Ohms)]],Values!$A$12:'Values'!D$88,3,0)</f>
        <v>STOCK</v>
      </c>
      <c r="AF86" s="3" t="s">
        <v>29</v>
      </c>
      <c r="AG86" s="3" t="str">
        <f>CONCATENATE(Table11112[[#This Row],[Resistance (Ohms)]],Table11112[[#This Row],[Tolerance]],Table11112[[#This Row],[Stock]])</f>
        <v>2kÂ±5%Stock</v>
      </c>
      <c r="AH86" s="10" t="s">
        <v>11348</v>
      </c>
      <c r="AI86" s="6" t="s">
        <v>11349</v>
      </c>
    </row>
    <row r="87" spans="1:35">
      <c r="A87" s="7" t="s">
        <v>9193</v>
      </c>
      <c r="B87" s="7" t="s">
        <v>9547</v>
      </c>
      <c r="C87" s="7" t="s">
        <v>9548</v>
      </c>
      <c r="D87" s="7" t="s">
        <v>9549</v>
      </c>
      <c r="E87" s="7" t="s">
        <v>60</v>
      </c>
      <c r="F87" s="7" t="s">
        <v>9550</v>
      </c>
      <c r="G87" s="7">
        <v>5063</v>
      </c>
      <c r="H87" s="7">
        <v>0</v>
      </c>
      <c r="I87" s="7">
        <v>0.1</v>
      </c>
      <c r="J87" s="7">
        <v>0</v>
      </c>
      <c r="K87" s="7">
        <v>1</v>
      </c>
      <c r="L87" s="7" t="s">
        <v>38</v>
      </c>
      <c r="M87" s="7" t="s">
        <v>9198</v>
      </c>
      <c r="N87" s="7" t="s">
        <v>467</v>
      </c>
      <c r="O87" s="7" t="s">
        <v>23</v>
      </c>
      <c r="P87" s="7" t="s">
        <v>9199</v>
      </c>
      <c r="Q87" s="7" t="s">
        <v>9200</v>
      </c>
      <c r="R87" s="7" t="s">
        <v>20</v>
      </c>
      <c r="S87" s="7" t="s">
        <v>9201</v>
      </c>
      <c r="T87" s="7" t="s">
        <v>67</v>
      </c>
      <c r="U87" s="7" t="s">
        <v>9202</v>
      </c>
      <c r="V87" s="7" t="s">
        <v>9202</v>
      </c>
      <c r="W87" s="7" t="s">
        <v>9203</v>
      </c>
      <c r="X87" s="7" t="s">
        <v>20</v>
      </c>
      <c r="Y87" s="7">
        <v>2</v>
      </c>
      <c r="AB87" s="3" t="str">
        <f>IF(Table11112[[#This Row],[In Adafruit Kit]]+Table11112[[#This Row],[Common part]]&gt;0,1,"")</f>
        <v/>
      </c>
      <c r="AE87" s="3" t="e">
        <f>VLOOKUP(Table11112[[#This Row],[Resistance (Ohms)]],Values!$A$12:'Values'!D$88,3,0)</f>
        <v>#N/A</v>
      </c>
      <c r="AF87" s="3"/>
      <c r="AG87" s="3" t="str">
        <f>CONCATENATE(Table11112[[#This Row],[Resistance (Ohms)]],Table11112[[#This Row],[Tolerance]],Table11112[[#This Row],[Stock]])</f>
        <v>1.1kÂ±5%</v>
      </c>
      <c r="AH87" s="10" t="s">
        <v>11348</v>
      </c>
      <c r="AI87" s="6" t="s">
        <v>11349</v>
      </c>
    </row>
    <row r="88" spans="1:35">
      <c r="A88" s="7" t="s">
        <v>9193</v>
      </c>
      <c r="B88" s="7" t="s">
        <v>9499</v>
      </c>
      <c r="C88" s="7" t="s">
        <v>9500</v>
      </c>
      <c r="D88" s="7" t="s">
        <v>9501</v>
      </c>
      <c r="E88" s="7" t="s">
        <v>60</v>
      </c>
      <c r="F88" s="7" t="s">
        <v>9502</v>
      </c>
      <c r="G88" s="7">
        <v>6096</v>
      </c>
      <c r="H88" s="7">
        <v>0</v>
      </c>
      <c r="I88" s="7">
        <v>0.1</v>
      </c>
      <c r="J88" s="7">
        <v>0</v>
      </c>
      <c r="K88" s="7">
        <v>1</v>
      </c>
      <c r="L88" s="7" t="s">
        <v>38</v>
      </c>
      <c r="M88" s="7" t="s">
        <v>9198</v>
      </c>
      <c r="N88" s="7" t="s">
        <v>268</v>
      </c>
      <c r="O88" s="7" t="s">
        <v>23</v>
      </c>
      <c r="P88" s="7" t="s">
        <v>9199</v>
      </c>
      <c r="Q88" s="7" t="s">
        <v>9200</v>
      </c>
      <c r="R88" s="7" t="s">
        <v>20</v>
      </c>
      <c r="S88" s="7" t="s">
        <v>9241</v>
      </c>
      <c r="T88" s="7" t="s">
        <v>67</v>
      </c>
      <c r="U88" s="7" t="s">
        <v>9202</v>
      </c>
      <c r="V88" s="7" t="s">
        <v>9202</v>
      </c>
      <c r="W88" s="7" t="s">
        <v>9203</v>
      </c>
      <c r="X88" s="7" t="s">
        <v>20</v>
      </c>
      <c r="Y88" s="7">
        <v>2</v>
      </c>
      <c r="AB88" s="3" t="str">
        <f>IF(Table11112[[#This Row],[In Adafruit Kit]]+Table11112[[#This Row],[Common part]]&gt;0,1,"")</f>
        <v/>
      </c>
      <c r="AE88" s="3" t="str">
        <f>VLOOKUP(Table11112[[#This Row],[Resistance (Ohms)]],Values!$A$12:'Values'!D$88,3,0)</f>
        <v>STOCK</v>
      </c>
      <c r="AF88" s="3" t="s">
        <v>29</v>
      </c>
      <c r="AG88" s="3" t="str">
        <f>CONCATENATE(Table11112[[#This Row],[Resistance (Ohms)]],Table11112[[#This Row],[Tolerance]],Table11112[[#This Row],[Stock]])</f>
        <v>2MÂ±5%Stock</v>
      </c>
      <c r="AH88" s="10" t="s">
        <v>11348</v>
      </c>
      <c r="AI88" s="6" t="s">
        <v>11349</v>
      </c>
    </row>
    <row r="89" spans="1:35">
      <c r="A89" s="7" t="s">
        <v>9193</v>
      </c>
      <c r="B89" s="7" t="s">
        <v>9555</v>
      </c>
      <c r="C89" s="7" t="s">
        <v>9556</v>
      </c>
      <c r="D89" s="7" t="s">
        <v>9557</v>
      </c>
      <c r="E89" s="7" t="s">
        <v>60</v>
      </c>
      <c r="F89" s="7" t="s">
        <v>9558</v>
      </c>
      <c r="G89" s="7">
        <v>5028</v>
      </c>
      <c r="H89" s="7">
        <v>0</v>
      </c>
      <c r="I89" s="7">
        <v>0.1</v>
      </c>
      <c r="J89" s="7">
        <v>0</v>
      </c>
      <c r="K89" s="7">
        <v>1</v>
      </c>
      <c r="L89" s="7" t="s">
        <v>38</v>
      </c>
      <c r="M89" s="7" t="s">
        <v>9198</v>
      </c>
      <c r="N89" s="7">
        <v>39</v>
      </c>
      <c r="O89" s="7" t="s">
        <v>23</v>
      </c>
      <c r="P89" s="7" t="s">
        <v>9199</v>
      </c>
      <c r="Q89" s="7" t="s">
        <v>9200</v>
      </c>
      <c r="R89" s="7" t="s">
        <v>20</v>
      </c>
      <c r="S89" s="7" t="s">
        <v>9201</v>
      </c>
      <c r="T89" s="7" t="s">
        <v>67</v>
      </c>
      <c r="U89" s="7" t="s">
        <v>9202</v>
      </c>
      <c r="V89" s="7" t="s">
        <v>9202</v>
      </c>
      <c r="W89" s="7" t="s">
        <v>9203</v>
      </c>
      <c r="X89" s="7" t="s">
        <v>20</v>
      </c>
      <c r="Y89" s="7">
        <v>2</v>
      </c>
      <c r="AB89" s="3" t="str">
        <f>IF(Table11112[[#This Row],[In Adafruit Kit]]+Table11112[[#This Row],[Common part]]&gt;0,1,"")</f>
        <v/>
      </c>
      <c r="AE89" s="3" t="e">
        <f>VLOOKUP(Table11112[[#This Row],[Resistance (Ohms)]],Values!$A$12:'Values'!D$88,3,0)</f>
        <v>#N/A</v>
      </c>
      <c r="AF89" s="3"/>
      <c r="AG89" s="3" t="str">
        <f>CONCATENATE(Table11112[[#This Row],[Resistance (Ohms)]],Table11112[[#This Row],[Tolerance]],Table11112[[#This Row],[Stock]])</f>
        <v>39Â±5%</v>
      </c>
      <c r="AH89" s="10" t="s">
        <v>11348</v>
      </c>
      <c r="AI89" s="6" t="s">
        <v>11349</v>
      </c>
    </row>
    <row r="90" spans="1:35">
      <c r="A90" s="7" t="s">
        <v>9193</v>
      </c>
      <c r="B90" s="7" t="s">
        <v>9559</v>
      </c>
      <c r="C90" s="7" t="s">
        <v>9560</v>
      </c>
      <c r="D90" s="7" t="s">
        <v>9561</v>
      </c>
      <c r="E90" s="7" t="s">
        <v>60</v>
      </c>
      <c r="F90" s="7" t="s">
        <v>9562</v>
      </c>
      <c r="G90" s="7">
        <v>5012</v>
      </c>
      <c r="H90" s="7">
        <v>0</v>
      </c>
      <c r="I90" s="7">
        <v>0.1</v>
      </c>
      <c r="J90" s="7">
        <v>0</v>
      </c>
      <c r="K90" s="7">
        <v>1</v>
      </c>
      <c r="L90" s="7" t="s">
        <v>38</v>
      </c>
      <c r="M90" s="7" t="s">
        <v>9198</v>
      </c>
      <c r="N90" s="7">
        <v>2.2000000000000002</v>
      </c>
      <c r="O90" s="7" t="s">
        <v>23</v>
      </c>
      <c r="P90" s="7" t="s">
        <v>9199</v>
      </c>
      <c r="Q90" s="7" t="s">
        <v>9200</v>
      </c>
      <c r="R90" s="7" t="s">
        <v>20</v>
      </c>
      <c r="S90" s="7" t="s">
        <v>9201</v>
      </c>
      <c r="T90" s="7" t="s">
        <v>67</v>
      </c>
      <c r="U90" s="7" t="s">
        <v>9202</v>
      </c>
      <c r="V90" s="7" t="s">
        <v>9202</v>
      </c>
      <c r="W90" s="7" t="s">
        <v>9203</v>
      </c>
      <c r="X90" s="7" t="s">
        <v>20</v>
      </c>
      <c r="Y90" s="7">
        <v>2</v>
      </c>
      <c r="AB90" s="3" t="str">
        <f>IF(Table11112[[#This Row],[In Adafruit Kit]]+Table11112[[#This Row],[Common part]]&gt;0,1,"")</f>
        <v/>
      </c>
      <c r="AE90" s="3" t="e">
        <f>VLOOKUP(Table11112[[#This Row],[Resistance (Ohms)]],Values!$A$12:'Values'!D$88,3,0)</f>
        <v>#N/A</v>
      </c>
      <c r="AF90" s="3"/>
      <c r="AG90" s="3" t="str">
        <f>CONCATENATE(Table11112[[#This Row],[Resistance (Ohms)]],Table11112[[#This Row],[Tolerance]],Table11112[[#This Row],[Stock]])</f>
        <v>2.2Â±5%</v>
      </c>
      <c r="AH90" s="10" t="s">
        <v>11348</v>
      </c>
      <c r="AI90" s="6" t="s">
        <v>11349</v>
      </c>
    </row>
    <row r="91" spans="1:35">
      <c r="A91" s="7" t="s">
        <v>9193</v>
      </c>
      <c r="B91" s="7" t="s">
        <v>9296</v>
      </c>
      <c r="C91" s="7" t="s">
        <v>9297</v>
      </c>
      <c r="D91" s="7" t="s">
        <v>9298</v>
      </c>
      <c r="E91" s="7" t="s">
        <v>60</v>
      </c>
      <c r="F91" s="7" t="s">
        <v>9299</v>
      </c>
      <c r="G91" s="7">
        <v>8556</v>
      </c>
      <c r="H91" s="7">
        <v>0</v>
      </c>
      <c r="I91" s="7">
        <v>0.1</v>
      </c>
      <c r="J91" s="7">
        <v>0</v>
      </c>
      <c r="K91" s="7">
        <v>1</v>
      </c>
      <c r="L91" s="7" t="s">
        <v>38</v>
      </c>
      <c r="M91" s="7" t="s">
        <v>9198</v>
      </c>
      <c r="N91" s="7" t="s">
        <v>272</v>
      </c>
      <c r="O91" s="7" t="s">
        <v>23</v>
      </c>
      <c r="P91" s="7" t="s">
        <v>9199</v>
      </c>
      <c r="Q91" s="7" t="s">
        <v>9200</v>
      </c>
      <c r="R91" s="7" t="s">
        <v>20</v>
      </c>
      <c r="S91" s="7" t="s">
        <v>9201</v>
      </c>
      <c r="T91" s="7" t="s">
        <v>67</v>
      </c>
      <c r="U91" s="7" t="s">
        <v>9202</v>
      </c>
      <c r="V91" s="7" t="s">
        <v>9202</v>
      </c>
      <c r="W91" s="7" t="s">
        <v>9203</v>
      </c>
      <c r="X91" s="7" t="s">
        <v>20</v>
      </c>
      <c r="Y91" s="7">
        <v>2</v>
      </c>
      <c r="AB91" s="3" t="str">
        <f>IF(Table11112[[#This Row],[In Adafruit Kit]]+Table11112[[#This Row],[Common part]]&gt;0,1,"")</f>
        <v/>
      </c>
      <c r="AE91" s="3" t="str">
        <f>VLOOKUP(Table11112[[#This Row],[Resistance (Ohms)]],Values!$A$12:'Values'!D$88,3,0)</f>
        <v>STOCK</v>
      </c>
      <c r="AF91" s="3" t="s">
        <v>29</v>
      </c>
      <c r="AG91" s="3" t="str">
        <f>CONCATENATE(Table11112[[#This Row],[Resistance (Ohms)]],Table11112[[#This Row],[Tolerance]],Table11112[[#This Row],[Stock]])</f>
        <v>3.3kÂ±5%Stock</v>
      </c>
      <c r="AH91" s="10" t="s">
        <v>11348</v>
      </c>
      <c r="AI91" s="6" t="s">
        <v>11349</v>
      </c>
    </row>
    <row r="92" spans="1:35">
      <c r="A92" s="7" t="s">
        <v>9193</v>
      </c>
      <c r="B92" s="7" t="s">
        <v>9567</v>
      </c>
      <c r="C92" s="7" t="s">
        <v>9568</v>
      </c>
      <c r="D92" s="7" t="s">
        <v>9569</v>
      </c>
      <c r="E92" s="7" t="s">
        <v>60</v>
      </c>
      <c r="F92" s="7" t="s">
        <v>9570</v>
      </c>
      <c r="G92" s="7">
        <v>4984</v>
      </c>
      <c r="H92" s="7">
        <v>0</v>
      </c>
      <c r="I92" s="7">
        <v>0.1</v>
      </c>
      <c r="J92" s="7">
        <v>0</v>
      </c>
      <c r="K92" s="7">
        <v>1</v>
      </c>
      <c r="L92" s="7" t="s">
        <v>38</v>
      </c>
      <c r="M92" s="7" t="s">
        <v>9198</v>
      </c>
      <c r="N92" s="7" t="s">
        <v>2462</v>
      </c>
      <c r="O92" s="7" t="s">
        <v>23</v>
      </c>
      <c r="P92" s="7" t="s">
        <v>9199</v>
      </c>
      <c r="Q92" s="7" t="s">
        <v>9200</v>
      </c>
      <c r="R92" s="7" t="s">
        <v>20</v>
      </c>
      <c r="S92" s="7" t="s">
        <v>9201</v>
      </c>
      <c r="T92" s="7" t="s">
        <v>67</v>
      </c>
      <c r="U92" s="7" t="s">
        <v>9202</v>
      </c>
      <c r="V92" s="7" t="s">
        <v>9202</v>
      </c>
      <c r="W92" s="7" t="s">
        <v>9203</v>
      </c>
      <c r="X92" s="7" t="s">
        <v>20</v>
      </c>
      <c r="Y92" s="7">
        <v>2</v>
      </c>
      <c r="AB92" s="3" t="str">
        <f>IF(Table11112[[#This Row],[In Adafruit Kit]]+Table11112[[#This Row],[Common part]]&gt;0,1,"")</f>
        <v/>
      </c>
      <c r="AE92" s="3" t="e">
        <f>VLOOKUP(Table11112[[#This Row],[Resistance (Ohms)]],Values!$A$12:'Values'!D$88,3,0)</f>
        <v>#N/A</v>
      </c>
      <c r="AF92" s="3"/>
      <c r="AG92" s="3" t="str">
        <f>CONCATENATE(Table11112[[#This Row],[Resistance (Ohms)]],Table11112[[#This Row],[Tolerance]],Table11112[[#This Row],[Stock]])</f>
        <v>36kÂ±5%</v>
      </c>
      <c r="AH92" s="10" t="s">
        <v>11348</v>
      </c>
      <c r="AI92" s="6" t="s">
        <v>11349</v>
      </c>
    </row>
    <row r="93" spans="1:35">
      <c r="A93" s="7" t="s">
        <v>9193</v>
      </c>
      <c r="B93" s="7" t="s">
        <v>9571</v>
      </c>
      <c r="C93" s="7" t="s">
        <v>9572</v>
      </c>
      <c r="D93" s="7" t="s">
        <v>9573</v>
      </c>
      <c r="E93" s="7" t="s">
        <v>60</v>
      </c>
      <c r="F93" s="7" t="s">
        <v>9574</v>
      </c>
      <c r="G93" s="7">
        <v>4540</v>
      </c>
      <c r="H93" s="7">
        <v>0</v>
      </c>
      <c r="I93" s="7">
        <v>0.1</v>
      </c>
      <c r="J93" s="7">
        <v>0</v>
      </c>
      <c r="K93" s="7">
        <v>1</v>
      </c>
      <c r="L93" s="7" t="s">
        <v>38</v>
      </c>
      <c r="M93" s="7" t="s">
        <v>9198</v>
      </c>
      <c r="N93" s="7" t="s">
        <v>2661</v>
      </c>
      <c r="O93" s="7" t="s">
        <v>23</v>
      </c>
      <c r="P93" s="7" t="s">
        <v>9199</v>
      </c>
      <c r="Q93" s="7" t="s">
        <v>9200</v>
      </c>
      <c r="R93" s="7" t="s">
        <v>20</v>
      </c>
      <c r="S93" s="7" t="s">
        <v>9241</v>
      </c>
      <c r="T93" s="7" t="s">
        <v>67</v>
      </c>
      <c r="U93" s="7" t="s">
        <v>9202</v>
      </c>
      <c r="V93" s="7" t="s">
        <v>9202</v>
      </c>
      <c r="W93" s="7" t="s">
        <v>9203</v>
      </c>
      <c r="X93" s="7" t="s">
        <v>20</v>
      </c>
      <c r="Y93" s="7">
        <v>2</v>
      </c>
      <c r="AB93" s="3" t="str">
        <f>IF(Table11112[[#This Row],[In Adafruit Kit]]+Table11112[[#This Row],[Common part]]&gt;0,1,"")</f>
        <v/>
      </c>
      <c r="AE93" s="3" t="e">
        <f>VLOOKUP(Table11112[[#This Row],[Resistance (Ohms)]],Values!$A$12:'Values'!D$88,3,0)</f>
        <v>#N/A</v>
      </c>
      <c r="AF93" s="3"/>
      <c r="AG93" s="3" t="str">
        <f>CONCATENATE(Table11112[[#This Row],[Resistance (Ohms)]],Table11112[[#This Row],[Tolerance]],Table11112[[#This Row],[Stock]])</f>
        <v>5.1MÂ±5%</v>
      </c>
      <c r="AH93" s="10" t="s">
        <v>11348</v>
      </c>
      <c r="AI93" s="6" t="s">
        <v>11349</v>
      </c>
    </row>
    <row r="94" spans="1:35">
      <c r="A94" s="7" t="s">
        <v>9193</v>
      </c>
      <c r="B94" s="7" t="s">
        <v>9575</v>
      </c>
      <c r="C94" s="7" t="s">
        <v>9576</v>
      </c>
      <c r="D94" s="7" t="s">
        <v>9577</v>
      </c>
      <c r="E94" s="7" t="s">
        <v>60</v>
      </c>
      <c r="F94" s="7" t="s">
        <v>9578</v>
      </c>
      <c r="G94" s="7">
        <v>4421</v>
      </c>
      <c r="H94" s="7">
        <v>0</v>
      </c>
      <c r="I94" s="7">
        <v>0.1</v>
      </c>
      <c r="J94" s="7">
        <v>0</v>
      </c>
      <c r="K94" s="7">
        <v>1</v>
      </c>
      <c r="L94" s="7" t="s">
        <v>38</v>
      </c>
      <c r="M94" s="7" t="s">
        <v>9198</v>
      </c>
      <c r="N94" s="7" t="s">
        <v>737</v>
      </c>
      <c r="O94" s="7" t="s">
        <v>23</v>
      </c>
      <c r="P94" s="7" t="s">
        <v>9199</v>
      </c>
      <c r="Q94" s="7" t="s">
        <v>9200</v>
      </c>
      <c r="R94" s="7" t="s">
        <v>20</v>
      </c>
      <c r="S94" s="7" t="s">
        <v>9201</v>
      </c>
      <c r="T94" s="7" t="s">
        <v>67</v>
      </c>
      <c r="U94" s="7" t="s">
        <v>9202</v>
      </c>
      <c r="V94" s="7" t="s">
        <v>9202</v>
      </c>
      <c r="W94" s="7" t="s">
        <v>9203</v>
      </c>
      <c r="X94" s="7" t="s">
        <v>20</v>
      </c>
      <c r="Y94" s="7">
        <v>2</v>
      </c>
      <c r="AB94" s="3" t="str">
        <f>IF(Table11112[[#This Row],[In Adafruit Kit]]+Table11112[[#This Row],[Common part]]&gt;0,1,"")</f>
        <v/>
      </c>
      <c r="AE94" s="3" t="e">
        <f>VLOOKUP(Table11112[[#This Row],[Resistance (Ohms)]],Values!$A$12:'Values'!D$88,3,0)</f>
        <v>#N/A</v>
      </c>
      <c r="AF94" s="3"/>
      <c r="AG94" s="3" t="str">
        <f>CONCATENATE(Table11112[[#This Row],[Resistance (Ohms)]],Table11112[[#This Row],[Tolerance]],Table11112[[#This Row],[Stock]])</f>
        <v>30kÂ±5%</v>
      </c>
      <c r="AH94" s="10" t="s">
        <v>11348</v>
      </c>
      <c r="AI94" s="6" t="s">
        <v>11349</v>
      </c>
    </row>
    <row r="95" spans="1:35">
      <c r="A95" s="7" t="s">
        <v>9193</v>
      </c>
      <c r="B95" s="7" t="s">
        <v>9579</v>
      </c>
      <c r="C95" s="7" t="s">
        <v>9580</v>
      </c>
      <c r="D95" s="7" t="s">
        <v>9581</v>
      </c>
      <c r="E95" s="7" t="s">
        <v>60</v>
      </c>
      <c r="F95" s="7" t="s">
        <v>9582</v>
      </c>
      <c r="G95" s="7">
        <v>3936</v>
      </c>
      <c r="H95" s="7">
        <v>0</v>
      </c>
      <c r="I95" s="7">
        <v>0.1</v>
      </c>
      <c r="J95" s="7">
        <v>0</v>
      </c>
      <c r="K95" s="7">
        <v>1</v>
      </c>
      <c r="L95" s="7" t="s">
        <v>38</v>
      </c>
      <c r="M95" s="7" t="s">
        <v>9198</v>
      </c>
      <c r="N95" s="7" t="s">
        <v>479</v>
      </c>
      <c r="O95" s="7" t="s">
        <v>23</v>
      </c>
      <c r="P95" s="7" t="s">
        <v>9199</v>
      </c>
      <c r="Q95" s="7" t="s">
        <v>9200</v>
      </c>
      <c r="R95" s="7" t="s">
        <v>20</v>
      </c>
      <c r="S95" s="7" t="s">
        <v>9241</v>
      </c>
      <c r="T95" s="7" t="s">
        <v>67</v>
      </c>
      <c r="U95" s="7" t="s">
        <v>9202</v>
      </c>
      <c r="V95" s="7" t="s">
        <v>9202</v>
      </c>
      <c r="W95" s="7" t="s">
        <v>9203</v>
      </c>
      <c r="X95" s="7" t="s">
        <v>20</v>
      </c>
      <c r="Y95" s="7">
        <v>2</v>
      </c>
      <c r="AB95" s="3" t="str">
        <f>IF(Table11112[[#This Row],[In Adafruit Kit]]+Table11112[[#This Row],[Common part]]&gt;0,1,"")</f>
        <v/>
      </c>
      <c r="AE95" s="3" t="e">
        <f>VLOOKUP(Table11112[[#This Row],[Resistance (Ohms)]],Values!$A$12:'Values'!D$88,3,0)</f>
        <v>#N/A</v>
      </c>
      <c r="AF95" s="3"/>
      <c r="AG95" s="3" t="str">
        <f>CONCATENATE(Table11112[[#This Row],[Resistance (Ohms)]],Table11112[[#This Row],[Tolerance]],Table11112[[#This Row],[Stock]])</f>
        <v>1.5MÂ±5%</v>
      </c>
      <c r="AH95" s="10" t="s">
        <v>11348</v>
      </c>
      <c r="AI95" s="6" t="s">
        <v>11349</v>
      </c>
    </row>
    <row r="96" spans="1:35">
      <c r="A96" s="7" t="s">
        <v>9193</v>
      </c>
      <c r="B96" s="7" t="s">
        <v>9583</v>
      </c>
      <c r="C96" s="7" t="s">
        <v>9584</v>
      </c>
      <c r="D96" s="7" t="s">
        <v>9585</v>
      </c>
      <c r="E96" s="7" t="s">
        <v>60</v>
      </c>
      <c r="F96" s="7" t="s">
        <v>9586</v>
      </c>
      <c r="G96" s="7">
        <v>3671</v>
      </c>
      <c r="H96" s="7">
        <v>0</v>
      </c>
      <c r="I96" s="7">
        <v>0.1</v>
      </c>
      <c r="J96" s="7">
        <v>0</v>
      </c>
      <c r="K96" s="7">
        <v>1</v>
      </c>
      <c r="L96" s="7" t="s">
        <v>38</v>
      </c>
      <c r="M96" s="7" t="s">
        <v>9198</v>
      </c>
      <c r="N96" s="7" t="s">
        <v>2012</v>
      </c>
      <c r="O96" s="7" t="s">
        <v>23</v>
      </c>
      <c r="P96" s="7" t="s">
        <v>9199</v>
      </c>
      <c r="Q96" s="7" t="s">
        <v>9200</v>
      </c>
      <c r="R96" s="7" t="s">
        <v>20</v>
      </c>
      <c r="S96" s="7" t="s">
        <v>9241</v>
      </c>
      <c r="T96" s="7" t="s">
        <v>67</v>
      </c>
      <c r="U96" s="7" t="s">
        <v>9202</v>
      </c>
      <c r="V96" s="7" t="s">
        <v>9202</v>
      </c>
      <c r="W96" s="7" t="s">
        <v>9203</v>
      </c>
      <c r="X96" s="7" t="s">
        <v>20</v>
      </c>
      <c r="Y96" s="7">
        <v>2</v>
      </c>
      <c r="AB96" s="3" t="str">
        <f>IF(Table11112[[#This Row],[In Adafruit Kit]]+Table11112[[#This Row],[Common part]]&gt;0,1,"")</f>
        <v/>
      </c>
      <c r="AE96" s="3" t="e">
        <f>VLOOKUP(Table11112[[#This Row],[Resistance (Ohms)]],Values!$A$12:'Values'!D$88,3,0)</f>
        <v>#N/A</v>
      </c>
      <c r="AF96" s="3"/>
      <c r="AG96" s="3" t="str">
        <f>CONCATENATE(Table11112[[#This Row],[Resistance (Ohms)]],Table11112[[#This Row],[Tolerance]],Table11112[[#This Row],[Stock]])</f>
        <v>3.3MÂ±5%</v>
      </c>
      <c r="AH96" s="10" t="s">
        <v>11348</v>
      </c>
      <c r="AI96" s="6" t="s">
        <v>11349</v>
      </c>
    </row>
    <row r="97" spans="1:35">
      <c r="A97" s="7" t="s">
        <v>9193</v>
      </c>
      <c r="B97" s="7" t="s">
        <v>9368</v>
      </c>
      <c r="C97" s="7" t="s">
        <v>9369</v>
      </c>
      <c r="D97" s="7" t="s">
        <v>9370</v>
      </c>
      <c r="E97" s="7" t="s">
        <v>60</v>
      </c>
      <c r="F97" s="7" t="s">
        <v>9371</v>
      </c>
      <c r="G97" s="7">
        <v>5222</v>
      </c>
      <c r="H97" s="7">
        <v>0</v>
      </c>
      <c r="I97" s="7">
        <v>0.1</v>
      </c>
      <c r="J97" s="7">
        <v>0</v>
      </c>
      <c r="K97" s="7">
        <v>1</v>
      </c>
      <c r="L97" s="7" t="s">
        <v>38</v>
      </c>
      <c r="M97" s="7" t="s">
        <v>9198</v>
      </c>
      <c r="N97" s="7" t="s">
        <v>276</v>
      </c>
      <c r="O97" s="7" t="s">
        <v>23</v>
      </c>
      <c r="P97" s="7" t="s">
        <v>9199</v>
      </c>
      <c r="Q97" s="7" t="s">
        <v>9200</v>
      </c>
      <c r="R97" s="7" t="s">
        <v>20</v>
      </c>
      <c r="S97" s="7" t="s">
        <v>9212</v>
      </c>
      <c r="T97" s="7" t="s">
        <v>67</v>
      </c>
      <c r="U97" s="7" t="s">
        <v>9202</v>
      </c>
      <c r="V97" s="7" t="s">
        <v>9202</v>
      </c>
      <c r="W97" s="7" t="s">
        <v>9203</v>
      </c>
      <c r="X97" s="7" t="s">
        <v>20</v>
      </c>
      <c r="Y97" s="7">
        <v>2</v>
      </c>
      <c r="AB97" s="3" t="str">
        <f>IF(Table11112[[#This Row],[In Adafruit Kit]]+Table11112[[#This Row],[Common part]]&gt;0,1,"")</f>
        <v/>
      </c>
      <c r="AE97" s="3" t="str">
        <f>VLOOKUP(Table11112[[#This Row],[Resistance (Ohms)]],Values!$A$12:'Values'!D$88,3,0)</f>
        <v>STOCK</v>
      </c>
      <c r="AF97" s="3" t="s">
        <v>29</v>
      </c>
      <c r="AG97" s="3" t="str">
        <f>CONCATENATE(Table11112[[#This Row],[Resistance (Ohms)]],Table11112[[#This Row],[Tolerance]],Table11112[[#This Row],[Stock]])</f>
        <v>330kÂ±5%Stock</v>
      </c>
      <c r="AH97" s="10" t="s">
        <v>11348</v>
      </c>
      <c r="AI97" s="6" t="s">
        <v>11349</v>
      </c>
    </row>
    <row r="98" spans="1:35">
      <c r="A98" s="7" t="s">
        <v>9193</v>
      </c>
      <c r="B98" s="7" t="s">
        <v>9336</v>
      </c>
      <c r="C98" s="7" t="s">
        <v>9337</v>
      </c>
      <c r="D98" s="7" t="s">
        <v>9338</v>
      </c>
      <c r="E98" s="7" t="s">
        <v>60</v>
      </c>
      <c r="F98" s="7" t="s">
        <v>9339</v>
      </c>
      <c r="G98" s="7">
        <v>7116</v>
      </c>
      <c r="H98" s="7">
        <v>0</v>
      </c>
      <c r="I98" s="7">
        <v>0.1</v>
      </c>
      <c r="J98" s="7">
        <v>0</v>
      </c>
      <c r="K98" s="7">
        <v>1</v>
      </c>
      <c r="L98" s="7" t="s">
        <v>38</v>
      </c>
      <c r="M98" s="7" t="s">
        <v>9198</v>
      </c>
      <c r="N98" s="7" t="s">
        <v>280</v>
      </c>
      <c r="O98" s="7" t="s">
        <v>23</v>
      </c>
      <c r="P98" s="7" t="s">
        <v>9199</v>
      </c>
      <c r="Q98" s="7" t="s">
        <v>9200</v>
      </c>
      <c r="R98" s="7" t="s">
        <v>20</v>
      </c>
      <c r="S98" s="7" t="s">
        <v>9201</v>
      </c>
      <c r="T98" s="7" t="s">
        <v>67</v>
      </c>
      <c r="U98" s="7" t="s">
        <v>9202</v>
      </c>
      <c r="V98" s="7" t="s">
        <v>9202</v>
      </c>
      <c r="W98" s="7" t="s">
        <v>9203</v>
      </c>
      <c r="X98" s="7" t="s">
        <v>20</v>
      </c>
      <c r="Y98" s="7">
        <v>2</v>
      </c>
      <c r="AB98" s="3" t="str">
        <f>IF(Table11112[[#This Row],[In Adafruit Kit]]+Table11112[[#This Row],[Common part]]&gt;0,1,"")</f>
        <v/>
      </c>
      <c r="AE98" s="3" t="str">
        <f>VLOOKUP(Table11112[[#This Row],[Resistance (Ohms)]],Values!$A$12:'Values'!D$88,3,0)</f>
        <v>STOCK</v>
      </c>
      <c r="AF98" s="3" t="s">
        <v>29</v>
      </c>
      <c r="AG98" s="3" t="str">
        <f>CONCATENATE(Table11112[[#This Row],[Resistance (Ohms)]],Table11112[[#This Row],[Tolerance]],Table11112[[#This Row],[Stock]])</f>
        <v>33kÂ±5%Stock</v>
      </c>
      <c r="AH98" s="10" t="s">
        <v>11348</v>
      </c>
      <c r="AI98" s="6" t="s">
        <v>11349</v>
      </c>
    </row>
    <row r="99" spans="1:35">
      <c r="A99" s="7" t="s">
        <v>9193</v>
      </c>
      <c r="B99" s="7" t="s">
        <v>9595</v>
      </c>
      <c r="C99" s="7" t="s">
        <v>9596</v>
      </c>
      <c r="D99" s="7" t="s">
        <v>9274</v>
      </c>
      <c r="E99" s="7" t="s">
        <v>60</v>
      </c>
      <c r="F99" s="7" t="s">
        <v>9597</v>
      </c>
      <c r="G99" s="7">
        <v>3353</v>
      </c>
      <c r="H99" s="7">
        <v>0</v>
      </c>
      <c r="I99" s="7">
        <v>0.1</v>
      </c>
      <c r="J99" s="7">
        <v>0</v>
      </c>
      <c r="K99" s="7">
        <v>1</v>
      </c>
      <c r="L99" s="7" t="s">
        <v>38</v>
      </c>
      <c r="M99" s="7" t="s">
        <v>9198</v>
      </c>
      <c r="N99" s="7" t="s">
        <v>537</v>
      </c>
      <c r="O99" s="7" t="s">
        <v>23</v>
      </c>
      <c r="P99" s="7" t="s">
        <v>9199</v>
      </c>
      <c r="Q99" s="7" t="s">
        <v>9200</v>
      </c>
      <c r="R99" s="7" t="s">
        <v>20</v>
      </c>
      <c r="S99" s="7" t="s">
        <v>9201</v>
      </c>
      <c r="T99" s="7" t="s">
        <v>67</v>
      </c>
      <c r="U99" s="7" t="s">
        <v>9202</v>
      </c>
      <c r="V99" s="7" t="s">
        <v>9202</v>
      </c>
      <c r="W99" s="7" t="s">
        <v>9203</v>
      </c>
      <c r="X99" s="7" t="s">
        <v>20</v>
      </c>
      <c r="Y99" s="7">
        <v>2</v>
      </c>
      <c r="AB99" s="3" t="str">
        <f>IF(Table11112[[#This Row],[In Adafruit Kit]]+Table11112[[#This Row],[Common part]]&gt;0,1,"")</f>
        <v/>
      </c>
      <c r="AE99" s="3" t="e">
        <f>VLOOKUP(Table11112[[#This Row],[Resistance (Ohms)]],Values!$A$12:'Values'!D$88,3,0)</f>
        <v>#N/A</v>
      </c>
      <c r="AF99" s="3"/>
      <c r="AG99" s="3" t="str">
        <f>CONCATENATE(Table11112[[#This Row],[Resistance (Ohms)]],Table11112[[#This Row],[Tolerance]],Table11112[[#This Row],[Stock]])</f>
        <v>2.4kÂ±5%</v>
      </c>
      <c r="AH99" s="10" t="s">
        <v>11348</v>
      </c>
      <c r="AI99" s="6" t="s">
        <v>11349</v>
      </c>
    </row>
    <row r="100" spans="1:35">
      <c r="A100" s="7" t="s">
        <v>9193</v>
      </c>
      <c r="B100" s="7" t="s">
        <v>9598</v>
      </c>
      <c r="C100" s="7" t="s">
        <v>9599</v>
      </c>
      <c r="D100" s="7" t="s">
        <v>9600</v>
      </c>
      <c r="E100" s="7" t="s">
        <v>60</v>
      </c>
      <c r="F100" s="7" t="s">
        <v>9601</v>
      </c>
      <c r="G100" s="7">
        <v>3316</v>
      </c>
      <c r="H100" s="7">
        <v>0</v>
      </c>
      <c r="I100" s="7">
        <v>0.1</v>
      </c>
      <c r="J100" s="7">
        <v>0</v>
      </c>
      <c r="K100" s="7">
        <v>1</v>
      </c>
      <c r="L100" s="7" t="s">
        <v>38</v>
      </c>
      <c r="M100" s="7" t="s">
        <v>9198</v>
      </c>
      <c r="N100" s="7" t="s">
        <v>475</v>
      </c>
      <c r="O100" s="7" t="s">
        <v>23</v>
      </c>
      <c r="P100" s="7" t="s">
        <v>9199</v>
      </c>
      <c r="Q100" s="7" t="s">
        <v>9200</v>
      </c>
      <c r="R100" s="7" t="s">
        <v>20</v>
      </c>
      <c r="S100" s="7" t="s">
        <v>9201</v>
      </c>
      <c r="T100" s="7" t="s">
        <v>67</v>
      </c>
      <c r="U100" s="7" t="s">
        <v>9202</v>
      </c>
      <c r="V100" s="7" t="s">
        <v>9202</v>
      </c>
      <c r="W100" s="7" t="s">
        <v>9203</v>
      </c>
      <c r="X100" s="7" t="s">
        <v>20</v>
      </c>
      <c r="Y100" s="7">
        <v>2</v>
      </c>
      <c r="AB100" s="3" t="str">
        <f>IF(Table11112[[#This Row],[In Adafruit Kit]]+Table11112[[#This Row],[Common part]]&gt;0,1,"")</f>
        <v/>
      </c>
      <c r="AE100" s="3" t="e">
        <f>VLOOKUP(Table11112[[#This Row],[Resistance (Ohms)]],Values!$A$12:'Values'!D$88,3,0)</f>
        <v>#N/A</v>
      </c>
      <c r="AF100" s="3"/>
      <c r="AG100" s="3" t="str">
        <f>CONCATENATE(Table11112[[#This Row],[Resistance (Ohms)]],Table11112[[#This Row],[Tolerance]],Table11112[[#This Row],[Stock]])</f>
        <v>1.3kÂ±5%</v>
      </c>
      <c r="AH100" s="10" t="s">
        <v>11348</v>
      </c>
      <c r="AI100" s="6" t="s">
        <v>11349</v>
      </c>
    </row>
    <row r="101" spans="1:35">
      <c r="A101" s="7" t="s">
        <v>9193</v>
      </c>
      <c r="B101" s="7" t="s">
        <v>9602</v>
      </c>
      <c r="C101" s="7" t="s">
        <v>9603</v>
      </c>
      <c r="D101" s="7" t="s">
        <v>9604</v>
      </c>
      <c r="E101" s="7" t="s">
        <v>60</v>
      </c>
      <c r="F101" s="7" t="s">
        <v>9605</v>
      </c>
      <c r="G101" s="7">
        <v>3065</v>
      </c>
      <c r="H101" s="7">
        <v>0</v>
      </c>
      <c r="I101" s="7">
        <v>0.1</v>
      </c>
      <c r="J101" s="7">
        <v>0</v>
      </c>
      <c r="K101" s="7">
        <v>1</v>
      </c>
      <c r="L101" s="7" t="s">
        <v>38</v>
      </c>
      <c r="M101" s="7" t="s">
        <v>9198</v>
      </c>
      <c r="N101" s="7">
        <v>6.2</v>
      </c>
      <c r="O101" s="7" t="s">
        <v>23</v>
      </c>
      <c r="P101" s="7" t="s">
        <v>9199</v>
      </c>
      <c r="Q101" s="7" t="s">
        <v>9200</v>
      </c>
      <c r="R101" s="7" t="s">
        <v>20</v>
      </c>
      <c r="S101" s="7" t="s">
        <v>9201</v>
      </c>
      <c r="T101" s="7" t="s">
        <v>67</v>
      </c>
      <c r="U101" s="7" t="s">
        <v>9202</v>
      </c>
      <c r="V101" s="7" t="s">
        <v>9202</v>
      </c>
      <c r="W101" s="7" t="s">
        <v>9203</v>
      </c>
      <c r="X101" s="7" t="s">
        <v>20</v>
      </c>
      <c r="Y101" s="7">
        <v>2</v>
      </c>
      <c r="AB101" s="3" t="str">
        <f>IF(Table11112[[#This Row],[In Adafruit Kit]]+Table11112[[#This Row],[Common part]]&gt;0,1,"")</f>
        <v/>
      </c>
      <c r="AE101" s="3" t="e">
        <f>VLOOKUP(Table11112[[#This Row],[Resistance (Ohms)]],Values!$A$12:'Values'!D$88,3,0)</f>
        <v>#N/A</v>
      </c>
      <c r="AF101" s="3"/>
      <c r="AG101" s="3" t="str">
        <f>CONCATENATE(Table11112[[#This Row],[Resistance (Ohms)]],Table11112[[#This Row],[Tolerance]],Table11112[[#This Row],[Stock]])</f>
        <v>6.2Â±5%</v>
      </c>
      <c r="AH101" s="10" t="s">
        <v>11348</v>
      </c>
      <c r="AI101" s="6" t="s">
        <v>11349</v>
      </c>
    </row>
    <row r="102" spans="1:35">
      <c r="A102" s="7" t="s">
        <v>9193</v>
      </c>
      <c r="B102" s="7" t="s">
        <v>9606</v>
      </c>
      <c r="C102" s="7" t="s">
        <v>9607</v>
      </c>
      <c r="D102" s="7" t="s">
        <v>9608</v>
      </c>
      <c r="E102" s="7" t="s">
        <v>60</v>
      </c>
      <c r="F102" s="7" t="s">
        <v>9609</v>
      </c>
      <c r="G102" s="7">
        <v>2960</v>
      </c>
      <c r="H102" s="7">
        <v>0</v>
      </c>
      <c r="I102" s="7">
        <v>0.1</v>
      </c>
      <c r="J102" s="7">
        <v>0</v>
      </c>
      <c r="K102" s="7">
        <v>1</v>
      </c>
      <c r="L102" s="7" t="s">
        <v>38</v>
      </c>
      <c r="M102" s="7" t="s">
        <v>9198</v>
      </c>
      <c r="N102" s="7" t="s">
        <v>1709</v>
      </c>
      <c r="O102" s="7" t="s">
        <v>23</v>
      </c>
      <c r="P102" s="7" t="s">
        <v>9199</v>
      </c>
      <c r="Q102" s="7" t="s">
        <v>9200</v>
      </c>
      <c r="R102" s="7" t="s">
        <v>20</v>
      </c>
      <c r="S102" s="7" t="s">
        <v>9201</v>
      </c>
      <c r="T102" s="7" t="s">
        <v>67</v>
      </c>
      <c r="U102" s="7" t="s">
        <v>9202</v>
      </c>
      <c r="V102" s="7" t="s">
        <v>9202</v>
      </c>
      <c r="W102" s="7" t="s">
        <v>9203</v>
      </c>
      <c r="X102" s="7" t="s">
        <v>20</v>
      </c>
      <c r="Y102" s="7">
        <v>2</v>
      </c>
      <c r="AB102" s="3" t="str">
        <f>IF(Table11112[[#This Row],[In Adafruit Kit]]+Table11112[[#This Row],[Common part]]&gt;0,1,"")</f>
        <v/>
      </c>
      <c r="AE102" s="3" t="e">
        <f>VLOOKUP(Table11112[[#This Row],[Resistance (Ohms)]],Values!$A$12:'Values'!D$88,3,0)</f>
        <v>#N/A</v>
      </c>
      <c r="AF102" s="3"/>
      <c r="AG102" s="3" t="str">
        <f>CONCATENATE(Table11112[[#This Row],[Resistance (Ohms)]],Table11112[[#This Row],[Tolerance]],Table11112[[#This Row],[Stock]])</f>
        <v>62kÂ±5%</v>
      </c>
      <c r="AH102" s="10" t="s">
        <v>11348</v>
      </c>
      <c r="AI102" s="6" t="s">
        <v>11349</v>
      </c>
    </row>
    <row r="103" spans="1:35">
      <c r="A103" s="7" t="s">
        <v>9193</v>
      </c>
      <c r="B103" s="7" t="s">
        <v>9734</v>
      </c>
      <c r="C103" s="7" t="s">
        <v>9735</v>
      </c>
      <c r="D103" s="7" t="s">
        <v>9736</v>
      </c>
      <c r="E103" s="7" t="s">
        <v>60</v>
      </c>
      <c r="F103" s="7" t="s">
        <v>9737</v>
      </c>
      <c r="G103" s="7">
        <v>6383</v>
      </c>
      <c r="H103" s="7">
        <v>0</v>
      </c>
      <c r="I103" s="7">
        <v>0.1</v>
      </c>
      <c r="J103" s="7">
        <v>0</v>
      </c>
      <c r="K103" s="7">
        <v>1</v>
      </c>
      <c r="L103" s="7" t="s">
        <v>38</v>
      </c>
      <c r="M103" s="7" t="s">
        <v>9198</v>
      </c>
      <c r="N103" s="7" t="s">
        <v>284</v>
      </c>
      <c r="O103" s="7" t="s">
        <v>23</v>
      </c>
      <c r="P103" s="7" t="s">
        <v>9199</v>
      </c>
      <c r="Q103" s="7" t="s">
        <v>9200</v>
      </c>
      <c r="R103" s="7" t="s">
        <v>20</v>
      </c>
      <c r="S103" s="7" t="s">
        <v>9201</v>
      </c>
      <c r="T103" s="7" t="s">
        <v>67</v>
      </c>
      <c r="U103" s="7" t="s">
        <v>9202</v>
      </c>
      <c r="V103" s="7" t="s">
        <v>9202</v>
      </c>
      <c r="W103" s="7" t="s">
        <v>9203</v>
      </c>
      <c r="X103" s="7" t="s">
        <v>20</v>
      </c>
      <c r="Y103" s="7">
        <v>2</v>
      </c>
      <c r="AB103" s="3" t="str">
        <f>IF(Table11112[[#This Row],[In Adafruit Kit]]+Table11112[[#This Row],[Common part]]&gt;0,1,"")</f>
        <v/>
      </c>
      <c r="AE103" s="3" t="str">
        <f>VLOOKUP(Table11112[[#This Row],[Resistance (Ohms)]],Values!$A$12:'Values'!D$88,3,0)</f>
        <v>STOCK</v>
      </c>
      <c r="AF103" s="3" t="s">
        <v>29</v>
      </c>
      <c r="AG103" s="3" t="str">
        <f>CONCATENATE(Table11112[[#This Row],[Resistance (Ohms)]],Table11112[[#This Row],[Tolerance]],Table11112[[#This Row],[Stock]])</f>
        <v>4.3kÂ±5%Stock</v>
      </c>
      <c r="AH103" s="10" t="s">
        <v>11348</v>
      </c>
      <c r="AI103" s="6" t="s">
        <v>11349</v>
      </c>
    </row>
    <row r="104" spans="1:35">
      <c r="A104" s="7" t="s">
        <v>9193</v>
      </c>
      <c r="B104" s="7" t="s">
        <v>9284</v>
      </c>
      <c r="C104" s="7" t="s">
        <v>9285</v>
      </c>
      <c r="D104" s="7" t="s">
        <v>9286</v>
      </c>
      <c r="E104" s="7" t="s">
        <v>60</v>
      </c>
      <c r="F104" s="7" t="s">
        <v>9287</v>
      </c>
      <c r="G104" s="7">
        <v>9665</v>
      </c>
      <c r="H104" s="7">
        <v>0</v>
      </c>
      <c r="I104" s="7">
        <v>0.1</v>
      </c>
      <c r="J104" s="7">
        <v>0</v>
      </c>
      <c r="K104" s="7">
        <v>1</v>
      </c>
      <c r="L104" s="7" t="s">
        <v>38</v>
      </c>
      <c r="M104" s="7" t="s">
        <v>9198</v>
      </c>
      <c r="N104" s="7" t="s">
        <v>288</v>
      </c>
      <c r="O104" s="7" t="s">
        <v>23</v>
      </c>
      <c r="P104" s="7" t="s">
        <v>9199</v>
      </c>
      <c r="Q104" s="7" t="s">
        <v>9200</v>
      </c>
      <c r="R104" s="7" t="s">
        <v>20</v>
      </c>
      <c r="S104" s="7" t="s">
        <v>9201</v>
      </c>
      <c r="T104" s="7" t="s">
        <v>67</v>
      </c>
      <c r="U104" s="7" t="s">
        <v>9202</v>
      </c>
      <c r="V104" s="7" t="s">
        <v>9202</v>
      </c>
      <c r="W104" s="7" t="s">
        <v>9203</v>
      </c>
      <c r="X104" s="7" t="s">
        <v>20</v>
      </c>
      <c r="Y104" s="7">
        <v>2</v>
      </c>
      <c r="AB104" s="3" t="str">
        <f>IF(Table11112[[#This Row],[In Adafruit Kit]]+Table11112[[#This Row],[Common part]]&gt;0,1,"")</f>
        <v/>
      </c>
      <c r="AE104" s="3" t="str">
        <f>VLOOKUP(Table11112[[#This Row],[Resistance (Ohms)]],Values!$A$12:'Values'!D$88,3,0)</f>
        <v>STOCK</v>
      </c>
      <c r="AF104" s="3" t="s">
        <v>29</v>
      </c>
      <c r="AG104" s="3" t="str">
        <f>CONCATENATE(Table11112[[#This Row],[Resistance (Ohms)]],Table11112[[#This Row],[Tolerance]],Table11112[[#This Row],[Stock]])</f>
        <v>4.7kÂ±5%Stock</v>
      </c>
      <c r="AH104" s="10" t="s">
        <v>11348</v>
      </c>
      <c r="AI104" s="6" t="s">
        <v>11349</v>
      </c>
    </row>
    <row r="105" spans="1:35">
      <c r="A105" s="7" t="s">
        <v>9193</v>
      </c>
      <c r="B105" s="7" t="s">
        <v>9618</v>
      </c>
      <c r="C105" s="7" t="s">
        <v>9619</v>
      </c>
      <c r="D105" s="7" t="s">
        <v>9620</v>
      </c>
      <c r="E105" s="7" t="s">
        <v>60</v>
      </c>
      <c r="F105" s="7" t="s">
        <v>9621</v>
      </c>
      <c r="G105" s="7">
        <v>2419</v>
      </c>
      <c r="H105" s="7">
        <v>0</v>
      </c>
      <c r="I105" s="7">
        <v>0.1</v>
      </c>
      <c r="J105" s="7">
        <v>0</v>
      </c>
      <c r="K105" s="7">
        <v>1</v>
      </c>
      <c r="L105" s="7" t="s">
        <v>38</v>
      </c>
      <c r="M105" s="7" t="s">
        <v>9198</v>
      </c>
      <c r="N105" s="7" t="s">
        <v>513</v>
      </c>
      <c r="O105" s="7" t="s">
        <v>23</v>
      </c>
      <c r="P105" s="7" t="s">
        <v>9199</v>
      </c>
      <c r="Q105" s="7" t="s">
        <v>9200</v>
      </c>
      <c r="R105" s="7" t="s">
        <v>20</v>
      </c>
      <c r="S105" s="7" t="s">
        <v>9201</v>
      </c>
      <c r="T105" s="7" t="s">
        <v>67</v>
      </c>
      <c r="U105" s="7" t="s">
        <v>9202</v>
      </c>
      <c r="V105" s="7" t="s">
        <v>9202</v>
      </c>
      <c r="W105" s="7" t="s">
        <v>9203</v>
      </c>
      <c r="X105" s="7" t="s">
        <v>20</v>
      </c>
      <c r="Y105" s="7">
        <v>2</v>
      </c>
      <c r="AB105" s="3" t="str">
        <f>IF(Table11112[[#This Row],[In Adafruit Kit]]+Table11112[[#This Row],[Common part]]&gt;0,1,"")</f>
        <v/>
      </c>
      <c r="AE105" s="3" t="e">
        <f>VLOOKUP(Table11112[[#This Row],[Resistance (Ohms)]],Values!$A$12:'Values'!D$88,3,0)</f>
        <v>#N/A</v>
      </c>
      <c r="AF105" s="3"/>
      <c r="AG105" s="3" t="str">
        <f>CONCATENATE(Table11112[[#This Row],[Resistance (Ohms)]],Table11112[[#This Row],[Tolerance]],Table11112[[#This Row],[Stock]])</f>
        <v>13kÂ±5%</v>
      </c>
      <c r="AH105" s="10" t="s">
        <v>11348</v>
      </c>
      <c r="AI105" s="6" t="s">
        <v>11349</v>
      </c>
    </row>
    <row r="106" spans="1:35">
      <c r="A106" s="7" t="s">
        <v>9193</v>
      </c>
      <c r="B106" s="7" t="s">
        <v>9622</v>
      </c>
      <c r="C106" s="7" t="s">
        <v>9623</v>
      </c>
      <c r="D106" s="7" t="s">
        <v>9624</v>
      </c>
      <c r="E106" s="7" t="s">
        <v>60</v>
      </c>
      <c r="F106" s="7" t="s">
        <v>9625</v>
      </c>
      <c r="G106" s="7">
        <v>2350</v>
      </c>
      <c r="H106" s="7">
        <v>0</v>
      </c>
      <c r="I106" s="7">
        <v>0.1</v>
      </c>
      <c r="J106" s="7">
        <v>0</v>
      </c>
      <c r="K106" s="7">
        <v>1</v>
      </c>
      <c r="L106" s="7" t="s">
        <v>38</v>
      </c>
      <c r="M106" s="7" t="s">
        <v>9198</v>
      </c>
      <c r="N106" s="7" t="s">
        <v>2896</v>
      </c>
      <c r="O106" s="7" t="s">
        <v>23</v>
      </c>
      <c r="P106" s="7" t="s">
        <v>9199</v>
      </c>
      <c r="Q106" s="7" t="s">
        <v>9200</v>
      </c>
      <c r="R106" s="7" t="s">
        <v>20</v>
      </c>
      <c r="S106" s="7" t="s">
        <v>9201</v>
      </c>
      <c r="T106" s="7" t="s">
        <v>67</v>
      </c>
      <c r="U106" s="7" t="s">
        <v>9202</v>
      </c>
      <c r="V106" s="7" t="s">
        <v>9202</v>
      </c>
      <c r="W106" s="7" t="s">
        <v>9203</v>
      </c>
      <c r="X106" s="7" t="s">
        <v>20</v>
      </c>
      <c r="Y106" s="7">
        <v>2</v>
      </c>
      <c r="AB106" s="3" t="str">
        <f>IF(Table11112[[#This Row],[In Adafruit Kit]]+Table11112[[#This Row],[Common part]]&gt;0,1,"")</f>
        <v/>
      </c>
      <c r="AE106" s="3" t="e">
        <f>VLOOKUP(Table11112[[#This Row],[Resistance (Ohms)]],Values!$A$12:'Values'!D$88,3,0)</f>
        <v>#N/A</v>
      </c>
      <c r="AF106" s="3"/>
      <c r="AG106" s="3" t="str">
        <f>CONCATENATE(Table11112[[#This Row],[Resistance (Ohms)]],Table11112[[#This Row],[Tolerance]],Table11112[[#This Row],[Stock]])</f>
        <v>9.1kÂ±5%</v>
      </c>
      <c r="AH106" s="10" t="s">
        <v>11348</v>
      </c>
      <c r="AI106" s="6" t="s">
        <v>11349</v>
      </c>
    </row>
    <row r="107" spans="1:35">
      <c r="A107" s="7" t="s">
        <v>9193</v>
      </c>
      <c r="B107" s="7" t="s">
        <v>9626</v>
      </c>
      <c r="C107" s="7" t="s">
        <v>9627</v>
      </c>
      <c r="D107" s="7" t="s">
        <v>9628</v>
      </c>
      <c r="E107" s="7" t="s">
        <v>60</v>
      </c>
      <c r="F107" s="7" t="s">
        <v>9629</v>
      </c>
      <c r="G107" s="7">
        <v>2195</v>
      </c>
      <c r="H107" s="7">
        <v>0</v>
      </c>
      <c r="I107" s="7">
        <v>0.1</v>
      </c>
      <c r="J107" s="7">
        <v>0</v>
      </c>
      <c r="K107" s="7">
        <v>1</v>
      </c>
      <c r="L107" s="7" t="s">
        <v>38</v>
      </c>
      <c r="M107" s="7" t="s">
        <v>9198</v>
      </c>
      <c r="N107" s="7" t="s">
        <v>624</v>
      </c>
      <c r="O107" s="7" t="s">
        <v>23</v>
      </c>
      <c r="P107" s="7" t="s">
        <v>9199</v>
      </c>
      <c r="Q107" s="7" t="s">
        <v>9200</v>
      </c>
      <c r="R107" s="7" t="s">
        <v>20</v>
      </c>
      <c r="S107" s="7" t="s">
        <v>9212</v>
      </c>
      <c r="T107" s="7" t="s">
        <v>67</v>
      </c>
      <c r="U107" s="7" t="s">
        <v>9202</v>
      </c>
      <c r="V107" s="7" t="s">
        <v>9202</v>
      </c>
      <c r="W107" s="7" t="s">
        <v>9203</v>
      </c>
      <c r="X107" s="7" t="s">
        <v>20</v>
      </c>
      <c r="Y107" s="7">
        <v>2</v>
      </c>
      <c r="AB107" s="3" t="str">
        <f>IF(Table11112[[#This Row],[In Adafruit Kit]]+Table11112[[#This Row],[Common part]]&gt;0,1,"")</f>
        <v/>
      </c>
      <c r="AE107" s="3" t="e">
        <f>VLOOKUP(Table11112[[#This Row],[Resistance (Ohms)]],Values!$A$12:'Values'!D$88,3,0)</f>
        <v>#N/A</v>
      </c>
      <c r="AF107" s="3"/>
      <c r="AG107" s="3" t="str">
        <f>CONCATENATE(Table11112[[#This Row],[Resistance (Ohms)]],Table11112[[#This Row],[Tolerance]],Table11112[[#This Row],[Stock]])</f>
        <v>750kÂ±5%</v>
      </c>
      <c r="AH107" s="10" t="s">
        <v>11348</v>
      </c>
      <c r="AI107" s="6" t="s">
        <v>11349</v>
      </c>
    </row>
    <row r="108" spans="1:35">
      <c r="A108" s="7" t="s">
        <v>9193</v>
      </c>
      <c r="B108" s="7" t="s">
        <v>9523</v>
      </c>
      <c r="C108" s="7" t="s">
        <v>9524</v>
      </c>
      <c r="D108" s="7" t="s">
        <v>9525</v>
      </c>
      <c r="E108" s="7" t="s">
        <v>60</v>
      </c>
      <c r="F108" s="7" t="s">
        <v>9526</v>
      </c>
      <c r="G108" s="7">
        <v>6312</v>
      </c>
      <c r="H108" s="7">
        <v>0</v>
      </c>
      <c r="I108" s="7">
        <v>0.1</v>
      </c>
      <c r="J108" s="7">
        <v>0</v>
      </c>
      <c r="K108" s="7">
        <v>1</v>
      </c>
      <c r="L108" s="7" t="s">
        <v>38</v>
      </c>
      <c r="M108" s="7" t="s">
        <v>9198</v>
      </c>
      <c r="N108" s="7" t="s">
        <v>292</v>
      </c>
      <c r="O108" s="7" t="s">
        <v>23</v>
      </c>
      <c r="P108" s="7" t="s">
        <v>9199</v>
      </c>
      <c r="Q108" s="7" t="s">
        <v>9200</v>
      </c>
      <c r="R108" s="7" t="s">
        <v>20</v>
      </c>
      <c r="S108" s="7" t="s">
        <v>9201</v>
      </c>
      <c r="T108" s="7" t="s">
        <v>67</v>
      </c>
      <c r="U108" s="7" t="s">
        <v>9202</v>
      </c>
      <c r="V108" s="7" t="s">
        <v>9202</v>
      </c>
      <c r="W108" s="7" t="s">
        <v>9203</v>
      </c>
      <c r="X108" s="7" t="s">
        <v>20</v>
      </c>
      <c r="Y108" s="7">
        <v>2</v>
      </c>
      <c r="AB108" s="3" t="str">
        <f>IF(Table11112[[#This Row],[In Adafruit Kit]]+Table11112[[#This Row],[Common part]]&gt;0,1,"")</f>
        <v/>
      </c>
      <c r="AE108" s="3" t="str">
        <f>VLOOKUP(Table11112[[#This Row],[Resistance (Ohms)]],Values!$A$12:'Values'!D$88,3,0)</f>
        <v>STOCK</v>
      </c>
      <c r="AF108" s="3" t="s">
        <v>29</v>
      </c>
      <c r="AG108" s="3" t="str">
        <f>CONCATENATE(Table11112[[#This Row],[Resistance (Ohms)]],Table11112[[#This Row],[Tolerance]],Table11112[[#This Row],[Stock]])</f>
        <v>43kÂ±5%Stock</v>
      </c>
      <c r="AH108" s="10" t="s">
        <v>11348</v>
      </c>
      <c r="AI108" s="6" t="s">
        <v>11349</v>
      </c>
    </row>
    <row r="109" spans="1:35">
      <c r="A109" s="7" t="s">
        <v>9193</v>
      </c>
      <c r="B109" s="7" t="s">
        <v>9634</v>
      </c>
      <c r="C109" s="7" t="s">
        <v>9635</v>
      </c>
      <c r="D109" s="7" t="s">
        <v>9636</v>
      </c>
      <c r="E109" s="7" t="s">
        <v>60</v>
      </c>
      <c r="F109" s="7" t="s">
        <v>9637</v>
      </c>
      <c r="G109" s="7">
        <v>1777</v>
      </c>
      <c r="H109" s="7">
        <v>0</v>
      </c>
      <c r="I109" s="7">
        <v>0.1</v>
      </c>
      <c r="J109" s="7">
        <v>0</v>
      </c>
      <c r="K109" s="7">
        <v>1</v>
      </c>
      <c r="L109" s="7" t="s">
        <v>38</v>
      </c>
      <c r="M109" s="7" t="s">
        <v>9198</v>
      </c>
      <c r="N109" s="7" t="s">
        <v>3068</v>
      </c>
      <c r="O109" s="7" t="s">
        <v>23</v>
      </c>
      <c r="P109" s="7" t="s">
        <v>9199</v>
      </c>
      <c r="Q109" s="7" t="s">
        <v>9200</v>
      </c>
      <c r="R109" s="7" t="s">
        <v>20</v>
      </c>
      <c r="S109" s="7" t="s">
        <v>9241</v>
      </c>
      <c r="T109" s="7" t="s">
        <v>67</v>
      </c>
      <c r="U109" s="7" t="s">
        <v>9202</v>
      </c>
      <c r="V109" s="7" t="s">
        <v>9202</v>
      </c>
      <c r="W109" s="7" t="s">
        <v>9203</v>
      </c>
      <c r="X109" s="7" t="s">
        <v>20</v>
      </c>
      <c r="Y109" s="7">
        <v>2</v>
      </c>
      <c r="AB109" s="3" t="str">
        <f>IF(Table11112[[#This Row],[In Adafruit Kit]]+Table11112[[#This Row],[Common part]]&gt;0,1,"")</f>
        <v/>
      </c>
      <c r="AE109" s="3" t="e">
        <f>VLOOKUP(Table11112[[#This Row],[Resistance (Ohms)]],Values!$A$12:'Values'!D$88,3,0)</f>
        <v>#N/A</v>
      </c>
      <c r="AF109" s="3"/>
      <c r="AG109" s="3" t="str">
        <f>CONCATENATE(Table11112[[#This Row],[Resistance (Ohms)]],Table11112[[#This Row],[Tolerance]],Table11112[[#This Row],[Stock]])</f>
        <v>1.2MÂ±5%</v>
      </c>
      <c r="AH109" s="10" t="s">
        <v>11348</v>
      </c>
      <c r="AI109" s="6" t="s">
        <v>11349</v>
      </c>
    </row>
    <row r="110" spans="1:35">
      <c r="A110" s="7" t="s">
        <v>9193</v>
      </c>
      <c r="B110" s="7" t="s">
        <v>9638</v>
      </c>
      <c r="C110" s="7" t="s">
        <v>9639</v>
      </c>
      <c r="D110" s="7" t="s">
        <v>9640</v>
      </c>
      <c r="E110" s="7" t="s">
        <v>60</v>
      </c>
      <c r="F110" s="7" t="s">
        <v>9641</v>
      </c>
      <c r="G110" s="7">
        <v>1506</v>
      </c>
      <c r="H110" s="7">
        <v>0</v>
      </c>
      <c r="I110" s="7">
        <v>0.1</v>
      </c>
      <c r="J110" s="7">
        <v>0</v>
      </c>
      <c r="K110" s="7">
        <v>1</v>
      </c>
      <c r="L110" s="7" t="s">
        <v>38</v>
      </c>
      <c r="M110" s="7" t="s">
        <v>9198</v>
      </c>
      <c r="N110" s="7" t="s">
        <v>2138</v>
      </c>
      <c r="O110" s="7" t="s">
        <v>23</v>
      </c>
      <c r="P110" s="7" t="s">
        <v>9199</v>
      </c>
      <c r="Q110" s="7" t="s">
        <v>9200</v>
      </c>
      <c r="R110" s="7" t="s">
        <v>20</v>
      </c>
      <c r="S110" s="7" t="s">
        <v>9212</v>
      </c>
      <c r="T110" s="7" t="s">
        <v>67</v>
      </c>
      <c r="U110" s="7" t="s">
        <v>9202</v>
      </c>
      <c r="V110" s="7" t="s">
        <v>9202</v>
      </c>
      <c r="W110" s="7" t="s">
        <v>9203</v>
      </c>
      <c r="X110" s="7" t="s">
        <v>20</v>
      </c>
      <c r="Y110" s="7">
        <v>2</v>
      </c>
      <c r="AB110" s="3" t="str">
        <f>IF(Table11112[[#This Row],[In Adafruit Kit]]+Table11112[[#This Row],[Common part]]&gt;0,1,"")</f>
        <v/>
      </c>
      <c r="AE110" s="3" t="e">
        <f>VLOOKUP(Table11112[[#This Row],[Resistance (Ohms)]],Values!$A$12:'Values'!D$88,3,0)</f>
        <v>#N/A</v>
      </c>
      <c r="AF110" s="3"/>
      <c r="AG110" s="3" t="str">
        <f>CONCATENATE(Table11112[[#This Row],[Resistance (Ohms)]],Table11112[[#This Row],[Tolerance]],Table11112[[#This Row],[Stock]])</f>
        <v>240kÂ±5%</v>
      </c>
      <c r="AH110" s="10" t="s">
        <v>11348</v>
      </c>
      <c r="AI110" s="6" t="s">
        <v>11349</v>
      </c>
    </row>
    <row r="111" spans="1:35">
      <c r="A111" s="7" t="s">
        <v>9193</v>
      </c>
      <c r="B111" s="7" t="s">
        <v>9233</v>
      </c>
      <c r="C111" s="7" t="s">
        <v>9234</v>
      </c>
      <c r="D111" s="7" t="s">
        <v>9235</v>
      </c>
      <c r="E111" s="7" t="s">
        <v>60</v>
      </c>
      <c r="F111" s="7" t="s">
        <v>9236</v>
      </c>
      <c r="G111" s="7">
        <v>16495</v>
      </c>
      <c r="H111" s="7">
        <v>0</v>
      </c>
      <c r="I111" s="7">
        <v>0.1</v>
      </c>
      <c r="J111" s="7">
        <v>0</v>
      </c>
      <c r="K111" s="7">
        <v>1</v>
      </c>
      <c r="L111" s="7" t="s">
        <v>38</v>
      </c>
      <c r="M111" s="7" t="s">
        <v>9198</v>
      </c>
      <c r="N111" s="7" t="s">
        <v>296</v>
      </c>
      <c r="O111" s="7" t="s">
        <v>23</v>
      </c>
      <c r="P111" s="7" t="s">
        <v>9199</v>
      </c>
      <c r="Q111" s="7" t="s">
        <v>9200</v>
      </c>
      <c r="R111" s="7" t="s">
        <v>20</v>
      </c>
      <c r="S111" s="7" t="s">
        <v>9201</v>
      </c>
      <c r="T111" s="7" t="s">
        <v>67</v>
      </c>
      <c r="U111" s="7" t="s">
        <v>9202</v>
      </c>
      <c r="V111" s="7" t="s">
        <v>9202</v>
      </c>
      <c r="W111" s="7" t="s">
        <v>9203</v>
      </c>
      <c r="X111" s="7" t="s">
        <v>20</v>
      </c>
      <c r="Y111" s="7">
        <v>2</v>
      </c>
      <c r="AB111" s="3" t="str">
        <f>IF(Table11112[[#This Row],[In Adafruit Kit]]+Table11112[[#This Row],[Common part]]&gt;0,1,"")</f>
        <v/>
      </c>
      <c r="AE111" s="3" t="str">
        <f>VLOOKUP(Table11112[[#This Row],[Resistance (Ohms)]],Values!$A$12:'Values'!D$88,3,0)</f>
        <v>STOCK</v>
      </c>
      <c r="AF111" s="3" t="s">
        <v>29</v>
      </c>
      <c r="AG111" s="3" t="str">
        <f>CONCATENATE(Table11112[[#This Row],[Resistance (Ohms)]],Table11112[[#This Row],[Tolerance]],Table11112[[#This Row],[Stock]])</f>
        <v>47kÂ±5%Stock</v>
      </c>
      <c r="AH111" s="10" t="s">
        <v>11348</v>
      </c>
      <c r="AI111" s="6" t="s">
        <v>11349</v>
      </c>
    </row>
    <row r="112" spans="1:35">
      <c r="A112" s="7" t="s">
        <v>9193</v>
      </c>
      <c r="B112" s="7" t="s">
        <v>9258</v>
      </c>
      <c r="C112" s="7" t="s">
        <v>9259</v>
      </c>
      <c r="D112" s="7" t="s">
        <v>9260</v>
      </c>
      <c r="E112" s="7" t="s">
        <v>60</v>
      </c>
      <c r="F112" s="7" t="s">
        <v>9261</v>
      </c>
      <c r="G112" s="7">
        <v>11801</v>
      </c>
      <c r="H112" s="7">
        <v>0</v>
      </c>
      <c r="I112" s="7">
        <v>0.1</v>
      </c>
      <c r="J112" s="7">
        <v>0</v>
      </c>
      <c r="K112" s="7">
        <v>1</v>
      </c>
      <c r="L112" s="7" t="s">
        <v>38</v>
      </c>
      <c r="M112" s="7" t="s">
        <v>9198</v>
      </c>
      <c r="N112" s="7" t="s">
        <v>300</v>
      </c>
      <c r="O112" s="7" t="s">
        <v>23</v>
      </c>
      <c r="P112" s="7" t="s">
        <v>9199</v>
      </c>
      <c r="Q112" s="7" t="s">
        <v>9200</v>
      </c>
      <c r="R112" s="7" t="s">
        <v>20</v>
      </c>
      <c r="S112" s="7" t="s">
        <v>9201</v>
      </c>
      <c r="T112" s="7" t="s">
        <v>67</v>
      </c>
      <c r="U112" s="7" t="s">
        <v>9202</v>
      </c>
      <c r="V112" s="7" t="s">
        <v>9202</v>
      </c>
      <c r="W112" s="7" t="s">
        <v>9203</v>
      </c>
      <c r="X112" s="7" t="s">
        <v>20</v>
      </c>
      <c r="Y112" s="7">
        <v>2</v>
      </c>
      <c r="AB112" s="3" t="str">
        <f>IF(Table11112[[#This Row],[In Adafruit Kit]]+Table11112[[#This Row],[Common part]]&gt;0,1,"")</f>
        <v/>
      </c>
      <c r="AE112" s="3" t="str">
        <f>VLOOKUP(Table11112[[#This Row],[Resistance (Ohms)]],Values!$A$12:'Values'!D$88,3,0)</f>
        <v>STOCK</v>
      </c>
      <c r="AF112" s="3" t="s">
        <v>29</v>
      </c>
      <c r="AG112" s="3" t="str">
        <f>CONCATENATE(Table11112[[#This Row],[Resistance (Ohms)]],Table11112[[#This Row],[Tolerance]],Table11112[[#This Row],[Stock]])</f>
        <v>5.1kÂ±5%Stock</v>
      </c>
      <c r="AH112" s="10" t="s">
        <v>11348</v>
      </c>
      <c r="AI112" s="6" t="s">
        <v>11349</v>
      </c>
    </row>
    <row r="113" spans="1:35">
      <c r="A113" s="7" t="s">
        <v>9193</v>
      </c>
      <c r="B113" s="7" t="s">
        <v>9650</v>
      </c>
      <c r="C113" s="7" t="s">
        <v>9651</v>
      </c>
      <c r="D113" s="7" t="s">
        <v>9652</v>
      </c>
      <c r="E113" s="7" t="s">
        <v>60</v>
      </c>
      <c r="F113" s="7" t="s">
        <v>9653</v>
      </c>
      <c r="G113" s="7">
        <v>1362</v>
      </c>
      <c r="H113" s="7">
        <v>0</v>
      </c>
      <c r="I113" s="7">
        <v>0.1</v>
      </c>
      <c r="J113" s="7">
        <v>0</v>
      </c>
      <c r="K113" s="7">
        <v>1</v>
      </c>
      <c r="L113" s="7" t="s">
        <v>38</v>
      </c>
      <c r="M113" s="7" t="s">
        <v>9198</v>
      </c>
      <c r="N113" s="7" t="s">
        <v>1498</v>
      </c>
      <c r="O113" s="7" t="s">
        <v>23</v>
      </c>
      <c r="P113" s="7" t="s">
        <v>9199</v>
      </c>
      <c r="Q113" s="7" t="s">
        <v>9200</v>
      </c>
      <c r="R113" s="7" t="s">
        <v>20</v>
      </c>
      <c r="S113" s="7" t="s">
        <v>9212</v>
      </c>
      <c r="T113" s="7" t="s">
        <v>67</v>
      </c>
      <c r="U113" s="7" t="s">
        <v>9202</v>
      </c>
      <c r="V113" s="7" t="s">
        <v>9202</v>
      </c>
      <c r="W113" s="7" t="s">
        <v>9203</v>
      </c>
      <c r="X113" s="7" t="s">
        <v>20</v>
      </c>
      <c r="Y113" s="7">
        <v>2</v>
      </c>
      <c r="AB113" s="3" t="str">
        <f>IF(Table11112[[#This Row],[In Adafruit Kit]]+Table11112[[#This Row],[Common part]]&gt;0,1,"")</f>
        <v/>
      </c>
      <c r="AE113" s="3" t="e">
        <f>VLOOKUP(Table11112[[#This Row],[Resistance (Ohms)]],Values!$A$12:'Values'!D$88,3,0)</f>
        <v>#N/A</v>
      </c>
      <c r="AF113" s="3"/>
      <c r="AG113" s="3" t="str">
        <f>CONCATENATE(Table11112[[#This Row],[Resistance (Ohms)]],Table11112[[#This Row],[Tolerance]],Table11112[[#This Row],[Stock]])</f>
        <v>560kÂ±5%</v>
      </c>
      <c r="AH113" s="10" t="s">
        <v>11348</v>
      </c>
      <c r="AI113" s="6" t="s">
        <v>11349</v>
      </c>
    </row>
    <row r="114" spans="1:35">
      <c r="A114" s="7" t="s">
        <v>9193</v>
      </c>
      <c r="B114" s="7" t="s">
        <v>9654</v>
      </c>
      <c r="C114" s="7" t="s">
        <v>9655</v>
      </c>
      <c r="D114" s="7" t="s">
        <v>9656</v>
      </c>
      <c r="E114" s="7" t="s">
        <v>60</v>
      </c>
      <c r="F114" s="7" t="s">
        <v>9657</v>
      </c>
      <c r="G114" s="7">
        <v>1315</v>
      </c>
      <c r="H114" s="7">
        <v>0</v>
      </c>
      <c r="I114" s="7">
        <v>0.1</v>
      </c>
      <c r="J114" s="7">
        <v>0</v>
      </c>
      <c r="K114" s="7">
        <v>1</v>
      </c>
      <c r="L114" s="7" t="s">
        <v>38</v>
      </c>
      <c r="M114" s="7" t="s">
        <v>9198</v>
      </c>
      <c r="N114" s="7">
        <v>75</v>
      </c>
      <c r="O114" s="7" t="s">
        <v>23</v>
      </c>
      <c r="P114" s="7" t="s">
        <v>9199</v>
      </c>
      <c r="Q114" s="7" t="s">
        <v>9200</v>
      </c>
      <c r="R114" s="7" t="s">
        <v>20</v>
      </c>
      <c r="S114" s="7" t="s">
        <v>9201</v>
      </c>
      <c r="T114" s="7" t="s">
        <v>67</v>
      </c>
      <c r="U114" s="7" t="s">
        <v>9202</v>
      </c>
      <c r="V114" s="7" t="s">
        <v>9202</v>
      </c>
      <c r="W114" s="7" t="s">
        <v>9203</v>
      </c>
      <c r="X114" s="7" t="s">
        <v>20</v>
      </c>
      <c r="Y114" s="7">
        <v>2</v>
      </c>
      <c r="AB114" s="3" t="str">
        <f>IF(Table11112[[#This Row],[In Adafruit Kit]]+Table11112[[#This Row],[Common part]]&gt;0,1,"")</f>
        <v/>
      </c>
      <c r="AE114" s="3" t="e">
        <f>VLOOKUP(Table11112[[#This Row],[Resistance (Ohms)]],Values!$A$12:'Values'!D$88,3,0)</f>
        <v>#N/A</v>
      </c>
      <c r="AF114" s="3"/>
      <c r="AG114" s="3" t="str">
        <f>CONCATENATE(Table11112[[#This Row],[Resistance (Ohms)]],Table11112[[#This Row],[Tolerance]],Table11112[[#This Row],[Stock]])</f>
        <v>75Â±5%</v>
      </c>
      <c r="AH114" s="10" t="s">
        <v>11348</v>
      </c>
      <c r="AI114" s="6" t="s">
        <v>11349</v>
      </c>
    </row>
    <row r="115" spans="1:35">
      <c r="A115" s="7" t="s">
        <v>9193</v>
      </c>
      <c r="B115" s="7" t="s">
        <v>9658</v>
      </c>
      <c r="C115" s="7" t="s">
        <v>9659</v>
      </c>
      <c r="D115" s="7" t="s">
        <v>9660</v>
      </c>
      <c r="E115" s="7" t="s">
        <v>60</v>
      </c>
      <c r="F115" s="7" t="s">
        <v>9661</v>
      </c>
      <c r="G115" s="7">
        <v>1229</v>
      </c>
      <c r="H115" s="7">
        <v>0</v>
      </c>
      <c r="I115" s="7">
        <v>0.1</v>
      </c>
      <c r="J115" s="7">
        <v>0</v>
      </c>
      <c r="K115" s="7">
        <v>1</v>
      </c>
      <c r="L115" s="7" t="s">
        <v>38</v>
      </c>
      <c r="M115" s="7" t="s">
        <v>9198</v>
      </c>
      <c r="N115" s="7" t="s">
        <v>2478</v>
      </c>
      <c r="O115" s="7" t="s">
        <v>23</v>
      </c>
      <c r="P115" s="7" t="s">
        <v>9199</v>
      </c>
      <c r="Q115" s="7" t="s">
        <v>9200</v>
      </c>
      <c r="R115" s="7" t="s">
        <v>20</v>
      </c>
      <c r="S115" s="7" t="s">
        <v>9241</v>
      </c>
      <c r="T115" s="7" t="s">
        <v>67</v>
      </c>
      <c r="U115" s="7" t="s">
        <v>9202</v>
      </c>
      <c r="V115" s="7" t="s">
        <v>9202</v>
      </c>
      <c r="W115" s="7" t="s">
        <v>9203</v>
      </c>
      <c r="X115" s="7" t="s">
        <v>20</v>
      </c>
      <c r="Y115" s="7">
        <v>2</v>
      </c>
      <c r="AB115" s="3" t="str">
        <f>IF(Table11112[[#This Row],[In Adafruit Kit]]+Table11112[[#This Row],[Common part]]&gt;0,1,"")</f>
        <v/>
      </c>
      <c r="AE115" s="3" t="e">
        <f>VLOOKUP(Table11112[[#This Row],[Resistance (Ohms)]],Values!$A$12:'Values'!D$88,3,0)</f>
        <v>#N/A</v>
      </c>
      <c r="AF115" s="3"/>
      <c r="AG115" s="3" t="str">
        <f>CONCATENATE(Table11112[[#This Row],[Resistance (Ohms)]],Table11112[[#This Row],[Tolerance]],Table11112[[#This Row],[Stock]])</f>
        <v>3MÂ±5%</v>
      </c>
      <c r="AH115" s="10" t="s">
        <v>11348</v>
      </c>
      <c r="AI115" s="6" t="s">
        <v>11349</v>
      </c>
    </row>
    <row r="116" spans="1:35">
      <c r="A116" s="7" t="s">
        <v>9193</v>
      </c>
      <c r="B116" s="7" t="s">
        <v>9662</v>
      </c>
      <c r="C116" s="7" t="s">
        <v>9663</v>
      </c>
      <c r="D116" s="7" t="s">
        <v>9664</v>
      </c>
      <c r="E116" s="7" t="s">
        <v>60</v>
      </c>
      <c r="F116" s="7" t="s">
        <v>9665</v>
      </c>
      <c r="G116" s="7">
        <v>998</v>
      </c>
      <c r="H116" s="7">
        <v>0</v>
      </c>
      <c r="I116" s="7">
        <v>0.1</v>
      </c>
      <c r="J116" s="7">
        <v>0</v>
      </c>
      <c r="K116" s="7">
        <v>1</v>
      </c>
      <c r="L116" s="7" t="s">
        <v>38</v>
      </c>
      <c r="M116" s="7" t="s">
        <v>9198</v>
      </c>
      <c r="N116" s="7" t="s">
        <v>3181</v>
      </c>
      <c r="O116" s="7" t="s">
        <v>23</v>
      </c>
      <c r="P116" s="7" t="s">
        <v>9199</v>
      </c>
      <c r="Q116" s="7" t="s">
        <v>9200</v>
      </c>
      <c r="R116" s="7" t="s">
        <v>20</v>
      </c>
      <c r="S116" s="7" t="s">
        <v>9241</v>
      </c>
      <c r="T116" s="7" t="s">
        <v>67</v>
      </c>
      <c r="U116" s="7" t="s">
        <v>9202</v>
      </c>
      <c r="V116" s="7" t="s">
        <v>9202</v>
      </c>
      <c r="W116" s="7" t="s">
        <v>9203</v>
      </c>
      <c r="X116" s="7" t="s">
        <v>20</v>
      </c>
      <c r="Y116" s="7">
        <v>2</v>
      </c>
      <c r="AB116" s="3" t="str">
        <f>IF(Table11112[[#This Row],[In Adafruit Kit]]+Table11112[[#This Row],[Common part]]&gt;0,1,"")</f>
        <v/>
      </c>
      <c r="AE116" s="3" t="e">
        <f>VLOOKUP(Table11112[[#This Row],[Resistance (Ohms)]],Values!$A$12:'Values'!D$88,3,0)</f>
        <v>#N/A</v>
      </c>
      <c r="AF116" s="3"/>
      <c r="AG116" s="3" t="str">
        <f>CONCATENATE(Table11112[[#This Row],[Resistance (Ohms)]],Table11112[[#This Row],[Tolerance]],Table11112[[#This Row],[Stock]])</f>
        <v>5.6MÂ±5%</v>
      </c>
      <c r="AH116" s="10" t="s">
        <v>11348</v>
      </c>
      <c r="AI116" s="6" t="s">
        <v>11349</v>
      </c>
    </row>
    <row r="117" spans="1:35">
      <c r="A117" s="7" t="s">
        <v>9193</v>
      </c>
      <c r="B117" s="7" t="s">
        <v>9646</v>
      </c>
      <c r="C117" s="7" t="s">
        <v>9647</v>
      </c>
      <c r="D117" s="7" t="s">
        <v>9648</v>
      </c>
      <c r="E117" s="7" t="s">
        <v>60</v>
      </c>
      <c r="F117" s="7" t="s">
        <v>9649</v>
      </c>
      <c r="G117" s="7">
        <v>1408</v>
      </c>
      <c r="H117" s="7">
        <v>0</v>
      </c>
      <c r="I117" s="7">
        <v>0.1</v>
      </c>
      <c r="J117" s="7">
        <v>0</v>
      </c>
      <c r="K117" s="7">
        <v>1</v>
      </c>
      <c r="L117" s="7" t="s">
        <v>38</v>
      </c>
      <c r="M117" s="7" t="s">
        <v>9198</v>
      </c>
      <c r="N117" s="7" t="s">
        <v>304</v>
      </c>
      <c r="O117" s="7" t="s">
        <v>23</v>
      </c>
      <c r="P117" s="7" t="s">
        <v>9199</v>
      </c>
      <c r="Q117" s="7" t="s">
        <v>9200</v>
      </c>
      <c r="R117" s="7" t="s">
        <v>20</v>
      </c>
      <c r="S117" s="7" t="s">
        <v>9212</v>
      </c>
      <c r="T117" s="7" t="s">
        <v>67</v>
      </c>
      <c r="U117" s="7" t="s">
        <v>9202</v>
      </c>
      <c r="V117" s="7" t="s">
        <v>9202</v>
      </c>
      <c r="W117" s="7" t="s">
        <v>9203</v>
      </c>
      <c r="X117" s="7" t="s">
        <v>20</v>
      </c>
      <c r="Y117" s="7">
        <v>2</v>
      </c>
      <c r="AB117" s="3" t="str">
        <f>IF(Table11112[[#This Row],[In Adafruit Kit]]+Table11112[[#This Row],[Common part]]&gt;0,1,"")</f>
        <v/>
      </c>
      <c r="AE117" s="3" t="str">
        <f>VLOOKUP(Table11112[[#This Row],[Resistance (Ohms)]],Values!$A$12:'Values'!D$88,3,0)</f>
        <v>STOCK</v>
      </c>
      <c r="AF117" s="3" t="s">
        <v>29</v>
      </c>
      <c r="AG117" s="3" t="str">
        <f>CONCATENATE(Table11112[[#This Row],[Resistance (Ohms)]],Table11112[[#This Row],[Tolerance]],Table11112[[#This Row],[Stock]])</f>
        <v>510kÂ±5%Stock</v>
      </c>
      <c r="AH117" s="10" t="s">
        <v>11348</v>
      </c>
      <c r="AI117" s="6" t="s">
        <v>11349</v>
      </c>
    </row>
    <row r="118" spans="1:35">
      <c r="A118" s="7" t="s">
        <v>9193</v>
      </c>
      <c r="B118" s="7" t="s">
        <v>9364</v>
      </c>
      <c r="C118" s="7" t="s">
        <v>9365</v>
      </c>
      <c r="D118" s="7" t="s">
        <v>9366</v>
      </c>
      <c r="E118" s="7" t="s">
        <v>60</v>
      </c>
      <c r="F118" s="7" t="s">
        <v>9367</v>
      </c>
      <c r="G118" s="7">
        <v>5418</v>
      </c>
      <c r="H118" s="7">
        <v>0</v>
      </c>
      <c r="I118" s="7">
        <v>0.1</v>
      </c>
      <c r="J118" s="7">
        <v>0</v>
      </c>
      <c r="K118" s="7">
        <v>1</v>
      </c>
      <c r="L118" s="7" t="s">
        <v>38</v>
      </c>
      <c r="M118" s="7" t="s">
        <v>9198</v>
      </c>
      <c r="N118" s="7" t="s">
        <v>312</v>
      </c>
      <c r="O118" s="7" t="s">
        <v>23</v>
      </c>
      <c r="P118" s="7" t="s">
        <v>9199</v>
      </c>
      <c r="Q118" s="7" t="s">
        <v>9200</v>
      </c>
      <c r="R118" s="7" t="s">
        <v>20</v>
      </c>
      <c r="S118" s="7" t="s">
        <v>9201</v>
      </c>
      <c r="T118" s="7" t="s">
        <v>67</v>
      </c>
      <c r="U118" s="7" t="s">
        <v>9202</v>
      </c>
      <c r="V118" s="7" t="s">
        <v>9202</v>
      </c>
      <c r="W118" s="7" t="s">
        <v>9203</v>
      </c>
      <c r="X118" s="7" t="s">
        <v>20</v>
      </c>
      <c r="Y118" s="7">
        <v>2</v>
      </c>
      <c r="AB118" s="3" t="str">
        <f>IF(Table11112[[#This Row],[In Adafruit Kit]]+Table11112[[#This Row],[Common part]]&gt;0,1,"")</f>
        <v/>
      </c>
      <c r="AE118" s="3" t="str">
        <f>VLOOKUP(Table11112[[#This Row],[Resistance (Ohms)]],Values!$A$12:'Values'!D$88,3,0)</f>
        <v>STOCK</v>
      </c>
      <c r="AF118" s="3" t="s">
        <v>29</v>
      </c>
      <c r="AG118" s="3" t="str">
        <f>CONCATENATE(Table11112[[#This Row],[Resistance (Ohms)]],Table11112[[#This Row],[Tolerance]],Table11112[[#This Row],[Stock]])</f>
        <v>6.8kÂ±5%Stock</v>
      </c>
      <c r="AH118" s="10" t="s">
        <v>11348</v>
      </c>
      <c r="AI118" s="6" t="s">
        <v>11349</v>
      </c>
    </row>
    <row r="119" spans="1:35">
      <c r="A119" s="7" t="s">
        <v>9193</v>
      </c>
      <c r="B119" s="7" t="s">
        <v>9674</v>
      </c>
      <c r="C119" s="7" t="s">
        <v>9675</v>
      </c>
      <c r="D119" s="7" t="s">
        <v>9676</v>
      </c>
      <c r="E119" s="7" t="s">
        <v>60</v>
      </c>
      <c r="F119" s="7" t="s">
        <v>9677</v>
      </c>
      <c r="G119" s="7">
        <v>574</v>
      </c>
      <c r="H119" s="7">
        <v>0</v>
      </c>
      <c r="I119" s="7">
        <v>0.1</v>
      </c>
      <c r="J119" s="7">
        <v>0</v>
      </c>
      <c r="K119" s="7">
        <v>1</v>
      </c>
      <c r="L119" s="7" t="s">
        <v>38</v>
      </c>
      <c r="M119" s="7" t="s">
        <v>9198</v>
      </c>
      <c r="N119" s="7" t="s">
        <v>2435</v>
      </c>
      <c r="O119" s="7" t="s">
        <v>23</v>
      </c>
      <c r="P119" s="7" t="s">
        <v>9199</v>
      </c>
      <c r="Q119" s="7" t="s">
        <v>9200</v>
      </c>
      <c r="R119" s="7" t="s">
        <v>20</v>
      </c>
      <c r="S119" s="7" t="s">
        <v>9241</v>
      </c>
      <c r="T119" s="7" t="s">
        <v>67</v>
      </c>
      <c r="U119" s="7" t="s">
        <v>9202</v>
      </c>
      <c r="V119" s="7" t="s">
        <v>9202</v>
      </c>
      <c r="W119" s="7" t="s">
        <v>9203</v>
      </c>
      <c r="X119" s="7" t="s">
        <v>20</v>
      </c>
      <c r="Y119" s="7">
        <v>2</v>
      </c>
      <c r="AB119" s="3" t="str">
        <f>IF(Table11112[[#This Row],[In Adafruit Kit]]+Table11112[[#This Row],[Common part]]&gt;0,1,"")</f>
        <v/>
      </c>
      <c r="AE119" s="3" t="e">
        <f>VLOOKUP(Table11112[[#This Row],[Resistance (Ohms)]],Values!$A$12:'Values'!D$88,3,0)</f>
        <v>#N/A</v>
      </c>
      <c r="AF119" s="3"/>
      <c r="AG119" s="3" t="str">
        <f>CONCATENATE(Table11112[[#This Row],[Resistance (Ohms)]],Table11112[[#This Row],[Tolerance]],Table11112[[#This Row],[Stock]])</f>
        <v>3.9MÂ±5%</v>
      </c>
      <c r="AH119" s="10" t="s">
        <v>11348</v>
      </c>
      <c r="AI119" s="6" t="s">
        <v>11349</v>
      </c>
    </row>
    <row r="120" spans="1:35">
      <c r="A120" s="7" t="s">
        <v>9193</v>
      </c>
      <c r="B120" s="7" t="s">
        <v>9678</v>
      </c>
      <c r="C120" s="7" t="s">
        <v>9679</v>
      </c>
      <c r="D120" s="7" t="s">
        <v>9680</v>
      </c>
      <c r="E120" s="7" t="s">
        <v>60</v>
      </c>
      <c r="F120" s="7" t="s">
        <v>9681</v>
      </c>
      <c r="G120" s="7">
        <v>249</v>
      </c>
      <c r="H120" s="7">
        <v>0</v>
      </c>
      <c r="I120" s="7">
        <v>0.1</v>
      </c>
      <c r="J120" s="7">
        <v>0</v>
      </c>
      <c r="K120" s="7">
        <v>1</v>
      </c>
      <c r="L120" s="7" t="s">
        <v>38</v>
      </c>
      <c r="M120" s="7" t="s">
        <v>9198</v>
      </c>
      <c r="N120" s="7">
        <v>110</v>
      </c>
      <c r="O120" s="7" t="s">
        <v>23</v>
      </c>
      <c r="P120" s="7" t="s">
        <v>9199</v>
      </c>
      <c r="Q120" s="7" t="s">
        <v>9200</v>
      </c>
      <c r="R120" s="7" t="s">
        <v>20</v>
      </c>
      <c r="S120" s="7" t="s">
        <v>9201</v>
      </c>
      <c r="T120" s="7" t="s">
        <v>67</v>
      </c>
      <c r="U120" s="7" t="s">
        <v>9202</v>
      </c>
      <c r="V120" s="7" t="s">
        <v>9202</v>
      </c>
      <c r="W120" s="7" t="s">
        <v>9203</v>
      </c>
      <c r="X120" s="7" t="s">
        <v>20</v>
      </c>
      <c r="Y120" s="7">
        <v>2</v>
      </c>
      <c r="AB120" s="3" t="str">
        <f>IF(Table11112[[#This Row],[In Adafruit Kit]]+Table11112[[#This Row],[Common part]]&gt;0,1,"")</f>
        <v/>
      </c>
      <c r="AE120" s="3" t="e">
        <f>VLOOKUP(Table11112[[#This Row],[Resistance (Ohms)]],Values!$A$12:'Values'!D$88,3,0)</f>
        <v>#N/A</v>
      </c>
      <c r="AF120" s="3"/>
      <c r="AG120" s="3" t="str">
        <f>CONCATENATE(Table11112[[#This Row],[Resistance (Ohms)]],Table11112[[#This Row],[Tolerance]],Table11112[[#This Row],[Stock]])</f>
        <v>110Â±5%</v>
      </c>
      <c r="AH120" s="10" t="s">
        <v>11348</v>
      </c>
      <c r="AI120" s="6" t="s">
        <v>11349</v>
      </c>
    </row>
    <row r="121" spans="1:35">
      <c r="A121" s="7" t="s">
        <v>9193</v>
      </c>
      <c r="B121" s="7" t="s">
        <v>9682</v>
      </c>
      <c r="C121" s="7" t="s">
        <v>9683</v>
      </c>
      <c r="D121" s="7" t="s">
        <v>9684</v>
      </c>
      <c r="E121" s="7" t="s">
        <v>60</v>
      </c>
      <c r="F121" s="7" t="s">
        <v>9685</v>
      </c>
      <c r="G121" s="7">
        <v>144</v>
      </c>
      <c r="H121" s="7">
        <v>0</v>
      </c>
      <c r="I121" s="7">
        <v>0.1</v>
      </c>
      <c r="J121" s="7">
        <v>0</v>
      </c>
      <c r="K121" s="7">
        <v>1</v>
      </c>
      <c r="L121" s="7" t="s">
        <v>38</v>
      </c>
      <c r="M121" s="7" t="s">
        <v>9198</v>
      </c>
      <c r="N121" s="7" t="s">
        <v>517</v>
      </c>
      <c r="O121" s="7" t="s">
        <v>23</v>
      </c>
      <c r="P121" s="7" t="s">
        <v>9199</v>
      </c>
      <c r="Q121" s="7" t="s">
        <v>9200</v>
      </c>
      <c r="R121" s="7" t="s">
        <v>20</v>
      </c>
      <c r="S121" s="7" t="s">
        <v>9212</v>
      </c>
      <c r="T121" s="7" t="s">
        <v>67</v>
      </c>
      <c r="U121" s="7" t="s">
        <v>9202</v>
      </c>
      <c r="V121" s="7" t="s">
        <v>9202</v>
      </c>
      <c r="W121" s="7" t="s">
        <v>9203</v>
      </c>
      <c r="X121" s="7" t="s">
        <v>20</v>
      </c>
      <c r="Y121" s="7">
        <v>2</v>
      </c>
      <c r="AB121" s="3" t="str">
        <f>IF(Table11112[[#This Row],[In Adafruit Kit]]+Table11112[[#This Row],[Common part]]&gt;0,1,"")</f>
        <v/>
      </c>
      <c r="AE121" s="3" t="e">
        <f>VLOOKUP(Table11112[[#This Row],[Resistance (Ohms)]],Values!$A$12:'Values'!D$88,3,0)</f>
        <v>#N/A</v>
      </c>
      <c r="AF121" s="3"/>
      <c r="AG121" s="3" t="str">
        <f>CONCATENATE(Table11112[[#This Row],[Resistance (Ohms)]],Table11112[[#This Row],[Tolerance]],Table11112[[#This Row],[Stock]])</f>
        <v>160kÂ±5%</v>
      </c>
      <c r="AH121" s="10" t="s">
        <v>11348</v>
      </c>
      <c r="AI121" s="6" t="s">
        <v>11349</v>
      </c>
    </row>
    <row r="122" spans="1:35">
      <c r="A122" s="7" t="s">
        <v>9193</v>
      </c>
      <c r="B122" s="7" t="s">
        <v>9686</v>
      </c>
      <c r="C122" s="7" t="s">
        <v>9687</v>
      </c>
      <c r="D122" s="7" t="s">
        <v>9688</v>
      </c>
      <c r="E122" s="7" t="s">
        <v>60</v>
      </c>
      <c r="F122" s="7" t="s">
        <v>9689</v>
      </c>
      <c r="G122" s="7">
        <v>8890</v>
      </c>
      <c r="H122" s="7">
        <v>0</v>
      </c>
      <c r="I122" s="7">
        <v>0.1</v>
      </c>
      <c r="J122" s="7">
        <v>0</v>
      </c>
      <c r="K122" s="7">
        <v>1</v>
      </c>
      <c r="L122" s="7" t="s">
        <v>38</v>
      </c>
      <c r="M122" s="7" t="s">
        <v>9198</v>
      </c>
      <c r="N122" s="7" t="s">
        <v>3196</v>
      </c>
      <c r="O122" s="7" t="s">
        <v>23</v>
      </c>
      <c r="P122" s="7" t="s">
        <v>9199</v>
      </c>
      <c r="Q122" s="7" t="s">
        <v>9200</v>
      </c>
      <c r="R122" s="7" t="s">
        <v>20</v>
      </c>
      <c r="S122" s="7" t="s">
        <v>9241</v>
      </c>
      <c r="T122" s="7" t="s">
        <v>67</v>
      </c>
      <c r="U122" s="7" t="s">
        <v>9202</v>
      </c>
      <c r="V122" s="7" t="s">
        <v>9202</v>
      </c>
      <c r="W122" s="7" t="s">
        <v>9203</v>
      </c>
      <c r="X122" s="7" t="s">
        <v>20</v>
      </c>
      <c r="Y122" s="7">
        <v>2</v>
      </c>
      <c r="AB122" s="3" t="str">
        <f>IF(Table11112[[#This Row],[In Adafruit Kit]]+Table11112[[#This Row],[Common part]]&gt;0,1,"")</f>
        <v/>
      </c>
      <c r="AE122" s="3" t="e">
        <f>VLOOKUP(Table11112[[#This Row],[Resistance (Ohms)]],Values!$A$12:'Values'!D$88,3,0)</f>
        <v>#N/A</v>
      </c>
      <c r="AF122" s="3"/>
      <c r="AG122" s="3" t="str">
        <f>CONCATENATE(Table11112[[#This Row],[Resistance (Ohms)]],Table11112[[#This Row],[Tolerance]],Table11112[[#This Row],[Stock]])</f>
        <v>9.1MÂ±5%</v>
      </c>
      <c r="AH122" s="10" t="s">
        <v>11348</v>
      </c>
      <c r="AI122" s="6" t="s">
        <v>11349</v>
      </c>
    </row>
    <row r="123" spans="1:35">
      <c r="A123" s="7" t="s">
        <v>9193</v>
      </c>
      <c r="B123" s="7" t="s">
        <v>9690</v>
      </c>
      <c r="C123" s="7" t="s">
        <v>9691</v>
      </c>
      <c r="D123" s="7" t="s">
        <v>9692</v>
      </c>
      <c r="E123" s="7" t="s">
        <v>60</v>
      </c>
      <c r="F123" s="7" t="s">
        <v>9693</v>
      </c>
      <c r="G123" s="7">
        <v>8356</v>
      </c>
      <c r="H123" s="7">
        <v>0</v>
      </c>
      <c r="I123" s="7">
        <v>0.1</v>
      </c>
      <c r="J123" s="7">
        <v>0</v>
      </c>
      <c r="K123" s="7">
        <v>1</v>
      </c>
      <c r="L123" s="7" t="s">
        <v>38</v>
      </c>
      <c r="M123" s="7" t="s">
        <v>9198</v>
      </c>
      <c r="N123" s="7">
        <v>910</v>
      </c>
      <c r="O123" s="7" t="s">
        <v>23</v>
      </c>
      <c r="P123" s="7" t="s">
        <v>9199</v>
      </c>
      <c r="Q123" s="7" t="s">
        <v>9200</v>
      </c>
      <c r="R123" s="7" t="s">
        <v>20</v>
      </c>
      <c r="S123" s="7" t="s">
        <v>9201</v>
      </c>
      <c r="T123" s="7" t="s">
        <v>67</v>
      </c>
      <c r="U123" s="7" t="s">
        <v>9202</v>
      </c>
      <c r="V123" s="7" t="s">
        <v>9202</v>
      </c>
      <c r="W123" s="7" t="s">
        <v>9203</v>
      </c>
      <c r="X123" s="7" t="s">
        <v>20</v>
      </c>
      <c r="Y123" s="7">
        <v>2</v>
      </c>
      <c r="AB123" s="3" t="str">
        <f>IF(Table11112[[#This Row],[In Adafruit Kit]]+Table11112[[#This Row],[Common part]]&gt;0,1,"")</f>
        <v/>
      </c>
      <c r="AE123" s="3" t="e">
        <f>VLOOKUP(Table11112[[#This Row],[Resistance (Ohms)]],Values!$A$12:'Values'!D$88,3,0)</f>
        <v>#N/A</v>
      </c>
      <c r="AF123" s="3"/>
      <c r="AG123" s="3" t="str">
        <f>CONCATENATE(Table11112[[#This Row],[Resistance (Ohms)]],Table11112[[#This Row],[Tolerance]],Table11112[[#This Row],[Stock]])</f>
        <v>910Â±5%</v>
      </c>
      <c r="AH123" s="10" t="s">
        <v>11348</v>
      </c>
      <c r="AI123" s="6" t="s">
        <v>11349</v>
      </c>
    </row>
    <row r="124" spans="1:35">
      <c r="A124" s="7" t="s">
        <v>9193</v>
      </c>
      <c r="B124" s="7" t="s">
        <v>9694</v>
      </c>
      <c r="C124" s="7" t="s">
        <v>9695</v>
      </c>
      <c r="D124" s="7" t="s">
        <v>9696</v>
      </c>
      <c r="E124" s="7" t="s">
        <v>60</v>
      </c>
      <c r="F124" s="7" t="s">
        <v>9697</v>
      </c>
      <c r="G124" s="7">
        <v>8240</v>
      </c>
      <c r="H124" s="7">
        <v>0</v>
      </c>
      <c r="I124" s="7">
        <v>0.1</v>
      </c>
      <c r="J124" s="7">
        <v>0</v>
      </c>
      <c r="K124" s="7">
        <v>1</v>
      </c>
      <c r="L124" s="7" t="s">
        <v>38</v>
      </c>
      <c r="M124" s="7" t="s">
        <v>9198</v>
      </c>
      <c r="N124" s="7" t="s">
        <v>2524</v>
      </c>
      <c r="O124" s="7" t="s">
        <v>23</v>
      </c>
      <c r="P124" s="7" t="s">
        <v>9199</v>
      </c>
      <c r="Q124" s="7" t="s">
        <v>9200</v>
      </c>
      <c r="R124" s="7" t="s">
        <v>20</v>
      </c>
      <c r="S124" s="7" t="s">
        <v>9241</v>
      </c>
      <c r="T124" s="7" t="s">
        <v>67</v>
      </c>
      <c r="U124" s="7" t="s">
        <v>9202</v>
      </c>
      <c r="V124" s="7" t="s">
        <v>9202</v>
      </c>
      <c r="W124" s="7" t="s">
        <v>9203</v>
      </c>
      <c r="X124" s="7" t="s">
        <v>20</v>
      </c>
      <c r="Y124" s="7">
        <v>2</v>
      </c>
      <c r="AB124" s="3" t="str">
        <f>IF(Table11112[[#This Row],[In Adafruit Kit]]+Table11112[[#This Row],[Common part]]&gt;0,1,"")</f>
        <v/>
      </c>
      <c r="AE124" s="3" t="e">
        <f>VLOOKUP(Table11112[[#This Row],[Resistance (Ohms)]],Values!$A$12:'Values'!D$88,3,0)</f>
        <v>#N/A</v>
      </c>
      <c r="AF124" s="3"/>
      <c r="AG124" s="3" t="str">
        <f>CONCATENATE(Table11112[[#This Row],[Resistance (Ohms)]],Table11112[[#This Row],[Tolerance]],Table11112[[#This Row],[Stock]])</f>
        <v>4.3MÂ±5%</v>
      </c>
      <c r="AH124" s="10" t="s">
        <v>11348</v>
      </c>
      <c r="AI124" s="6" t="s">
        <v>11349</v>
      </c>
    </row>
    <row r="125" spans="1:35">
      <c r="A125" s="7" t="s">
        <v>9193</v>
      </c>
      <c r="B125" s="7" t="s">
        <v>9698</v>
      </c>
      <c r="C125" s="7" t="s">
        <v>9699</v>
      </c>
      <c r="D125" s="7" t="s">
        <v>9700</v>
      </c>
      <c r="E125" s="7" t="s">
        <v>60</v>
      </c>
      <c r="F125" s="7" t="s">
        <v>9701</v>
      </c>
      <c r="G125" s="7">
        <v>8216</v>
      </c>
      <c r="H125" s="7">
        <v>0</v>
      </c>
      <c r="I125" s="7">
        <v>0.1</v>
      </c>
      <c r="J125" s="7">
        <v>0</v>
      </c>
      <c r="K125" s="7">
        <v>1</v>
      </c>
      <c r="L125" s="7" t="s">
        <v>38</v>
      </c>
      <c r="M125" s="7" t="s">
        <v>9198</v>
      </c>
      <c r="N125" s="7" t="s">
        <v>2920</v>
      </c>
      <c r="O125" s="7" t="s">
        <v>23</v>
      </c>
      <c r="P125" s="7" t="s">
        <v>9199</v>
      </c>
      <c r="Q125" s="7" t="s">
        <v>9200</v>
      </c>
      <c r="R125" s="7" t="s">
        <v>20</v>
      </c>
      <c r="S125" s="7" t="s">
        <v>9201</v>
      </c>
      <c r="T125" s="7" t="s">
        <v>67</v>
      </c>
      <c r="U125" s="7" t="s">
        <v>9202</v>
      </c>
      <c r="V125" s="7" t="s">
        <v>9202</v>
      </c>
      <c r="W125" s="7" t="s">
        <v>9203</v>
      </c>
      <c r="X125" s="7" t="s">
        <v>20</v>
      </c>
      <c r="Y125" s="7">
        <v>2</v>
      </c>
      <c r="AB125" s="3" t="str">
        <f>IF(Table11112[[#This Row],[In Adafruit Kit]]+Table11112[[#This Row],[Common part]]&gt;0,1,"")</f>
        <v/>
      </c>
      <c r="AE125" s="3" t="e">
        <f>VLOOKUP(Table11112[[#This Row],[Resistance (Ohms)]],Values!$A$12:'Values'!D$88,3,0)</f>
        <v>#N/A</v>
      </c>
      <c r="AF125" s="3"/>
      <c r="AG125" s="3" t="str">
        <f>CONCATENATE(Table11112[[#This Row],[Resistance (Ohms)]],Table11112[[#This Row],[Tolerance]],Table11112[[#This Row],[Stock]])</f>
        <v>91kÂ±5%</v>
      </c>
      <c r="AH125" s="10" t="s">
        <v>11348</v>
      </c>
      <c r="AI125" s="6" t="s">
        <v>11349</v>
      </c>
    </row>
    <row r="126" spans="1:35">
      <c r="A126" s="7" t="s">
        <v>9193</v>
      </c>
      <c r="B126" s="7" t="s">
        <v>9702</v>
      </c>
      <c r="C126" s="7" t="s">
        <v>9703</v>
      </c>
      <c r="D126" s="7" t="s">
        <v>9704</v>
      </c>
      <c r="E126" s="7" t="s">
        <v>60</v>
      </c>
      <c r="F126" s="7" t="s">
        <v>9705</v>
      </c>
      <c r="G126" s="7">
        <v>8000</v>
      </c>
      <c r="H126" s="7">
        <v>0</v>
      </c>
      <c r="I126" s="7">
        <v>0.1</v>
      </c>
      <c r="J126" s="7">
        <v>0</v>
      </c>
      <c r="K126" s="7">
        <v>1</v>
      </c>
      <c r="L126" s="7" t="s">
        <v>38</v>
      </c>
      <c r="M126" s="7" t="s">
        <v>9198</v>
      </c>
      <c r="N126" s="7">
        <v>1.1000000000000001</v>
      </c>
      <c r="O126" s="7" t="s">
        <v>23</v>
      </c>
      <c r="P126" s="7" t="s">
        <v>9199</v>
      </c>
      <c r="Q126" s="7" t="s">
        <v>9200</v>
      </c>
      <c r="R126" s="7" t="s">
        <v>20</v>
      </c>
      <c r="S126" s="7" t="s">
        <v>9201</v>
      </c>
      <c r="T126" s="7" t="s">
        <v>67</v>
      </c>
      <c r="U126" s="7" t="s">
        <v>9202</v>
      </c>
      <c r="V126" s="7" t="s">
        <v>9202</v>
      </c>
      <c r="W126" s="7" t="s">
        <v>9203</v>
      </c>
      <c r="X126" s="7" t="s">
        <v>20</v>
      </c>
      <c r="Y126" s="7">
        <v>2</v>
      </c>
      <c r="AB126" s="3" t="str">
        <f>IF(Table11112[[#This Row],[In Adafruit Kit]]+Table11112[[#This Row],[Common part]]&gt;0,1,"")</f>
        <v/>
      </c>
      <c r="AE126" s="3" t="e">
        <f>VLOOKUP(Table11112[[#This Row],[Resistance (Ohms)]],Values!$A$12:'Values'!D$88,3,0)</f>
        <v>#N/A</v>
      </c>
      <c r="AF126" s="3"/>
      <c r="AG126" s="3" t="str">
        <f>CONCATENATE(Table11112[[#This Row],[Resistance (Ohms)]],Table11112[[#This Row],[Tolerance]],Table11112[[#This Row],[Stock]])</f>
        <v>1.1Â±5%</v>
      </c>
      <c r="AH126" s="10" t="s">
        <v>11348</v>
      </c>
      <c r="AI126" s="6" t="s">
        <v>11349</v>
      </c>
    </row>
    <row r="127" spans="1:35">
      <c r="A127" s="7" t="s">
        <v>9193</v>
      </c>
      <c r="B127" s="7" t="s">
        <v>9706</v>
      </c>
      <c r="C127" s="7" t="s">
        <v>9707</v>
      </c>
      <c r="D127" s="7" t="s">
        <v>9708</v>
      </c>
      <c r="E127" s="7" t="s">
        <v>60</v>
      </c>
      <c r="F127" s="7" t="s">
        <v>9709</v>
      </c>
      <c r="G127" s="7">
        <v>7922</v>
      </c>
      <c r="H127" s="7">
        <v>0</v>
      </c>
      <c r="I127" s="7">
        <v>0.1</v>
      </c>
      <c r="J127" s="7">
        <v>0</v>
      </c>
      <c r="K127" s="7">
        <v>1</v>
      </c>
      <c r="L127" s="7" t="s">
        <v>38</v>
      </c>
      <c r="M127" s="7" t="s">
        <v>9198</v>
      </c>
      <c r="N127" s="7" t="s">
        <v>3129</v>
      </c>
      <c r="O127" s="7" t="s">
        <v>23</v>
      </c>
      <c r="P127" s="7" t="s">
        <v>9199</v>
      </c>
      <c r="Q127" s="7" t="s">
        <v>9200</v>
      </c>
      <c r="R127" s="7" t="s">
        <v>20</v>
      </c>
      <c r="S127" s="7" t="s">
        <v>9212</v>
      </c>
      <c r="T127" s="7" t="s">
        <v>67</v>
      </c>
      <c r="U127" s="7" t="s">
        <v>9202</v>
      </c>
      <c r="V127" s="7" t="s">
        <v>9202</v>
      </c>
      <c r="W127" s="7" t="s">
        <v>9203</v>
      </c>
      <c r="X127" s="7" t="s">
        <v>20</v>
      </c>
      <c r="Y127" s="7">
        <v>2</v>
      </c>
      <c r="AB127" s="3" t="str">
        <f>IF(Table11112[[#This Row],[In Adafruit Kit]]+Table11112[[#This Row],[Common part]]&gt;0,1,"")</f>
        <v/>
      </c>
      <c r="AE127" s="3" t="e">
        <f>VLOOKUP(Table11112[[#This Row],[Resistance (Ohms)]],Values!$A$12:'Values'!D$88,3,0)</f>
        <v>#N/A</v>
      </c>
      <c r="AF127" s="3"/>
      <c r="AG127" s="3" t="str">
        <f>CONCATENATE(Table11112[[#This Row],[Resistance (Ohms)]],Table11112[[#This Row],[Tolerance]],Table11112[[#This Row],[Stock]])</f>
        <v>360kÂ±5%</v>
      </c>
      <c r="AH127" s="10" t="s">
        <v>11348</v>
      </c>
      <c r="AI127" s="6" t="s">
        <v>11349</v>
      </c>
    </row>
    <row r="128" spans="1:35">
      <c r="A128" s="7" t="s">
        <v>9193</v>
      </c>
      <c r="B128" s="7" t="s">
        <v>9710</v>
      </c>
      <c r="C128" s="7" t="s">
        <v>9711</v>
      </c>
      <c r="D128" s="7" t="s">
        <v>9712</v>
      </c>
      <c r="E128" s="7" t="s">
        <v>60</v>
      </c>
      <c r="F128" s="7" t="s">
        <v>9713</v>
      </c>
      <c r="G128" s="7">
        <v>7824</v>
      </c>
      <c r="H128" s="7">
        <v>0</v>
      </c>
      <c r="I128" s="7">
        <v>0.1</v>
      </c>
      <c r="J128" s="7">
        <v>0</v>
      </c>
      <c r="K128" s="7">
        <v>1</v>
      </c>
      <c r="L128" s="7" t="s">
        <v>38</v>
      </c>
      <c r="M128" s="7" t="s">
        <v>9198</v>
      </c>
      <c r="N128" s="7">
        <v>18</v>
      </c>
      <c r="O128" s="7" t="s">
        <v>23</v>
      </c>
      <c r="P128" s="7" t="s">
        <v>9199</v>
      </c>
      <c r="Q128" s="7" t="s">
        <v>9200</v>
      </c>
      <c r="R128" s="7" t="s">
        <v>20</v>
      </c>
      <c r="S128" s="7" t="s">
        <v>9201</v>
      </c>
      <c r="T128" s="7" t="s">
        <v>67</v>
      </c>
      <c r="U128" s="7" t="s">
        <v>9202</v>
      </c>
      <c r="V128" s="7" t="s">
        <v>9202</v>
      </c>
      <c r="W128" s="7" t="s">
        <v>9203</v>
      </c>
      <c r="X128" s="7" t="s">
        <v>20</v>
      </c>
      <c r="Y128" s="7">
        <v>2</v>
      </c>
      <c r="AB128" s="3" t="str">
        <f>IF(Table11112[[#This Row],[In Adafruit Kit]]+Table11112[[#This Row],[Common part]]&gt;0,1,"")</f>
        <v/>
      </c>
      <c r="AE128" s="3" t="e">
        <f>VLOOKUP(Table11112[[#This Row],[Resistance (Ohms)]],Values!$A$12:'Values'!D$88,3,0)</f>
        <v>#N/A</v>
      </c>
      <c r="AF128" s="3"/>
      <c r="AG128" s="3" t="str">
        <f>CONCATENATE(Table11112[[#This Row],[Resistance (Ohms)]],Table11112[[#This Row],[Tolerance]],Table11112[[#This Row],[Stock]])</f>
        <v>18Â±5%</v>
      </c>
      <c r="AH128" s="10" t="s">
        <v>11348</v>
      </c>
      <c r="AI128" s="6" t="s">
        <v>11349</v>
      </c>
    </row>
    <row r="129" spans="1:35">
      <c r="A129" s="7" t="s">
        <v>9193</v>
      </c>
      <c r="B129" s="7" t="s">
        <v>9714</v>
      </c>
      <c r="C129" s="7" t="s">
        <v>9715</v>
      </c>
      <c r="D129" s="7" t="s">
        <v>9716</v>
      </c>
      <c r="E129" s="7" t="s">
        <v>60</v>
      </c>
      <c r="F129" s="7" t="s">
        <v>9717</v>
      </c>
      <c r="G129" s="7">
        <v>7550</v>
      </c>
      <c r="H129" s="7">
        <v>0</v>
      </c>
      <c r="I129" s="7">
        <v>0.1</v>
      </c>
      <c r="J129" s="7">
        <v>0</v>
      </c>
      <c r="K129" s="7">
        <v>1</v>
      </c>
      <c r="L129" s="7" t="s">
        <v>38</v>
      </c>
      <c r="M129" s="7" t="s">
        <v>9198</v>
      </c>
      <c r="N129" s="7">
        <v>3.6</v>
      </c>
      <c r="O129" s="7" t="s">
        <v>23</v>
      </c>
      <c r="P129" s="7" t="s">
        <v>9199</v>
      </c>
      <c r="Q129" s="7" t="s">
        <v>9200</v>
      </c>
      <c r="R129" s="7" t="s">
        <v>20</v>
      </c>
      <c r="S129" s="7" t="s">
        <v>9201</v>
      </c>
      <c r="T129" s="7" t="s">
        <v>67</v>
      </c>
      <c r="U129" s="7" t="s">
        <v>9202</v>
      </c>
      <c r="V129" s="7" t="s">
        <v>9202</v>
      </c>
      <c r="W129" s="7" t="s">
        <v>9203</v>
      </c>
      <c r="X129" s="7" t="s">
        <v>20</v>
      </c>
      <c r="Y129" s="7">
        <v>2</v>
      </c>
      <c r="AB129" s="3" t="str">
        <f>IF(Table11112[[#This Row],[In Adafruit Kit]]+Table11112[[#This Row],[Common part]]&gt;0,1,"")</f>
        <v/>
      </c>
      <c r="AE129" s="3" t="e">
        <f>VLOOKUP(Table11112[[#This Row],[Resistance (Ohms)]],Values!$A$12:'Values'!D$88,3,0)</f>
        <v>#N/A</v>
      </c>
      <c r="AF129" s="3"/>
      <c r="AG129" s="3" t="str">
        <f>CONCATENATE(Table11112[[#This Row],[Resistance (Ohms)]],Table11112[[#This Row],[Tolerance]],Table11112[[#This Row],[Stock]])</f>
        <v>3.6Â±5%</v>
      </c>
      <c r="AH129" s="10" t="s">
        <v>11348</v>
      </c>
      <c r="AI129" s="6" t="s">
        <v>11349</v>
      </c>
    </row>
    <row r="130" spans="1:35">
      <c r="A130" s="7" t="s">
        <v>9193</v>
      </c>
      <c r="B130" s="7" t="s">
        <v>9718</v>
      </c>
      <c r="C130" s="7" t="s">
        <v>9719</v>
      </c>
      <c r="D130" s="7" t="s">
        <v>9720</v>
      </c>
      <c r="E130" s="7" t="s">
        <v>60</v>
      </c>
      <c r="F130" s="7" t="s">
        <v>9721</v>
      </c>
      <c r="G130" s="7">
        <v>7254</v>
      </c>
      <c r="H130" s="7">
        <v>0</v>
      </c>
      <c r="I130" s="7">
        <v>0.1</v>
      </c>
      <c r="J130" s="7">
        <v>0</v>
      </c>
      <c r="K130" s="7">
        <v>1</v>
      </c>
      <c r="L130" s="7" t="s">
        <v>38</v>
      </c>
      <c r="M130" s="7" t="s">
        <v>9198</v>
      </c>
      <c r="N130" s="7" t="s">
        <v>501</v>
      </c>
      <c r="O130" s="7" t="s">
        <v>23</v>
      </c>
      <c r="P130" s="7" t="s">
        <v>9199</v>
      </c>
      <c r="Q130" s="7" t="s">
        <v>9200</v>
      </c>
      <c r="R130" s="7" t="s">
        <v>20</v>
      </c>
      <c r="S130" s="7" t="s">
        <v>9212</v>
      </c>
      <c r="T130" s="7" t="s">
        <v>67</v>
      </c>
      <c r="U130" s="7" t="s">
        <v>9202</v>
      </c>
      <c r="V130" s="7" t="s">
        <v>9202</v>
      </c>
      <c r="W130" s="7" t="s">
        <v>9203</v>
      </c>
      <c r="X130" s="7" t="s">
        <v>20</v>
      </c>
      <c r="Y130" s="7">
        <v>2</v>
      </c>
      <c r="AB130" s="3" t="str">
        <f>IF(Table11112[[#This Row],[In Adafruit Kit]]+Table11112[[#This Row],[Common part]]&gt;0,1,"")</f>
        <v/>
      </c>
      <c r="AE130" s="3" t="e">
        <f>VLOOKUP(Table11112[[#This Row],[Resistance (Ohms)]],Values!$A$12:'Values'!D$88,3,0)</f>
        <v>#N/A</v>
      </c>
      <c r="AF130" s="3"/>
      <c r="AG130" s="3" t="str">
        <f>CONCATENATE(Table11112[[#This Row],[Resistance (Ohms)]],Table11112[[#This Row],[Tolerance]],Table11112[[#This Row],[Stock]])</f>
        <v>110kÂ±5%</v>
      </c>
      <c r="AH130" s="10" t="s">
        <v>11348</v>
      </c>
      <c r="AI130" s="6" t="s">
        <v>11349</v>
      </c>
    </row>
    <row r="131" spans="1:35">
      <c r="A131" s="7" t="s">
        <v>9193</v>
      </c>
      <c r="B131" s="7" t="s">
        <v>9591</v>
      </c>
      <c r="C131" s="7" t="s">
        <v>9592</v>
      </c>
      <c r="D131" s="7" t="s">
        <v>9593</v>
      </c>
      <c r="E131" s="7" t="s">
        <v>60</v>
      </c>
      <c r="F131" s="7" t="s">
        <v>9594</v>
      </c>
      <c r="G131" s="7">
        <v>3255</v>
      </c>
      <c r="H131" s="7">
        <v>0</v>
      </c>
      <c r="I131" s="7">
        <v>0.1</v>
      </c>
      <c r="J131" s="7">
        <v>0</v>
      </c>
      <c r="K131" s="7">
        <v>1</v>
      </c>
      <c r="L131" s="7" t="s">
        <v>38</v>
      </c>
      <c r="M131" s="7" t="s">
        <v>9198</v>
      </c>
      <c r="N131" s="7" t="s">
        <v>316</v>
      </c>
      <c r="O131" s="7" t="s">
        <v>23</v>
      </c>
      <c r="P131" s="7" t="s">
        <v>9199</v>
      </c>
      <c r="Q131" s="7" t="s">
        <v>9200</v>
      </c>
      <c r="R131" s="7" t="s">
        <v>20</v>
      </c>
      <c r="S131" s="7" t="s">
        <v>9212</v>
      </c>
      <c r="T131" s="7" t="s">
        <v>67</v>
      </c>
      <c r="U131" s="7" t="s">
        <v>9202</v>
      </c>
      <c r="V131" s="7" t="s">
        <v>9202</v>
      </c>
      <c r="W131" s="7" t="s">
        <v>9203</v>
      </c>
      <c r="X131" s="7" t="s">
        <v>20</v>
      </c>
      <c r="Y131" s="7">
        <v>2</v>
      </c>
      <c r="AB131" s="3" t="str">
        <f>IF(Table11112[[#This Row],[In Adafruit Kit]]+Table11112[[#This Row],[Common part]]&gt;0,1,"")</f>
        <v/>
      </c>
      <c r="AE131" s="3" t="str">
        <f>VLOOKUP(Table11112[[#This Row],[Resistance (Ohms)]],Values!$A$12:'Values'!D$88,3,0)</f>
        <v>STOCK</v>
      </c>
      <c r="AF131" s="3" t="s">
        <v>29</v>
      </c>
      <c r="AG131" s="3" t="str">
        <f>CONCATENATE(Table11112[[#This Row],[Resistance (Ohms)]],Table11112[[#This Row],[Tolerance]],Table11112[[#This Row],[Stock]])</f>
        <v>680kÂ±5%Stock</v>
      </c>
      <c r="AH131" s="10" t="s">
        <v>11348</v>
      </c>
      <c r="AI131" s="6" t="s">
        <v>11349</v>
      </c>
    </row>
    <row r="132" spans="1:35">
      <c r="A132" s="7" t="s">
        <v>9193</v>
      </c>
      <c r="B132" s="7" t="s">
        <v>9726</v>
      </c>
      <c r="C132" s="7" t="s">
        <v>9727</v>
      </c>
      <c r="D132" s="7" t="s">
        <v>9728</v>
      </c>
      <c r="E132" s="7" t="s">
        <v>60</v>
      </c>
      <c r="F132" s="7" t="s">
        <v>9729</v>
      </c>
      <c r="G132" s="7">
        <v>6715</v>
      </c>
      <c r="H132" s="7">
        <v>0</v>
      </c>
      <c r="I132" s="7">
        <v>0.1</v>
      </c>
      <c r="J132" s="7">
        <v>0</v>
      </c>
      <c r="K132" s="7">
        <v>1</v>
      </c>
      <c r="L132" s="7" t="s">
        <v>38</v>
      </c>
      <c r="M132" s="7" t="s">
        <v>9198</v>
      </c>
      <c r="N132" s="7">
        <v>62</v>
      </c>
      <c r="O132" s="7" t="s">
        <v>23</v>
      </c>
      <c r="P132" s="7" t="s">
        <v>9199</v>
      </c>
      <c r="Q132" s="7" t="s">
        <v>9200</v>
      </c>
      <c r="R132" s="7" t="s">
        <v>20</v>
      </c>
      <c r="S132" s="7" t="s">
        <v>9201</v>
      </c>
      <c r="T132" s="7" t="s">
        <v>67</v>
      </c>
      <c r="U132" s="7" t="s">
        <v>9202</v>
      </c>
      <c r="V132" s="7" t="s">
        <v>9202</v>
      </c>
      <c r="W132" s="7" t="s">
        <v>9203</v>
      </c>
      <c r="X132" s="7" t="s">
        <v>20</v>
      </c>
      <c r="Y132" s="7">
        <v>2</v>
      </c>
      <c r="AB132" s="3" t="str">
        <f>IF(Table11112[[#This Row],[In Adafruit Kit]]+Table11112[[#This Row],[Common part]]&gt;0,1,"")</f>
        <v/>
      </c>
      <c r="AE132" s="3" t="e">
        <f>VLOOKUP(Table11112[[#This Row],[Resistance (Ohms)]],Values!$A$12:'Values'!D$88,3,0)</f>
        <v>#N/A</v>
      </c>
      <c r="AF132" s="3"/>
      <c r="AG132" s="3" t="str">
        <f>CONCATENATE(Table11112[[#This Row],[Resistance (Ohms)]],Table11112[[#This Row],[Tolerance]],Table11112[[#This Row],[Stock]])</f>
        <v>62Â±5%</v>
      </c>
      <c r="AH132" s="10" t="s">
        <v>11348</v>
      </c>
      <c r="AI132" s="6" t="s">
        <v>11349</v>
      </c>
    </row>
    <row r="133" spans="1:35">
      <c r="A133" s="7" t="s">
        <v>9193</v>
      </c>
      <c r="B133" s="7" t="s">
        <v>9730</v>
      </c>
      <c r="C133" s="7" t="s">
        <v>9731</v>
      </c>
      <c r="D133" s="7" t="s">
        <v>9732</v>
      </c>
      <c r="E133" s="7" t="s">
        <v>60</v>
      </c>
      <c r="F133" s="7" t="s">
        <v>9733</v>
      </c>
      <c r="G133" s="7">
        <v>6546</v>
      </c>
      <c r="H133" s="7">
        <v>0</v>
      </c>
      <c r="I133" s="7">
        <v>0.1</v>
      </c>
      <c r="J133" s="7">
        <v>0</v>
      </c>
      <c r="K133" s="7">
        <v>1</v>
      </c>
      <c r="L133" s="7" t="s">
        <v>38</v>
      </c>
      <c r="M133" s="7" t="s">
        <v>9198</v>
      </c>
      <c r="N133" s="7">
        <v>1.8</v>
      </c>
      <c r="O133" s="7" t="s">
        <v>23</v>
      </c>
      <c r="P133" s="7" t="s">
        <v>9199</v>
      </c>
      <c r="Q133" s="7" t="s">
        <v>9200</v>
      </c>
      <c r="R133" s="7" t="s">
        <v>20</v>
      </c>
      <c r="S133" s="7" t="s">
        <v>9201</v>
      </c>
      <c r="T133" s="7" t="s">
        <v>67</v>
      </c>
      <c r="U133" s="7" t="s">
        <v>9202</v>
      </c>
      <c r="V133" s="7" t="s">
        <v>9202</v>
      </c>
      <c r="W133" s="7" t="s">
        <v>9203</v>
      </c>
      <c r="X133" s="7" t="s">
        <v>20</v>
      </c>
      <c r="Y133" s="7">
        <v>2</v>
      </c>
      <c r="AB133" s="3" t="str">
        <f>IF(Table11112[[#This Row],[In Adafruit Kit]]+Table11112[[#This Row],[Common part]]&gt;0,1,"")</f>
        <v/>
      </c>
      <c r="AE133" s="3" t="e">
        <f>VLOOKUP(Table11112[[#This Row],[Resistance (Ohms)]],Values!$A$12:'Values'!D$88,3,0)</f>
        <v>#N/A</v>
      </c>
      <c r="AF133" s="3"/>
      <c r="AG133" s="3" t="str">
        <f>CONCATENATE(Table11112[[#This Row],[Resistance (Ohms)]],Table11112[[#This Row],[Tolerance]],Table11112[[#This Row],[Stock]])</f>
        <v>1.8Â±5%</v>
      </c>
      <c r="AH133" s="10" t="s">
        <v>11348</v>
      </c>
      <c r="AI133" s="6" t="s">
        <v>11349</v>
      </c>
    </row>
    <row r="134" spans="1:35">
      <c r="A134" s="7" t="s">
        <v>9193</v>
      </c>
      <c r="B134" s="7" t="s">
        <v>9328</v>
      </c>
      <c r="C134" s="7" t="s">
        <v>9329</v>
      </c>
      <c r="D134" s="7" t="s">
        <v>9330</v>
      </c>
      <c r="E134" s="7" t="s">
        <v>60</v>
      </c>
      <c r="F134" s="7" t="s">
        <v>9331</v>
      </c>
      <c r="G134" s="7">
        <v>7486</v>
      </c>
      <c r="H134" s="7">
        <v>0</v>
      </c>
      <c r="I134" s="7">
        <v>0.1</v>
      </c>
      <c r="J134" s="7">
        <v>0</v>
      </c>
      <c r="K134" s="7">
        <v>1</v>
      </c>
      <c r="L134" s="7" t="s">
        <v>38</v>
      </c>
      <c r="M134" s="7" t="s">
        <v>9198</v>
      </c>
      <c r="N134" s="7" t="s">
        <v>320</v>
      </c>
      <c r="O134" s="7" t="s">
        <v>23</v>
      </c>
      <c r="P134" s="7" t="s">
        <v>9199</v>
      </c>
      <c r="Q134" s="7" t="s">
        <v>9200</v>
      </c>
      <c r="R134" s="7" t="s">
        <v>20</v>
      </c>
      <c r="S134" s="7" t="s">
        <v>9201</v>
      </c>
      <c r="T134" s="7" t="s">
        <v>67</v>
      </c>
      <c r="U134" s="7" t="s">
        <v>9202</v>
      </c>
      <c r="V134" s="7" t="s">
        <v>9202</v>
      </c>
      <c r="W134" s="7" t="s">
        <v>9203</v>
      </c>
      <c r="X134" s="7" t="s">
        <v>20</v>
      </c>
      <c r="Y134" s="7">
        <v>2</v>
      </c>
      <c r="AB134" s="3" t="str">
        <f>IF(Table11112[[#This Row],[In Adafruit Kit]]+Table11112[[#This Row],[Common part]]&gt;0,1,"")</f>
        <v/>
      </c>
      <c r="AE134" s="3" t="str">
        <f>VLOOKUP(Table11112[[#This Row],[Resistance (Ohms)]],Values!$A$12:'Values'!D$88,3,0)</f>
        <v>STOCK</v>
      </c>
      <c r="AF134" s="3" t="s">
        <v>29</v>
      </c>
      <c r="AG134" s="3" t="str">
        <f>CONCATENATE(Table11112[[#This Row],[Resistance (Ohms)]],Table11112[[#This Row],[Tolerance]],Table11112[[#This Row],[Stock]])</f>
        <v>68kÂ±5%Stock</v>
      </c>
      <c r="AH134" s="10" t="s">
        <v>11348</v>
      </c>
      <c r="AI134" s="6" t="s">
        <v>11349</v>
      </c>
    </row>
    <row r="135" spans="1:35">
      <c r="A135" s="7" t="s">
        <v>9193</v>
      </c>
      <c r="B135" s="7" t="s">
        <v>9738</v>
      </c>
      <c r="C135" s="7" t="s">
        <v>9739</v>
      </c>
      <c r="D135" s="7" t="s">
        <v>9740</v>
      </c>
      <c r="E135" s="7" t="s">
        <v>60</v>
      </c>
      <c r="F135" s="7" t="s">
        <v>9741</v>
      </c>
      <c r="G135" s="7">
        <v>6175</v>
      </c>
      <c r="H135" s="7">
        <v>0</v>
      </c>
      <c r="I135" s="7">
        <v>0.1</v>
      </c>
      <c r="J135" s="7">
        <v>0</v>
      </c>
      <c r="K135" s="7">
        <v>1</v>
      </c>
      <c r="L135" s="7" t="s">
        <v>38</v>
      </c>
      <c r="M135" s="7" t="s">
        <v>9198</v>
      </c>
      <c r="N135" s="7" t="s">
        <v>3171</v>
      </c>
      <c r="O135" s="7" t="s">
        <v>23</v>
      </c>
      <c r="P135" s="7" t="s">
        <v>9199</v>
      </c>
      <c r="Q135" s="7" t="s">
        <v>9200</v>
      </c>
      <c r="R135" s="7" t="s">
        <v>20</v>
      </c>
      <c r="S135" s="7" t="s">
        <v>9241</v>
      </c>
      <c r="T135" s="7" t="s">
        <v>67</v>
      </c>
      <c r="U135" s="7" t="s">
        <v>9202</v>
      </c>
      <c r="V135" s="7" t="s">
        <v>9202</v>
      </c>
      <c r="W135" s="7" t="s">
        <v>9203</v>
      </c>
      <c r="X135" s="7" t="s">
        <v>20</v>
      </c>
      <c r="Y135" s="7">
        <v>2</v>
      </c>
      <c r="AB135" s="3" t="str">
        <f>IF(Table11112[[#This Row],[In Adafruit Kit]]+Table11112[[#This Row],[Common part]]&gt;0,1,"")</f>
        <v/>
      </c>
      <c r="AE135" s="3" t="e">
        <f>VLOOKUP(Table11112[[#This Row],[Resistance (Ohms)]],Values!$A$12:'Values'!D$88,3,0)</f>
        <v>#N/A</v>
      </c>
      <c r="AF135" s="3"/>
      <c r="AG135" s="3" t="str">
        <f>CONCATENATE(Table11112[[#This Row],[Resistance (Ohms)]],Table11112[[#This Row],[Tolerance]],Table11112[[#This Row],[Stock]])</f>
        <v>3.6MÂ±5%</v>
      </c>
      <c r="AH135" s="10" t="s">
        <v>11348</v>
      </c>
      <c r="AI135" s="6" t="s">
        <v>11349</v>
      </c>
    </row>
    <row r="136" spans="1:35">
      <c r="A136" s="7" t="s">
        <v>9193</v>
      </c>
      <c r="B136" s="7" t="s">
        <v>9563</v>
      </c>
      <c r="C136" s="7" t="s">
        <v>9564</v>
      </c>
      <c r="D136" s="7" t="s">
        <v>9565</v>
      </c>
      <c r="E136" s="7" t="s">
        <v>60</v>
      </c>
      <c r="F136" s="7" t="s">
        <v>9566</v>
      </c>
      <c r="G136" s="7">
        <v>4984</v>
      </c>
      <c r="H136" s="7">
        <v>0</v>
      </c>
      <c r="I136" s="7">
        <v>0.1</v>
      </c>
      <c r="J136" s="7">
        <v>0</v>
      </c>
      <c r="K136" s="7">
        <v>1</v>
      </c>
      <c r="L136" s="7" t="s">
        <v>38</v>
      </c>
      <c r="M136" s="7" t="s">
        <v>9198</v>
      </c>
      <c r="N136" s="7" t="s">
        <v>324</v>
      </c>
      <c r="O136" s="7" t="s">
        <v>23</v>
      </c>
      <c r="P136" s="7" t="s">
        <v>9199</v>
      </c>
      <c r="Q136" s="7" t="s">
        <v>9200</v>
      </c>
      <c r="R136" s="7" t="s">
        <v>20</v>
      </c>
      <c r="S136" s="7" t="s">
        <v>9201</v>
      </c>
      <c r="T136" s="7" t="s">
        <v>67</v>
      </c>
      <c r="U136" s="7" t="s">
        <v>9202</v>
      </c>
      <c r="V136" s="7" t="s">
        <v>9202</v>
      </c>
      <c r="W136" s="7" t="s">
        <v>9203</v>
      </c>
      <c r="X136" s="7" t="s">
        <v>20</v>
      </c>
      <c r="Y136" s="7">
        <v>2</v>
      </c>
      <c r="AB136" s="3" t="str">
        <f>IF(Table11112[[#This Row],[In Adafruit Kit]]+Table11112[[#This Row],[Common part]]&gt;0,1,"")</f>
        <v/>
      </c>
      <c r="AE136" s="3" t="str">
        <f>VLOOKUP(Table11112[[#This Row],[Resistance (Ohms)]],Values!$A$12:'Values'!D$88,3,0)</f>
        <v>STOCK</v>
      </c>
      <c r="AF136" s="3" t="s">
        <v>29</v>
      </c>
      <c r="AG136" s="3" t="str">
        <f>CONCATENATE(Table11112[[#This Row],[Resistance (Ohms)]],Table11112[[#This Row],[Tolerance]],Table11112[[#This Row],[Stock]])</f>
        <v>75kÂ±5%Stock</v>
      </c>
      <c r="AH136" s="10" t="s">
        <v>11348</v>
      </c>
      <c r="AI136" s="6" t="s">
        <v>11349</v>
      </c>
    </row>
    <row r="137" spans="1:35">
      <c r="A137" s="7" t="s">
        <v>9193</v>
      </c>
      <c r="B137" s="7" t="s">
        <v>9483</v>
      </c>
      <c r="C137" s="7" t="s">
        <v>9484</v>
      </c>
      <c r="D137" s="7" t="s">
        <v>9485</v>
      </c>
      <c r="E137" s="7" t="s">
        <v>60</v>
      </c>
      <c r="F137" s="7" t="s">
        <v>9486</v>
      </c>
      <c r="G137" s="7">
        <v>7290</v>
      </c>
      <c r="H137" s="7">
        <v>0</v>
      </c>
      <c r="I137" s="7">
        <v>0.1</v>
      </c>
      <c r="J137" s="7">
        <v>0</v>
      </c>
      <c r="K137" s="7">
        <v>1</v>
      </c>
      <c r="L137" s="7" t="s">
        <v>38</v>
      </c>
      <c r="M137" s="7" t="s">
        <v>9198</v>
      </c>
      <c r="N137" s="7" t="s">
        <v>328</v>
      </c>
      <c r="O137" s="7" t="s">
        <v>23</v>
      </c>
      <c r="P137" s="7" t="s">
        <v>9199</v>
      </c>
      <c r="Q137" s="7" t="s">
        <v>9200</v>
      </c>
      <c r="R137" s="7" t="s">
        <v>20</v>
      </c>
      <c r="S137" s="7" t="s">
        <v>9201</v>
      </c>
      <c r="T137" s="7" t="s">
        <v>67</v>
      </c>
      <c r="U137" s="7" t="s">
        <v>9202</v>
      </c>
      <c r="V137" s="7" t="s">
        <v>9202</v>
      </c>
      <c r="W137" s="7" t="s">
        <v>9203</v>
      </c>
      <c r="X137" s="7" t="s">
        <v>20</v>
      </c>
      <c r="Y137" s="7">
        <v>2</v>
      </c>
      <c r="AB137" s="3" t="str">
        <f>IF(Table11112[[#This Row],[In Adafruit Kit]]+Table11112[[#This Row],[Common part]]&gt;0,1,"")</f>
        <v/>
      </c>
      <c r="AE137" s="3" t="str">
        <f>VLOOKUP(Table11112[[#This Row],[Resistance (Ohms)]],Values!$A$12:'Values'!D$88,3,0)</f>
        <v>STOCK</v>
      </c>
      <c r="AF137" s="3" t="s">
        <v>29</v>
      </c>
      <c r="AG137" s="3" t="str">
        <f>CONCATENATE(Table11112[[#This Row],[Resistance (Ohms)]],Table11112[[#This Row],[Tolerance]],Table11112[[#This Row],[Stock]])</f>
        <v>8.2kÂ±5%Stock</v>
      </c>
      <c r="AH137" s="10" t="s">
        <v>11348</v>
      </c>
      <c r="AI137" s="6" t="s">
        <v>11349</v>
      </c>
    </row>
    <row r="138" spans="1:35">
      <c r="A138" s="7" t="s">
        <v>9193</v>
      </c>
      <c r="B138" s="7" t="s">
        <v>9750</v>
      </c>
      <c r="C138" s="7" t="s">
        <v>9751</v>
      </c>
      <c r="D138" s="7" t="s">
        <v>9752</v>
      </c>
      <c r="E138" s="7" t="s">
        <v>60</v>
      </c>
      <c r="F138" s="7" t="s">
        <v>9753</v>
      </c>
      <c r="G138" s="7">
        <v>5716</v>
      </c>
      <c r="H138" s="7">
        <v>0</v>
      </c>
      <c r="I138" s="7">
        <v>0.1</v>
      </c>
      <c r="J138" s="7">
        <v>0</v>
      </c>
      <c r="K138" s="7">
        <v>1</v>
      </c>
      <c r="L138" s="7" t="s">
        <v>38</v>
      </c>
      <c r="M138" s="7" t="s">
        <v>9198</v>
      </c>
      <c r="N138" s="7">
        <v>11</v>
      </c>
      <c r="O138" s="7" t="s">
        <v>23</v>
      </c>
      <c r="P138" s="7" t="s">
        <v>9199</v>
      </c>
      <c r="Q138" s="7" t="s">
        <v>9200</v>
      </c>
      <c r="R138" s="7" t="s">
        <v>20</v>
      </c>
      <c r="S138" s="7" t="s">
        <v>9201</v>
      </c>
      <c r="T138" s="7" t="s">
        <v>67</v>
      </c>
      <c r="U138" s="7" t="s">
        <v>9202</v>
      </c>
      <c r="V138" s="7" t="s">
        <v>9202</v>
      </c>
      <c r="W138" s="7" t="s">
        <v>9203</v>
      </c>
      <c r="X138" s="7" t="s">
        <v>20</v>
      </c>
      <c r="Y138" s="7">
        <v>2</v>
      </c>
      <c r="AB138" s="3" t="str">
        <f>IF(Table11112[[#This Row],[In Adafruit Kit]]+Table11112[[#This Row],[Common part]]&gt;0,1,"")</f>
        <v/>
      </c>
      <c r="AE138" s="3" t="e">
        <f>VLOOKUP(Table11112[[#This Row],[Resistance (Ohms)]],Values!$A$12:'Values'!D$88,3,0)</f>
        <v>#N/A</v>
      </c>
      <c r="AF138" s="3"/>
      <c r="AG138" s="3" t="str">
        <f>CONCATENATE(Table11112[[#This Row],[Resistance (Ohms)]],Table11112[[#This Row],[Tolerance]],Table11112[[#This Row],[Stock]])</f>
        <v>11Â±5%</v>
      </c>
      <c r="AH138" s="10" t="s">
        <v>11348</v>
      </c>
      <c r="AI138" s="6" t="s">
        <v>11349</v>
      </c>
    </row>
    <row r="139" spans="1:35">
      <c r="A139" s="7" t="s">
        <v>9193</v>
      </c>
      <c r="B139" s="7" t="s">
        <v>9754</v>
      </c>
      <c r="C139" s="7" t="s">
        <v>9755</v>
      </c>
      <c r="D139" s="7" t="s">
        <v>9756</v>
      </c>
      <c r="E139" s="7" t="s">
        <v>60</v>
      </c>
      <c r="F139" s="7" t="s">
        <v>9757</v>
      </c>
      <c r="G139" s="7">
        <v>5643</v>
      </c>
      <c r="H139" s="7">
        <v>0</v>
      </c>
      <c r="I139" s="7">
        <v>0.1</v>
      </c>
      <c r="J139" s="7">
        <v>0</v>
      </c>
      <c r="K139" s="7">
        <v>1</v>
      </c>
      <c r="L139" s="7" t="s">
        <v>38</v>
      </c>
      <c r="M139" s="7" t="s">
        <v>9198</v>
      </c>
      <c r="N139" s="7" t="s">
        <v>487</v>
      </c>
      <c r="O139" s="7" t="s">
        <v>23</v>
      </c>
      <c r="P139" s="7" t="s">
        <v>9199</v>
      </c>
      <c r="Q139" s="7" t="s">
        <v>9200</v>
      </c>
      <c r="R139" s="7" t="s">
        <v>20</v>
      </c>
      <c r="S139" s="7" t="s">
        <v>9241</v>
      </c>
      <c r="T139" s="7" t="s">
        <v>67</v>
      </c>
      <c r="U139" s="7" t="s">
        <v>9202</v>
      </c>
      <c r="V139" s="7" t="s">
        <v>9202</v>
      </c>
      <c r="W139" s="7" t="s">
        <v>9203</v>
      </c>
      <c r="X139" s="7" t="s">
        <v>20</v>
      </c>
      <c r="Y139" s="7">
        <v>2</v>
      </c>
      <c r="AB139" s="3" t="str">
        <f>IF(Table11112[[#This Row],[In Adafruit Kit]]+Table11112[[#This Row],[Common part]]&gt;0,1,"")</f>
        <v/>
      </c>
      <c r="AE139" s="3" t="e">
        <f>VLOOKUP(Table11112[[#This Row],[Resistance (Ohms)]],Values!$A$12:'Values'!D$88,3,0)</f>
        <v>#N/A</v>
      </c>
      <c r="AF139" s="3"/>
      <c r="AG139" s="3" t="str">
        <f>CONCATENATE(Table11112[[#This Row],[Resistance (Ohms)]],Table11112[[#This Row],[Tolerance]],Table11112[[#This Row],[Stock]])</f>
        <v>1.6MÂ±5%</v>
      </c>
      <c r="AH139" s="10" t="s">
        <v>11348</v>
      </c>
      <c r="AI139" s="6" t="s">
        <v>11349</v>
      </c>
    </row>
    <row r="140" spans="1:35">
      <c r="A140" s="7" t="s">
        <v>9193</v>
      </c>
      <c r="B140" s="7" t="s">
        <v>9758</v>
      </c>
      <c r="C140" s="7" t="s">
        <v>9759</v>
      </c>
      <c r="D140" s="7" t="s">
        <v>9760</v>
      </c>
      <c r="E140" s="7" t="s">
        <v>60</v>
      </c>
      <c r="F140" s="7" t="s">
        <v>9761</v>
      </c>
      <c r="G140" s="7">
        <v>5598</v>
      </c>
      <c r="H140" s="7">
        <v>0</v>
      </c>
      <c r="I140" s="7">
        <v>0.1</v>
      </c>
      <c r="J140" s="7">
        <v>0</v>
      </c>
      <c r="K140" s="7">
        <v>1</v>
      </c>
      <c r="L140" s="7" t="s">
        <v>38</v>
      </c>
      <c r="M140" s="7" t="s">
        <v>9198</v>
      </c>
      <c r="N140" s="7" t="s">
        <v>3192</v>
      </c>
      <c r="O140" s="7" t="s">
        <v>23</v>
      </c>
      <c r="P140" s="7" t="s">
        <v>9199</v>
      </c>
      <c r="Q140" s="7" t="s">
        <v>9200</v>
      </c>
      <c r="R140" s="7" t="s">
        <v>20</v>
      </c>
      <c r="S140" s="7" t="s">
        <v>9241</v>
      </c>
      <c r="T140" s="7" t="s">
        <v>67</v>
      </c>
      <c r="U140" s="7" t="s">
        <v>9202</v>
      </c>
      <c r="V140" s="7" t="s">
        <v>9202</v>
      </c>
      <c r="W140" s="7" t="s">
        <v>9203</v>
      </c>
      <c r="X140" s="7" t="s">
        <v>20</v>
      </c>
      <c r="Y140" s="7">
        <v>2</v>
      </c>
      <c r="AB140" s="3" t="str">
        <f>IF(Table11112[[#This Row],[In Adafruit Kit]]+Table11112[[#This Row],[Common part]]&gt;0,1,"")</f>
        <v/>
      </c>
      <c r="AE140" s="3" t="e">
        <f>VLOOKUP(Table11112[[#This Row],[Resistance (Ohms)]],Values!$A$12:'Values'!D$88,3,0)</f>
        <v>#N/A</v>
      </c>
      <c r="AF140" s="3"/>
      <c r="AG140" s="3" t="str">
        <f>CONCATENATE(Table11112[[#This Row],[Resistance (Ohms)]],Table11112[[#This Row],[Tolerance]],Table11112[[#This Row],[Stock]])</f>
        <v>6.8MÂ±5%</v>
      </c>
      <c r="AH140" s="10" t="s">
        <v>11348</v>
      </c>
      <c r="AI140" s="6" t="s">
        <v>11349</v>
      </c>
    </row>
    <row r="141" spans="1:35">
      <c r="A141" s="7" t="s">
        <v>9193</v>
      </c>
      <c r="B141" s="7" t="s">
        <v>9762</v>
      </c>
      <c r="C141" s="7" t="s">
        <v>9763</v>
      </c>
      <c r="D141" s="7" t="s">
        <v>9764</v>
      </c>
      <c r="E141" s="7" t="s">
        <v>60</v>
      </c>
      <c r="F141" s="7" t="s">
        <v>9765</v>
      </c>
      <c r="G141" s="7">
        <v>5390</v>
      </c>
      <c r="H141" s="7">
        <v>0</v>
      </c>
      <c r="I141" s="7">
        <v>0.1</v>
      </c>
      <c r="J141" s="7">
        <v>0</v>
      </c>
      <c r="K141" s="7">
        <v>1</v>
      </c>
      <c r="L141" s="7" t="s">
        <v>38</v>
      </c>
      <c r="M141" s="7" t="s">
        <v>9198</v>
      </c>
      <c r="N141" s="7">
        <v>3.9</v>
      </c>
      <c r="O141" s="7" t="s">
        <v>23</v>
      </c>
      <c r="P141" s="7" t="s">
        <v>9199</v>
      </c>
      <c r="Q141" s="7" t="s">
        <v>9200</v>
      </c>
      <c r="R141" s="7" t="s">
        <v>20</v>
      </c>
      <c r="S141" s="7" t="s">
        <v>9201</v>
      </c>
      <c r="T141" s="7" t="s">
        <v>67</v>
      </c>
      <c r="U141" s="7" t="s">
        <v>9202</v>
      </c>
      <c r="V141" s="7" t="s">
        <v>9202</v>
      </c>
      <c r="W141" s="7" t="s">
        <v>9203</v>
      </c>
      <c r="X141" s="7" t="s">
        <v>20</v>
      </c>
      <c r="Y141" s="7">
        <v>2</v>
      </c>
      <c r="AB141" s="3" t="str">
        <f>IF(Table11112[[#This Row],[In Adafruit Kit]]+Table11112[[#This Row],[Common part]]&gt;0,1,"")</f>
        <v/>
      </c>
      <c r="AE141" s="3" t="e">
        <f>VLOOKUP(Table11112[[#This Row],[Resistance (Ohms)]],Values!$A$12:'Values'!D$88,3,0)</f>
        <v>#N/A</v>
      </c>
      <c r="AF141" s="3"/>
      <c r="AG141" s="3" t="str">
        <f>CONCATENATE(Table11112[[#This Row],[Resistance (Ohms)]],Table11112[[#This Row],[Tolerance]],Table11112[[#This Row],[Stock]])</f>
        <v>3.9Â±5%</v>
      </c>
      <c r="AH141" s="10" t="s">
        <v>11348</v>
      </c>
      <c r="AI141" s="6" t="s">
        <v>11349</v>
      </c>
    </row>
    <row r="142" spans="1:35">
      <c r="A142" s="7" t="s">
        <v>9193</v>
      </c>
      <c r="B142" s="7" t="s">
        <v>9766</v>
      </c>
      <c r="C142" s="7" t="s">
        <v>9767</v>
      </c>
      <c r="D142" s="7" t="s">
        <v>9768</v>
      </c>
      <c r="E142" s="7" t="s">
        <v>60</v>
      </c>
      <c r="F142" s="7" t="s">
        <v>9769</v>
      </c>
      <c r="G142" s="7">
        <v>5049</v>
      </c>
      <c r="H142" s="7">
        <v>0</v>
      </c>
      <c r="I142" s="7">
        <v>0.1</v>
      </c>
      <c r="J142" s="7">
        <v>0</v>
      </c>
      <c r="K142" s="7">
        <v>1</v>
      </c>
      <c r="L142" s="7" t="s">
        <v>38</v>
      </c>
      <c r="M142" s="7" t="s">
        <v>9198</v>
      </c>
      <c r="N142" s="7">
        <v>16</v>
      </c>
      <c r="O142" s="7" t="s">
        <v>23</v>
      </c>
      <c r="P142" s="7" t="s">
        <v>9199</v>
      </c>
      <c r="Q142" s="7" t="s">
        <v>9200</v>
      </c>
      <c r="R142" s="7" t="s">
        <v>20</v>
      </c>
      <c r="S142" s="7" t="s">
        <v>9201</v>
      </c>
      <c r="T142" s="7" t="s">
        <v>67</v>
      </c>
      <c r="U142" s="7" t="s">
        <v>9202</v>
      </c>
      <c r="V142" s="7" t="s">
        <v>9202</v>
      </c>
      <c r="W142" s="7" t="s">
        <v>9203</v>
      </c>
      <c r="X142" s="7" t="s">
        <v>20</v>
      </c>
      <c r="Y142" s="7">
        <v>2</v>
      </c>
      <c r="AB142" s="3" t="str">
        <f>IF(Table11112[[#This Row],[In Adafruit Kit]]+Table11112[[#This Row],[Common part]]&gt;0,1,"")</f>
        <v/>
      </c>
      <c r="AE142" s="3" t="e">
        <f>VLOOKUP(Table11112[[#This Row],[Resistance (Ohms)]],Values!$A$12:'Values'!D$88,3,0)</f>
        <v>#N/A</v>
      </c>
      <c r="AF142" s="3"/>
      <c r="AG142" s="3" t="str">
        <f>CONCATENATE(Table11112[[#This Row],[Resistance (Ohms)]],Table11112[[#This Row],[Tolerance]],Table11112[[#This Row],[Stock]])</f>
        <v>16Â±5%</v>
      </c>
      <c r="AH142" s="10" t="s">
        <v>11348</v>
      </c>
      <c r="AI142" s="6" t="s">
        <v>11349</v>
      </c>
    </row>
    <row r="143" spans="1:35">
      <c r="A143" s="7" t="s">
        <v>9193</v>
      </c>
      <c r="B143" s="7" t="s">
        <v>9770</v>
      </c>
      <c r="C143" s="7" t="s">
        <v>9771</v>
      </c>
      <c r="D143" s="7" t="s">
        <v>9772</v>
      </c>
      <c r="E143" s="7" t="s">
        <v>60</v>
      </c>
      <c r="F143" s="7" t="s">
        <v>9773</v>
      </c>
      <c r="G143" s="7">
        <v>4884</v>
      </c>
      <c r="H143" s="7">
        <v>0</v>
      </c>
      <c r="I143" s="7">
        <v>0.1</v>
      </c>
      <c r="J143" s="7">
        <v>0</v>
      </c>
      <c r="K143" s="7">
        <v>1</v>
      </c>
      <c r="L143" s="7" t="s">
        <v>38</v>
      </c>
      <c r="M143" s="7" t="s">
        <v>9198</v>
      </c>
      <c r="N143" s="7" t="s">
        <v>3085</v>
      </c>
      <c r="O143" s="7" t="s">
        <v>23</v>
      </c>
      <c r="P143" s="7" t="s">
        <v>9199</v>
      </c>
      <c r="Q143" s="7" t="s">
        <v>9200</v>
      </c>
      <c r="R143" s="7" t="s">
        <v>20</v>
      </c>
      <c r="S143" s="7" t="s">
        <v>9212</v>
      </c>
      <c r="T143" s="7" t="s">
        <v>67</v>
      </c>
      <c r="U143" s="7" t="s">
        <v>9202</v>
      </c>
      <c r="V143" s="7" t="s">
        <v>9202</v>
      </c>
      <c r="W143" s="7" t="s">
        <v>9203</v>
      </c>
      <c r="X143" s="7" t="s">
        <v>20</v>
      </c>
      <c r="Y143" s="7">
        <v>2</v>
      </c>
      <c r="AB143" s="3" t="str">
        <f>IF(Table11112[[#This Row],[In Adafruit Kit]]+Table11112[[#This Row],[Common part]]&gt;0,1,"")</f>
        <v/>
      </c>
      <c r="AE143" s="3" t="e">
        <f>VLOOKUP(Table11112[[#This Row],[Resistance (Ohms)]],Values!$A$12:'Values'!D$88,3,0)</f>
        <v>#N/A</v>
      </c>
      <c r="AF143" s="3"/>
      <c r="AG143" s="3" t="str">
        <f>CONCATENATE(Table11112[[#This Row],[Resistance (Ohms)]],Table11112[[#This Row],[Tolerance]],Table11112[[#This Row],[Stock]])</f>
        <v>910kÂ±5%</v>
      </c>
      <c r="AH143" s="10" t="s">
        <v>11348</v>
      </c>
      <c r="AI143" s="6" t="s">
        <v>11349</v>
      </c>
    </row>
    <row r="144" spans="1:35">
      <c r="A144" s="7" t="s">
        <v>9193</v>
      </c>
      <c r="B144" s="7" t="s">
        <v>9774</v>
      </c>
      <c r="C144" s="7" t="s">
        <v>9775</v>
      </c>
      <c r="D144" s="7" t="s">
        <v>9776</v>
      </c>
      <c r="E144" s="7" t="s">
        <v>60</v>
      </c>
      <c r="F144" s="7" t="s">
        <v>9777</v>
      </c>
      <c r="G144" s="7">
        <v>4677</v>
      </c>
      <c r="H144" s="7">
        <v>0</v>
      </c>
      <c r="I144" s="7">
        <v>0.1</v>
      </c>
      <c r="J144" s="7">
        <v>0</v>
      </c>
      <c r="K144" s="7">
        <v>1</v>
      </c>
      <c r="L144" s="7" t="s">
        <v>38</v>
      </c>
      <c r="M144" s="7" t="s">
        <v>9198</v>
      </c>
      <c r="N144" s="7">
        <v>30</v>
      </c>
      <c r="O144" s="7" t="s">
        <v>23</v>
      </c>
      <c r="P144" s="7" t="s">
        <v>9199</v>
      </c>
      <c r="Q144" s="7" t="s">
        <v>9200</v>
      </c>
      <c r="R144" s="7" t="s">
        <v>20</v>
      </c>
      <c r="S144" s="7" t="s">
        <v>9201</v>
      </c>
      <c r="T144" s="7" t="s">
        <v>67</v>
      </c>
      <c r="U144" s="7" t="s">
        <v>9202</v>
      </c>
      <c r="V144" s="7" t="s">
        <v>9202</v>
      </c>
      <c r="W144" s="7" t="s">
        <v>9203</v>
      </c>
      <c r="X144" s="7" t="s">
        <v>20</v>
      </c>
      <c r="Y144" s="7">
        <v>2</v>
      </c>
      <c r="AB144" s="3" t="str">
        <f>IF(Table11112[[#This Row],[In Adafruit Kit]]+Table11112[[#This Row],[Common part]]&gt;0,1,"")</f>
        <v/>
      </c>
      <c r="AE144" s="3" t="e">
        <f>VLOOKUP(Table11112[[#This Row],[Resistance (Ohms)]],Values!$A$12:'Values'!D$88,3,0)</f>
        <v>#N/A</v>
      </c>
      <c r="AF144" s="3"/>
      <c r="AG144" s="3" t="str">
        <f>CONCATENATE(Table11112[[#This Row],[Resistance (Ohms)]],Table11112[[#This Row],[Tolerance]],Table11112[[#This Row],[Stock]])</f>
        <v>30Â±5%</v>
      </c>
      <c r="AH144" s="10" t="s">
        <v>11348</v>
      </c>
      <c r="AI144" s="6" t="s">
        <v>11349</v>
      </c>
    </row>
    <row r="145" spans="1:35">
      <c r="A145" s="7" t="s">
        <v>9193</v>
      </c>
      <c r="B145" s="7" t="s">
        <v>9778</v>
      </c>
      <c r="C145" s="7" t="s">
        <v>9779</v>
      </c>
      <c r="D145" s="7" t="s">
        <v>9780</v>
      </c>
      <c r="E145" s="7" t="s">
        <v>60</v>
      </c>
      <c r="F145" s="7" t="s">
        <v>9781</v>
      </c>
      <c r="G145" s="7">
        <v>4582</v>
      </c>
      <c r="H145" s="7">
        <v>0</v>
      </c>
      <c r="I145" s="7">
        <v>0.1</v>
      </c>
      <c r="J145" s="7">
        <v>0</v>
      </c>
      <c r="K145" s="7">
        <v>1</v>
      </c>
      <c r="L145" s="7" t="s">
        <v>38</v>
      </c>
      <c r="M145" s="7" t="s">
        <v>9198</v>
      </c>
      <c r="N145" s="7">
        <v>130</v>
      </c>
      <c r="O145" s="7" t="s">
        <v>23</v>
      </c>
      <c r="P145" s="7" t="s">
        <v>9199</v>
      </c>
      <c r="Q145" s="7" t="s">
        <v>9200</v>
      </c>
      <c r="R145" s="7" t="s">
        <v>20</v>
      </c>
      <c r="S145" s="7" t="s">
        <v>9201</v>
      </c>
      <c r="T145" s="7" t="s">
        <v>67</v>
      </c>
      <c r="U145" s="7" t="s">
        <v>9202</v>
      </c>
      <c r="V145" s="7" t="s">
        <v>9202</v>
      </c>
      <c r="W145" s="7" t="s">
        <v>9203</v>
      </c>
      <c r="X145" s="7" t="s">
        <v>20</v>
      </c>
      <c r="Y145" s="7">
        <v>2</v>
      </c>
      <c r="AB145" s="3" t="str">
        <f>IF(Table11112[[#This Row],[In Adafruit Kit]]+Table11112[[#This Row],[Common part]]&gt;0,1,"")</f>
        <v/>
      </c>
      <c r="AE145" s="3" t="e">
        <f>VLOOKUP(Table11112[[#This Row],[Resistance (Ohms)]],Values!$A$12:'Values'!D$88,3,0)</f>
        <v>#N/A</v>
      </c>
      <c r="AF145" s="3"/>
      <c r="AG145" s="3" t="str">
        <f>CONCATENATE(Table11112[[#This Row],[Resistance (Ohms)]],Table11112[[#This Row],[Tolerance]],Table11112[[#This Row],[Stock]])</f>
        <v>130Â±5%</v>
      </c>
      <c r="AH145" s="10" t="s">
        <v>11348</v>
      </c>
      <c r="AI145" s="6" t="s">
        <v>11349</v>
      </c>
    </row>
    <row r="146" spans="1:35">
      <c r="A146" s="7" t="s">
        <v>9193</v>
      </c>
      <c r="B146" s="7" t="s">
        <v>9782</v>
      </c>
      <c r="C146" s="7" t="s">
        <v>9783</v>
      </c>
      <c r="D146" s="7" t="s">
        <v>9784</v>
      </c>
      <c r="E146" s="7" t="s">
        <v>60</v>
      </c>
      <c r="F146" s="7" t="s">
        <v>9785</v>
      </c>
      <c r="G146" s="7">
        <v>4352</v>
      </c>
      <c r="H146" s="7">
        <v>0</v>
      </c>
      <c r="I146" s="7">
        <v>0.1</v>
      </c>
      <c r="J146" s="7">
        <v>0</v>
      </c>
      <c r="K146" s="7">
        <v>1</v>
      </c>
      <c r="L146" s="7" t="s">
        <v>38</v>
      </c>
      <c r="M146" s="7" t="s">
        <v>9198</v>
      </c>
      <c r="N146" s="7">
        <v>36</v>
      </c>
      <c r="O146" s="7" t="s">
        <v>23</v>
      </c>
      <c r="P146" s="7" t="s">
        <v>9199</v>
      </c>
      <c r="Q146" s="7" t="s">
        <v>9200</v>
      </c>
      <c r="R146" s="7" t="s">
        <v>20</v>
      </c>
      <c r="S146" s="7" t="s">
        <v>9201</v>
      </c>
      <c r="T146" s="7" t="s">
        <v>67</v>
      </c>
      <c r="U146" s="7" t="s">
        <v>9202</v>
      </c>
      <c r="V146" s="7" t="s">
        <v>9202</v>
      </c>
      <c r="W146" s="7" t="s">
        <v>9203</v>
      </c>
      <c r="X146" s="7" t="s">
        <v>20</v>
      </c>
      <c r="Y146" s="7">
        <v>2</v>
      </c>
      <c r="AB146" s="3" t="str">
        <f>IF(Table11112[[#This Row],[In Adafruit Kit]]+Table11112[[#This Row],[Common part]]&gt;0,1,"")</f>
        <v/>
      </c>
      <c r="AE146" s="3" t="e">
        <f>VLOOKUP(Table11112[[#This Row],[Resistance (Ohms)]],Values!$A$12:'Values'!D$88,3,0)</f>
        <v>#N/A</v>
      </c>
      <c r="AF146" s="3"/>
      <c r="AG146" s="3" t="str">
        <f>CONCATENATE(Table11112[[#This Row],[Resistance (Ohms)]],Table11112[[#This Row],[Tolerance]],Table11112[[#This Row],[Stock]])</f>
        <v>36Â±5%</v>
      </c>
      <c r="AH146" s="10" t="s">
        <v>11348</v>
      </c>
      <c r="AI146" s="6" t="s">
        <v>11349</v>
      </c>
    </row>
    <row r="147" spans="1:35">
      <c r="A147" s="7" t="s">
        <v>9193</v>
      </c>
      <c r="B147" s="7" t="s">
        <v>9515</v>
      </c>
      <c r="C147" s="7" t="s">
        <v>9516</v>
      </c>
      <c r="D147" s="7" t="s">
        <v>9517</v>
      </c>
      <c r="E147" s="7" t="s">
        <v>60</v>
      </c>
      <c r="F147" s="7" t="s">
        <v>9518</v>
      </c>
      <c r="G147" s="7">
        <v>6501</v>
      </c>
      <c r="H147" s="7">
        <v>0</v>
      </c>
      <c r="I147" s="7">
        <v>0.1</v>
      </c>
      <c r="J147" s="7">
        <v>0</v>
      </c>
      <c r="K147" s="7">
        <v>1</v>
      </c>
      <c r="L147" s="7" t="s">
        <v>38</v>
      </c>
      <c r="M147" s="7" t="s">
        <v>9198</v>
      </c>
      <c r="N147" s="7" t="s">
        <v>332</v>
      </c>
      <c r="O147" s="7" t="s">
        <v>23</v>
      </c>
      <c r="P147" s="7" t="s">
        <v>9199</v>
      </c>
      <c r="Q147" s="7" t="s">
        <v>9200</v>
      </c>
      <c r="R147" s="7" t="s">
        <v>20</v>
      </c>
      <c r="S147" s="7" t="s">
        <v>9212</v>
      </c>
      <c r="T147" s="7" t="s">
        <v>67</v>
      </c>
      <c r="U147" s="7" t="s">
        <v>9202</v>
      </c>
      <c r="V147" s="7" t="s">
        <v>9202</v>
      </c>
      <c r="W147" s="7" t="s">
        <v>9203</v>
      </c>
      <c r="X147" s="7" t="s">
        <v>20</v>
      </c>
      <c r="Y147" s="7">
        <v>2</v>
      </c>
      <c r="AB147" s="3" t="str">
        <f>IF(Table11112[[#This Row],[In Adafruit Kit]]+Table11112[[#This Row],[Common part]]&gt;0,1,"")</f>
        <v/>
      </c>
      <c r="AE147" s="3" t="str">
        <f>VLOOKUP(Table11112[[#This Row],[Resistance (Ohms)]],Values!$A$12:'Values'!D$88,3,0)</f>
        <v>STOCK</v>
      </c>
      <c r="AF147" s="3" t="s">
        <v>29</v>
      </c>
      <c r="AG147" s="3" t="str">
        <f>CONCATENATE(Table11112[[#This Row],[Resistance (Ohms)]],Table11112[[#This Row],[Tolerance]],Table11112[[#This Row],[Stock]])</f>
        <v>820kÂ±5%Stock</v>
      </c>
      <c r="AH147" s="10" t="s">
        <v>11348</v>
      </c>
      <c r="AI147" s="6" t="s">
        <v>11349</v>
      </c>
    </row>
    <row r="148" spans="1:35">
      <c r="A148" s="7" t="s">
        <v>9193</v>
      </c>
      <c r="B148" s="7" t="s">
        <v>9790</v>
      </c>
      <c r="C148" s="7" t="s">
        <v>9791</v>
      </c>
      <c r="D148" s="7" t="s">
        <v>9792</v>
      </c>
      <c r="E148" s="7" t="s">
        <v>60</v>
      </c>
      <c r="F148" s="7" t="s">
        <v>9793</v>
      </c>
      <c r="G148" s="7">
        <v>3915</v>
      </c>
      <c r="H148" s="7">
        <v>0</v>
      </c>
      <c r="I148" s="7">
        <v>0.1</v>
      </c>
      <c r="J148" s="7">
        <v>0</v>
      </c>
      <c r="K148" s="7">
        <v>1</v>
      </c>
      <c r="L148" s="7" t="s">
        <v>38</v>
      </c>
      <c r="M148" s="7" t="s">
        <v>9198</v>
      </c>
      <c r="N148" s="7" t="s">
        <v>541</v>
      </c>
      <c r="O148" s="7" t="s">
        <v>23</v>
      </c>
      <c r="P148" s="7" t="s">
        <v>9199</v>
      </c>
      <c r="Q148" s="7" t="s">
        <v>9200</v>
      </c>
      <c r="R148" s="7" t="s">
        <v>20</v>
      </c>
      <c r="S148" s="7" t="s">
        <v>9241</v>
      </c>
      <c r="T148" s="7" t="s">
        <v>67</v>
      </c>
      <c r="U148" s="7" t="s">
        <v>9202</v>
      </c>
      <c r="V148" s="7" t="s">
        <v>9202</v>
      </c>
      <c r="W148" s="7" t="s">
        <v>9203</v>
      </c>
      <c r="X148" s="7" t="s">
        <v>20</v>
      </c>
      <c r="Y148" s="7">
        <v>2</v>
      </c>
      <c r="AB148" s="3" t="str">
        <f>IF(Table11112[[#This Row],[In Adafruit Kit]]+Table11112[[#This Row],[Common part]]&gt;0,1,"")</f>
        <v/>
      </c>
      <c r="AE148" s="3" t="e">
        <f>VLOOKUP(Table11112[[#This Row],[Resistance (Ohms)]],Values!$A$12:'Values'!D$88,3,0)</f>
        <v>#N/A</v>
      </c>
      <c r="AF148" s="3"/>
      <c r="AG148" s="3" t="str">
        <f>CONCATENATE(Table11112[[#This Row],[Resistance (Ohms)]],Table11112[[#This Row],[Tolerance]],Table11112[[#This Row],[Stock]])</f>
        <v>2.4MÂ±5%</v>
      </c>
      <c r="AH148" s="10" t="s">
        <v>11348</v>
      </c>
      <c r="AI148" s="6" t="s">
        <v>11349</v>
      </c>
    </row>
    <row r="149" spans="1:35">
      <c r="A149" s="7" t="s">
        <v>9193</v>
      </c>
      <c r="B149" s="7" t="s">
        <v>9794</v>
      </c>
      <c r="C149" s="7" t="s">
        <v>9795</v>
      </c>
      <c r="D149" s="7" t="s">
        <v>9796</v>
      </c>
      <c r="E149" s="7" t="s">
        <v>60</v>
      </c>
      <c r="F149" s="7" t="s">
        <v>9797</v>
      </c>
      <c r="G149" s="7">
        <v>3912</v>
      </c>
      <c r="H149" s="7">
        <v>0</v>
      </c>
      <c r="I149" s="7">
        <v>0.1</v>
      </c>
      <c r="J149" s="7">
        <v>0</v>
      </c>
      <c r="K149" s="7">
        <v>1</v>
      </c>
      <c r="L149" s="7" t="s">
        <v>38</v>
      </c>
      <c r="M149" s="7" t="s">
        <v>9198</v>
      </c>
      <c r="N149" s="7">
        <v>1.6</v>
      </c>
      <c r="O149" s="7" t="s">
        <v>23</v>
      </c>
      <c r="P149" s="7" t="s">
        <v>9199</v>
      </c>
      <c r="Q149" s="7" t="s">
        <v>9200</v>
      </c>
      <c r="R149" s="7" t="s">
        <v>20</v>
      </c>
      <c r="S149" s="7" t="s">
        <v>9201</v>
      </c>
      <c r="T149" s="7" t="s">
        <v>67</v>
      </c>
      <c r="U149" s="7" t="s">
        <v>9202</v>
      </c>
      <c r="V149" s="7" t="s">
        <v>9202</v>
      </c>
      <c r="W149" s="7" t="s">
        <v>9203</v>
      </c>
      <c r="X149" s="7" t="s">
        <v>20</v>
      </c>
      <c r="Y149" s="7">
        <v>2</v>
      </c>
      <c r="AB149" s="3" t="str">
        <f>IF(Table11112[[#This Row],[In Adafruit Kit]]+Table11112[[#This Row],[Common part]]&gt;0,1,"")</f>
        <v/>
      </c>
      <c r="AE149" s="3" t="e">
        <f>VLOOKUP(Table11112[[#This Row],[Resistance (Ohms)]],Values!$A$12:'Values'!D$88,3,0)</f>
        <v>#N/A</v>
      </c>
      <c r="AF149" s="3"/>
      <c r="AG149" s="3" t="str">
        <f>CONCATENATE(Table11112[[#This Row],[Resistance (Ohms)]],Table11112[[#This Row],[Tolerance]],Table11112[[#This Row],[Stock]])</f>
        <v>1.6Â±5%</v>
      </c>
      <c r="AH149" s="10" t="s">
        <v>11348</v>
      </c>
      <c r="AI149" s="6" t="s">
        <v>11349</v>
      </c>
    </row>
    <row r="150" spans="1:35">
      <c r="A150" s="7" t="s">
        <v>9193</v>
      </c>
      <c r="B150" s="7" t="s">
        <v>9798</v>
      </c>
      <c r="C150" s="7" t="s">
        <v>9799</v>
      </c>
      <c r="D150" s="7" t="s">
        <v>9800</v>
      </c>
      <c r="E150" s="7" t="s">
        <v>60</v>
      </c>
      <c r="F150" s="7" t="s">
        <v>9801</v>
      </c>
      <c r="G150" s="7">
        <v>3815</v>
      </c>
      <c r="H150" s="7">
        <v>0</v>
      </c>
      <c r="I150" s="7">
        <v>0.1</v>
      </c>
      <c r="J150" s="7">
        <v>0</v>
      </c>
      <c r="K150" s="7">
        <v>1</v>
      </c>
      <c r="L150" s="7" t="s">
        <v>38</v>
      </c>
      <c r="M150" s="7" t="s">
        <v>9198</v>
      </c>
      <c r="N150" s="7" t="s">
        <v>509</v>
      </c>
      <c r="O150" s="7" t="s">
        <v>23</v>
      </c>
      <c r="P150" s="7" t="s">
        <v>9199</v>
      </c>
      <c r="Q150" s="7" t="s">
        <v>9200</v>
      </c>
      <c r="R150" s="7" t="s">
        <v>20</v>
      </c>
      <c r="S150" s="7" t="s">
        <v>9212</v>
      </c>
      <c r="T150" s="7" t="s">
        <v>67</v>
      </c>
      <c r="U150" s="7" t="s">
        <v>9202</v>
      </c>
      <c r="V150" s="7" t="s">
        <v>9202</v>
      </c>
      <c r="W150" s="7" t="s">
        <v>9203</v>
      </c>
      <c r="X150" s="7" t="s">
        <v>20</v>
      </c>
      <c r="Y150" s="7">
        <v>2</v>
      </c>
      <c r="AB150" s="3" t="str">
        <f>IF(Table11112[[#This Row],[In Adafruit Kit]]+Table11112[[#This Row],[Common part]]&gt;0,1,"")</f>
        <v/>
      </c>
      <c r="AE150" s="3" t="e">
        <f>VLOOKUP(Table11112[[#This Row],[Resistance (Ohms)]],Values!$A$12:'Values'!D$88,3,0)</f>
        <v>#N/A</v>
      </c>
      <c r="AF150" s="3"/>
      <c r="AG150" s="3" t="str">
        <f>CONCATENATE(Table11112[[#This Row],[Resistance (Ohms)]],Table11112[[#This Row],[Tolerance]],Table11112[[#This Row],[Stock]])</f>
        <v>130kÂ±5%</v>
      </c>
      <c r="AH150" s="10" t="s">
        <v>11348</v>
      </c>
      <c r="AI150" s="6" t="s">
        <v>11349</v>
      </c>
    </row>
    <row r="151" spans="1:35">
      <c r="A151" s="7" t="s">
        <v>9193</v>
      </c>
      <c r="B151" s="7" t="s">
        <v>9802</v>
      </c>
      <c r="C151" s="7" t="s">
        <v>9803</v>
      </c>
      <c r="D151" s="7" t="s">
        <v>9804</v>
      </c>
      <c r="E151" s="7" t="s">
        <v>60</v>
      </c>
      <c r="F151" s="7" t="s">
        <v>9805</v>
      </c>
      <c r="G151" s="7">
        <v>3560</v>
      </c>
      <c r="H151" s="7">
        <v>0</v>
      </c>
      <c r="I151" s="7">
        <v>0.1</v>
      </c>
      <c r="J151" s="7">
        <v>0</v>
      </c>
      <c r="K151" s="7">
        <v>1</v>
      </c>
      <c r="L151" s="7" t="s">
        <v>38</v>
      </c>
      <c r="M151" s="7" t="s">
        <v>9198</v>
      </c>
      <c r="N151" s="7" t="s">
        <v>471</v>
      </c>
      <c r="O151" s="7" t="s">
        <v>23</v>
      </c>
      <c r="P151" s="7" t="s">
        <v>9199</v>
      </c>
      <c r="Q151" s="7" t="s">
        <v>9200</v>
      </c>
      <c r="R151" s="7" t="s">
        <v>20</v>
      </c>
      <c r="S151" s="7" t="s">
        <v>9241</v>
      </c>
      <c r="T151" s="7" t="s">
        <v>67</v>
      </c>
      <c r="U151" s="7" t="s">
        <v>9202</v>
      </c>
      <c r="V151" s="7" t="s">
        <v>9202</v>
      </c>
      <c r="W151" s="7" t="s">
        <v>9203</v>
      </c>
      <c r="X151" s="7" t="s">
        <v>20</v>
      </c>
      <c r="Y151" s="7">
        <v>2</v>
      </c>
      <c r="AB151" s="3" t="str">
        <f>IF(Table11112[[#This Row],[In Adafruit Kit]]+Table11112[[#This Row],[Common part]]&gt;0,1,"")</f>
        <v/>
      </c>
      <c r="AE151" s="3" t="e">
        <f>VLOOKUP(Table11112[[#This Row],[Resistance (Ohms)]],Values!$A$12:'Values'!D$88,3,0)</f>
        <v>#N/A</v>
      </c>
      <c r="AF151" s="3"/>
      <c r="AG151" s="3" t="str">
        <f>CONCATENATE(Table11112[[#This Row],[Resistance (Ohms)]],Table11112[[#This Row],[Tolerance]],Table11112[[#This Row],[Stock]])</f>
        <v>1.1MÂ±5%</v>
      </c>
      <c r="AH151" s="10" t="s">
        <v>11348</v>
      </c>
      <c r="AI151" s="6" t="s">
        <v>11349</v>
      </c>
    </row>
    <row r="152" spans="1:35">
      <c r="A152" s="7" t="s">
        <v>9193</v>
      </c>
      <c r="B152" s="7" t="s">
        <v>9806</v>
      </c>
      <c r="C152" s="7" t="s">
        <v>9807</v>
      </c>
      <c r="D152" s="7" t="s">
        <v>9808</v>
      </c>
      <c r="E152" s="7" t="s">
        <v>60</v>
      </c>
      <c r="F152" s="7" t="s">
        <v>9809</v>
      </c>
      <c r="G152" s="7">
        <v>3338</v>
      </c>
      <c r="H152" s="7">
        <v>0</v>
      </c>
      <c r="I152" s="7">
        <v>0.1</v>
      </c>
      <c r="J152" s="7">
        <v>0</v>
      </c>
      <c r="K152" s="7">
        <v>1</v>
      </c>
      <c r="L152" s="7" t="s">
        <v>38</v>
      </c>
      <c r="M152" s="7" t="s">
        <v>9198</v>
      </c>
      <c r="N152" s="7" t="s">
        <v>2888</v>
      </c>
      <c r="O152" s="7" t="s">
        <v>23</v>
      </c>
      <c r="P152" s="7" t="s">
        <v>9199</v>
      </c>
      <c r="Q152" s="7" t="s">
        <v>9200</v>
      </c>
      <c r="R152" s="7" t="s">
        <v>20</v>
      </c>
      <c r="S152" s="7" t="s">
        <v>9212</v>
      </c>
      <c r="T152" s="7" t="s">
        <v>67</v>
      </c>
      <c r="U152" s="7" t="s">
        <v>9202</v>
      </c>
      <c r="V152" s="7" t="s">
        <v>9202</v>
      </c>
      <c r="W152" s="7" t="s">
        <v>9203</v>
      </c>
      <c r="X152" s="7" t="s">
        <v>20</v>
      </c>
      <c r="Y152" s="7">
        <v>2</v>
      </c>
      <c r="AB152" s="3" t="str">
        <f>IF(Table11112[[#This Row],[In Adafruit Kit]]+Table11112[[#This Row],[Common part]]&gt;0,1,"")</f>
        <v/>
      </c>
      <c r="AE152" s="3" t="e">
        <f>VLOOKUP(Table11112[[#This Row],[Resistance (Ohms)]],Values!$A$12:'Values'!D$88,3,0)</f>
        <v>#N/A</v>
      </c>
      <c r="AF152" s="3"/>
      <c r="AG152" s="3" t="str">
        <f>CONCATENATE(Table11112[[#This Row],[Resistance (Ohms)]],Table11112[[#This Row],[Tolerance]],Table11112[[#This Row],[Stock]])</f>
        <v>620kÂ±5%</v>
      </c>
      <c r="AH152" s="10" t="s">
        <v>11348</v>
      </c>
      <c r="AI152" s="6" t="s">
        <v>11349</v>
      </c>
    </row>
    <row r="153" spans="1:35">
      <c r="A153" s="7" t="s">
        <v>9193</v>
      </c>
      <c r="B153" s="7" t="s">
        <v>9810</v>
      </c>
      <c r="C153" s="7" t="s">
        <v>9811</v>
      </c>
      <c r="D153" s="7" t="s">
        <v>9812</v>
      </c>
      <c r="E153" s="7" t="s">
        <v>60</v>
      </c>
      <c r="F153" s="7" t="s">
        <v>9813</v>
      </c>
      <c r="G153" s="7">
        <v>3284</v>
      </c>
      <c r="H153" s="7">
        <v>0</v>
      </c>
      <c r="I153" s="7">
        <v>0.1</v>
      </c>
      <c r="J153" s="7">
        <v>0</v>
      </c>
      <c r="K153" s="7">
        <v>1</v>
      </c>
      <c r="L153" s="7" t="s">
        <v>38</v>
      </c>
      <c r="M153" s="7" t="s">
        <v>9198</v>
      </c>
      <c r="N153" s="7" t="s">
        <v>521</v>
      </c>
      <c r="O153" s="7" t="s">
        <v>23</v>
      </c>
      <c r="P153" s="7" t="s">
        <v>9199</v>
      </c>
      <c r="Q153" s="7" t="s">
        <v>9200</v>
      </c>
      <c r="R153" s="7" t="s">
        <v>20</v>
      </c>
      <c r="S153" s="7" t="s">
        <v>9201</v>
      </c>
      <c r="T153" s="7" t="s">
        <v>67</v>
      </c>
      <c r="U153" s="7" t="s">
        <v>9202</v>
      </c>
      <c r="V153" s="7" t="s">
        <v>9202</v>
      </c>
      <c r="W153" s="7" t="s">
        <v>9203</v>
      </c>
      <c r="X153" s="7" t="s">
        <v>20</v>
      </c>
      <c r="Y153" s="7">
        <v>2</v>
      </c>
      <c r="AB153" s="3" t="str">
        <f>IF(Table11112[[#This Row],[In Adafruit Kit]]+Table11112[[#This Row],[Common part]]&gt;0,1,"")</f>
        <v/>
      </c>
      <c r="AE153" s="3" t="e">
        <f>VLOOKUP(Table11112[[#This Row],[Resistance (Ohms)]],Values!$A$12:'Values'!D$88,3,0)</f>
        <v>#N/A</v>
      </c>
      <c r="AF153" s="3"/>
      <c r="AG153" s="3" t="str">
        <f>CONCATENATE(Table11112[[#This Row],[Resistance (Ohms)]],Table11112[[#This Row],[Tolerance]],Table11112[[#This Row],[Stock]])</f>
        <v>16kÂ±5%</v>
      </c>
      <c r="AH153" s="10" t="s">
        <v>11348</v>
      </c>
      <c r="AI153" s="6" t="s">
        <v>11349</v>
      </c>
    </row>
    <row r="154" spans="1:35">
      <c r="A154" s="7" t="s">
        <v>9193</v>
      </c>
      <c r="B154" s="7" t="s">
        <v>9814</v>
      </c>
      <c r="C154" s="7" t="s">
        <v>9815</v>
      </c>
      <c r="D154" s="7" t="s">
        <v>9816</v>
      </c>
      <c r="E154" s="7" t="s">
        <v>60</v>
      </c>
      <c r="F154" s="7" t="s">
        <v>9817</v>
      </c>
      <c r="G154" s="7">
        <v>2991</v>
      </c>
      <c r="H154" s="7">
        <v>0</v>
      </c>
      <c r="I154" s="7">
        <v>0.1</v>
      </c>
      <c r="J154" s="7">
        <v>0</v>
      </c>
      <c r="K154" s="7">
        <v>1</v>
      </c>
      <c r="L154" s="7" t="s">
        <v>38</v>
      </c>
      <c r="M154" s="7" t="s">
        <v>9198</v>
      </c>
      <c r="N154" s="7">
        <v>24</v>
      </c>
      <c r="O154" s="7" t="s">
        <v>23</v>
      </c>
      <c r="P154" s="7" t="s">
        <v>9199</v>
      </c>
      <c r="Q154" s="7" t="s">
        <v>9200</v>
      </c>
      <c r="R154" s="7" t="s">
        <v>20</v>
      </c>
      <c r="S154" s="7" t="s">
        <v>9201</v>
      </c>
      <c r="T154" s="7" t="s">
        <v>67</v>
      </c>
      <c r="U154" s="7" t="s">
        <v>9202</v>
      </c>
      <c r="V154" s="7" t="s">
        <v>9202</v>
      </c>
      <c r="W154" s="7" t="s">
        <v>9203</v>
      </c>
      <c r="X154" s="7" t="s">
        <v>20</v>
      </c>
      <c r="Y154" s="7">
        <v>2</v>
      </c>
      <c r="AB154" s="3" t="str">
        <f>IF(Table11112[[#This Row],[In Adafruit Kit]]+Table11112[[#This Row],[Common part]]&gt;0,1,"")</f>
        <v/>
      </c>
      <c r="AE154" s="3" t="e">
        <f>VLOOKUP(Table11112[[#This Row],[Resistance (Ohms)]],Values!$A$12:'Values'!D$88,3,0)</f>
        <v>#N/A</v>
      </c>
      <c r="AF154" s="3"/>
      <c r="AG154" s="3" t="str">
        <f>CONCATENATE(Table11112[[#This Row],[Resistance (Ohms)]],Table11112[[#This Row],[Tolerance]],Table11112[[#This Row],[Stock]])</f>
        <v>24Â±5%</v>
      </c>
      <c r="AH154" s="10" t="s">
        <v>11348</v>
      </c>
      <c r="AI154" s="6" t="s">
        <v>11349</v>
      </c>
    </row>
    <row r="155" spans="1:35">
      <c r="A155" s="7" t="s">
        <v>9193</v>
      </c>
      <c r="B155" s="7" t="s">
        <v>9818</v>
      </c>
      <c r="C155" s="7" t="s">
        <v>9819</v>
      </c>
      <c r="D155" s="7" t="s">
        <v>9820</v>
      </c>
      <c r="E155" s="7" t="s">
        <v>60</v>
      </c>
      <c r="F155" s="7" t="s">
        <v>9821</v>
      </c>
      <c r="G155" s="7">
        <v>2489</v>
      </c>
      <c r="H155" s="7">
        <v>0</v>
      </c>
      <c r="I155" s="7">
        <v>0.1</v>
      </c>
      <c r="J155" s="7">
        <v>0</v>
      </c>
      <c r="K155" s="7">
        <v>1</v>
      </c>
      <c r="L155" s="7" t="s">
        <v>38</v>
      </c>
      <c r="M155" s="7" t="s">
        <v>9198</v>
      </c>
      <c r="N155" s="7">
        <v>160</v>
      </c>
      <c r="O155" s="7" t="s">
        <v>23</v>
      </c>
      <c r="P155" s="7" t="s">
        <v>9199</v>
      </c>
      <c r="Q155" s="7" t="s">
        <v>9200</v>
      </c>
      <c r="R155" s="7" t="s">
        <v>20</v>
      </c>
      <c r="S155" s="7" t="s">
        <v>9201</v>
      </c>
      <c r="T155" s="7" t="s">
        <v>67</v>
      </c>
      <c r="U155" s="7" t="s">
        <v>9202</v>
      </c>
      <c r="V155" s="7" t="s">
        <v>9202</v>
      </c>
      <c r="W155" s="7" t="s">
        <v>9203</v>
      </c>
      <c r="X155" s="7" t="s">
        <v>20</v>
      </c>
      <c r="Y155" s="7">
        <v>2</v>
      </c>
      <c r="AB155" s="3" t="str">
        <f>IF(Table11112[[#This Row],[In Adafruit Kit]]+Table11112[[#This Row],[Common part]]&gt;0,1,"")</f>
        <v/>
      </c>
      <c r="AE155" s="3" t="e">
        <f>VLOOKUP(Table11112[[#This Row],[Resistance (Ohms)]],Values!$A$12:'Values'!D$88,3,0)</f>
        <v>#N/A</v>
      </c>
      <c r="AF155" s="3"/>
      <c r="AG155" s="3" t="str">
        <f>CONCATENATE(Table11112[[#This Row],[Resistance (Ohms)]],Table11112[[#This Row],[Tolerance]],Table11112[[#This Row],[Stock]])</f>
        <v>160Â±5%</v>
      </c>
      <c r="AH155" s="10" t="s">
        <v>11348</v>
      </c>
      <c r="AI155" s="6" t="s">
        <v>11349</v>
      </c>
    </row>
    <row r="156" spans="1:35">
      <c r="A156" s="7" t="s">
        <v>9193</v>
      </c>
      <c r="B156" s="7" t="s">
        <v>9822</v>
      </c>
      <c r="C156" s="7" t="s">
        <v>9823</v>
      </c>
      <c r="D156" s="7" t="s">
        <v>9824</v>
      </c>
      <c r="E156" s="7" t="s">
        <v>60</v>
      </c>
      <c r="F156" s="7" t="s">
        <v>9825</v>
      </c>
      <c r="G156" s="7">
        <v>2150</v>
      </c>
      <c r="H156" s="7">
        <v>0</v>
      </c>
      <c r="I156" s="7">
        <v>0.1</v>
      </c>
      <c r="J156" s="7">
        <v>0</v>
      </c>
      <c r="K156" s="7">
        <v>1</v>
      </c>
      <c r="L156" s="7" t="s">
        <v>38</v>
      </c>
      <c r="M156" s="7" t="s">
        <v>9198</v>
      </c>
      <c r="N156" s="7" t="s">
        <v>3188</v>
      </c>
      <c r="O156" s="7" t="s">
        <v>23</v>
      </c>
      <c r="P156" s="7" t="s">
        <v>9199</v>
      </c>
      <c r="Q156" s="7" t="s">
        <v>9200</v>
      </c>
      <c r="R156" s="7" t="s">
        <v>20</v>
      </c>
      <c r="S156" s="7" t="s">
        <v>9241</v>
      </c>
      <c r="T156" s="7" t="s">
        <v>67</v>
      </c>
      <c r="U156" s="7" t="s">
        <v>9202</v>
      </c>
      <c r="V156" s="7" t="s">
        <v>9202</v>
      </c>
      <c r="W156" s="7" t="s">
        <v>9203</v>
      </c>
      <c r="X156" s="7" t="s">
        <v>20</v>
      </c>
      <c r="Y156" s="7">
        <v>2</v>
      </c>
      <c r="AB156" s="3" t="str">
        <f>IF(Table11112[[#This Row],[In Adafruit Kit]]+Table11112[[#This Row],[Common part]]&gt;0,1,"")</f>
        <v/>
      </c>
      <c r="AE156" s="3" t="e">
        <f>VLOOKUP(Table11112[[#This Row],[Resistance (Ohms)]],Values!$A$12:'Values'!D$88,3,0)</f>
        <v>#N/A</v>
      </c>
      <c r="AF156" s="3"/>
      <c r="AG156" s="3" t="str">
        <f>CONCATENATE(Table11112[[#This Row],[Resistance (Ohms)]],Table11112[[#This Row],[Tolerance]],Table11112[[#This Row],[Stock]])</f>
        <v>6.2MÂ±5%</v>
      </c>
      <c r="AH156" s="10" t="s">
        <v>11348</v>
      </c>
      <c r="AI156" s="6" t="s">
        <v>11349</v>
      </c>
    </row>
    <row r="157" spans="1:35">
      <c r="A157" s="7" t="s">
        <v>9193</v>
      </c>
      <c r="B157" s="7" t="s">
        <v>9826</v>
      </c>
      <c r="C157" s="7" t="s">
        <v>9827</v>
      </c>
      <c r="D157" s="7" t="s">
        <v>9828</v>
      </c>
      <c r="E157" s="7" t="s">
        <v>60</v>
      </c>
      <c r="F157" s="7" t="s">
        <v>9829</v>
      </c>
      <c r="G157" s="7">
        <v>2140</v>
      </c>
      <c r="H157" s="7">
        <v>0</v>
      </c>
      <c r="I157" s="7">
        <v>0.1</v>
      </c>
      <c r="J157" s="7">
        <v>0</v>
      </c>
      <c r="K157" s="7">
        <v>1</v>
      </c>
      <c r="L157" s="7" t="s">
        <v>38</v>
      </c>
      <c r="M157" s="7" t="s">
        <v>9198</v>
      </c>
      <c r="N157" s="7" t="s">
        <v>1990</v>
      </c>
      <c r="O157" s="7" t="s">
        <v>23</v>
      </c>
      <c r="P157" s="7" t="s">
        <v>9199</v>
      </c>
      <c r="Q157" s="7" t="s">
        <v>9200</v>
      </c>
      <c r="R157" s="7" t="s">
        <v>20</v>
      </c>
      <c r="S157" s="7" t="s">
        <v>9241</v>
      </c>
      <c r="T157" s="7" t="s">
        <v>67</v>
      </c>
      <c r="U157" s="7" t="s">
        <v>9202</v>
      </c>
      <c r="V157" s="7" t="s">
        <v>9202</v>
      </c>
      <c r="W157" s="7" t="s">
        <v>9203</v>
      </c>
      <c r="X157" s="7" t="s">
        <v>20</v>
      </c>
      <c r="Y157" s="7">
        <v>2</v>
      </c>
      <c r="AB157" s="3" t="str">
        <f>IF(Table11112[[#This Row],[In Adafruit Kit]]+Table11112[[#This Row],[Common part]]&gt;0,1,"")</f>
        <v/>
      </c>
      <c r="AE157" s="3" t="e">
        <f>VLOOKUP(Table11112[[#This Row],[Resistance (Ohms)]],Values!$A$12:'Values'!D$88,3,0)</f>
        <v>#N/A</v>
      </c>
      <c r="AF157" s="3"/>
      <c r="AG157" s="3" t="str">
        <f>CONCATENATE(Table11112[[#This Row],[Resistance (Ohms)]],Table11112[[#This Row],[Tolerance]],Table11112[[#This Row],[Stock]])</f>
        <v>7.5MÂ±5%</v>
      </c>
      <c r="AH157" s="10" t="s">
        <v>11348</v>
      </c>
      <c r="AI157" s="6" t="s">
        <v>11349</v>
      </c>
    </row>
    <row r="158" spans="1:35">
      <c r="A158" s="7" t="s">
        <v>9193</v>
      </c>
      <c r="B158" s="7" t="s">
        <v>9830</v>
      </c>
      <c r="C158" s="7" t="s">
        <v>9831</v>
      </c>
      <c r="D158" s="7" t="s">
        <v>9832</v>
      </c>
      <c r="E158" s="7" t="s">
        <v>60</v>
      </c>
      <c r="F158" s="7" t="s">
        <v>9833</v>
      </c>
      <c r="G158" s="7">
        <v>945</v>
      </c>
      <c r="H158" s="7">
        <v>0</v>
      </c>
      <c r="I158" s="7">
        <v>0.1</v>
      </c>
      <c r="J158" s="7">
        <v>0</v>
      </c>
      <c r="K158" s="7">
        <v>1</v>
      </c>
      <c r="L158" s="7" t="s">
        <v>38</v>
      </c>
      <c r="M158" s="7" t="s">
        <v>9198</v>
      </c>
      <c r="N158" s="7">
        <v>13</v>
      </c>
      <c r="O158" s="7" t="s">
        <v>23</v>
      </c>
      <c r="P158" s="7" t="s">
        <v>9199</v>
      </c>
      <c r="Q158" s="7" t="s">
        <v>9200</v>
      </c>
      <c r="R158" s="7" t="s">
        <v>20</v>
      </c>
      <c r="S158" s="7" t="s">
        <v>9201</v>
      </c>
      <c r="T158" s="7" t="s">
        <v>67</v>
      </c>
      <c r="U158" s="7" t="s">
        <v>9202</v>
      </c>
      <c r="V158" s="7" t="s">
        <v>9202</v>
      </c>
      <c r="W158" s="7" t="s">
        <v>9203</v>
      </c>
      <c r="X158" s="7" t="s">
        <v>20</v>
      </c>
      <c r="Y158" s="7">
        <v>2</v>
      </c>
      <c r="AB158" s="3" t="str">
        <f>IF(Table11112[[#This Row],[In Adafruit Kit]]+Table11112[[#This Row],[Common part]]&gt;0,1,"")</f>
        <v/>
      </c>
      <c r="AE158" s="3" t="e">
        <f>VLOOKUP(Table11112[[#This Row],[Resistance (Ohms)]],Values!$A$12:'Values'!D$88,3,0)</f>
        <v>#N/A</v>
      </c>
      <c r="AF158" s="3"/>
      <c r="AG158" s="3" t="str">
        <f>CONCATENATE(Table11112[[#This Row],[Resistance (Ohms)]],Table11112[[#This Row],[Tolerance]],Table11112[[#This Row],[Stock]])</f>
        <v>13Â±5%</v>
      </c>
      <c r="AH158" s="10" t="s">
        <v>11348</v>
      </c>
      <c r="AI158" s="6" t="s">
        <v>11349</v>
      </c>
    </row>
    <row r="159" spans="1:35">
      <c r="A159" s="7" t="s">
        <v>9193</v>
      </c>
      <c r="B159" s="7" t="s">
        <v>9834</v>
      </c>
      <c r="C159" s="7" t="s">
        <v>9835</v>
      </c>
      <c r="D159" s="7" t="s">
        <v>9836</v>
      </c>
      <c r="E159" s="7" t="s">
        <v>60</v>
      </c>
      <c r="F159" s="7" t="s">
        <v>9837</v>
      </c>
      <c r="G159" s="7">
        <v>904</v>
      </c>
      <c r="H159" s="7">
        <v>0</v>
      </c>
      <c r="I159" s="7">
        <v>0.1</v>
      </c>
      <c r="J159" s="7">
        <v>0</v>
      </c>
      <c r="K159" s="7">
        <v>1</v>
      </c>
      <c r="L159" s="7" t="s">
        <v>38</v>
      </c>
      <c r="M159" s="7" t="s">
        <v>9198</v>
      </c>
      <c r="N159" s="7">
        <v>3</v>
      </c>
      <c r="O159" s="7" t="s">
        <v>23</v>
      </c>
      <c r="P159" s="7" t="s">
        <v>9199</v>
      </c>
      <c r="Q159" s="7" t="s">
        <v>9200</v>
      </c>
      <c r="R159" s="7" t="s">
        <v>20</v>
      </c>
      <c r="S159" s="7" t="s">
        <v>9201</v>
      </c>
      <c r="T159" s="7" t="s">
        <v>67</v>
      </c>
      <c r="U159" s="7" t="s">
        <v>9202</v>
      </c>
      <c r="V159" s="7" t="s">
        <v>9202</v>
      </c>
      <c r="W159" s="7" t="s">
        <v>9203</v>
      </c>
      <c r="X159" s="7" t="s">
        <v>20</v>
      </c>
      <c r="Y159" s="7">
        <v>2</v>
      </c>
      <c r="AB159" s="3" t="str">
        <f>IF(Table11112[[#This Row],[In Adafruit Kit]]+Table11112[[#This Row],[Common part]]&gt;0,1,"")</f>
        <v/>
      </c>
      <c r="AE159" s="3" t="e">
        <f>VLOOKUP(Table11112[[#This Row],[Resistance (Ohms)]],Values!$A$12:'Values'!D$88,3,0)</f>
        <v>#N/A</v>
      </c>
      <c r="AF159" s="3"/>
      <c r="AG159" s="3" t="str">
        <f>CONCATENATE(Table11112[[#This Row],[Resistance (Ohms)]],Table11112[[#This Row],[Tolerance]],Table11112[[#This Row],[Stock]])</f>
        <v>3Â±5%</v>
      </c>
      <c r="AH159" s="10" t="s">
        <v>11348</v>
      </c>
      <c r="AI159" s="6" t="s">
        <v>11349</v>
      </c>
    </row>
    <row r="160" spans="1:35">
      <c r="A160" s="7" t="s">
        <v>9193</v>
      </c>
      <c r="B160" s="7" t="s">
        <v>9610</v>
      </c>
      <c r="C160" s="7" t="s">
        <v>9611</v>
      </c>
      <c r="D160" s="7" t="s">
        <v>9612</v>
      </c>
      <c r="E160" s="7" t="s">
        <v>60</v>
      </c>
      <c r="F160" s="7" t="s">
        <v>9613</v>
      </c>
      <c r="G160" s="7">
        <v>2909</v>
      </c>
      <c r="H160" s="7">
        <v>0</v>
      </c>
      <c r="I160" s="7">
        <v>0.1</v>
      </c>
      <c r="J160" s="7">
        <v>0</v>
      </c>
      <c r="K160" s="7">
        <v>1</v>
      </c>
      <c r="L160" s="7" t="s">
        <v>38</v>
      </c>
      <c r="M160" s="7" t="s">
        <v>9198</v>
      </c>
      <c r="N160" s="7" t="s">
        <v>336</v>
      </c>
      <c r="O160" s="7" t="s">
        <v>23</v>
      </c>
      <c r="P160" s="7" t="s">
        <v>9199</v>
      </c>
      <c r="Q160" s="7" t="s">
        <v>9200</v>
      </c>
      <c r="R160" s="7" t="s">
        <v>20</v>
      </c>
      <c r="S160" s="7" t="s">
        <v>9201</v>
      </c>
      <c r="T160" s="7" t="s">
        <v>67</v>
      </c>
      <c r="U160" s="7" t="s">
        <v>9202</v>
      </c>
      <c r="V160" s="7" t="s">
        <v>9202</v>
      </c>
      <c r="W160" s="7" t="s">
        <v>9203</v>
      </c>
      <c r="X160" s="7" t="s">
        <v>20</v>
      </c>
      <c r="Y160" s="7">
        <v>2</v>
      </c>
      <c r="AB160" s="3" t="str">
        <f>IF(Table11112[[#This Row],[In Adafruit Kit]]+Table11112[[#This Row],[Common part]]&gt;0,1,"")</f>
        <v/>
      </c>
      <c r="AE160" s="3" t="str">
        <f>VLOOKUP(Table11112[[#This Row],[Resistance (Ohms)]],Values!$A$12:'Values'!D$88,3,0)</f>
        <v>STOCK</v>
      </c>
      <c r="AF160" s="3" t="s">
        <v>29</v>
      </c>
      <c r="AG160" s="3" t="str">
        <f>CONCATENATE(Table11112[[#This Row],[Resistance (Ohms)]],Table11112[[#This Row],[Tolerance]],Table11112[[#This Row],[Stock]])</f>
        <v>82kÂ±5%Stock</v>
      </c>
      <c r="AH160" s="10" t="s">
        <v>11348</v>
      </c>
      <c r="AI160" s="6" t="s">
        <v>11349</v>
      </c>
    </row>
    <row r="161" spans="1:38">
      <c r="A161" s="7" t="s">
        <v>9193</v>
      </c>
      <c r="B161" s="7" t="s">
        <v>9842</v>
      </c>
      <c r="C161" s="7" t="s">
        <v>9843</v>
      </c>
      <c r="D161" s="7" t="s">
        <v>9844</v>
      </c>
      <c r="E161" s="7" t="s">
        <v>60</v>
      </c>
      <c r="F161" s="7" t="s">
        <v>9845</v>
      </c>
      <c r="G161" s="7">
        <v>750</v>
      </c>
      <c r="H161" s="7">
        <v>0</v>
      </c>
      <c r="I161" s="7">
        <v>0.1</v>
      </c>
      <c r="J161" s="7">
        <v>0</v>
      </c>
      <c r="K161" s="7">
        <v>1</v>
      </c>
      <c r="L161" s="7" t="s">
        <v>38</v>
      </c>
      <c r="M161" s="7" t="s">
        <v>9198</v>
      </c>
      <c r="N161" s="7">
        <v>9.1</v>
      </c>
      <c r="O161" s="7" t="s">
        <v>23</v>
      </c>
      <c r="P161" s="7" t="s">
        <v>9199</v>
      </c>
      <c r="Q161" s="7" t="s">
        <v>9200</v>
      </c>
      <c r="R161" s="7" t="s">
        <v>20</v>
      </c>
      <c r="S161" s="7" t="s">
        <v>9201</v>
      </c>
      <c r="T161" s="7" t="s">
        <v>67</v>
      </c>
      <c r="U161" s="7" t="s">
        <v>9202</v>
      </c>
      <c r="V161" s="7" t="s">
        <v>9202</v>
      </c>
      <c r="W161" s="7" t="s">
        <v>9203</v>
      </c>
      <c r="X161" s="7" t="s">
        <v>20</v>
      </c>
      <c r="Y161" s="7">
        <v>2</v>
      </c>
      <c r="AB161" s="3" t="str">
        <f>IF(Table11112[[#This Row],[In Adafruit Kit]]+Table11112[[#This Row],[Common part]]&gt;0,1,"")</f>
        <v/>
      </c>
      <c r="AE161" s="3" t="e">
        <f>VLOOKUP(Table11112[[#This Row],[Resistance (Ohms)]],Values!$A$12:'Values'!D$88,3,0)</f>
        <v>#N/A</v>
      </c>
      <c r="AF161" s="3"/>
      <c r="AG161" s="3" t="str">
        <f>CONCATENATE(Table11112[[#This Row],[Resistance (Ohms)]],Table11112[[#This Row],[Tolerance]],Table11112[[#This Row],[Stock]])</f>
        <v>9.1Â±5%</v>
      </c>
      <c r="AH161" s="10" t="s">
        <v>11348</v>
      </c>
      <c r="AI161" s="6" t="s">
        <v>11349</v>
      </c>
    </row>
    <row r="162" spans="1:38">
      <c r="A162" s="7" t="s">
        <v>9193</v>
      </c>
      <c r="B162" s="7" t="s">
        <v>9846</v>
      </c>
      <c r="C162" s="7" t="s">
        <v>9847</v>
      </c>
      <c r="D162" s="7" t="s">
        <v>9848</v>
      </c>
      <c r="E162" s="7" t="s">
        <v>60</v>
      </c>
      <c r="F162" s="7" t="s">
        <v>9849</v>
      </c>
      <c r="G162" s="7">
        <v>349</v>
      </c>
      <c r="H162" s="7">
        <v>0</v>
      </c>
      <c r="I162" s="7">
        <v>0.1</v>
      </c>
      <c r="J162" s="7">
        <v>0</v>
      </c>
      <c r="K162" s="7">
        <v>1</v>
      </c>
      <c r="L162" s="7" t="s">
        <v>38</v>
      </c>
      <c r="M162" s="7" t="s">
        <v>9198</v>
      </c>
      <c r="N162" s="7" t="s">
        <v>2023</v>
      </c>
      <c r="O162" s="7" t="s">
        <v>23</v>
      </c>
      <c r="P162" s="7" t="s">
        <v>9199</v>
      </c>
      <c r="Q162" s="7" t="s">
        <v>9200</v>
      </c>
      <c r="R162" s="7" t="s">
        <v>20</v>
      </c>
      <c r="S162" s="7" t="s">
        <v>9241</v>
      </c>
      <c r="T162" s="7" t="s">
        <v>67</v>
      </c>
      <c r="U162" s="7" t="s">
        <v>9202</v>
      </c>
      <c r="V162" s="7" t="s">
        <v>9202</v>
      </c>
      <c r="W162" s="7" t="s">
        <v>9203</v>
      </c>
      <c r="X162" s="7" t="s">
        <v>20</v>
      </c>
      <c r="Y162" s="7">
        <v>2</v>
      </c>
      <c r="AB162" s="3" t="str">
        <f>IF(Table11112[[#This Row],[In Adafruit Kit]]+Table11112[[#This Row],[Common part]]&gt;0,1,"")</f>
        <v/>
      </c>
      <c r="AE162" s="3" t="e">
        <f>VLOOKUP(Table11112[[#This Row],[Resistance (Ohms)]],Values!$A$12:'Values'!D$88,3,0)</f>
        <v>#N/A</v>
      </c>
      <c r="AF162" s="3"/>
      <c r="AG162" s="3" t="str">
        <f>CONCATENATE(Table11112[[#This Row],[Resistance (Ohms)]],Table11112[[#This Row],[Tolerance]],Table11112[[#This Row],[Stock]])</f>
        <v>1.3MÂ±5%</v>
      </c>
      <c r="AH162" s="10" t="s">
        <v>11348</v>
      </c>
      <c r="AI162" s="6" t="s">
        <v>11349</v>
      </c>
    </row>
    <row r="163" spans="1:38">
      <c r="A163" s="7" t="s">
        <v>9193</v>
      </c>
      <c r="B163" s="7" t="s">
        <v>9850</v>
      </c>
      <c r="C163" s="7" t="s">
        <v>9851</v>
      </c>
      <c r="D163" s="7" t="s">
        <v>9852</v>
      </c>
      <c r="E163" s="7" t="s">
        <v>60</v>
      </c>
      <c r="F163" s="7" t="s">
        <v>9853</v>
      </c>
      <c r="G163" s="7">
        <v>225</v>
      </c>
      <c r="H163" s="7">
        <v>0</v>
      </c>
      <c r="I163" s="7">
        <v>0.1</v>
      </c>
      <c r="J163" s="7">
        <v>0</v>
      </c>
      <c r="K163" s="7">
        <v>1</v>
      </c>
      <c r="L163" s="7" t="s">
        <v>38</v>
      </c>
      <c r="M163" s="7" t="s">
        <v>9198</v>
      </c>
      <c r="N163" s="7" t="s">
        <v>1796</v>
      </c>
      <c r="O163" s="7" t="s">
        <v>23</v>
      </c>
      <c r="P163" s="7" t="s">
        <v>9199</v>
      </c>
      <c r="Q163" s="7" t="s">
        <v>9200</v>
      </c>
      <c r="R163" s="7" t="s">
        <v>20</v>
      </c>
      <c r="S163" s="7" t="s">
        <v>9212</v>
      </c>
      <c r="T163" s="7" t="s">
        <v>67</v>
      </c>
      <c r="U163" s="7" t="s">
        <v>9202</v>
      </c>
      <c r="V163" s="7" t="s">
        <v>9202</v>
      </c>
      <c r="W163" s="7" t="s">
        <v>9203</v>
      </c>
      <c r="X163" s="7" t="s">
        <v>20</v>
      </c>
      <c r="Y163" s="7">
        <v>2</v>
      </c>
      <c r="AB163" s="3" t="str">
        <f>IF(Table11112[[#This Row],[In Adafruit Kit]]+Table11112[[#This Row],[Common part]]&gt;0,1,"")</f>
        <v/>
      </c>
      <c r="AE163" s="3" t="e">
        <f>VLOOKUP(Table11112[[#This Row],[Resistance (Ohms)]],Values!$A$12:'Values'!D$88,3,0)</f>
        <v>#N/A</v>
      </c>
      <c r="AF163" s="3"/>
      <c r="AG163" s="3" t="str">
        <f>CONCATENATE(Table11112[[#This Row],[Resistance (Ohms)]],Table11112[[#This Row],[Tolerance]],Table11112[[#This Row],[Stock]])</f>
        <v>430kÂ±5%</v>
      </c>
      <c r="AH163" s="10" t="s">
        <v>11348</v>
      </c>
      <c r="AI163" s="6" t="s">
        <v>11349</v>
      </c>
    </row>
    <row r="164" spans="1:38">
      <c r="A164" s="7" t="s">
        <v>9193</v>
      </c>
      <c r="B164" s="7" t="s">
        <v>9854</v>
      </c>
      <c r="C164" s="7" t="s">
        <v>9855</v>
      </c>
      <c r="D164" s="7" t="s">
        <v>9856</v>
      </c>
      <c r="E164" s="7" t="s">
        <v>60</v>
      </c>
      <c r="F164" s="7" t="s">
        <v>9857</v>
      </c>
      <c r="G164" s="7">
        <v>0</v>
      </c>
      <c r="H164" s="7">
        <v>0</v>
      </c>
      <c r="I164" s="7">
        <v>0.1</v>
      </c>
      <c r="J164" s="7">
        <v>0</v>
      </c>
      <c r="K164" s="7">
        <v>1</v>
      </c>
      <c r="L164" s="7" t="s">
        <v>38</v>
      </c>
      <c r="M164" s="7" t="s">
        <v>9198</v>
      </c>
      <c r="N164" s="7" t="s">
        <v>533</v>
      </c>
      <c r="O164" s="7" t="s">
        <v>23</v>
      </c>
      <c r="P164" s="7" t="s">
        <v>9199</v>
      </c>
      <c r="Q164" s="7" t="s">
        <v>9200</v>
      </c>
      <c r="R164" s="7" t="s">
        <v>20</v>
      </c>
      <c r="S164" s="7" t="s">
        <v>9241</v>
      </c>
      <c r="T164" s="7" t="s">
        <v>67</v>
      </c>
      <c r="U164" s="7" t="s">
        <v>9202</v>
      </c>
      <c r="V164" s="7" t="s">
        <v>9202</v>
      </c>
      <c r="W164" s="7" t="s">
        <v>9203</v>
      </c>
      <c r="X164" s="7" t="s">
        <v>20</v>
      </c>
      <c r="Y164" s="7">
        <v>2</v>
      </c>
      <c r="AB164" s="3" t="str">
        <f>IF(Table11112[[#This Row],[In Adafruit Kit]]+Table11112[[#This Row],[Common part]]&gt;0,1,"")</f>
        <v/>
      </c>
      <c r="AE164" s="3" t="e">
        <f>VLOOKUP(Table11112[[#This Row],[Resistance (Ohms)]],Values!$A$12:'Values'!D$88,3,0)</f>
        <v>#N/A</v>
      </c>
      <c r="AF164" s="3"/>
      <c r="AG164" s="3" t="str">
        <f>CONCATENATE(Table11112[[#This Row],[Resistance (Ohms)]],Table11112[[#This Row],[Tolerance]],Table11112[[#This Row],[Stock]])</f>
        <v>2.2MÂ±5%</v>
      </c>
      <c r="AH164" s="10" t="s">
        <v>11348</v>
      </c>
      <c r="AI164" s="6" t="s">
        <v>11349</v>
      </c>
    </row>
    <row r="165" spans="1:38">
      <c r="A165" s="7" t="s">
        <v>9193</v>
      </c>
      <c r="B165" s="7" t="s">
        <v>9858</v>
      </c>
      <c r="C165" s="7" t="s">
        <v>9859</v>
      </c>
      <c r="D165" s="7" t="s">
        <v>9860</v>
      </c>
      <c r="E165" s="7" t="s">
        <v>60</v>
      </c>
      <c r="F165" s="7" t="s">
        <v>9861</v>
      </c>
      <c r="G165" s="7">
        <v>0</v>
      </c>
      <c r="H165" s="7">
        <v>0</v>
      </c>
      <c r="I165" s="7">
        <v>0.1</v>
      </c>
      <c r="J165" s="7">
        <v>0</v>
      </c>
      <c r="K165" s="7">
        <v>1</v>
      </c>
      <c r="L165" s="7" t="s">
        <v>38</v>
      </c>
      <c r="M165" s="7" t="s">
        <v>9198</v>
      </c>
      <c r="N165" s="7" t="s">
        <v>308</v>
      </c>
      <c r="O165" s="7" t="s">
        <v>23</v>
      </c>
      <c r="P165" s="7" t="s">
        <v>9199</v>
      </c>
      <c r="Q165" s="7" t="s">
        <v>9200</v>
      </c>
      <c r="R165" s="7" t="s">
        <v>20</v>
      </c>
      <c r="S165" s="7" t="s">
        <v>9201</v>
      </c>
      <c r="T165" s="7" t="s">
        <v>67</v>
      </c>
      <c r="U165" s="7" t="s">
        <v>9202</v>
      </c>
      <c r="V165" s="7" t="s">
        <v>9202</v>
      </c>
      <c r="W165" s="7" t="s">
        <v>9203</v>
      </c>
      <c r="X165" s="7" t="s">
        <v>20</v>
      </c>
      <c r="Y165" s="7">
        <v>2</v>
      </c>
      <c r="AB165" s="3" t="str">
        <f>IF(Table11112[[#This Row],[In Adafruit Kit]]+Table11112[[#This Row],[Common part]]&gt;0,1,"")</f>
        <v/>
      </c>
      <c r="AE165" s="3" t="str">
        <f>VLOOKUP(Table11112[[#This Row],[Resistance (Ohms)]],Values!$A$12:'Values'!D$88,3,0)</f>
        <v>STOCK</v>
      </c>
      <c r="AF165" s="3" t="s">
        <v>27</v>
      </c>
      <c r="AG165" s="3" t="str">
        <f>CONCATENATE(Table11112[[#This Row],[Resistance (Ohms)]],Table11112[[#This Row],[Tolerance]],Table11112[[#This Row],[Stock]])</f>
        <v>51kÂ±5%STOCK</v>
      </c>
      <c r="AH165" s="10" t="s">
        <v>11348</v>
      </c>
      <c r="AI165" s="6" t="s">
        <v>11349</v>
      </c>
    </row>
    <row r="166" spans="1:38">
      <c r="A166" s="7" t="s">
        <v>9193</v>
      </c>
      <c r="B166" s="7" t="s">
        <v>9862</v>
      </c>
      <c r="C166" s="7" t="s">
        <v>9863</v>
      </c>
      <c r="D166" s="7" t="s">
        <v>9864</v>
      </c>
      <c r="E166" s="7" t="s">
        <v>60</v>
      </c>
      <c r="F166" s="7" t="s">
        <v>9865</v>
      </c>
      <c r="G166" s="7">
        <v>0</v>
      </c>
      <c r="H166" s="7">
        <v>0</v>
      </c>
      <c r="I166" s="7">
        <v>0.1</v>
      </c>
      <c r="J166" s="7">
        <v>0</v>
      </c>
      <c r="K166" s="7">
        <v>1</v>
      </c>
      <c r="L166" s="7" t="s">
        <v>38</v>
      </c>
      <c r="M166" s="7" t="s">
        <v>9198</v>
      </c>
      <c r="N166" s="7">
        <v>560</v>
      </c>
      <c r="O166" s="7" t="s">
        <v>23</v>
      </c>
      <c r="P166" s="7" t="s">
        <v>9199</v>
      </c>
      <c r="Q166" s="7" t="s">
        <v>9200</v>
      </c>
      <c r="R166" s="7" t="s">
        <v>20</v>
      </c>
      <c r="S166" s="7" t="s">
        <v>9201</v>
      </c>
      <c r="T166" s="7" t="s">
        <v>67</v>
      </c>
      <c r="U166" s="7" t="s">
        <v>9202</v>
      </c>
      <c r="V166" s="7" t="s">
        <v>9202</v>
      </c>
      <c r="W166" s="7" t="s">
        <v>9203</v>
      </c>
      <c r="X166" s="7" t="s">
        <v>20</v>
      </c>
      <c r="Y166" s="7">
        <v>2</v>
      </c>
      <c r="AB166" s="3" t="str">
        <f>IF(Table11112[[#This Row],[In Adafruit Kit]]+Table11112[[#This Row],[Common part]]&gt;0,1,"")</f>
        <v/>
      </c>
      <c r="AE166" s="3" t="e">
        <f>VLOOKUP(Table11112[[#This Row],[Resistance (Ohms)]],Values!$A$12:'Values'!D$88,3,0)</f>
        <v>#N/A</v>
      </c>
      <c r="AF166" s="3"/>
      <c r="AG166" s="3" t="str">
        <f>CONCATENATE(Table11112[[#This Row],[Resistance (Ohms)]],Table11112[[#This Row],[Tolerance]],Table11112[[#This Row],[Stock]])</f>
        <v>560Â±5%</v>
      </c>
      <c r="AH166" s="10" t="s">
        <v>11348</v>
      </c>
      <c r="AI166" s="6" t="s">
        <v>11349</v>
      </c>
    </row>
    <row r="167" spans="1:38">
      <c r="A167" s="7" t="s">
        <v>9193</v>
      </c>
      <c r="B167" s="7" t="s">
        <v>9866</v>
      </c>
      <c r="C167" s="7" t="s">
        <v>9867</v>
      </c>
      <c r="D167" s="7" t="s">
        <v>9868</v>
      </c>
      <c r="E167" s="7" t="s">
        <v>60</v>
      </c>
      <c r="F167" s="7" t="s">
        <v>9869</v>
      </c>
      <c r="G167" s="7">
        <v>0</v>
      </c>
      <c r="H167" s="7">
        <v>0</v>
      </c>
      <c r="I167" s="7">
        <v>0.1</v>
      </c>
      <c r="J167" s="7">
        <v>0</v>
      </c>
      <c r="K167" s="7">
        <v>1</v>
      </c>
      <c r="L167" s="7" t="s">
        <v>38</v>
      </c>
      <c r="M167" s="7" t="s">
        <v>9198</v>
      </c>
      <c r="N167" s="7">
        <v>7.5</v>
      </c>
      <c r="O167" s="7" t="s">
        <v>23</v>
      </c>
      <c r="P167" s="7" t="s">
        <v>9199</v>
      </c>
      <c r="Q167" s="7" t="s">
        <v>9200</v>
      </c>
      <c r="R167" s="7" t="s">
        <v>20</v>
      </c>
      <c r="S167" s="7" t="s">
        <v>9201</v>
      </c>
      <c r="T167" s="7" t="s">
        <v>67</v>
      </c>
      <c r="U167" s="7" t="s">
        <v>9202</v>
      </c>
      <c r="V167" s="7" t="s">
        <v>9202</v>
      </c>
      <c r="W167" s="7" t="s">
        <v>9203</v>
      </c>
      <c r="X167" s="7" t="s">
        <v>20</v>
      </c>
      <c r="Y167" s="7">
        <v>2</v>
      </c>
      <c r="AB167" s="3" t="str">
        <f>IF(Table11112[[#This Row],[In Adafruit Kit]]+Table11112[[#This Row],[Common part]]&gt;0,1,"")</f>
        <v/>
      </c>
      <c r="AE167" s="3" t="e">
        <f>VLOOKUP(Table11112[[#This Row],[Resistance (Ohms)]],Values!$A$12:'Values'!D$88,3,0)</f>
        <v>#N/A</v>
      </c>
      <c r="AF167" s="3"/>
      <c r="AG167" s="3" t="str">
        <f>CONCATENATE(Table11112[[#This Row],[Resistance (Ohms)]],Table11112[[#This Row],[Tolerance]],Table11112[[#This Row],[Stock]])</f>
        <v>7.5Â±5%</v>
      </c>
      <c r="AH167" s="10" t="s">
        <v>11348</v>
      </c>
      <c r="AI167" s="6" t="s">
        <v>11349</v>
      </c>
    </row>
    <row r="168" spans="1:38">
      <c r="A168" s="7" t="s">
        <v>9193</v>
      </c>
      <c r="B168" s="7" t="s">
        <v>9870</v>
      </c>
      <c r="C168" s="7" t="s">
        <v>9871</v>
      </c>
      <c r="D168" s="7" t="s">
        <v>9872</v>
      </c>
      <c r="E168" s="7" t="s">
        <v>60</v>
      </c>
      <c r="F168" s="7" t="s">
        <v>9873</v>
      </c>
      <c r="G168" s="7">
        <v>0</v>
      </c>
      <c r="H168" s="7">
        <v>0</v>
      </c>
      <c r="I168" s="7">
        <v>0.1</v>
      </c>
      <c r="J168" s="7">
        <v>0</v>
      </c>
      <c r="K168" s="7">
        <v>1</v>
      </c>
      <c r="L168" s="7" t="s">
        <v>38</v>
      </c>
      <c r="M168" s="7" t="s">
        <v>9198</v>
      </c>
      <c r="N168" s="7">
        <v>1.3</v>
      </c>
      <c r="O168" s="7" t="s">
        <v>23</v>
      </c>
      <c r="P168" s="7" t="s">
        <v>9199</v>
      </c>
      <c r="Q168" s="7" t="s">
        <v>9200</v>
      </c>
      <c r="R168" s="7" t="s">
        <v>20</v>
      </c>
      <c r="S168" s="7" t="s">
        <v>9201</v>
      </c>
      <c r="T168" s="7" t="s">
        <v>67</v>
      </c>
      <c r="U168" s="7" t="s">
        <v>9202</v>
      </c>
      <c r="V168" s="7" t="s">
        <v>9202</v>
      </c>
      <c r="W168" s="7" t="s">
        <v>9203</v>
      </c>
      <c r="X168" s="7" t="s">
        <v>20</v>
      </c>
      <c r="Y168" s="7">
        <v>2</v>
      </c>
      <c r="AB168" s="3" t="str">
        <f>IF(Table11112[[#This Row],[In Adafruit Kit]]+Table11112[[#This Row],[Common part]]&gt;0,1,"")</f>
        <v/>
      </c>
      <c r="AE168" s="3" t="e">
        <f>VLOOKUP(Table11112[[#This Row],[Resistance (Ohms)]],Values!$A$12:'Values'!D$88,3,0)</f>
        <v>#N/A</v>
      </c>
      <c r="AF168" s="3"/>
      <c r="AG168" s="3" t="str">
        <f>CONCATENATE(Table11112[[#This Row],[Resistance (Ohms)]],Table11112[[#This Row],[Tolerance]],Table11112[[#This Row],[Stock]])</f>
        <v>1.3Â±5%</v>
      </c>
      <c r="AH168" s="10" t="s">
        <v>11348</v>
      </c>
      <c r="AI168" s="6" t="s">
        <v>11349</v>
      </c>
    </row>
    <row r="169" spans="1:38">
      <c r="A169" s="7" t="s">
        <v>9193</v>
      </c>
      <c r="B169" s="7" t="s">
        <v>9874</v>
      </c>
      <c r="C169" s="7" t="s">
        <v>9875</v>
      </c>
      <c r="D169" s="7" t="s">
        <v>9876</v>
      </c>
      <c r="E169" s="7" t="s">
        <v>60</v>
      </c>
      <c r="F169" s="7" t="s">
        <v>9877</v>
      </c>
      <c r="G169" s="7">
        <v>0</v>
      </c>
      <c r="H169" s="7">
        <v>0</v>
      </c>
      <c r="I169" s="7">
        <v>0.1</v>
      </c>
      <c r="J169" s="7">
        <v>0</v>
      </c>
      <c r="K169" s="7">
        <v>1</v>
      </c>
      <c r="L169" s="7" t="s">
        <v>38</v>
      </c>
      <c r="M169" s="7" t="s">
        <v>9198</v>
      </c>
      <c r="N169" s="7">
        <v>2.4</v>
      </c>
      <c r="O169" s="7" t="s">
        <v>23</v>
      </c>
      <c r="P169" s="7" t="s">
        <v>9199</v>
      </c>
      <c r="Q169" s="7" t="s">
        <v>9200</v>
      </c>
      <c r="R169" s="7" t="s">
        <v>20</v>
      </c>
      <c r="S169" s="7" t="s">
        <v>9201</v>
      </c>
      <c r="T169" s="7" t="s">
        <v>67</v>
      </c>
      <c r="U169" s="7" t="s">
        <v>9202</v>
      </c>
      <c r="V169" s="7" t="s">
        <v>9202</v>
      </c>
      <c r="W169" s="7" t="s">
        <v>9203</v>
      </c>
      <c r="X169" s="7" t="s">
        <v>20</v>
      </c>
      <c r="Y169" s="7">
        <v>2</v>
      </c>
      <c r="AB169" s="3" t="str">
        <f>IF(Table11112[[#This Row],[In Adafruit Kit]]+Table11112[[#This Row],[Common part]]&gt;0,1,"")</f>
        <v/>
      </c>
      <c r="AE169" s="3" t="e">
        <f>VLOOKUP(Table11112[[#This Row],[Resistance (Ohms)]],Values!$A$12:'Values'!D$88,3,0)</f>
        <v>#N/A</v>
      </c>
      <c r="AF169" s="3"/>
      <c r="AG169" s="3" t="str">
        <f>CONCATENATE(Table11112[[#This Row],[Resistance (Ohms)]],Table11112[[#This Row],[Tolerance]],Table11112[[#This Row],[Stock]])</f>
        <v>2.4Â±5%</v>
      </c>
      <c r="AH169" s="10" t="s">
        <v>11348</v>
      </c>
      <c r="AI169" s="6" t="s">
        <v>11349</v>
      </c>
    </row>
    <row r="170" spans="1:38">
      <c r="A170" s="8" t="s">
        <v>9193</v>
      </c>
      <c r="B170" s="8" t="s">
        <v>9276</v>
      </c>
      <c r="C170" s="8" t="s">
        <v>9277</v>
      </c>
      <c r="D170" s="8" t="s">
        <v>9278</v>
      </c>
      <c r="E170" s="8" t="s">
        <v>60</v>
      </c>
      <c r="F170" s="8" t="s">
        <v>9279</v>
      </c>
      <c r="G170" s="8">
        <v>0</v>
      </c>
      <c r="H170" s="8">
        <v>0</v>
      </c>
      <c r="I170" s="8">
        <v>0.1</v>
      </c>
      <c r="J170" s="8">
        <v>0</v>
      </c>
      <c r="K170" s="8">
        <v>1</v>
      </c>
      <c r="L170" s="8" t="s">
        <v>38</v>
      </c>
      <c r="M170" s="8" t="s">
        <v>9198</v>
      </c>
      <c r="N170" s="8" t="s">
        <v>3078</v>
      </c>
      <c r="O170" s="8" t="s">
        <v>23</v>
      </c>
      <c r="P170" s="8" t="s">
        <v>9199</v>
      </c>
      <c r="Q170" s="8" t="s">
        <v>9200</v>
      </c>
      <c r="R170" s="8" t="s">
        <v>20</v>
      </c>
      <c r="S170" s="8" t="s">
        <v>9241</v>
      </c>
      <c r="T170" s="8" t="s">
        <v>67</v>
      </c>
      <c r="U170" s="8" t="s">
        <v>9202</v>
      </c>
      <c r="V170" s="8" t="s">
        <v>9202</v>
      </c>
      <c r="W170" s="8" t="s">
        <v>9203</v>
      </c>
      <c r="X170" s="8" t="s">
        <v>20</v>
      </c>
      <c r="Y170" s="8">
        <v>2</v>
      </c>
      <c r="Z170" s="4"/>
      <c r="AA170" s="4"/>
      <c r="AB170" s="5" t="str">
        <f>IF(Table11112[[#This Row],[In Adafruit Kit]]+Table11112[[#This Row],[Common part]]&gt;0,1,"")</f>
        <v/>
      </c>
      <c r="AC170" s="4"/>
      <c r="AD170" s="4"/>
      <c r="AE170" s="5" t="e">
        <f>VLOOKUP(Table11112[[#This Row],[Resistance (Ohms)]],Values!$A$12:'Values'!D$88,3,0)</f>
        <v>#N/A</v>
      </c>
      <c r="AF170" s="5"/>
      <c r="AG170" s="5" t="str">
        <f>CONCATENATE(Table11112[[#This Row],[Resistance (Ohms)]],Table11112[[#This Row],[Tolerance]],Table11112[[#This Row],[Stock]])</f>
        <v>8.2MÂ±5%</v>
      </c>
      <c r="AH170" s="10" t="s">
        <v>11348</v>
      </c>
      <c r="AI170" s="6" t="s">
        <v>11349</v>
      </c>
      <c r="AJ170" s="4"/>
      <c r="AK170" s="4"/>
      <c r="AL170" s="4"/>
    </row>
    <row r="171" spans="1:38">
      <c r="A171" s="4" t="s">
        <v>9879</v>
      </c>
      <c r="B171" s="4" t="s">
        <v>9880</v>
      </c>
      <c r="C171" s="4" t="s">
        <v>9881</v>
      </c>
      <c r="D171" s="4" t="s">
        <v>9882</v>
      </c>
      <c r="E171" s="4" t="s">
        <v>60</v>
      </c>
      <c r="F171" s="4" t="s">
        <v>9883</v>
      </c>
      <c r="G171" s="4">
        <v>67386</v>
      </c>
      <c r="H171" s="4">
        <v>0</v>
      </c>
      <c r="I171" s="4">
        <v>0.1</v>
      </c>
      <c r="J171" s="4">
        <v>0</v>
      </c>
      <c r="K171" s="4">
        <v>1</v>
      </c>
      <c r="L171" s="4" t="s">
        <v>38</v>
      </c>
      <c r="M171" s="4" t="s">
        <v>9884</v>
      </c>
      <c r="N171" s="4">
        <v>0</v>
      </c>
      <c r="O171" s="4" t="s">
        <v>63</v>
      </c>
      <c r="P171" s="4" t="s">
        <v>9199</v>
      </c>
      <c r="Q171" s="4" t="s">
        <v>9200</v>
      </c>
      <c r="R171" s="4" t="s">
        <v>20</v>
      </c>
      <c r="S171" s="4" t="s">
        <v>20</v>
      </c>
      <c r="T171" s="4" t="s">
        <v>20</v>
      </c>
      <c r="U171" s="4" t="s">
        <v>9202</v>
      </c>
      <c r="V171" s="4" t="s">
        <v>9202</v>
      </c>
      <c r="W171" s="4" t="s">
        <v>9885</v>
      </c>
      <c r="X171" s="4" t="s">
        <v>20</v>
      </c>
      <c r="Y171" s="4">
        <v>2</v>
      </c>
      <c r="Z171" s="4"/>
      <c r="AA171" s="4"/>
      <c r="AB171" s="5" t="str">
        <f>IF(Table11112[[#This Row],[In Adafruit Kit]]+Table11112[[#This Row],[Common part]]&gt;0,1,"")</f>
        <v/>
      </c>
      <c r="AC171" s="4"/>
      <c r="AD171" s="4"/>
      <c r="AE171" s="5" t="str">
        <f>VLOOKUP(Table11112[[#This Row],[Resistance (Ohms)]],Values!$A$12:'Values'!D$88,3,0)</f>
        <v>STOCK</v>
      </c>
      <c r="AF171" s="5" t="s">
        <v>29</v>
      </c>
      <c r="AG171" s="5" t="str">
        <f>CONCATENATE(Table11112[[#This Row],[Resistance (Ohms)]],Table11112[[#This Row],[Tolerance]],Table11112[[#This Row],[Stock]])</f>
        <v>0JumperStock</v>
      </c>
      <c r="AH171" s="10" t="s">
        <v>11348</v>
      </c>
      <c r="AI171" s="6" t="s">
        <v>11349</v>
      </c>
      <c r="AJ171" s="4"/>
      <c r="AK171" s="4"/>
      <c r="AL171" s="4"/>
    </row>
    <row r="172" spans="1:38">
      <c r="A172" t="s">
        <v>9890</v>
      </c>
      <c r="B172" t="s">
        <v>9891</v>
      </c>
      <c r="C172" t="s">
        <v>9892</v>
      </c>
      <c r="D172" t="s">
        <v>9893</v>
      </c>
      <c r="E172" t="s">
        <v>60</v>
      </c>
      <c r="F172" t="s">
        <v>9894</v>
      </c>
      <c r="G172">
        <v>419884</v>
      </c>
      <c r="H172">
        <v>0</v>
      </c>
      <c r="I172">
        <v>0.1</v>
      </c>
      <c r="J172">
        <v>0</v>
      </c>
      <c r="K172">
        <v>1</v>
      </c>
      <c r="L172" t="s">
        <v>38</v>
      </c>
      <c r="M172" t="s">
        <v>9895</v>
      </c>
      <c r="N172" t="s">
        <v>196</v>
      </c>
      <c r="O172" t="s">
        <v>24</v>
      </c>
      <c r="P172" t="s">
        <v>9896</v>
      </c>
      <c r="Q172" t="s">
        <v>9897</v>
      </c>
      <c r="R172" t="s">
        <v>20</v>
      </c>
      <c r="S172" t="s">
        <v>105</v>
      </c>
      <c r="T172" t="s">
        <v>67</v>
      </c>
      <c r="U172" t="s">
        <v>9202</v>
      </c>
      <c r="V172" t="s">
        <v>9202</v>
      </c>
      <c r="W172" t="s">
        <v>9898</v>
      </c>
      <c r="X172" t="s">
        <v>20</v>
      </c>
      <c r="Y172">
        <v>2</v>
      </c>
      <c r="AB172" s="3" t="str">
        <f>IF(Table11112[[#This Row],[In Adafruit Kit]]+Table11112[[#This Row],[Common part]]&gt;0,1,"")</f>
        <v/>
      </c>
      <c r="AE172" s="3" t="str">
        <f>VLOOKUP(Table11112[[#This Row],[Resistance (Ohms)]],Values!$A$12:'Values'!D$88,3,0)</f>
        <v>STOCK</v>
      </c>
      <c r="AF172" s="3"/>
      <c r="AG172" s="3" t="str">
        <f>CONCATENATE(Table11112[[#This Row],[Resistance (Ohms)]],Table11112[[#This Row],[Tolerance]],Table11112[[#This Row],[Stock]])</f>
        <v>10kÂ±1%</v>
      </c>
      <c r="AH172" s="10" t="s">
        <v>11347</v>
      </c>
      <c r="AI172" s="6" t="s">
        <v>11351</v>
      </c>
    </row>
    <row r="173" spans="1:38">
      <c r="A173" t="s">
        <v>9890</v>
      </c>
      <c r="B173" t="s">
        <v>9899</v>
      </c>
      <c r="C173" t="s">
        <v>9900</v>
      </c>
      <c r="D173" t="s">
        <v>9901</v>
      </c>
      <c r="E173" t="s">
        <v>60</v>
      </c>
      <c r="F173" t="s">
        <v>9902</v>
      </c>
      <c r="G173">
        <v>224449</v>
      </c>
      <c r="H173">
        <v>0</v>
      </c>
      <c r="I173">
        <v>0.1</v>
      </c>
      <c r="J173">
        <v>0</v>
      </c>
      <c r="K173">
        <v>1</v>
      </c>
      <c r="L173" t="s">
        <v>38</v>
      </c>
      <c r="M173" t="s">
        <v>9895</v>
      </c>
      <c r="N173" t="s">
        <v>224</v>
      </c>
      <c r="O173" t="s">
        <v>24</v>
      </c>
      <c r="P173" t="s">
        <v>9896</v>
      </c>
      <c r="Q173" t="s">
        <v>9897</v>
      </c>
      <c r="R173" t="s">
        <v>20</v>
      </c>
      <c r="S173" t="s">
        <v>105</v>
      </c>
      <c r="T173" t="s">
        <v>67</v>
      </c>
      <c r="U173" t="s">
        <v>9202</v>
      </c>
      <c r="V173" t="s">
        <v>9202</v>
      </c>
      <c r="W173" t="s">
        <v>9898</v>
      </c>
      <c r="X173" t="s">
        <v>20</v>
      </c>
      <c r="Y173">
        <v>2</v>
      </c>
      <c r="AB173" s="3" t="str">
        <f>IF(Table11112[[#This Row],[In Adafruit Kit]]+Table11112[[#This Row],[Common part]]&gt;0,1,"")</f>
        <v/>
      </c>
      <c r="AE173" s="3" t="str">
        <f>VLOOKUP(Table11112[[#This Row],[Resistance (Ohms)]],Values!$A$12:'Values'!D$88,3,0)</f>
        <v>STOCK</v>
      </c>
      <c r="AF173" s="3"/>
      <c r="AG173" s="3" t="str">
        <f>CONCATENATE(Table11112[[#This Row],[Resistance (Ohms)]],Table11112[[#This Row],[Tolerance]],Table11112[[#This Row],[Stock]])</f>
        <v>1kÂ±1%</v>
      </c>
      <c r="AH173" s="10" t="s">
        <v>11347</v>
      </c>
      <c r="AI173" s="6" t="s">
        <v>11351</v>
      </c>
    </row>
    <row r="174" spans="1:38">
      <c r="A174" t="s">
        <v>9890</v>
      </c>
      <c r="B174" t="s">
        <v>9891</v>
      </c>
      <c r="C174" t="s">
        <v>9903</v>
      </c>
      <c r="D174" t="s">
        <v>9904</v>
      </c>
      <c r="E174" t="s">
        <v>60</v>
      </c>
      <c r="F174" t="s">
        <v>9905</v>
      </c>
      <c r="G174">
        <v>111183</v>
      </c>
      <c r="H174">
        <v>0</v>
      </c>
      <c r="I174">
        <v>0.1</v>
      </c>
      <c r="J174">
        <v>0</v>
      </c>
      <c r="K174">
        <v>1</v>
      </c>
      <c r="L174" t="s">
        <v>38</v>
      </c>
      <c r="M174" t="s">
        <v>9895</v>
      </c>
      <c r="N174" t="s">
        <v>192</v>
      </c>
      <c r="O174" t="s">
        <v>24</v>
      </c>
      <c r="P174" t="s">
        <v>9896</v>
      </c>
      <c r="Q174" t="s">
        <v>9897</v>
      </c>
      <c r="R174" t="s">
        <v>20</v>
      </c>
      <c r="S174" t="s">
        <v>105</v>
      </c>
      <c r="T174" t="s">
        <v>67</v>
      </c>
      <c r="U174" t="s">
        <v>9202</v>
      </c>
      <c r="V174" t="s">
        <v>9202</v>
      </c>
      <c r="W174" t="s">
        <v>9898</v>
      </c>
      <c r="X174" t="s">
        <v>20</v>
      </c>
      <c r="Y174">
        <v>2</v>
      </c>
      <c r="AB174" s="3" t="str">
        <f>IF(Table11112[[#This Row],[In Adafruit Kit]]+Table11112[[#This Row],[Common part]]&gt;0,1,"")</f>
        <v/>
      </c>
      <c r="AE174" s="3" t="str">
        <f>VLOOKUP(Table11112[[#This Row],[Resistance (Ohms)]],Values!$A$12:'Values'!D$88,3,0)</f>
        <v>STOCK</v>
      </c>
      <c r="AF174" s="3" t="s">
        <v>29</v>
      </c>
      <c r="AG174" s="3" t="str">
        <f>CONCATENATE(Table11112[[#This Row],[Resistance (Ohms)]],Table11112[[#This Row],[Tolerance]],Table11112[[#This Row],[Stock]])</f>
        <v>100kÂ±1%Stock</v>
      </c>
      <c r="AH174" s="10" t="s">
        <v>11347</v>
      </c>
      <c r="AI174" s="6" t="s">
        <v>11351</v>
      </c>
    </row>
    <row r="175" spans="1:38">
      <c r="A175" t="s">
        <v>9890</v>
      </c>
      <c r="B175" t="s">
        <v>9891</v>
      </c>
      <c r="C175" t="s">
        <v>9906</v>
      </c>
      <c r="D175" t="s">
        <v>9907</v>
      </c>
      <c r="E175" t="s">
        <v>60</v>
      </c>
      <c r="F175" t="s">
        <v>9908</v>
      </c>
      <c r="G175">
        <v>111365</v>
      </c>
      <c r="H175">
        <v>0</v>
      </c>
      <c r="I175">
        <v>0.1</v>
      </c>
      <c r="J175">
        <v>0</v>
      </c>
      <c r="K175">
        <v>1</v>
      </c>
      <c r="L175" t="s">
        <v>38</v>
      </c>
      <c r="M175" t="s">
        <v>9895</v>
      </c>
      <c r="N175">
        <v>100</v>
      </c>
      <c r="O175" t="s">
        <v>24</v>
      </c>
      <c r="P175" t="s">
        <v>9896</v>
      </c>
      <c r="Q175" t="s">
        <v>9897</v>
      </c>
      <c r="R175" t="s">
        <v>20</v>
      </c>
      <c r="S175" t="s">
        <v>105</v>
      </c>
      <c r="T175" t="s">
        <v>67</v>
      </c>
      <c r="U175" t="s">
        <v>9202</v>
      </c>
      <c r="V175" t="s">
        <v>9202</v>
      </c>
      <c r="W175" t="s">
        <v>9898</v>
      </c>
      <c r="X175" t="s">
        <v>20</v>
      </c>
      <c r="Y175">
        <v>2</v>
      </c>
      <c r="AB175" s="3" t="str">
        <f>IF(Table11112[[#This Row],[In Adafruit Kit]]+Table11112[[#This Row],[Common part]]&gt;0,1,"")</f>
        <v/>
      </c>
      <c r="AE175" s="3" t="str">
        <f>VLOOKUP(Table11112[[#This Row],[Resistance (Ohms)]],Values!$A$12:'Values'!D$88,3,0)</f>
        <v>STOCK</v>
      </c>
      <c r="AF175" s="3"/>
      <c r="AG175" s="3" t="str">
        <f>CONCATENATE(Table11112[[#This Row],[Resistance (Ohms)]],Table11112[[#This Row],[Tolerance]],Table11112[[#This Row],[Stock]])</f>
        <v>100Â±1%</v>
      </c>
      <c r="AH175" s="10" t="s">
        <v>11347</v>
      </c>
      <c r="AI175" s="6" t="s">
        <v>11351</v>
      </c>
    </row>
    <row r="176" spans="1:38">
      <c r="A176" t="s">
        <v>9890</v>
      </c>
      <c r="B176" t="s">
        <v>9891</v>
      </c>
      <c r="C176" t="s">
        <v>9909</v>
      </c>
      <c r="D176" t="s">
        <v>9910</v>
      </c>
      <c r="E176" t="s">
        <v>60</v>
      </c>
      <c r="F176" t="s">
        <v>9911</v>
      </c>
      <c r="G176">
        <v>70911</v>
      </c>
      <c r="H176">
        <v>0</v>
      </c>
      <c r="I176">
        <v>0.1</v>
      </c>
      <c r="J176">
        <v>0</v>
      </c>
      <c r="K176">
        <v>1</v>
      </c>
      <c r="L176" t="s">
        <v>38</v>
      </c>
      <c r="M176" t="s">
        <v>9895</v>
      </c>
      <c r="N176" t="s">
        <v>216</v>
      </c>
      <c r="O176" t="s">
        <v>24</v>
      </c>
      <c r="P176" t="s">
        <v>9896</v>
      </c>
      <c r="Q176" t="s">
        <v>9897</v>
      </c>
      <c r="R176" t="s">
        <v>20</v>
      </c>
      <c r="S176" t="s">
        <v>105</v>
      </c>
      <c r="T176" t="s">
        <v>67</v>
      </c>
      <c r="U176" t="s">
        <v>9202</v>
      </c>
      <c r="V176" t="s">
        <v>9202</v>
      </c>
      <c r="W176" t="s">
        <v>9898</v>
      </c>
      <c r="X176" t="s">
        <v>20</v>
      </c>
      <c r="Y176">
        <v>2</v>
      </c>
      <c r="AB176" s="3" t="str">
        <f>IF(Table11112[[#This Row],[In Adafruit Kit]]+Table11112[[#This Row],[Common part]]&gt;0,1,"")</f>
        <v/>
      </c>
      <c r="AE176" s="3" t="str">
        <f>VLOOKUP(Table11112[[#This Row],[Resistance (Ohms)]],Values!$A$12:'Values'!D$88,3,0)</f>
        <v>STOCK</v>
      </c>
      <c r="AF176" s="3"/>
      <c r="AG176" s="3" t="str">
        <f>CONCATENATE(Table11112[[#This Row],[Resistance (Ohms)]],Table11112[[#This Row],[Tolerance]],Table11112[[#This Row],[Stock]])</f>
        <v>15kÂ±1%</v>
      </c>
      <c r="AH176" s="10" t="s">
        <v>11347</v>
      </c>
      <c r="AI176" s="6" t="s">
        <v>11351</v>
      </c>
    </row>
    <row r="177" spans="1:35">
      <c r="A177" t="s">
        <v>9890</v>
      </c>
      <c r="B177" t="s">
        <v>9891</v>
      </c>
      <c r="C177" t="s">
        <v>9912</v>
      </c>
      <c r="D177" t="s">
        <v>9913</v>
      </c>
      <c r="E177" t="s">
        <v>60</v>
      </c>
      <c r="F177" t="s">
        <v>9914</v>
      </c>
      <c r="G177">
        <v>55551</v>
      </c>
      <c r="H177">
        <v>0</v>
      </c>
      <c r="I177">
        <v>0.1</v>
      </c>
      <c r="J177">
        <v>0</v>
      </c>
      <c r="K177">
        <v>1</v>
      </c>
      <c r="L177" t="s">
        <v>38</v>
      </c>
      <c r="M177" t="s">
        <v>9895</v>
      </c>
      <c r="N177" t="s">
        <v>264</v>
      </c>
      <c r="O177" t="s">
        <v>24</v>
      </c>
      <c r="P177" t="s">
        <v>9896</v>
      </c>
      <c r="Q177" t="s">
        <v>9897</v>
      </c>
      <c r="R177" t="s">
        <v>20</v>
      </c>
      <c r="S177" t="s">
        <v>105</v>
      </c>
      <c r="T177" t="s">
        <v>67</v>
      </c>
      <c r="U177" t="s">
        <v>9202</v>
      </c>
      <c r="V177" t="s">
        <v>9202</v>
      </c>
      <c r="W177" t="s">
        <v>9898</v>
      </c>
      <c r="X177" t="s">
        <v>20</v>
      </c>
      <c r="Y177">
        <v>2</v>
      </c>
      <c r="AB177" s="3" t="str">
        <f>IF(Table11112[[#This Row],[In Adafruit Kit]]+Table11112[[#This Row],[Common part]]&gt;0,1,"")</f>
        <v/>
      </c>
      <c r="AE177" s="3" t="str">
        <f>VLOOKUP(Table11112[[#This Row],[Resistance (Ohms)]],Values!$A$12:'Values'!D$88,3,0)</f>
        <v>STOCK</v>
      </c>
      <c r="AF177" s="3"/>
      <c r="AG177" s="3" t="str">
        <f>CONCATENATE(Table11112[[#This Row],[Resistance (Ohms)]],Table11112[[#This Row],[Tolerance]],Table11112[[#This Row],[Stock]])</f>
        <v>2kÂ±1%</v>
      </c>
      <c r="AH177" s="10" t="s">
        <v>11347</v>
      </c>
      <c r="AI177" s="6" t="s">
        <v>11351</v>
      </c>
    </row>
    <row r="178" spans="1:35">
      <c r="A178" t="s">
        <v>9890</v>
      </c>
      <c r="B178" t="s">
        <v>9891</v>
      </c>
      <c r="C178" t="s">
        <v>9915</v>
      </c>
      <c r="D178" t="s">
        <v>9916</v>
      </c>
      <c r="E178" t="s">
        <v>60</v>
      </c>
      <c r="F178" t="s">
        <v>9917</v>
      </c>
      <c r="G178">
        <v>47063</v>
      </c>
      <c r="H178">
        <v>0</v>
      </c>
      <c r="I178">
        <v>0.1</v>
      </c>
      <c r="J178">
        <v>0</v>
      </c>
      <c r="K178">
        <v>1</v>
      </c>
      <c r="L178" t="s">
        <v>38</v>
      </c>
      <c r="M178" t="s">
        <v>9895</v>
      </c>
      <c r="N178" t="s">
        <v>576</v>
      </c>
      <c r="O178" t="s">
        <v>24</v>
      </c>
      <c r="P178" t="s">
        <v>9896</v>
      </c>
      <c r="Q178" t="s">
        <v>9897</v>
      </c>
      <c r="R178" t="s">
        <v>20</v>
      </c>
      <c r="S178" t="s">
        <v>105</v>
      </c>
      <c r="T178" t="s">
        <v>67</v>
      </c>
      <c r="U178" t="s">
        <v>9202</v>
      </c>
      <c r="V178" t="s">
        <v>9202</v>
      </c>
      <c r="W178" t="s">
        <v>9898</v>
      </c>
      <c r="X178" t="s">
        <v>20</v>
      </c>
      <c r="Y178">
        <v>2</v>
      </c>
      <c r="AB178" s="3" t="str">
        <f>IF(Table11112[[#This Row],[In Adafruit Kit]]+Table11112[[#This Row],[Common part]]&gt;0,1,"")</f>
        <v/>
      </c>
      <c r="AE178" s="3" t="e">
        <f>VLOOKUP(Table11112[[#This Row],[Resistance (Ohms)]],Values!$A$12:'Values'!D$88,3,0)</f>
        <v>#N/A</v>
      </c>
      <c r="AF178" s="3"/>
      <c r="AG178" s="3" t="str">
        <f>CONCATENATE(Table11112[[#This Row],[Resistance (Ohms)]],Table11112[[#This Row],[Tolerance]],Table11112[[#This Row],[Stock]])</f>
        <v>4.99kÂ±1%</v>
      </c>
      <c r="AH178" s="10" t="s">
        <v>11347</v>
      </c>
      <c r="AI178" s="6" t="s">
        <v>11351</v>
      </c>
    </row>
    <row r="179" spans="1:35">
      <c r="A179" t="s">
        <v>9890</v>
      </c>
      <c r="B179" t="s">
        <v>9891</v>
      </c>
      <c r="C179" t="s">
        <v>9918</v>
      </c>
      <c r="D179" t="s">
        <v>9919</v>
      </c>
      <c r="E179" t="s">
        <v>60</v>
      </c>
      <c r="F179" t="s">
        <v>9920</v>
      </c>
      <c r="G179">
        <v>46187</v>
      </c>
      <c r="H179">
        <v>0</v>
      </c>
      <c r="I179">
        <v>0.1</v>
      </c>
      <c r="J179">
        <v>0</v>
      </c>
      <c r="K179">
        <v>1</v>
      </c>
      <c r="L179" t="s">
        <v>38</v>
      </c>
      <c r="M179" t="s">
        <v>9895</v>
      </c>
      <c r="N179" t="s">
        <v>228</v>
      </c>
      <c r="O179" t="s">
        <v>24</v>
      </c>
      <c r="P179" t="s">
        <v>9896</v>
      </c>
      <c r="Q179" t="s">
        <v>9897</v>
      </c>
      <c r="R179" t="s">
        <v>20</v>
      </c>
      <c r="S179" t="s">
        <v>105</v>
      </c>
      <c r="T179" t="s">
        <v>67</v>
      </c>
      <c r="U179" t="s">
        <v>9202</v>
      </c>
      <c r="V179" t="s">
        <v>9202</v>
      </c>
      <c r="W179" t="s">
        <v>9898</v>
      </c>
      <c r="X179" t="s">
        <v>20</v>
      </c>
      <c r="Y179">
        <v>2</v>
      </c>
      <c r="AB179" s="3" t="str">
        <f>IF(Table11112[[#This Row],[In Adafruit Kit]]+Table11112[[#This Row],[Common part]]&gt;0,1,"")</f>
        <v/>
      </c>
      <c r="AE179" s="3" t="str">
        <f>VLOOKUP(Table11112[[#This Row],[Resistance (Ohms)]],Values!$A$12:'Values'!D$88,3,0)</f>
        <v>STOCK</v>
      </c>
      <c r="AF179" s="3"/>
      <c r="AG179" s="3" t="str">
        <f>CONCATENATE(Table11112[[#This Row],[Resistance (Ohms)]],Table11112[[#This Row],[Tolerance]],Table11112[[#This Row],[Stock]])</f>
        <v>1MÂ±1%</v>
      </c>
      <c r="AH179" s="10" t="s">
        <v>11347</v>
      </c>
      <c r="AI179" s="6" t="s">
        <v>11351</v>
      </c>
    </row>
    <row r="180" spans="1:35">
      <c r="A180" t="s">
        <v>9890</v>
      </c>
      <c r="B180" t="s">
        <v>9891</v>
      </c>
      <c r="C180" t="s">
        <v>9921</v>
      </c>
      <c r="D180" t="s">
        <v>9922</v>
      </c>
      <c r="E180" t="s">
        <v>60</v>
      </c>
      <c r="F180" t="s">
        <v>9923</v>
      </c>
      <c r="G180">
        <v>43796</v>
      </c>
      <c r="H180">
        <v>0</v>
      </c>
      <c r="I180">
        <v>0.1</v>
      </c>
      <c r="J180">
        <v>0</v>
      </c>
      <c r="K180">
        <v>1</v>
      </c>
      <c r="L180" t="s">
        <v>38</v>
      </c>
      <c r="M180" t="s">
        <v>9895</v>
      </c>
      <c r="N180">
        <v>681</v>
      </c>
      <c r="O180" t="s">
        <v>24</v>
      </c>
      <c r="P180" t="s">
        <v>9896</v>
      </c>
      <c r="Q180" t="s">
        <v>9897</v>
      </c>
      <c r="R180" t="s">
        <v>20</v>
      </c>
      <c r="S180" t="s">
        <v>105</v>
      </c>
      <c r="T180" t="s">
        <v>67</v>
      </c>
      <c r="U180" t="s">
        <v>9202</v>
      </c>
      <c r="V180" t="s">
        <v>9202</v>
      </c>
      <c r="W180" t="s">
        <v>9898</v>
      </c>
      <c r="X180" t="s">
        <v>20</v>
      </c>
      <c r="Y180">
        <v>2</v>
      </c>
      <c r="AB180" s="3" t="str">
        <f>IF(Table11112[[#This Row],[In Adafruit Kit]]+Table11112[[#This Row],[Common part]]&gt;0,1,"")</f>
        <v/>
      </c>
      <c r="AE180" s="3" t="e">
        <f>VLOOKUP(Table11112[[#This Row],[Resistance (Ohms)]],Values!$A$12:'Values'!D$88,3,0)</f>
        <v>#N/A</v>
      </c>
      <c r="AF180" s="3"/>
      <c r="AG180" s="3" t="str">
        <f>CONCATENATE(Table11112[[#This Row],[Resistance (Ohms)]],Table11112[[#This Row],[Tolerance]],Table11112[[#This Row],[Stock]])</f>
        <v>681Â±1%</v>
      </c>
      <c r="AH180" s="10" t="s">
        <v>11347</v>
      </c>
      <c r="AI180" s="6" t="s">
        <v>11351</v>
      </c>
    </row>
    <row r="181" spans="1:35">
      <c r="A181" t="s">
        <v>9890</v>
      </c>
      <c r="B181" t="s">
        <v>9924</v>
      </c>
      <c r="C181" t="s">
        <v>9925</v>
      </c>
      <c r="D181" t="s">
        <v>9926</v>
      </c>
      <c r="E181" t="s">
        <v>60</v>
      </c>
      <c r="F181" t="s">
        <v>9927</v>
      </c>
      <c r="G181">
        <v>39705</v>
      </c>
      <c r="H181">
        <v>0</v>
      </c>
      <c r="I181">
        <v>0.1</v>
      </c>
      <c r="J181">
        <v>0</v>
      </c>
      <c r="K181">
        <v>1</v>
      </c>
      <c r="L181" t="s">
        <v>38</v>
      </c>
      <c r="M181" t="s">
        <v>9895</v>
      </c>
      <c r="N181">
        <v>121</v>
      </c>
      <c r="O181" t="s">
        <v>24</v>
      </c>
      <c r="P181" t="s">
        <v>9896</v>
      </c>
      <c r="Q181" t="s">
        <v>9897</v>
      </c>
      <c r="R181" t="s">
        <v>20</v>
      </c>
      <c r="S181" t="s">
        <v>105</v>
      </c>
      <c r="T181" t="s">
        <v>67</v>
      </c>
      <c r="U181" t="s">
        <v>9202</v>
      </c>
      <c r="V181" t="s">
        <v>9202</v>
      </c>
      <c r="W181" t="s">
        <v>9898</v>
      </c>
      <c r="X181" t="s">
        <v>20</v>
      </c>
      <c r="Y181">
        <v>2</v>
      </c>
      <c r="AB181" s="3" t="str">
        <f>IF(Table11112[[#This Row],[In Adafruit Kit]]+Table11112[[#This Row],[Common part]]&gt;0,1,"")</f>
        <v/>
      </c>
      <c r="AE181" s="3" t="e">
        <f>VLOOKUP(Table11112[[#This Row],[Resistance (Ohms)]],Values!$A$12:'Values'!D$88,3,0)</f>
        <v>#N/A</v>
      </c>
      <c r="AF181" s="3"/>
      <c r="AG181" s="3" t="str">
        <f>CONCATENATE(Table11112[[#This Row],[Resistance (Ohms)]],Table11112[[#This Row],[Tolerance]],Table11112[[#This Row],[Stock]])</f>
        <v>121Â±1%</v>
      </c>
      <c r="AH181" s="10" t="s">
        <v>11347</v>
      </c>
      <c r="AI181" s="6" t="s">
        <v>11351</v>
      </c>
    </row>
    <row r="182" spans="1:35">
      <c r="A182" t="s">
        <v>9890</v>
      </c>
      <c r="B182" t="s">
        <v>9891</v>
      </c>
      <c r="C182" t="s">
        <v>9928</v>
      </c>
      <c r="D182" t="s">
        <v>9929</v>
      </c>
      <c r="E182" t="s">
        <v>60</v>
      </c>
      <c r="F182" t="s">
        <v>9930</v>
      </c>
      <c r="G182">
        <v>39521</v>
      </c>
      <c r="H182">
        <v>0</v>
      </c>
      <c r="I182">
        <v>0.1</v>
      </c>
      <c r="J182">
        <v>0</v>
      </c>
      <c r="K182">
        <v>1</v>
      </c>
      <c r="L182" t="s">
        <v>38</v>
      </c>
      <c r="M182" t="s">
        <v>9895</v>
      </c>
      <c r="N182" t="s">
        <v>1073</v>
      </c>
      <c r="O182" t="s">
        <v>24</v>
      </c>
      <c r="P182" t="s">
        <v>9896</v>
      </c>
      <c r="Q182" t="s">
        <v>9897</v>
      </c>
      <c r="R182" t="s">
        <v>20</v>
      </c>
      <c r="S182" t="s">
        <v>105</v>
      </c>
      <c r="T182" t="s">
        <v>67</v>
      </c>
      <c r="U182" t="s">
        <v>9202</v>
      </c>
      <c r="V182" t="s">
        <v>9202</v>
      </c>
      <c r="W182" t="s">
        <v>9898</v>
      </c>
      <c r="X182" t="s">
        <v>20</v>
      </c>
      <c r="Y182">
        <v>2</v>
      </c>
      <c r="AB182" s="3" t="str">
        <f>IF(Table11112[[#This Row],[In Adafruit Kit]]+Table11112[[#This Row],[Common part]]&gt;0,1,"")</f>
        <v/>
      </c>
      <c r="AE182" s="3" t="e">
        <f>VLOOKUP(Table11112[[#This Row],[Resistance (Ohms)]],Values!$A$12:'Values'!D$88,3,0)</f>
        <v>#N/A</v>
      </c>
      <c r="AF182" s="3"/>
      <c r="AG182" s="3" t="str">
        <f>CONCATENATE(Table11112[[#This Row],[Resistance (Ohms)]],Table11112[[#This Row],[Tolerance]],Table11112[[#This Row],[Stock]])</f>
        <v>301kÂ±1%</v>
      </c>
      <c r="AH182" s="10" t="s">
        <v>11347</v>
      </c>
      <c r="AI182" s="6" t="s">
        <v>11351</v>
      </c>
    </row>
    <row r="183" spans="1:35">
      <c r="A183" t="s">
        <v>9890</v>
      </c>
      <c r="B183" t="s">
        <v>9891</v>
      </c>
      <c r="C183" t="s">
        <v>9931</v>
      </c>
      <c r="D183" t="s">
        <v>9932</v>
      </c>
      <c r="E183" t="s">
        <v>60</v>
      </c>
      <c r="F183" t="s">
        <v>9933</v>
      </c>
      <c r="G183">
        <v>39077</v>
      </c>
      <c r="H183">
        <v>0</v>
      </c>
      <c r="I183">
        <v>0.1</v>
      </c>
      <c r="J183">
        <v>0</v>
      </c>
      <c r="K183">
        <v>1</v>
      </c>
      <c r="L183" t="s">
        <v>38</v>
      </c>
      <c r="M183" t="s">
        <v>9895</v>
      </c>
      <c r="N183" t="s">
        <v>869</v>
      </c>
      <c r="O183" t="s">
        <v>24</v>
      </c>
      <c r="P183" t="s">
        <v>9896</v>
      </c>
      <c r="Q183" t="s">
        <v>9897</v>
      </c>
      <c r="R183" t="s">
        <v>20</v>
      </c>
      <c r="S183" t="s">
        <v>105</v>
      </c>
      <c r="T183" t="s">
        <v>67</v>
      </c>
      <c r="U183" t="s">
        <v>9202</v>
      </c>
      <c r="V183" t="s">
        <v>9202</v>
      </c>
      <c r="W183" t="s">
        <v>9898</v>
      </c>
      <c r="X183" t="s">
        <v>20</v>
      </c>
      <c r="Y183">
        <v>2</v>
      </c>
      <c r="AB183" s="3" t="str">
        <f>IF(Table11112[[#This Row],[In Adafruit Kit]]+Table11112[[#This Row],[Common part]]&gt;0,1,"")</f>
        <v/>
      </c>
      <c r="AE183" s="3" t="e">
        <f>VLOOKUP(Table11112[[#This Row],[Resistance (Ohms)]],Values!$A$12:'Values'!D$88,3,0)</f>
        <v>#N/A</v>
      </c>
      <c r="AF183" s="3"/>
      <c r="AG183" s="3" t="str">
        <f>CONCATENATE(Table11112[[#This Row],[Resistance (Ohms)]],Table11112[[#This Row],[Tolerance]],Table11112[[#This Row],[Stock]])</f>
        <v>30.1kÂ±1%</v>
      </c>
      <c r="AH183" s="10" t="s">
        <v>11347</v>
      </c>
      <c r="AI183" s="6" t="s">
        <v>11351</v>
      </c>
    </row>
    <row r="184" spans="1:35">
      <c r="A184" t="s">
        <v>9890</v>
      </c>
      <c r="B184" t="s">
        <v>9891</v>
      </c>
      <c r="C184" t="s">
        <v>9934</v>
      </c>
      <c r="D184" t="s">
        <v>9935</v>
      </c>
      <c r="E184" t="s">
        <v>60</v>
      </c>
      <c r="F184" t="s">
        <v>9936</v>
      </c>
      <c r="G184">
        <v>39153</v>
      </c>
      <c r="H184">
        <v>0</v>
      </c>
      <c r="I184">
        <v>0.1</v>
      </c>
      <c r="J184">
        <v>0</v>
      </c>
      <c r="K184">
        <v>1</v>
      </c>
      <c r="L184" t="s">
        <v>38</v>
      </c>
      <c r="M184" t="s">
        <v>9895</v>
      </c>
      <c r="N184" t="s">
        <v>689</v>
      </c>
      <c r="O184" t="s">
        <v>24</v>
      </c>
      <c r="P184" t="s">
        <v>9896</v>
      </c>
      <c r="Q184" t="s">
        <v>9897</v>
      </c>
      <c r="R184" t="s">
        <v>20</v>
      </c>
      <c r="S184" t="s">
        <v>105</v>
      </c>
      <c r="T184" t="s">
        <v>67</v>
      </c>
      <c r="U184" t="s">
        <v>9202</v>
      </c>
      <c r="V184" t="s">
        <v>9202</v>
      </c>
      <c r="W184" t="s">
        <v>9898</v>
      </c>
      <c r="X184" t="s">
        <v>20</v>
      </c>
      <c r="Y184">
        <v>2</v>
      </c>
      <c r="AB184" s="3" t="str">
        <f>IF(Table11112[[#This Row],[In Adafruit Kit]]+Table11112[[#This Row],[Common part]]&gt;0,1,"")</f>
        <v/>
      </c>
      <c r="AE184" s="3" t="e">
        <f>VLOOKUP(Table11112[[#This Row],[Resistance (Ohms)]],Values!$A$12:'Values'!D$88,3,0)</f>
        <v>#N/A</v>
      </c>
      <c r="AF184" s="3"/>
      <c r="AG184" s="3" t="str">
        <f>CONCATENATE(Table11112[[#This Row],[Resistance (Ohms)]],Table11112[[#This Row],[Tolerance]],Table11112[[#This Row],[Stock]])</f>
        <v>3.32kÂ±1%</v>
      </c>
      <c r="AH184" s="10" t="s">
        <v>11347</v>
      </c>
      <c r="AI184" s="6" t="s">
        <v>11351</v>
      </c>
    </row>
    <row r="185" spans="1:35">
      <c r="A185" t="s">
        <v>9890</v>
      </c>
      <c r="B185" t="s">
        <v>9891</v>
      </c>
      <c r="C185" t="s">
        <v>9937</v>
      </c>
      <c r="D185" t="s">
        <v>9938</v>
      </c>
      <c r="E185" t="s">
        <v>60</v>
      </c>
      <c r="F185" t="s">
        <v>9939</v>
      </c>
      <c r="G185">
        <v>37838</v>
      </c>
      <c r="H185">
        <v>0</v>
      </c>
      <c r="I185">
        <v>0.1</v>
      </c>
      <c r="J185">
        <v>0</v>
      </c>
      <c r="K185">
        <v>1</v>
      </c>
      <c r="L185" t="s">
        <v>38</v>
      </c>
      <c r="M185" t="s">
        <v>9895</v>
      </c>
      <c r="N185" t="s">
        <v>244</v>
      </c>
      <c r="O185" t="s">
        <v>24</v>
      </c>
      <c r="P185" t="s">
        <v>9896</v>
      </c>
      <c r="Q185" t="s">
        <v>9897</v>
      </c>
      <c r="R185" t="s">
        <v>20</v>
      </c>
      <c r="S185" t="s">
        <v>105</v>
      </c>
      <c r="T185" t="s">
        <v>67</v>
      </c>
      <c r="U185" t="s">
        <v>9202</v>
      </c>
      <c r="V185" t="s">
        <v>9202</v>
      </c>
      <c r="W185" t="s">
        <v>9898</v>
      </c>
      <c r="X185" t="s">
        <v>20</v>
      </c>
      <c r="Y185">
        <v>2</v>
      </c>
      <c r="AB185" s="3" t="str">
        <f>IF(Table11112[[#This Row],[In Adafruit Kit]]+Table11112[[#This Row],[Common part]]&gt;0,1,"")</f>
        <v/>
      </c>
      <c r="AE185" s="3" t="str">
        <f>VLOOKUP(Table11112[[#This Row],[Resistance (Ohms)]],Values!$A$12:'Values'!D$88,3,0)</f>
        <v>STOCK</v>
      </c>
      <c r="AF185" s="3"/>
      <c r="AG185" s="3" t="str">
        <f>CONCATENATE(Table11112[[#This Row],[Resistance (Ohms)]],Table11112[[#This Row],[Tolerance]],Table11112[[#This Row],[Stock]])</f>
        <v>20kÂ±1%</v>
      </c>
      <c r="AH185" s="10" t="s">
        <v>11347</v>
      </c>
      <c r="AI185" s="6" t="s">
        <v>11351</v>
      </c>
    </row>
    <row r="186" spans="1:35">
      <c r="A186" t="s">
        <v>9890</v>
      </c>
      <c r="B186" t="s">
        <v>9891</v>
      </c>
      <c r="C186" t="s">
        <v>9940</v>
      </c>
      <c r="D186" t="s">
        <v>9941</v>
      </c>
      <c r="E186" t="s">
        <v>60</v>
      </c>
      <c r="F186" t="s">
        <v>9942</v>
      </c>
      <c r="G186">
        <v>37511</v>
      </c>
      <c r="H186">
        <v>0</v>
      </c>
      <c r="I186">
        <v>0.1</v>
      </c>
      <c r="J186">
        <v>0</v>
      </c>
      <c r="K186">
        <v>1</v>
      </c>
      <c r="L186" t="s">
        <v>38</v>
      </c>
      <c r="M186" t="s">
        <v>9895</v>
      </c>
      <c r="N186">
        <v>499</v>
      </c>
      <c r="O186" t="s">
        <v>24</v>
      </c>
      <c r="P186" t="s">
        <v>9896</v>
      </c>
      <c r="Q186" t="s">
        <v>9897</v>
      </c>
      <c r="R186" t="s">
        <v>20</v>
      </c>
      <c r="S186" t="s">
        <v>105</v>
      </c>
      <c r="T186" t="s">
        <v>67</v>
      </c>
      <c r="U186" t="s">
        <v>9202</v>
      </c>
      <c r="V186" t="s">
        <v>9202</v>
      </c>
      <c r="W186" t="s">
        <v>9898</v>
      </c>
      <c r="X186" t="s">
        <v>20</v>
      </c>
      <c r="Y186">
        <v>2</v>
      </c>
      <c r="AB186" s="3" t="str">
        <f>IF(Table11112[[#This Row],[In Adafruit Kit]]+Table11112[[#This Row],[Common part]]&gt;0,1,"")</f>
        <v/>
      </c>
      <c r="AE186" s="3" t="e">
        <f>VLOOKUP(Table11112[[#This Row],[Resistance (Ohms)]],Values!$A$12:'Values'!D$88,3,0)</f>
        <v>#N/A</v>
      </c>
      <c r="AF186" s="3"/>
      <c r="AG186" s="3" t="str">
        <f>CONCATENATE(Table11112[[#This Row],[Resistance (Ohms)]],Table11112[[#This Row],[Tolerance]],Table11112[[#This Row],[Stock]])</f>
        <v>499Â±1%</v>
      </c>
      <c r="AH186" s="10" t="s">
        <v>11347</v>
      </c>
      <c r="AI186" s="6" t="s">
        <v>11351</v>
      </c>
    </row>
    <row r="187" spans="1:35">
      <c r="A187" t="s">
        <v>9890</v>
      </c>
      <c r="B187" t="s">
        <v>9891</v>
      </c>
      <c r="C187" t="s">
        <v>9943</v>
      </c>
      <c r="D187" t="s">
        <v>9944</v>
      </c>
      <c r="E187" t="s">
        <v>60</v>
      </c>
      <c r="F187" t="s">
        <v>9945</v>
      </c>
      <c r="G187">
        <v>37439</v>
      </c>
      <c r="H187">
        <v>0</v>
      </c>
      <c r="I187">
        <v>0.1</v>
      </c>
      <c r="J187">
        <v>0</v>
      </c>
      <c r="K187">
        <v>1</v>
      </c>
      <c r="L187" t="s">
        <v>38</v>
      </c>
      <c r="M187" t="s">
        <v>9895</v>
      </c>
      <c r="N187" t="s">
        <v>1948</v>
      </c>
      <c r="O187" t="s">
        <v>24</v>
      </c>
      <c r="P187" t="s">
        <v>9896</v>
      </c>
      <c r="Q187" t="s">
        <v>9897</v>
      </c>
      <c r="R187" t="s">
        <v>20</v>
      </c>
      <c r="S187" t="s">
        <v>105</v>
      </c>
      <c r="T187" t="s">
        <v>67</v>
      </c>
      <c r="U187" t="s">
        <v>9202</v>
      </c>
      <c r="V187" t="s">
        <v>9202</v>
      </c>
      <c r="W187" t="s">
        <v>9898</v>
      </c>
      <c r="X187" t="s">
        <v>20</v>
      </c>
      <c r="Y187">
        <v>2</v>
      </c>
      <c r="AB187" s="3" t="str">
        <f>IF(Table11112[[#This Row],[In Adafruit Kit]]+Table11112[[#This Row],[Common part]]&gt;0,1,"")</f>
        <v/>
      </c>
      <c r="AE187" s="3" t="e">
        <f>VLOOKUP(Table11112[[#This Row],[Resistance (Ohms)]],Values!$A$12:'Values'!D$88,3,0)</f>
        <v>#N/A</v>
      </c>
      <c r="AF187" s="3"/>
      <c r="AG187" s="3" t="str">
        <f>CONCATENATE(Table11112[[#This Row],[Resistance (Ohms)]],Table11112[[#This Row],[Tolerance]],Table11112[[#This Row],[Stock]])</f>
        <v>7.5kÂ±1%</v>
      </c>
      <c r="AH187" s="10" t="s">
        <v>11347</v>
      </c>
      <c r="AI187" s="6" t="s">
        <v>11351</v>
      </c>
    </row>
    <row r="188" spans="1:35">
      <c r="A188" t="s">
        <v>9890</v>
      </c>
      <c r="B188" t="s">
        <v>9891</v>
      </c>
      <c r="C188" t="s">
        <v>9946</v>
      </c>
      <c r="D188" t="s">
        <v>9947</v>
      </c>
      <c r="E188" t="s">
        <v>60</v>
      </c>
      <c r="F188" t="s">
        <v>9948</v>
      </c>
      <c r="G188">
        <v>36328</v>
      </c>
      <c r="H188">
        <v>0</v>
      </c>
      <c r="I188">
        <v>0.1</v>
      </c>
      <c r="J188">
        <v>0</v>
      </c>
      <c r="K188">
        <v>1</v>
      </c>
      <c r="L188" t="s">
        <v>38</v>
      </c>
      <c r="M188" t="s">
        <v>9895</v>
      </c>
      <c r="N188" t="s">
        <v>647</v>
      </c>
      <c r="O188" t="s">
        <v>24</v>
      </c>
      <c r="P188" t="s">
        <v>9896</v>
      </c>
      <c r="Q188" t="s">
        <v>9897</v>
      </c>
      <c r="R188" t="s">
        <v>20</v>
      </c>
      <c r="S188" t="s">
        <v>105</v>
      </c>
      <c r="T188" t="s">
        <v>67</v>
      </c>
      <c r="U188" t="s">
        <v>9202</v>
      </c>
      <c r="V188" t="s">
        <v>9202</v>
      </c>
      <c r="W188" t="s">
        <v>9898</v>
      </c>
      <c r="X188" t="s">
        <v>20</v>
      </c>
      <c r="Y188">
        <v>2</v>
      </c>
      <c r="AB188" s="3" t="str">
        <f>IF(Table11112[[#This Row],[In Adafruit Kit]]+Table11112[[#This Row],[Common part]]&gt;0,1,"")</f>
        <v/>
      </c>
      <c r="AE188" s="3" t="e">
        <f>VLOOKUP(Table11112[[#This Row],[Resistance (Ohms)]],Values!$A$12:'Values'!D$88,3,0)</f>
        <v>#N/A</v>
      </c>
      <c r="AF188" s="3"/>
      <c r="AG188" s="3" t="str">
        <f>CONCATENATE(Table11112[[#This Row],[Resistance (Ohms)]],Table11112[[#This Row],[Tolerance]],Table11112[[#This Row],[Stock]])</f>
        <v>3.01kÂ±1%</v>
      </c>
      <c r="AH188" s="10" t="s">
        <v>11347</v>
      </c>
      <c r="AI188" s="6" t="s">
        <v>11351</v>
      </c>
    </row>
    <row r="189" spans="1:35">
      <c r="A189" t="s">
        <v>9890</v>
      </c>
      <c r="B189" t="s">
        <v>9891</v>
      </c>
      <c r="C189" t="s">
        <v>9949</v>
      </c>
      <c r="D189" t="s">
        <v>9950</v>
      </c>
      <c r="E189" t="s">
        <v>60</v>
      </c>
      <c r="F189" t="s">
        <v>9951</v>
      </c>
      <c r="G189">
        <v>35239</v>
      </c>
      <c r="H189">
        <v>0</v>
      </c>
      <c r="I189">
        <v>0.1</v>
      </c>
      <c r="J189">
        <v>0</v>
      </c>
      <c r="K189">
        <v>1</v>
      </c>
      <c r="L189" t="s">
        <v>38</v>
      </c>
      <c r="M189" t="s">
        <v>9895</v>
      </c>
      <c r="N189" t="s">
        <v>2927</v>
      </c>
      <c r="O189" t="s">
        <v>24</v>
      </c>
      <c r="P189" t="s">
        <v>9896</v>
      </c>
      <c r="Q189" t="s">
        <v>9897</v>
      </c>
      <c r="R189" t="s">
        <v>20</v>
      </c>
      <c r="S189" t="s">
        <v>105</v>
      </c>
      <c r="T189" t="s">
        <v>67</v>
      </c>
      <c r="U189" t="s">
        <v>9202</v>
      </c>
      <c r="V189" t="s">
        <v>9202</v>
      </c>
      <c r="W189" t="s">
        <v>9898</v>
      </c>
      <c r="X189" t="s">
        <v>20</v>
      </c>
      <c r="Y189">
        <v>2</v>
      </c>
      <c r="AB189" s="3" t="str">
        <f>IF(Table11112[[#This Row],[In Adafruit Kit]]+Table11112[[#This Row],[Common part]]&gt;0,1,"")</f>
        <v/>
      </c>
      <c r="AE189" s="3" t="e">
        <f>VLOOKUP(Table11112[[#This Row],[Resistance (Ohms)]],Values!$A$12:'Values'!D$88,3,0)</f>
        <v>#N/A</v>
      </c>
      <c r="AF189" s="3"/>
      <c r="AG189" s="3" t="str">
        <f>CONCATENATE(Table11112[[#This Row],[Resistance (Ohms)]],Table11112[[#This Row],[Tolerance]],Table11112[[#This Row],[Stock]])</f>
        <v>2.21kÂ±1%</v>
      </c>
      <c r="AH189" s="10" t="s">
        <v>11347</v>
      </c>
      <c r="AI189" s="6" t="s">
        <v>11351</v>
      </c>
    </row>
    <row r="190" spans="1:35">
      <c r="A190" t="s">
        <v>9890</v>
      </c>
      <c r="B190" t="s">
        <v>9891</v>
      </c>
      <c r="C190" t="s">
        <v>9952</v>
      </c>
      <c r="D190" t="s">
        <v>9953</v>
      </c>
      <c r="E190" t="s">
        <v>60</v>
      </c>
      <c r="F190" t="s">
        <v>9954</v>
      </c>
      <c r="G190">
        <v>34883</v>
      </c>
      <c r="H190">
        <v>0</v>
      </c>
      <c r="I190">
        <v>0.1</v>
      </c>
      <c r="J190">
        <v>0</v>
      </c>
      <c r="K190">
        <v>1</v>
      </c>
      <c r="L190" t="s">
        <v>38</v>
      </c>
      <c r="M190" t="s">
        <v>9895</v>
      </c>
      <c r="N190">
        <v>10</v>
      </c>
      <c r="O190" t="s">
        <v>24</v>
      </c>
      <c r="P190" t="s">
        <v>9896</v>
      </c>
      <c r="Q190" t="s">
        <v>9897</v>
      </c>
      <c r="R190" t="s">
        <v>20</v>
      </c>
      <c r="S190" t="s">
        <v>105</v>
      </c>
      <c r="T190" t="s">
        <v>67</v>
      </c>
      <c r="U190" t="s">
        <v>9202</v>
      </c>
      <c r="V190" t="s">
        <v>9202</v>
      </c>
      <c r="W190" t="s">
        <v>9898</v>
      </c>
      <c r="X190" t="s">
        <v>20</v>
      </c>
      <c r="Y190">
        <v>2</v>
      </c>
      <c r="AB190" s="3" t="str">
        <f>IF(Table11112[[#This Row],[In Adafruit Kit]]+Table11112[[#This Row],[Common part]]&gt;0,1,"")</f>
        <v/>
      </c>
      <c r="AE190" s="3" t="str">
        <f>VLOOKUP(Table11112[[#This Row],[Resistance (Ohms)]],Values!$A$12:'Values'!D$88,3,0)</f>
        <v>STOCK</v>
      </c>
      <c r="AF190" s="3"/>
      <c r="AG190" s="3" t="str">
        <f>CONCATENATE(Table11112[[#This Row],[Resistance (Ohms)]],Table11112[[#This Row],[Tolerance]],Table11112[[#This Row],[Stock]])</f>
        <v>10Â±1%</v>
      </c>
      <c r="AH190" s="10" t="s">
        <v>11347</v>
      </c>
      <c r="AI190" s="6" t="s">
        <v>11351</v>
      </c>
    </row>
    <row r="191" spans="1:35">
      <c r="A191" t="s">
        <v>9890</v>
      </c>
      <c r="B191" t="s">
        <v>9891</v>
      </c>
      <c r="C191" t="s">
        <v>9955</v>
      </c>
      <c r="D191" t="s">
        <v>9956</v>
      </c>
      <c r="E191" t="s">
        <v>60</v>
      </c>
      <c r="F191" t="s">
        <v>9957</v>
      </c>
      <c r="G191">
        <v>34090</v>
      </c>
      <c r="H191">
        <v>0</v>
      </c>
      <c r="I191">
        <v>0.1</v>
      </c>
      <c r="J191">
        <v>0</v>
      </c>
      <c r="K191">
        <v>1</v>
      </c>
      <c r="L191" t="s">
        <v>38</v>
      </c>
      <c r="M191" t="s">
        <v>9895</v>
      </c>
      <c r="N191">
        <v>200</v>
      </c>
      <c r="O191" t="s">
        <v>24</v>
      </c>
      <c r="P191" t="s">
        <v>9896</v>
      </c>
      <c r="Q191" t="s">
        <v>9897</v>
      </c>
      <c r="R191" t="s">
        <v>20</v>
      </c>
      <c r="S191" t="s">
        <v>105</v>
      </c>
      <c r="T191" t="s">
        <v>67</v>
      </c>
      <c r="U191" t="s">
        <v>9202</v>
      </c>
      <c r="V191" t="s">
        <v>9202</v>
      </c>
      <c r="W191" t="s">
        <v>9898</v>
      </c>
      <c r="X191" t="s">
        <v>20</v>
      </c>
      <c r="Y191">
        <v>2</v>
      </c>
      <c r="AB191" s="3" t="str">
        <f>IF(Table11112[[#This Row],[In Adafruit Kit]]+Table11112[[#This Row],[Common part]]&gt;0,1,"")</f>
        <v/>
      </c>
      <c r="AE191" s="3" t="str">
        <f>VLOOKUP(Table11112[[#This Row],[Resistance (Ohms)]],Values!$A$12:'Values'!D$88,3,0)</f>
        <v>STOCK</v>
      </c>
      <c r="AF191" s="3"/>
      <c r="AG191" s="3" t="str">
        <f>CONCATENATE(Table11112[[#This Row],[Resistance (Ohms)]],Table11112[[#This Row],[Tolerance]],Table11112[[#This Row],[Stock]])</f>
        <v>200Â±1%</v>
      </c>
      <c r="AH191" s="10" t="s">
        <v>11347</v>
      </c>
      <c r="AI191" s="6" t="s">
        <v>11351</v>
      </c>
    </row>
    <row r="192" spans="1:35">
      <c r="A192" t="s">
        <v>9890</v>
      </c>
      <c r="B192" t="s">
        <v>9891</v>
      </c>
      <c r="C192" t="s">
        <v>9958</v>
      </c>
      <c r="D192" t="s">
        <v>9959</v>
      </c>
      <c r="E192" t="s">
        <v>60</v>
      </c>
      <c r="F192" t="s">
        <v>9960</v>
      </c>
      <c r="G192">
        <v>29740</v>
      </c>
      <c r="H192">
        <v>0</v>
      </c>
      <c r="I192">
        <v>0.1</v>
      </c>
      <c r="J192">
        <v>0</v>
      </c>
      <c r="K192">
        <v>1</v>
      </c>
      <c r="L192" t="s">
        <v>38</v>
      </c>
      <c r="M192" t="s">
        <v>9895</v>
      </c>
      <c r="N192" t="s">
        <v>789</v>
      </c>
      <c r="O192" t="s">
        <v>24</v>
      </c>
      <c r="P192" t="s">
        <v>9896</v>
      </c>
      <c r="Q192" t="s">
        <v>9897</v>
      </c>
      <c r="R192" t="s">
        <v>20</v>
      </c>
      <c r="S192" t="s">
        <v>105</v>
      </c>
      <c r="T192" t="s">
        <v>67</v>
      </c>
      <c r="U192" t="s">
        <v>9202</v>
      </c>
      <c r="V192" t="s">
        <v>9202</v>
      </c>
      <c r="W192" t="s">
        <v>9898</v>
      </c>
      <c r="X192" t="s">
        <v>20</v>
      </c>
      <c r="Y192">
        <v>2</v>
      </c>
      <c r="AB192" s="3" t="str">
        <f>IF(Table11112[[#This Row],[In Adafruit Kit]]+Table11112[[#This Row],[Common part]]&gt;0,1,"")</f>
        <v/>
      </c>
      <c r="AE192" s="3" t="e">
        <f>VLOOKUP(Table11112[[#This Row],[Resistance (Ohms)]],Values!$A$12:'Values'!D$88,3,0)</f>
        <v>#N/A</v>
      </c>
      <c r="AF192" s="3"/>
      <c r="AG192" s="3" t="str">
        <f>CONCATENATE(Table11112[[#This Row],[Resistance (Ohms)]],Table11112[[#This Row],[Tolerance]],Table11112[[#This Row],[Stock]])</f>
        <v>12.1kÂ±1%</v>
      </c>
      <c r="AH192" s="10" t="s">
        <v>11347</v>
      </c>
      <c r="AI192" s="6" t="s">
        <v>11351</v>
      </c>
    </row>
    <row r="193" spans="1:35">
      <c r="A193" t="s">
        <v>9890</v>
      </c>
      <c r="B193" t="s">
        <v>9891</v>
      </c>
      <c r="C193" t="s">
        <v>9961</v>
      </c>
      <c r="D193" t="s">
        <v>9962</v>
      </c>
      <c r="E193" t="s">
        <v>60</v>
      </c>
      <c r="F193" t="s">
        <v>9963</v>
      </c>
      <c r="G193">
        <v>29043</v>
      </c>
      <c r="H193">
        <v>0</v>
      </c>
      <c r="I193">
        <v>0.1</v>
      </c>
      <c r="J193">
        <v>0</v>
      </c>
      <c r="K193">
        <v>1</v>
      </c>
      <c r="L193" t="s">
        <v>38</v>
      </c>
      <c r="M193" t="s">
        <v>9895</v>
      </c>
      <c r="N193">
        <v>150</v>
      </c>
      <c r="O193" t="s">
        <v>24</v>
      </c>
      <c r="P193" t="s">
        <v>9896</v>
      </c>
      <c r="Q193" t="s">
        <v>9897</v>
      </c>
      <c r="R193" t="s">
        <v>20</v>
      </c>
      <c r="S193" t="s">
        <v>105</v>
      </c>
      <c r="T193" t="s">
        <v>67</v>
      </c>
      <c r="U193" t="s">
        <v>9202</v>
      </c>
      <c r="V193" t="s">
        <v>9202</v>
      </c>
      <c r="W193" t="s">
        <v>9898</v>
      </c>
      <c r="X193" t="s">
        <v>20</v>
      </c>
      <c r="Y193">
        <v>2</v>
      </c>
      <c r="AB193" s="3" t="str">
        <f>IF(Table11112[[#This Row],[In Adafruit Kit]]+Table11112[[#This Row],[Common part]]&gt;0,1,"")</f>
        <v/>
      </c>
      <c r="AE193" s="3" t="str">
        <f>VLOOKUP(Table11112[[#This Row],[Resistance (Ohms)]],Values!$A$12:'Values'!D$88,3,0)</f>
        <v>STOCK</v>
      </c>
      <c r="AF193" s="3"/>
      <c r="AG193" s="3" t="str">
        <f>CONCATENATE(Table11112[[#This Row],[Resistance (Ohms)]],Table11112[[#This Row],[Tolerance]],Table11112[[#This Row],[Stock]])</f>
        <v>150Â±1%</v>
      </c>
      <c r="AH193" s="10" t="s">
        <v>11347</v>
      </c>
      <c r="AI193" s="6" t="s">
        <v>11351</v>
      </c>
    </row>
    <row r="194" spans="1:35">
      <c r="A194" t="s">
        <v>9890</v>
      </c>
      <c r="B194" t="s">
        <v>9891</v>
      </c>
      <c r="C194" t="s">
        <v>9964</v>
      </c>
      <c r="D194" t="s">
        <v>9965</v>
      </c>
      <c r="E194" t="s">
        <v>60</v>
      </c>
      <c r="F194" t="s">
        <v>9966</v>
      </c>
      <c r="G194">
        <v>27149</v>
      </c>
      <c r="H194">
        <v>0</v>
      </c>
      <c r="I194">
        <v>0.1</v>
      </c>
      <c r="J194">
        <v>0</v>
      </c>
      <c r="K194">
        <v>1</v>
      </c>
      <c r="L194" t="s">
        <v>38</v>
      </c>
      <c r="M194" t="s">
        <v>9895</v>
      </c>
      <c r="N194" t="s">
        <v>2984</v>
      </c>
      <c r="O194" t="s">
        <v>24</v>
      </c>
      <c r="P194" t="s">
        <v>9896</v>
      </c>
      <c r="Q194" t="s">
        <v>9897</v>
      </c>
      <c r="R194" t="s">
        <v>20</v>
      </c>
      <c r="S194" t="s">
        <v>105</v>
      </c>
      <c r="T194" t="s">
        <v>67</v>
      </c>
      <c r="U194" t="s">
        <v>9202</v>
      </c>
      <c r="V194" t="s">
        <v>9202</v>
      </c>
      <c r="W194" t="s">
        <v>9898</v>
      </c>
      <c r="X194" t="s">
        <v>20</v>
      </c>
      <c r="Y194">
        <v>2</v>
      </c>
      <c r="AB194" s="3" t="str">
        <f>IF(Table11112[[#This Row],[In Adafruit Kit]]+Table11112[[#This Row],[Common part]]&gt;0,1,"")</f>
        <v/>
      </c>
      <c r="AE194" s="3" t="e">
        <f>VLOOKUP(Table11112[[#This Row],[Resistance (Ohms)]],Values!$A$12:'Values'!D$88,3,0)</f>
        <v>#N/A</v>
      </c>
      <c r="AF194" s="3"/>
      <c r="AG194" s="3" t="str">
        <f>CONCATENATE(Table11112[[#This Row],[Resistance (Ohms)]],Table11112[[#This Row],[Tolerance]],Table11112[[#This Row],[Stock]])</f>
        <v>49.9kÂ±1%</v>
      </c>
      <c r="AH194" s="10" t="s">
        <v>11347</v>
      </c>
      <c r="AI194" s="6" t="s">
        <v>11351</v>
      </c>
    </row>
    <row r="195" spans="1:35">
      <c r="A195" t="s">
        <v>9890</v>
      </c>
      <c r="B195" t="s">
        <v>9891</v>
      </c>
      <c r="C195" t="s">
        <v>9967</v>
      </c>
      <c r="D195" t="s">
        <v>9968</v>
      </c>
      <c r="E195" t="s">
        <v>60</v>
      </c>
      <c r="F195" t="s">
        <v>9969</v>
      </c>
      <c r="G195">
        <v>26800</v>
      </c>
      <c r="H195">
        <v>0</v>
      </c>
      <c r="I195">
        <v>0.1</v>
      </c>
      <c r="J195">
        <v>0</v>
      </c>
      <c r="K195">
        <v>1</v>
      </c>
      <c r="L195" t="s">
        <v>38</v>
      </c>
      <c r="M195" t="s">
        <v>9895</v>
      </c>
      <c r="N195">
        <v>221</v>
      </c>
      <c r="O195" t="s">
        <v>24</v>
      </c>
      <c r="P195" t="s">
        <v>9896</v>
      </c>
      <c r="Q195" t="s">
        <v>9897</v>
      </c>
      <c r="R195" t="s">
        <v>20</v>
      </c>
      <c r="S195" t="s">
        <v>105</v>
      </c>
      <c r="T195" t="s">
        <v>67</v>
      </c>
      <c r="U195" t="s">
        <v>9202</v>
      </c>
      <c r="V195" t="s">
        <v>9202</v>
      </c>
      <c r="W195" t="s">
        <v>9898</v>
      </c>
      <c r="X195" t="s">
        <v>20</v>
      </c>
      <c r="Y195">
        <v>2</v>
      </c>
      <c r="AB195" s="3" t="str">
        <f>IF(Table11112[[#This Row],[In Adafruit Kit]]+Table11112[[#This Row],[Common part]]&gt;0,1,"")</f>
        <v/>
      </c>
      <c r="AE195" s="3" t="e">
        <f>VLOOKUP(Table11112[[#This Row],[Resistance (Ohms)]],Values!$A$12:'Values'!D$88,3,0)</f>
        <v>#N/A</v>
      </c>
      <c r="AF195" s="3"/>
      <c r="AG195" s="3" t="str">
        <f>CONCATENATE(Table11112[[#This Row],[Resistance (Ohms)]],Table11112[[#This Row],[Tolerance]],Table11112[[#This Row],[Stock]])</f>
        <v>221Â±1%</v>
      </c>
      <c r="AH195" s="10" t="s">
        <v>11347</v>
      </c>
      <c r="AI195" s="6" t="s">
        <v>11351</v>
      </c>
    </row>
    <row r="196" spans="1:35">
      <c r="A196" t="s">
        <v>9890</v>
      </c>
      <c r="B196" t="s">
        <v>9891</v>
      </c>
      <c r="C196" t="s">
        <v>9970</v>
      </c>
      <c r="D196" t="s">
        <v>9971</v>
      </c>
      <c r="E196" t="s">
        <v>60</v>
      </c>
      <c r="F196" t="s">
        <v>9972</v>
      </c>
      <c r="G196">
        <v>26261</v>
      </c>
      <c r="H196">
        <v>0</v>
      </c>
      <c r="I196">
        <v>0.1</v>
      </c>
      <c r="J196">
        <v>0</v>
      </c>
      <c r="K196">
        <v>1</v>
      </c>
      <c r="L196" t="s">
        <v>38</v>
      </c>
      <c r="M196" t="s">
        <v>9895</v>
      </c>
      <c r="N196" t="s">
        <v>188</v>
      </c>
      <c r="O196" t="s">
        <v>24</v>
      </c>
      <c r="P196" t="s">
        <v>9896</v>
      </c>
      <c r="Q196" t="s">
        <v>9897</v>
      </c>
      <c r="R196" t="s">
        <v>20</v>
      </c>
      <c r="S196" t="s">
        <v>105</v>
      </c>
      <c r="T196" t="s">
        <v>67</v>
      </c>
      <c r="U196" t="s">
        <v>9202</v>
      </c>
      <c r="V196" t="s">
        <v>9202</v>
      </c>
      <c r="W196" t="s">
        <v>9898</v>
      </c>
      <c r="X196" t="s">
        <v>20</v>
      </c>
      <c r="Y196">
        <v>2</v>
      </c>
      <c r="AB196" s="3" t="str">
        <f>IF(Table11112[[#This Row],[In Adafruit Kit]]+Table11112[[#This Row],[Common part]]&gt;0,1,"")</f>
        <v/>
      </c>
      <c r="AE196" s="3" t="str">
        <f>VLOOKUP(Table11112[[#This Row],[Resistance (Ohms)]],Values!$A$12:'Values'!D$88,3,0)</f>
        <v>STOCK</v>
      </c>
      <c r="AF196" s="3"/>
      <c r="AG196" s="3" t="str">
        <f>CONCATENATE(Table11112[[#This Row],[Resistance (Ohms)]],Table11112[[#This Row],[Tolerance]],Table11112[[#This Row],[Stock]])</f>
        <v>1.5kÂ±1%</v>
      </c>
      <c r="AH196" s="10" t="s">
        <v>11347</v>
      </c>
      <c r="AI196" s="6" t="s">
        <v>11351</v>
      </c>
    </row>
    <row r="197" spans="1:35">
      <c r="A197" t="s">
        <v>9890</v>
      </c>
      <c r="B197" t="s">
        <v>9891</v>
      </c>
      <c r="C197" t="s">
        <v>9973</v>
      </c>
      <c r="D197" t="s">
        <v>9974</v>
      </c>
      <c r="E197" t="s">
        <v>60</v>
      </c>
      <c r="F197" t="s">
        <v>9975</v>
      </c>
      <c r="G197">
        <v>24826</v>
      </c>
      <c r="H197">
        <v>0</v>
      </c>
      <c r="I197">
        <v>0.1</v>
      </c>
      <c r="J197">
        <v>0</v>
      </c>
      <c r="K197">
        <v>1</v>
      </c>
      <c r="L197" t="s">
        <v>38</v>
      </c>
      <c r="M197" t="s">
        <v>9895</v>
      </c>
      <c r="N197" t="s">
        <v>842</v>
      </c>
      <c r="O197" t="s">
        <v>24</v>
      </c>
      <c r="P197" t="s">
        <v>9896</v>
      </c>
      <c r="Q197" t="s">
        <v>9897</v>
      </c>
      <c r="R197" t="s">
        <v>20</v>
      </c>
      <c r="S197" t="s">
        <v>105</v>
      </c>
      <c r="T197" t="s">
        <v>67</v>
      </c>
      <c r="U197" t="s">
        <v>9202</v>
      </c>
      <c r="V197" t="s">
        <v>9202</v>
      </c>
      <c r="W197" t="s">
        <v>9898</v>
      </c>
      <c r="X197" t="s">
        <v>20</v>
      </c>
      <c r="Y197">
        <v>2</v>
      </c>
      <c r="AB197" s="3" t="str">
        <f>IF(Table11112[[#This Row],[In Adafruit Kit]]+Table11112[[#This Row],[Common part]]&gt;0,1,"")</f>
        <v/>
      </c>
      <c r="AE197" s="3" t="e">
        <f>VLOOKUP(Table11112[[#This Row],[Resistance (Ohms)]],Values!$A$12:'Values'!D$88,3,0)</f>
        <v>#N/A</v>
      </c>
      <c r="AF197" s="3"/>
      <c r="AG197" s="3" t="str">
        <f>CONCATENATE(Table11112[[#This Row],[Resistance (Ohms)]],Table11112[[#This Row],[Tolerance]],Table11112[[#This Row],[Stock]])</f>
        <v>8.06kÂ±1%</v>
      </c>
      <c r="AH197" s="10" t="s">
        <v>11347</v>
      </c>
      <c r="AI197" s="6" t="s">
        <v>11351</v>
      </c>
    </row>
    <row r="198" spans="1:35">
      <c r="A198" t="s">
        <v>9890</v>
      </c>
      <c r="B198" t="s">
        <v>9891</v>
      </c>
      <c r="C198" t="s">
        <v>9976</v>
      </c>
      <c r="D198" t="s">
        <v>9977</v>
      </c>
      <c r="E198" t="s">
        <v>60</v>
      </c>
      <c r="F198" t="s">
        <v>9978</v>
      </c>
      <c r="G198">
        <v>22261</v>
      </c>
      <c r="H198">
        <v>0</v>
      </c>
      <c r="I198">
        <v>0.1</v>
      </c>
      <c r="J198">
        <v>0</v>
      </c>
      <c r="K198">
        <v>1</v>
      </c>
      <c r="L198" t="s">
        <v>38</v>
      </c>
      <c r="M198" t="s">
        <v>9895</v>
      </c>
      <c r="N198">
        <v>249</v>
      </c>
      <c r="O198" t="s">
        <v>24</v>
      </c>
      <c r="P198" t="s">
        <v>9896</v>
      </c>
      <c r="Q198" t="s">
        <v>9897</v>
      </c>
      <c r="R198" t="s">
        <v>20</v>
      </c>
      <c r="S198" t="s">
        <v>105</v>
      </c>
      <c r="T198" t="s">
        <v>67</v>
      </c>
      <c r="U198" t="s">
        <v>9202</v>
      </c>
      <c r="V198" t="s">
        <v>9202</v>
      </c>
      <c r="W198" t="s">
        <v>9898</v>
      </c>
      <c r="X198" t="s">
        <v>20</v>
      </c>
      <c r="Y198">
        <v>2</v>
      </c>
      <c r="AB198" s="3" t="str">
        <f>IF(Table11112[[#This Row],[In Adafruit Kit]]+Table11112[[#This Row],[Common part]]&gt;0,1,"")</f>
        <v/>
      </c>
      <c r="AE198" s="3" t="e">
        <f>VLOOKUP(Table11112[[#This Row],[Resistance (Ohms)]],Values!$A$12:'Values'!D$88,3,0)</f>
        <v>#N/A</v>
      </c>
      <c r="AF198" s="3"/>
      <c r="AG198" s="3" t="str">
        <f>CONCATENATE(Table11112[[#This Row],[Resistance (Ohms)]],Table11112[[#This Row],[Tolerance]],Table11112[[#This Row],[Stock]])</f>
        <v>249Â±1%</v>
      </c>
      <c r="AH198" s="10" t="s">
        <v>11347</v>
      </c>
      <c r="AI198" s="6" t="s">
        <v>11351</v>
      </c>
    </row>
    <row r="199" spans="1:35">
      <c r="A199" t="s">
        <v>9890</v>
      </c>
      <c r="B199" t="s">
        <v>9891</v>
      </c>
      <c r="C199" t="s">
        <v>9979</v>
      </c>
      <c r="D199" t="s">
        <v>9980</v>
      </c>
      <c r="E199" t="s">
        <v>60</v>
      </c>
      <c r="F199" t="s">
        <v>9981</v>
      </c>
      <c r="G199">
        <v>16790</v>
      </c>
      <c r="H199">
        <v>0</v>
      </c>
      <c r="I199">
        <v>0.1</v>
      </c>
      <c r="J199">
        <v>0</v>
      </c>
      <c r="K199">
        <v>1</v>
      </c>
      <c r="L199" t="s">
        <v>38</v>
      </c>
      <c r="M199" t="s">
        <v>9895</v>
      </c>
      <c r="N199" t="s">
        <v>554</v>
      </c>
      <c r="O199" t="s">
        <v>24</v>
      </c>
      <c r="P199" t="s">
        <v>9896</v>
      </c>
      <c r="Q199" t="s">
        <v>9897</v>
      </c>
      <c r="R199" t="s">
        <v>20</v>
      </c>
      <c r="S199" t="s">
        <v>105</v>
      </c>
      <c r="T199" t="s">
        <v>67</v>
      </c>
      <c r="U199" t="s">
        <v>9202</v>
      </c>
      <c r="V199" t="s">
        <v>9202</v>
      </c>
      <c r="W199" t="s">
        <v>9898</v>
      </c>
      <c r="X199" t="s">
        <v>20</v>
      </c>
      <c r="Y199">
        <v>2</v>
      </c>
      <c r="AB199" s="3" t="str">
        <f>IF(Table11112[[#This Row],[In Adafruit Kit]]+Table11112[[#This Row],[Common part]]&gt;0,1,"")</f>
        <v/>
      </c>
      <c r="AE199" s="3" t="e">
        <f>VLOOKUP(Table11112[[#This Row],[Resistance (Ohms)]],Values!$A$12:'Values'!D$88,3,0)</f>
        <v>#N/A</v>
      </c>
      <c r="AF199" s="3"/>
      <c r="AG199" s="3" t="str">
        <f>CONCATENATE(Table11112[[#This Row],[Resistance (Ohms)]],Table11112[[#This Row],[Tolerance]],Table11112[[#This Row],[Stock]])</f>
        <v>4.75kÂ±1%</v>
      </c>
      <c r="AH199" s="10" t="s">
        <v>11347</v>
      </c>
      <c r="AI199" s="6" t="s">
        <v>11351</v>
      </c>
    </row>
    <row r="200" spans="1:35">
      <c r="A200" t="s">
        <v>9890</v>
      </c>
      <c r="B200" t="s">
        <v>9891</v>
      </c>
      <c r="C200" t="s">
        <v>9982</v>
      </c>
      <c r="D200" t="s">
        <v>9983</v>
      </c>
      <c r="E200" t="s">
        <v>60</v>
      </c>
      <c r="F200" t="s">
        <v>9984</v>
      </c>
      <c r="G200">
        <v>22082</v>
      </c>
      <c r="H200">
        <v>0</v>
      </c>
      <c r="I200">
        <v>0.1</v>
      </c>
      <c r="J200">
        <v>0</v>
      </c>
      <c r="K200">
        <v>1</v>
      </c>
      <c r="L200" t="s">
        <v>38</v>
      </c>
      <c r="M200" t="s">
        <v>9895</v>
      </c>
      <c r="N200">
        <v>68.099999999999994</v>
      </c>
      <c r="O200" t="s">
        <v>24</v>
      </c>
      <c r="P200" t="s">
        <v>9896</v>
      </c>
      <c r="Q200" t="s">
        <v>9897</v>
      </c>
      <c r="R200" t="s">
        <v>20</v>
      </c>
      <c r="S200" t="s">
        <v>105</v>
      </c>
      <c r="T200" t="s">
        <v>67</v>
      </c>
      <c r="U200" t="s">
        <v>9202</v>
      </c>
      <c r="V200" t="s">
        <v>9202</v>
      </c>
      <c r="W200" t="s">
        <v>9898</v>
      </c>
      <c r="X200" t="s">
        <v>20</v>
      </c>
      <c r="Y200">
        <v>2</v>
      </c>
      <c r="AB200" s="3" t="str">
        <f>IF(Table11112[[#This Row],[In Adafruit Kit]]+Table11112[[#This Row],[Common part]]&gt;0,1,"")</f>
        <v/>
      </c>
      <c r="AE200" s="3" t="e">
        <f>VLOOKUP(Table11112[[#This Row],[Resistance (Ohms)]],Values!$A$12:'Values'!D$88,3,0)</f>
        <v>#N/A</v>
      </c>
      <c r="AF200" s="3"/>
      <c r="AG200" s="3" t="str">
        <f>CONCATENATE(Table11112[[#This Row],[Resistance (Ohms)]],Table11112[[#This Row],[Tolerance]],Table11112[[#This Row],[Stock]])</f>
        <v>68.1Â±1%</v>
      </c>
      <c r="AH200" s="10" t="s">
        <v>11347</v>
      </c>
      <c r="AI200" s="6" t="s">
        <v>11351</v>
      </c>
    </row>
    <row r="201" spans="1:35">
      <c r="A201" t="s">
        <v>9890</v>
      </c>
      <c r="B201" t="s">
        <v>9891</v>
      </c>
      <c r="C201" t="s">
        <v>9985</v>
      </c>
      <c r="D201" t="s">
        <v>9986</v>
      </c>
      <c r="E201" t="s">
        <v>60</v>
      </c>
      <c r="F201" t="s">
        <v>9987</v>
      </c>
      <c r="G201">
        <v>21792</v>
      </c>
      <c r="H201">
        <v>0</v>
      </c>
      <c r="I201">
        <v>0.1</v>
      </c>
      <c r="J201">
        <v>0</v>
      </c>
      <c r="K201">
        <v>1</v>
      </c>
      <c r="L201" t="s">
        <v>38</v>
      </c>
      <c r="M201" t="s">
        <v>9895</v>
      </c>
      <c r="N201">
        <v>825</v>
      </c>
      <c r="O201" t="s">
        <v>24</v>
      </c>
      <c r="P201" t="s">
        <v>9896</v>
      </c>
      <c r="Q201" t="s">
        <v>9897</v>
      </c>
      <c r="R201" t="s">
        <v>20</v>
      </c>
      <c r="S201" t="s">
        <v>105</v>
      </c>
      <c r="T201" t="s">
        <v>67</v>
      </c>
      <c r="U201" t="s">
        <v>9202</v>
      </c>
      <c r="V201" t="s">
        <v>9202</v>
      </c>
      <c r="W201" t="s">
        <v>9898</v>
      </c>
      <c r="X201" t="s">
        <v>20</v>
      </c>
      <c r="Y201">
        <v>2</v>
      </c>
      <c r="AB201" s="3" t="str">
        <f>IF(Table11112[[#This Row],[In Adafruit Kit]]+Table11112[[#This Row],[Common part]]&gt;0,1,"")</f>
        <v/>
      </c>
      <c r="AE201" s="3" t="e">
        <f>VLOOKUP(Table11112[[#This Row],[Resistance (Ohms)]],Values!$A$12:'Values'!D$88,3,0)</f>
        <v>#N/A</v>
      </c>
      <c r="AF201" s="3"/>
      <c r="AG201" s="3" t="str">
        <f>CONCATENATE(Table11112[[#This Row],[Resistance (Ohms)]],Table11112[[#This Row],[Tolerance]],Table11112[[#This Row],[Stock]])</f>
        <v>825Â±1%</v>
      </c>
      <c r="AH201" s="10" t="s">
        <v>11347</v>
      </c>
      <c r="AI201" s="6" t="s">
        <v>11351</v>
      </c>
    </row>
    <row r="202" spans="1:35">
      <c r="A202" t="s">
        <v>9890</v>
      </c>
      <c r="B202" t="s">
        <v>9891</v>
      </c>
      <c r="C202" t="s">
        <v>9988</v>
      </c>
      <c r="D202" t="s">
        <v>9989</v>
      </c>
      <c r="E202" t="s">
        <v>60</v>
      </c>
      <c r="F202" t="s">
        <v>9990</v>
      </c>
      <c r="G202">
        <v>20392</v>
      </c>
      <c r="H202">
        <v>0</v>
      </c>
      <c r="I202">
        <v>0.1</v>
      </c>
      <c r="J202">
        <v>0</v>
      </c>
      <c r="K202">
        <v>1</v>
      </c>
      <c r="L202" t="s">
        <v>38</v>
      </c>
      <c r="M202" t="s">
        <v>9895</v>
      </c>
      <c r="N202">
        <v>49.9</v>
      </c>
      <c r="O202" t="s">
        <v>24</v>
      </c>
      <c r="P202" t="s">
        <v>9896</v>
      </c>
      <c r="Q202" t="s">
        <v>9897</v>
      </c>
      <c r="R202" t="s">
        <v>20</v>
      </c>
      <c r="S202" t="s">
        <v>105</v>
      </c>
      <c r="T202" t="s">
        <v>67</v>
      </c>
      <c r="U202" t="s">
        <v>9202</v>
      </c>
      <c r="V202" t="s">
        <v>9202</v>
      </c>
      <c r="W202" t="s">
        <v>9898</v>
      </c>
      <c r="X202" t="s">
        <v>20</v>
      </c>
      <c r="Y202">
        <v>2</v>
      </c>
      <c r="AB202" s="3" t="str">
        <f>IF(Table11112[[#This Row],[In Adafruit Kit]]+Table11112[[#This Row],[Common part]]&gt;0,1,"")</f>
        <v/>
      </c>
      <c r="AE202" s="3" t="e">
        <f>VLOOKUP(Table11112[[#This Row],[Resistance (Ohms)]],Values!$A$12:'Values'!D$88,3,0)</f>
        <v>#N/A</v>
      </c>
      <c r="AF202" s="3"/>
      <c r="AG202" s="3" t="str">
        <f>CONCATENATE(Table11112[[#This Row],[Resistance (Ohms)]],Table11112[[#This Row],[Tolerance]],Table11112[[#This Row],[Stock]])</f>
        <v>49.9Â±1%</v>
      </c>
      <c r="AH202" s="10" t="s">
        <v>11347</v>
      </c>
      <c r="AI202" s="6" t="s">
        <v>11351</v>
      </c>
    </row>
    <row r="203" spans="1:35">
      <c r="A203" t="s">
        <v>9890</v>
      </c>
      <c r="B203" t="s">
        <v>9891</v>
      </c>
      <c r="C203" t="s">
        <v>9991</v>
      </c>
      <c r="D203" t="s">
        <v>9992</v>
      </c>
      <c r="E203" t="s">
        <v>60</v>
      </c>
      <c r="F203" t="s">
        <v>9993</v>
      </c>
      <c r="G203">
        <v>20197</v>
      </c>
      <c r="H203">
        <v>0</v>
      </c>
      <c r="I203">
        <v>0.1</v>
      </c>
      <c r="J203">
        <v>0</v>
      </c>
      <c r="K203">
        <v>1</v>
      </c>
      <c r="L203" t="s">
        <v>38</v>
      </c>
      <c r="M203" t="s">
        <v>9895</v>
      </c>
      <c r="N203">
        <v>39.200000000000003</v>
      </c>
      <c r="O203" t="s">
        <v>24</v>
      </c>
      <c r="P203" t="s">
        <v>9896</v>
      </c>
      <c r="Q203" t="s">
        <v>9897</v>
      </c>
      <c r="R203" t="s">
        <v>20</v>
      </c>
      <c r="S203" t="s">
        <v>105</v>
      </c>
      <c r="T203" t="s">
        <v>67</v>
      </c>
      <c r="U203" t="s">
        <v>9202</v>
      </c>
      <c r="V203" t="s">
        <v>9202</v>
      </c>
      <c r="W203" t="s">
        <v>9898</v>
      </c>
      <c r="X203" t="s">
        <v>20</v>
      </c>
      <c r="Y203">
        <v>2</v>
      </c>
      <c r="AB203" s="3" t="str">
        <f>IF(Table11112[[#This Row],[In Adafruit Kit]]+Table11112[[#This Row],[Common part]]&gt;0,1,"")</f>
        <v/>
      </c>
      <c r="AE203" s="3" t="e">
        <f>VLOOKUP(Table11112[[#This Row],[Resistance (Ohms)]],Values!$A$12:'Values'!D$88,3,0)</f>
        <v>#N/A</v>
      </c>
      <c r="AF203" s="3"/>
      <c r="AG203" s="3" t="str">
        <f>CONCATENATE(Table11112[[#This Row],[Resistance (Ohms)]],Table11112[[#This Row],[Tolerance]],Table11112[[#This Row],[Stock]])</f>
        <v>39.2Â±1%</v>
      </c>
      <c r="AH203" s="10" t="s">
        <v>11347</v>
      </c>
      <c r="AI203" s="6" t="s">
        <v>11351</v>
      </c>
    </row>
    <row r="204" spans="1:35">
      <c r="A204" t="s">
        <v>9890</v>
      </c>
      <c r="B204" t="s">
        <v>9891</v>
      </c>
      <c r="C204" t="s">
        <v>9994</v>
      </c>
      <c r="D204" t="s">
        <v>9995</v>
      </c>
      <c r="E204" t="s">
        <v>60</v>
      </c>
      <c r="F204" t="s">
        <v>9996</v>
      </c>
      <c r="G204">
        <v>20024</v>
      </c>
      <c r="H204">
        <v>0</v>
      </c>
      <c r="I204">
        <v>0.1</v>
      </c>
      <c r="J204">
        <v>0</v>
      </c>
      <c r="K204">
        <v>1</v>
      </c>
      <c r="L204" t="s">
        <v>38</v>
      </c>
      <c r="M204" t="s">
        <v>9895</v>
      </c>
      <c r="N204" t="s">
        <v>2679</v>
      </c>
      <c r="O204" t="s">
        <v>24</v>
      </c>
      <c r="P204" t="s">
        <v>9896</v>
      </c>
      <c r="Q204" t="s">
        <v>9897</v>
      </c>
      <c r="R204" t="s">
        <v>20</v>
      </c>
      <c r="S204" t="s">
        <v>105</v>
      </c>
      <c r="T204" t="s">
        <v>67</v>
      </c>
      <c r="U204" t="s">
        <v>9202</v>
      </c>
      <c r="V204" t="s">
        <v>9202</v>
      </c>
      <c r="W204" t="s">
        <v>9898</v>
      </c>
      <c r="X204" t="s">
        <v>20</v>
      </c>
      <c r="Y204">
        <v>2</v>
      </c>
      <c r="AB204" s="3" t="str">
        <f>IF(Table11112[[#This Row],[In Adafruit Kit]]+Table11112[[#This Row],[Common part]]&gt;0,1,"")</f>
        <v/>
      </c>
      <c r="AE204" s="3" t="e">
        <f>VLOOKUP(Table11112[[#This Row],[Resistance (Ohms)]],Values!$A$12:'Values'!D$88,3,0)</f>
        <v>#N/A</v>
      </c>
      <c r="AF204" s="3"/>
      <c r="AG204" s="3" t="str">
        <f>CONCATENATE(Table11112[[#This Row],[Resistance (Ohms)]],Table11112[[#This Row],[Tolerance]],Table11112[[#This Row],[Stock]])</f>
        <v>13.7kÂ±1%</v>
      </c>
      <c r="AH204" s="10" t="s">
        <v>11347</v>
      </c>
      <c r="AI204" s="6" t="s">
        <v>11351</v>
      </c>
    </row>
    <row r="205" spans="1:35">
      <c r="A205" t="s">
        <v>9890</v>
      </c>
      <c r="B205" t="s">
        <v>9891</v>
      </c>
      <c r="C205" t="s">
        <v>9997</v>
      </c>
      <c r="D205" t="s">
        <v>9998</v>
      </c>
      <c r="E205" t="s">
        <v>60</v>
      </c>
      <c r="F205" t="s">
        <v>9999</v>
      </c>
      <c r="G205">
        <v>20072</v>
      </c>
      <c r="H205">
        <v>0</v>
      </c>
      <c r="I205">
        <v>0.1</v>
      </c>
      <c r="J205">
        <v>0</v>
      </c>
      <c r="K205">
        <v>1</v>
      </c>
      <c r="L205" t="s">
        <v>38</v>
      </c>
      <c r="M205" t="s">
        <v>9895</v>
      </c>
      <c r="N205">
        <v>274</v>
      </c>
      <c r="O205" t="s">
        <v>24</v>
      </c>
      <c r="P205" t="s">
        <v>9896</v>
      </c>
      <c r="Q205" t="s">
        <v>9897</v>
      </c>
      <c r="R205" t="s">
        <v>20</v>
      </c>
      <c r="S205" t="s">
        <v>105</v>
      </c>
      <c r="T205" t="s">
        <v>67</v>
      </c>
      <c r="U205" t="s">
        <v>9202</v>
      </c>
      <c r="V205" t="s">
        <v>9202</v>
      </c>
      <c r="W205" t="s">
        <v>9898</v>
      </c>
      <c r="X205" t="s">
        <v>20</v>
      </c>
      <c r="Y205">
        <v>2</v>
      </c>
      <c r="AB205" s="3" t="str">
        <f>IF(Table11112[[#This Row],[In Adafruit Kit]]+Table11112[[#This Row],[Common part]]&gt;0,1,"")</f>
        <v/>
      </c>
      <c r="AE205" s="3" t="e">
        <f>VLOOKUP(Table11112[[#This Row],[Resistance (Ohms)]],Values!$A$12:'Values'!D$88,3,0)</f>
        <v>#N/A</v>
      </c>
      <c r="AF205" s="3"/>
      <c r="AG205" s="3" t="str">
        <f>CONCATENATE(Table11112[[#This Row],[Resistance (Ohms)]],Table11112[[#This Row],[Tolerance]],Table11112[[#This Row],[Stock]])</f>
        <v>274Â±1%</v>
      </c>
      <c r="AH205" s="10" t="s">
        <v>11347</v>
      </c>
      <c r="AI205" s="6" t="s">
        <v>11351</v>
      </c>
    </row>
    <row r="206" spans="1:35">
      <c r="A206" t="s">
        <v>9890</v>
      </c>
      <c r="B206" t="s">
        <v>9891</v>
      </c>
      <c r="C206" t="s">
        <v>10000</v>
      </c>
      <c r="D206" t="s">
        <v>10001</v>
      </c>
      <c r="E206" t="s">
        <v>60</v>
      </c>
      <c r="F206" t="s">
        <v>10002</v>
      </c>
      <c r="G206">
        <v>20008</v>
      </c>
      <c r="H206">
        <v>0</v>
      </c>
      <c r="I206">
        <v>0.1</v>
      </c>
      <c r="J206">
        <v>0</v>
      </c>
      <c r="K206">
        <v>1</v>
      </c>
      <c r="L206" t="s">
        <v>38</v>
      </c>
      <c r="M206" t="s">
        <v>9895</v>
      </c>
      <c r="N206" t="s">
        <v>838</v>
      </c>
      <c r="O206" t="s">
        <v>24</v>
      </c>
      <c r="P206" t="s">
        <v>9896</v>
      </c>
      <c r="Q206" t="s">
        <v>9897</v>
      </c>
      <c r="R206" t="s">
        <v>20</v>
      </c>
      <c r="S206" t="s">
        <v>105</v>
      </c>
      <c r="T206" t="s">
        <v>67</v>
      </c>
      <c r="U206" t="s">
        <v>9202</v>
      </c>
      <c r="V206" t="s">
        <v>9202</v>
      </c>
      <c r="W206" t="s">
        <v>9898</v>
      </c>
      <c r="X206" t="s">
        <v>20</v>
      </c>
      <c r="Y206">
        <v>2</v>
      </c>
      <c r="AB206" s="3" t="str">
        <f>IF(Table11112[[#This Row],[In Adafruit Kit]]+Table11112[[#This Row],[Common part]]&gt;0,1,"")</f>
        <v/>
      </c>
      <c r="AE206" s="3" t="e">
        <f>VLOOKUP(Table11112[[#This Row],[Resistance (Ohms)]],Values!$A$12:'Values'!D$88,3,0)</f>
        <v>#N/A</v>
      </c>
      <c r="AF206" s="3"/>
      <c r="AG206" s="3" t="str">
        <f>CONCATENATE(Table11112[[#This Row],[Resistance (Ohms)]],Table11112[[#This Row],[Tolerance]],Table11112[[#This Row],[Stock]])</f>
        <v>6.81kÂ±1%</v>
      </c>
      <c r="AH206" s="10" t="s">
        <v>11347</v>
      </c>
      <c r="AI206" s="6" t="s">
        <v>11351</v>
      </c>
    </row>
    <row r="207" spans="1:35">
      <c r="A207" t="s">
        <v>9890</v>
      </c>
      <c r="B207" t="s">
        <v>9891</v>
      </c>
      <c r="C207" t="s">
        <v>10003</v>
      </c>
      <c r="D207" t="s">
        <v>10004</v>
      </c>
      <c r="E207" t="s">
        <v>60</v>
      </c>
      <c r="F207" t="s">
        <v>10005</v>
      </c>
      <c r="G207">
        <v>19002</v>
      </c>
      <c r="H207">
        <v>0</v>
      </c>
      <c r="I207">
        <v>0.1</v>
      </c>
      <c r="J207">
        <v>0</v>
      </c>
      <c r="K207">
        <v>1</v>
      </c>
      <c r="L207" t="s">
        <v>38</v>
      </c>
      <c r="M207" t="s">
        <v>9895</v>
      </c>
      <c r="N207" t="s">
        <v>614</v>
      </c>
      <c r="O207" t="s">
        <v>24</v>
      </c>
      <c r="P207" t="s">
        <v>9896</v>
      </c>
      <c r="Q207" t="s">
        <v>9897</v>
      </c>
      <c r="R207" t="s">
        <v>20</v>
      </c>
      <c r="S207" t="s">
        <v>105</v>
      </c>
      <c r="T207" t="s">
        <v>67</v>
      </c>
      <c r="U207" t="s">
        <v>9202</v>
      </c>
      <c r="V207" t="s">
        <v>9202</v>
      </c>
      <c r="W207" t="s">
        <v>9898</v>
      </c>
      <c r="X207" t="s">
        <v>20</v>
      </c>
      <c r="Y207">
        <v>2</v>
      </c>
      <c r="AB207" s="3" t="str">
        <f>IF(Table11112[[#This Row],[In Adafruit Kit]]+Table11112[[#This Row],[Common part]]&gt;0,1,"")</f>
        <v/>
      </c>
      <c r="AE207" s="3" t="e">
        <f>VLOOKUP(Table11112[[#This Row],[Resistance (Ohms)]],Values!$A$12:'Values'!D$88,3,0)</f>
        <v>#N/A</v>
      </c>
      <c r="AF207" s="3"/>
      <c r="AG207" s="3" t="str">
        <f>CONCATENATE(Table11112[[#This Row],[Resistance (Ohms)]],Table11112[[#This Row],[Tolerance]],Table11112[[#This Row],[Stock]])</f>
        <v>4.22kÂ±1%</v>
      </c>
      <c r="AH207" s="10" t="s">
        <v>11347</v>
      </c>
      <c r="AI207" s="6" t="s">
        <v>11351</v>
      </c>
    </row>
    <row r="208" spans="1:35">
      <c r="A208" t="s">
        <v>9890</v>
      </c>
      <c r="B208" t="s">
        <v>9891</v>
      </c>
      <c r="C208" t="s">
        <v>10006</v>
      </c>
      <c r="D208" t="s">
        <v>10007</v>
      </c>
      <c r="E208" t="s">
        <v>60</v>
      </c>
      <c r="F208" t="s">
        <v>10008</v>
      </c>
      <c r="G208">
        <v>18832</v>
      </c>
      <c r="H208">
        <v>0</v>
      </c>
      <c r="I208">
        <v>0.1</v>
      </c>
      <c r="J208">
        <v>0</v>
      </c>
      <c r="K208">
        <v>1</v>
      </c>
      <c r="L208" t="s">
        <v>38</v>
      </c>
      <c r="M208" t="s">
        <v>9895</v>
      </c>
      <c r="N208" t="s">
        <v>1924</v>
      </c>
      <c r="O208" t="s">
        <v>24</v>
      </c>
      <c r="P208" t="s">
        <v>9896</v>
      </c>
      <c r="Q208" t="s">
        <v>9897</v>
      </c>
      <c r="R208" t="s">
        <v>20</v>
      </c>
      <c r="S208" t="s">
        <v>105</v>
      </c>
      <c r="T208" t="s">
        <v>67</v>
      </c>
      <c r="U208" t="s">
        <v>9202</v>
      </c>
      <c r="V208" t="s">
        <v>9202</v>
      </c>
      <c r="W208" t="s">
        <v>9898</v>
      </c>
      <c r="X208" t="s">
        <v>20</v>
      </c>
      <c r="Y208">
        <v>2</v>
      </c>
      <c r="AB208" s="3" t="str">
        <f>IF(Table11112[[#This Row],[In Adafruit Kit]]+Table11112[[#This Row],[Common part]]&gt;0,1,"")</f>
        <v/>
      </c>
      <c r="AE208" s="3" t="e">
        <f>VLOOKUP(Table11112[[#This Row],[Resistance (Ohms)]],Values!$A$12:'Values'!D$88,3,0)</f>
        <v>#N/A</v>
      </c>
      <c r="AF208" s="3"/>
      <c r="AG208" s="3" t="str">
        <f>CONCATENATE(Table11112[[#This Row],[Resistance (Ohms)]],Table11112[[#This Row],[Tolerance]],Table11112[[#This Row],[Stock]])</f>
        <v>5.62kÂ±1%</v>
      </c>
      <c r="AH208" s="10" t="s">
        <v>11347</v>
      </c>
      <c r="AI208" s="6" t="s">
        <v>11351</v>
      </c>
    </row>
    <row r="209" spans="1:35">
      <c r="A209" t="s">
        <v>9890</v>
      </c>
      <c r="B209" t="s">
        <v>9891</v>
      </c>
      <c r="C209" t="s">
        <v>10009</v>
      </c>
      <c r="D209" t="s">
        <v>10010</v>
      </c>
      <c r="E209" t="s">
        <v>60</v>
      </c>
      <c r="F209" t="s">
        <v>10011</v>
      </c>
      <c r="G209">
        <v>18713</v>
      </c>
      <c r="H209">
        <v>0</v>
      </c>
      <c r="I209">
        <v>0.1</v>
      </c>
      <c r="J209">
        <v>0</v>
      </c>
      <c r="K209">
        <v>1</v>
      </c>
      <c r="L209" t="s">
        <v>38</v>
      </c>
      <c r="M209" t="s">
        <v>9895</v>
      </c>
      <c r="N209">
        <v>953</v>
      </c>
      <c r="O209" t="s">
        <v>24</v>
      </c>
      <c r="P209" t="s">
        <v>9896</v>
      </c>
      <c r="Q209" t="s">
        <v>9897</v>
      </c>
      <c r="R209" t="s">
        <v>20</v>
      </c>
      <c r="S209" t="s">
        <v>105</v>
      </c>
      <c r="T209" t="s">
        <v>67</v>
      </c>
      <c r="U209" t="s">
        <v>9202</v>
      </c>
      <c r="V209" t="s">
        <v>9202</v>
      </c>
      <c r="W209" t="s">
        <v>9898</v>
      </c>
      <c r="X209" t="s">
        <v>20</v>
      </c>
      <c r="Y209">
        <v>2</v>
      </c>
      <c r="AB209" s="3" t="str">
        <f>IF(Table11112[[#This Row],[In Adafruit Kit]]+Table11112[[#This Row],[Common part]]&gt;0,1,"")</f>
        <v/>
      </c>
      <c r="AE209" s="3" t="e">
        <f>VLOOKUP(Table11112[[#This Row],[Resistance (Ohms)]],Values!$A$12:'Values'!D$88,3,0)</f>
        <v>#N/A</v>
      </c>
      <c r="AF209" s="3"/>
      <c r="AG209" s="3" t="str">
        <f>CONCATENATE(Table11112[[#This Row],[Resistance (Ohms)]],Table11112[[#This Row],[Tolerance]],Table11112[[#This Row],[Stock]])</f>
        <v>953Â±1%</v>
      </c>
      <c r="AH209" s="10" t="s">
        <v>11347</v>
      </c>
      <c r="AI209" s="6" t="s">
        <v>11351</v>
      </c>
    </row>
    <row r="210" spans="1:35">
      <c r="A210" t="s">
        <v>9890</v>
      </c>
      <c r="B210" t="s">
        <v>9891</v>
      </c>
      <c r="C210" t="s">
        <v>10012</v>
      </c>
      <c r="D210" t="s">
        <v>10013</v>
      </c>
      <c r="E210" t="s">
        <v>60</v>
      </c>
      <c r="F210" t="s">
        <v>10014</v>
      </c>
      <c r="G210">
        <v>17665</v>
      </c>
      <c r="H210">
        <v>0</v>
      </c>
      <c r="I210">
        <v>0.1</v>
      </c>
      <c r="J210">
        <v>0</v>
      </c>
      <c r="K210">
        <v>1</v>
      </c>
      <c r="L210" t="s">
        <v>38</v>
      </c>
      <c r="M210" t="s">
        <v>9895</v>
      </c>
      <c r="N210" t="s">
        <v>665</v>
      </c>
      <c r="O210" t="s">
        <v>24</v>
      </c>
      <c r="P210" t="s">
        <v>9896</v>
      </c>
      <c r="Q210" t="s">
        <v>9897</v>
      </c>
      <c r="R210" t="s">
        <v>20</v>
      </c>
      <c r="S210" t="s">
        <v>105</v>
      </c>
      <c r="T210" t="s">
        <v>67</v>
      </c>
      <c r="U210" t="s">
        <v>9202</v>
      </c>
      <c r="V210" t="s">
        <v>9202</v>
      </c>
      <c r="W210" t="s">
        <v>9898</v>
      </c>
      <c r="X210" t="s">
        <v>20</v>
      </c>
      <c r="Y210">
        <v>2</v>
      </c>
      <c r="AB210" s="3" t="str">
        <f>IF(Table11112[[#This Row],[In Adafruit Kit]]+Table11112[[#This Row],[Common part]]&gt;0,1,"")</f>
        <v/>
      </c>
      <c r="AE210" s="3" t="e">
        <f>VLOOKUP(Table11112[[#This Row],[Resistance (Ohms)]],Values!$A$12:'Values'!D$88,3,0)</f>
        <v>#N/A</v>
      </c>
      <c r="AF210" s="3"/>
      <c r="AG210" s="3" t="str">
        <f>CONCATENATE(Table11112[[#This Row],[Resistance (Ohms)]],Table11112[[#This Row],[Tolerance]],Table11112[[#This Row],[Stock]])</f>
        <v>499kÂ±1%</v>
      </c>
      <c r="AH210" s="10" t="s">
        <v>11347</v>
      </c>
      <c r="AI210" s="6" t="s">
        <v>11351</v>
      </c>
    </row>
    <row r="211" spans="1:35">
      <c r="A211" t="s">
        <v>9890</v>
      </c>
      <c r="B211" t="s">
        <v>9891</v>
      </c>
      <c r="C211" t="s">
        <v>10015</v>
      </c>
      <c r="D211" t="s">
        <v>10016</v>
      </c>
      <c r="E211" t="s">
        <v>60</v>
      </c>
      <c r="F211" t="s">
        <v>10017</v>
      </c>
      <c r="G211">
        <v>17711</v>
      </c>
      <c r="H211">
        <v>0</v>
      </c>
      <c r="I211">
        <v>0.1</v>
      </c>
      <c r="J211">
        <v>0</v>
      </c>
      <c r="K211">
        <v>1</v>
      </c>
      <c r="L211" t="s">
        <v>38</v>
      </c>
      <c r="M211" t="s">
        <v>9895</v>
      </c>
      <c r="N211" t="s">
        <v>1065</v>
      </c>
      <c r="O211" t="s">
        <v>24</v>
      </c>
      <c r="P211" t="s">
        <v>9896</v>
      </c>
      <c r="Q211" t="s">
        <v>9897</v>
      </c>
      <c r="R211" t="s">
        <v>20</v>
      </c>
      <c r="S211" t="s">
        <v>105</v>
      </c>
      <c r="T211" t="s">
        <v>67</v>
      </c>
      <c r="U211" t="s">
        <v>9202</v>
      </c>
      <c r="V211" t="s">
        <v>9202</v>
      </c>
      <c r="W211" t="s">
        <v>9898</v>
      </c>
      <c r="X211" t="s">
        <v>20</v>
      </c>
      <c r="Y211">
        <v>2</v>
      </c>
      <c r="AB211" s="3" t="str">
        <f>IF(Table11112[[#This Row],[In Adafruit Kit]]+Table11112[[#This Row],[Common part]]&gt;0,1,"")</f>
        <v/>
      </c>
      <c r="AE211" s="3" t="e">
        <f>VLOOKUP(Table11112[[#This Row],[Resistance (Ohms)]],Values!$A$12:'Values'!D$88,3,0)</f>
        <v>#N/A</v>
      </c>
      <c r="AF211" s="3"/>
      <c r="AG211" s="3" t="str">
        <f>CONCATENATE(Table11112[[#This Row],[Resistance (Ohms)]],Table11112[[#This Row],[Tolerance]],Table11112[[#This Row],[Stock]])</f>
        <v>24.3kÂ±1%</v>
      </c>
      <c r="AH211" s="10" t="s">
        <v>11347</v>
      </c>
      <c r="AI211" s="6" t="s">
        <v>11351</v>
      </c>
    </row>
    <row r="212" spans="1:35">
      <c r="A212" t="s">
        <v>9890</v>
      </c>
      <c r="B212" t="s">
        <v>9891</v>
      </c>
      <c r="C212" t="s">
        <v>10018</v>
      </c>
      <c r="D212" t="s">
        <v>10019</v>
      </c>
      <c r="E212" t="s">
        <v>60</v>
      </c>
      <c r="F212" t="s">
        <v>10020</v>
      </c>
      <c r="G212">
        <v>17213</v>
      </c>
      <c r="H212">
        <v>0</v>
      </c>
      <c r="I212">
        <v>0.1</v>
      </c>
      <c r="J212">
        <v>0</v>
      </c>
      <c r="K212">
        <v>1</v>
      </c>
      <c r="L212" t="s">
        <v>38</v>
      </c>
      <c r="M212" t="s">
        <v>9895</v>
      </c>
      <c r="N212" t="s">
        <v>240</v>
      </c>
      <c r="O212" t="s">
        <v>24</v>
      </c>
      <c r="P212" t="s">
        <v>9896</v>
      </c>
      <c r="Q212" t="s">
        <v>9897</v>
      </c>
      <c r="R212" t="s">
        <v>20</v>
      </c>
      <c r="S212" t="s">
        <v>105</v>
      </c>
      <c r="T212" t="s">
        <v>67</v>
      </c>
      <c r="U212" t="s">
        <v>9202</v>
      </c>
      <c r="V212" t="s">
        <v>9202</v>
      </c>
      <c r="W212" t="s">
        <v>9898</v>
      </c>
      <c r="X212" t="s">
        <v>20</v>
      </c>
      <c r="Y212">
        <v>2</v>
      </c>
      <c r="AB212" s="3" t="str">
        <f>IF(Table11112[[#This Row],[In Adafruit Kit]]+Table11112[[#This Row],[Common part]]&gt;0,1,"")</f>
        <v/>
      </c>
      <c r="AE212" s="3" t="str">
        <f>VLOOKUP(Table11112[[#This Row],[Resistance (Ohms)]],Values!$A$12:'Values'!D$88,3,0)</f>
        <v>STOCK</v>
      </c>
      <c r="AF212" s="3"/>
      <c r="AG212" s="3" t="str">
        <f>CONCATENATE(Table11112[[#This Row],[Resistance (Ohms)]],Table11112[[#This Row],[Tolerance]],Table11112[[#This Row],[Stock]])</f>
        <v>200kÂ±1%</v>
      </c>
      <c r="AH212" s="10" t="s">
        <v>11347</v>
      </c>
      <c r="AI212" s="6" t="s">
        <v>11351</v>
      </c>
    </row>
    <row r="213" spans="1:35">
      <c r="A213" t="s">
        <v>9890</v>
      </c>
      <c r="B213" t="s">
        <v>9891</v>
      </c>
      <c r="C213" t="s">
        <v>10021</v>
      </c>
      <c r="D213" t="s">
        <v>10022</v>
      </c>
      <c r="E213" t="s">
        <v>60</v>
      </c>
      <c r="F213" t="s">
        <v>10023</v>
      </c>
      <c r="G213">
        <v>16960</v>
      </c>
      <c r="H213">
        <v>0</v>
      </c>
      <c r="I213">
        <v>0.1</v>
      </c>
      <c r="J213">
        <v>0</v>
      </c>
      <c r="K213">
        <v>1</v>
      </c>
      <c r="L213" t="s">
        <v>38</v>
      </c>
      <c r="M213" t="s">
        <v>9895</v>
      </c>
      <c r="N213">
        <v>511</v>
      </c>
      <c r="O213" t="s">
        <v>24</v>
      </c>
      <c r="P213" t="s">
        <v>9896</v>
      </c>
      <c r="Q213" t="s">
        <v>9897</v>
      </c>
      <c r="R213" t="s">
        <v>20</v>
      </c>
      <c r="S213" t="s">
        <v>105</v>
      </c>
      <c r="T213" t="s">
        <v>67</v>
      </c>
      <c r="U213" t="s">
        <v>9202</v>
      </c>
      <c r="V213" t="s">
        <v>9202</v>
      </c>
      <c r="W213" t="s">
        <v>9898</v>
      </c>
      <c r="X213" t="s">
        <v>20</v>
      </c>
      <c r="Y213">
        <v>2</v>
      </c>
      <c r="AB213" s="3" t="str">
        <f>IF(Table11112[[#This Row],[In Adafruit Kit]]+Table11112[[#This Row],[Common part]]&gt;0,1,"")</f>
        <v/>
      </c>
      <c r="AE213" s="3" t="e">
        <f>VLOOKUP(Table11112[[#This Row],[Resistance (Ohms)]],Values!$A$12:'Values'!D$88,3,0)</f>
        <v>#N/A</v>
      </c>
      <c r="AF213" s="3"/>
      <c r="AG213" s="3" t="str">
        <f>CONCATENATE(Table11112[[#This Row],[Resistance (Ohms)]],Table11112[[#This Row],[Tolerance]],Table11112[[#This Row],[Stock]])</f>
        <v>511Â±1%</v>
      </c>
      <c r="AH213" s="10" t="s">
        <v>11347</v>
      </c>
      <c r="AI213" s="6" t="s">
        <v>11351</v>
      </c>
    </row>
    <row r="214" spans="1:35">
      <c r="A214" t="s">
        <v>9890</v>
      </c>
      <c r="B214" t="s">
        <v>9891</v>
      </c>
      <c r="C214" t="s">
        <v>10024</v>
      </c>
      <c r="D214" t="s">
        <v>10025</v>
      </c>
      <c r="E214" t="s">
        <v>60</v>
      </c>
      <c r="F214" t="s">
        <v>10026</v>
      </c>
      <c r="G214">
        <v>16225</v>
      </c>
      <c r="H214">
        <v>0</v>
      </c>
      <c r="I214">
        <v>0.1</v>
      </c>
      <c r="J214">
        <v>0</v>
      </c>
      <c r="K214">
        <v>1</v>
      </c>
      <c r="L214" t="s">
        <v>38</v>
      </c>
      <c r="M214" t="s">
        <v>9895</v>
      </c>
      <c r="N214" t="s">
        <v>830</v>
      </c>
      <c r="O214" t="s">
        <v>24</v>
      </c>
      <c r="P214" t="s">
        <v>9896</v>
      </c>
      <c r="Q214" t="s">
        <v>9897</v>
      </c>
      <c r="R214" t="s">
        <v>20</v>
      </c>
      <c r="S214" t="s">
        <v>105</v>
      </c>
      <c r="T214" t="s">
        <v>67</v>
      </c>
      <c r="U214" t="s">
        <v>9202</v>
      </c>
      <c r="V214" t="s">
        <v>9202</v>
      </c>
      <c r="W214" t="s">
        <v>9898</v>
      </c>
      <c r="X214" t="s">
        <v>20</v>
      </c>
      <c r="Y214">
        <v>2</v>
      </c>
      <c r="AB214" s="3" t="str">
        <f>IF(Table11112[[#This Row],[In Adafruit Kit]]+Table11112[[#This Row],[Common part]]&gt;0,1,"")</f>
        <v/>
      </c>
      <c r="AE214" s="3" t="e">
        <f>VLOOKUP(Table11112[[#This Row],[Resistance (Ohms)]],Values!$A$12:'Values'!D$88,3,0)</f>
        <v>#N/A</v>
      </c>
      <c r="AF214" s="3"/>
      <c r="AG214" s="3" t="str">
        <f>CONCATENATE(Table11112[[#This Row],[Resistance (Ohms)]],Table11112[[#This Row],[Tolerance]],Table11112[[#This Row],[Stock]])</f>
        <v>6.19kÂ±1%</v>
      </c>
      <c r="AH214" s="10" t="s">
        <v>11347</v>
      </c>
      <c r="AI214" s="6" t="s">
        <v>11351</v>
      </c>
    </row>
    <row r="215" spans="1:35">
      <c r="A215" t="s">
        <v>9890</v>
      </c>
      <c r="B215" t="s">
        <v>9891</v>
      </c>
      <c r="C215" t="s">
        <v>10027</v>
      </c>
      <c r="D215" t="s">
        <v>10028</v>
      </c>
      <c r="E215" t="s">
        <v>60</v>
      </c>
      <c r="F215" t="s">
        <v>10029</v>
      </c>
      <c r="G215">
        <v>16394</v>
      </c>
      <c r="H215">
        <v>0</v>
      </c>
      <c r="I215">
        <v>0.1</v>
      </c>
      <c r="J215">
        <v>0</v>
      </c>
      <c r="K215">
        <v>1</v>
      </c>
      <c r="L215" t="s">
        <v>38</v>
      </c>
      <c r="M215" t="s">
        <v>9895</v>
      </c>
      <c r="N215" t="s">
        <v>467</v>
      </c>
      <c r="O215" t="s">
        <v>24</v>
      </c>
      <c r="P215" t="s">
        <v>9896</v>
      </c>
      <c r="Q215" t="s">
        <v>9897</v>
      </c>
      <c r="R215" t="s">
        <v>20</v>
      </c>
      <c r="S215" t="s">
        <v>105</v>
      </c>
      <c r="T215" t="s">
        <v>67</v>
      </c>
      <c r="U215" t="s">
        <v>9202</v>
      </c>
      <c r="V215" t="s">
        <v>9202</v>
      </c>
      <c r="W215" t="s">
        <v>9898</v>
      </c>
      <c r="X215" t="s">
        <v>20</v>
      </c>
      <c r="Y215">
        <v>2</v>
      </c>
      <c r="AB215" s="3" t="str">
        <f>IF(Table11112[[#This Row],[In Adafruit Kit]]+Table11112[[#This Row],[Common part]]&gt;0,1,"")</f>
        <v/>
      </c>
      <c r="AE215" s="3" t="e">
        <f>VLOOKUP(Table11112[[#This Row],[Resistance (Ohms)]],Values!$A$12:'Values'!D$88,3,0)</f>
        <v>#N/A</v>
      </c>
      <c r="AF215" s="3"/>
      <c r="AG215" s="3" t="str">
        <f>CONCATENATE(Table11112[[#This Row],[Resistance (Ohms)]],Table11112[[#This Row],[Tolerance]],Table11112[[#This Row],[Stock]])</f>
        <v>1.1kÂ±1%</v>
      </c>
      <c r="AH215" s="10" t="s">
        <v>11347</v>
      </c>
      <c r="AI215" s="6" t="s">
        <v>11351</v>
      </c>
    </row>
    <row r="216" spans="1:35">
      <c r="A216" t="s">
        <v>9890</v>
      </c>
      <c r="B216" t="s">
        <v>9891</v>
      </c>
      <c r="C216" t="s">
        <v>10030</v>
      </c>
      <c r="D216" t="s">
        <v>10031</v>
      </c>
      <c r="E216" t="s">
        <v>60</v>
      </c>
      <c r="F216" t="s">
        <v>10032</v>
      </c>
      <c r="G216">
        <v>16088</v>
      </c>
      <c r="H216">
        <v>0</v>
      </c>
      <c r="I216">
        <v>0.1</v>
      </c>
      <c r="J216">
        <v>0</v>
      </c>
      <c r="K216">
        <v>1</v>
      </c>
      <c r="L216" t="s">
        <v>38</v>
      </c>
      <c r="M216" t="s">
        <v>9895</v>
      </c>
      <c r="N216">
        <v>750</v>
      </c>
      <c r="O216" t="s">
        <v>24</v>
      </c>
      <c r="P216" t="s">
        <v>9896</v>
      </c>
      <c r="Q216" t="s">
        <v>9897</v>
      </c>
      <c r="R216" t="s">
        <v>20</v>
      </c>
      <c r="S216" t="s">
        <v>105</v>
      </c>
      <c r="T216" t="s">
        <v>67</v>
      </c>
      <c r="U216" t="s">
        <v>9202</v>
      </c>
      <c r="V216" t="s">
        <v>9202</v>
      </c>
      <c r="W216" t="s">
        <v>9898</v>
      </c>
      <c r="X216" t="s">
        <v>20</v>
      </c>
      <c r="Y216">
        <v>2</v>
      </c>
      <c r="AB216" s="3" t="str">
        <f>IF(Table11112[[#This Row],[In Adafruit Kit]]+Table11112[[#This Row],[Common part]]&gt;0,1,"")</f>
        <v/>
      </c>
      <c r="AE216" s="3" t="e">
        <f>VLOOKUP(Table11112[[#This Row],[Resistance (Ohms)]],Values!$A$12:'Values'!D$88,3,0)</f>
        <v>#N/A</v>
      </c>
      <c r="AF216" s="3"/>
      <c r="AG216" s="3" t="str">
        <f>CONCATENATE(Table11112[[#This Row],[Resistance (Ohms)]],Table11112[[#This Row],[Tolerance]],Table11112[[#This Row],[Stock]])</f>
        <v>750Â±1%</v>
      </c>
      <c r="AH216" s="10" t="s">
        <v>11347</v>
      </c>
      <c r="AI216" s="6" t="s">
        <v>11351</v>
      </c>
    </row>
    <row r="217" spans="1:35">
      <c r="A217" t="s">
        <v>9890</v>
      </c>
      <c r="B217" t="s">
        <v>9891</v>
      </c>
      <c r="C217" t="s">
        <v>10033</v>
      </c>
      <c r="D217" t="s">
        <v>10034</v>
      </c>
      <c r="E217" t="s">
        <v>60</v>
      </c>
      <c r="F217" t="s">
        <v>10035</v>
      </c>
      <c r="G217">
        <v>15912</v>
      </c>
      <c r="H217">
        <v>0</v>
      </c>
      <c r="I217">
        <v>0.1</v>
      </c>
      <c r="J217">
        <v>0</v>
      </c>
      <c r="K217">
        <v>1</v>
      </c>
      <c r="L217" t="s">
        <v>38</v>
      </c>
      <c r="M217" t="s">
        <v>9895</v>
      </c>
      <c r="N217">
        <v>20</v>
      </c>
      <c r="O217" t="s">
        <v>24</v>
      </c>
      <c r="P217" t="s">
        <v>9896</v>
      </c>
      <c r="Q217" t="s">
        <v>9897</v>
      </c>
      <c r="R217" t="s">
        <v>20</v>
      </c>
      <c r="S217" t="s">
        <v>105</v>
      </c>
      <c r="T217" t="s">
        <v>67</v>
      </c>
      <c r="U217" t="s">
        <v>9202</v>
      </c>
      <c r="V217" t="s">
        <v>9202</v>
      </c>
      <c r="W217" t="s">
        <v>9898</v>
      </c>
      <c r="X217" t="s">
        <v>20</v>
      </c>
      <c r="Y217">
        <v>2</v>
      </c>
      <c r="AB217" s="3" t="str">
        <f>IF(Table11112[[#This Row],[In Adafruit Kit]]+Table11112[[#This Row],[Common part]]&gt;0,1,"")</f>
        <v/>
      </c>
      <c r="AE217" s="3" t="str">
        <f>VLOOKUP(Table11112[[#This Row],[Resistance (Ohms)]],Values!$A$12:'Values'!D$88,3,0)</f>
        <v>STOCK</v>
      </c>
      <c r="AF217" s="3"/>
      <c r="AG217" s="3" t="str">
        <f>CONCATENATE(Table11112[[#This Row],[Resistance (Ohms)]],Table11112[[#This Row],[Tolerance]],Table11112[[#This Row],[Stock]])</f>
        <v>20Â±1%</v>
      </c>
      <c r="AH217" s="10" t="s">
        <v>11347</v>
      </c>
      <c r="AI217" s="6" t="s">
        <v>11351</v>
      </c>
    </row>
    <row r="218" spans="1:35">
      <c r="A218" t="s">
        <v>9890</v>
      </c>
      <c r="B218" t="s">
        <v>9891</v>
      </c>
      <c r="C218" t="s">
        <v>10036</v>
      </c>
      <c r="D218" t="s">
        <v>10037</v>
      </c>
      <c r="E218" t="s">
        <v>60</v>
      </c>
      <c r="F218" t="s">
        <v>10038</v>
      </c>
      <c r="G218">
        <v>15715</v>
      </c>
      <c r="H218">
        <v>0</v>
      </c>
      <c r="I218">
        <v>0.1</v>
      </c>
      <c r="J218">
        <v>0</v>
      </c>
      <c r="K218">
        <v>1</v>
      </c>
      <c r="L218" t="s">
        <v>38</v>
      </c>
      <c r="M218" t="s">
        <v>9895</v>
      </c>
      <c r="N218">
        <v>22.1</v>
      </c>
      <c r="O218" t="s">
        <v>24</v>
      </c>
      <c r="P218" t="s">
        <v>9896</v>
      </c>
      <c r="Q218" t="s">
        <v>9897</v>
      </c>
      <c r="R218" t="s">
        <v>20</v>
      </c>
      <c r="S218" t="s">
        <v>105</v>
      </c>
      <c r="T218" t="s">
        <v>67</v>
      </c>
      <c r="U218" t="s">
        <v>9202</v>
      </c>
      <c r="V218" t="s">
        <v>9202</v>
      </c>
      <c r="W218" t="s">
        <v>9898</v>
      </c>
      <c r="X218" t="s">
        <v>20</v>
      </c>
      <c r="Y218">
        <v>2</v>
      </c>
      <c r="AB218" s="3" t="str">
        <f>IF(Table11112[[#This Row],[In Adafruit Kit]]+Table11112[[#This Row],[Common part]]&gt;0,1,"")</f>
        <v/>
      </c>
      <c r="AE218" s="3" t="e">
        <f>VLOOKUP(Table11112[[#This Row],[Resistance (Ohms)]],Values!$A$12:'Values'!D$88,3,0)</f>
        <v>#N/A</v>
      </c>
      <c r="AF218" s="3"/>
      <c r="AG218" s="3" t="str">
        <f>CONCATENATE(Table11112[[#This Row],[Resistance (Ohms)]],Table11112[[#This Row],[Tolerance]],Table11112[[#This Row],[Stock]])</f>
        <v>22.1Â±1%</v>
      </c>
      <c r="AH218" s="10" t="s">
        <v>11347</v>
      </c>
      <c r="AI218" s="6" t="s">
        <v>11351</v>
      </c>
    </row>
    <row r="219" spans="1:35">
      <c r="A219" t="s">
        <v>9890</v>
      </c>
      <c r="B219" t="s">
        <v>9891</v>
      </c>
      <c r="C219" t="s">
        <v>10039</v>
      </c>
      <c r="D219" t="s">
        <v>10040</v>
      </c>
      <c r="E219" t="s">
        <v>60</v>
      </c>
      <c r="F219" t="s">
        <v>10041</v>
      </c>
      <c r="G219">
        <v>14807</v>
      </c>
      <c r="H219">
        <v>0</v>
      </c>
      <c r="I219">
        <v>0.1</v>
      </c>
      <c r="J219">
        <v>0</v>
      </c>
      <c r="K219">
        <v>1</v>
      </c>
      <c r="L219" t="s">
        <v>38</v>
      </c>
      <c r="M219" t="s">
        <v>9895</v>
      </c>
      <c r="N219" t="s">
        <v>1960</v>
      </c>
      <c r="O219" t="s">
        <v>24</v>
      </c>
      <c r="P219" t="s">
        <v>9896</v>
      </c>
      <c r="Q219" t="s">
        <v>9897</v>
      </c>
      <c r="R219" t="s">
        <v>20</v>
      </c>
      <c r="S219" t="s">
        <v>105</v>
      </c>
      <c r="T219" t="s">
        <v>67</v>
      </c>
      <c r="U219" t="s">
        <v>9202</v>
      </c>
      <c r="V219" t="s">
        <v>9202</v>
      </c>
      <c r="W219" t="s">
        <v>9898</v>
      </c>
      <c r="X219" t="s">
        <v>20</v>
      </c>
      <c r="Y219">
        <v>2</v>
      </c>
      <c r="AB219" s="3" t="str">
        <f>IF(Table11112[[#This Row],[In Adafruit Kit]]+Table11112[[#This Row],[Common part]]&gt;0,1,"")</f>
        <v/>
      </c>
      <c r="AE219" s="3" t="e">
        <f>VLOOKUP(Table11112[[#This Row],[Resistance (Ohms)]],Values!$A$12:'Values'!D$88,3,0)</f>
        <v>#N/A</v>
      </c>
      <c r="AF219" s="3"/>
      <c r="AG219" s="3" t="str">
        <f>CONCATENATE(Table11112[[#This Row],[Resistance (Ohms)]],Table11112[[#This Row],[Tolerance]],Table11112[[#This Row],[Stock]])</f>
        <v>78.7kÂ±1%</v>
      </c>
      <c r="AH219" s="10" t="s">
        <v>11347</v>
      </c>
      <c r="AI219" s="6" t="s">
        <v>11351</v>
      </c>
    </row>
    <row r="220" spans="1:35">
      <c r="A220" t="s">
        <v>9890</v>
      </c>
      <c r="B220" t="s">
        <v>9891</v>
      </c>
      <c r="C220" t="s">
        <v>10042</v>
      </c>
      <c r="D220" t="s">
        <v>10043</v>
      </c>
      <c r="E220" t="s">
        <v>60</v>
      </c>
      <c r="F220" t="s">
        <v>10044</v>
      </c>
      <c r="G220">
        <v>14747</v>
      </c>
      <c r="H220">
        <v>0</v>
      </c>
      <c r="I220">
        <v>0.1</v>
      </c>
      <c r="J220">
        <v>0</v>
      </c>
      <c r="K220">
        <v>1</v>
      </c>
      <c r="L220" t="s">
        <v>38</v>
      </c>
      <c r="M220" t="s">
        <v>9895</v>
      </c>
      <c r="N220">
        <v>301</v>
      </c>
      <c r="O220" t="s">
        <v>24</v>
      </c>
      <c r="P220" t="s">
        <v>9896</v>
      </c>
      <c r="Q220" t="s">
        <v>9897</v>
      </c>
      <c r="R220" t="s">
        <v>20</v>
      </c>
      <c r="S220" t="s">
        <v>105</v>
      </c>
      <c r="T220" t="s">
        <v>67</v>
      </c>
      <c r="U220" t="s">
        <v>9202</v>
      </c>
      <c r="V220" t="s">
        <v>9202</v>
      </c>
      <c r="W220" t="s">
        <v>9898</v>
      </c>
      <c r="X220" t="s">
        <v>20</v>
      </c>
      <c r="Y220">
        <v>2</v>
      </c>
      <c r="AB220" s="3" t="str">
        <f>IF(Table11112[[#This Row],[In Adafruit Kit]]+Table11112[[#This Row],[Common part]]&gt;0,1,"")</f>
        <v/>
      </c>
      <c r="AE220" s="3" t="e">
        <f>VLOOKUP(Table11112[[#This Row],[Resistance (Ohms)]],Values!$A$12:'Values'!D$88,3,0)</f>
        <v>#N/A</v>
      </c>
      <c r="AF220" s="3"/>
      <c r="AG220" s="3" t="str">
        <f>CONCATENATE(Table11112[[#This Row],[Resistance (Ohms)]],Table11112[[#This Row],[Tolerance]],Table11112[[#This Row],[Stock]])</f>
        <v>301Â±1%</v>
      </c>
      <c r="AH220" s="10" t="s">
        <v>11347</v>
      </c>
      <c r="AI220" s="6" t="s">
        <v>11351</v>
      </c>
    </row>
    <row r="221" spans="1:35">
      <c r="A221" t="s">
        <v>9890</v>
      </c>
      <c r="B221" t="s">
        <v>9891</v>
      </c>
      <c r="C221" t="s">
        <v>10045</v>
      </c>
      <c r="D221" t="s">
        <v>10046</v>
      </c>
      <c r="E221" t="s">
        <v>60</v>
      </c>
      <c r="F221" t="s">
        <v>10047</v>
      </c>
      <c r="G221">
        <v>14319</v>
      </c>
      <c r="H221">
        <v>0</v>
      </c>
      <c r="I221">
        <v>0.1</v>
      </c>
      <c r="J221">
        <v>0</v>
      </c>
      <c r="K221">
        <v>1</v>
      </c>
      <c r="L221" t="s">
        <v>38</v>
      </c>
      <c r="M221" t="s">
        <v>9895</v>
      </c>
      <c r="N221">
        <v>332</v>
      </c>
      <c r="O221" t="s">
        <v>24</v>
      </c>
      <c r="P221" t="s">
        <v>9896</v>
      </c>
      <c r="Q221" t="s">
        <v>9897</v>
      </c>
      <c r="R221" t="s">
        <v>20</v>
      </c>
      <c r="S221" t="s">
        <v>105</v>
      </c>
      <c r="T221" t="s">
        <v>67</v>
      </c>
      <c r="U221" t="s">
        <v>9202</v>
      </c>
      <c r="V221" t="s">
        <v>9202</v>
      </c>
      <c r="W221" t="s">
        <v>9898</v>
      </c>
      <c r="X221" t="s">
        <v>20</v>
      </c>
      <c r="Y221">
        <v>2</v>
      </c>
      <c r="AB221" s="3" t="str">
        <f>IF(Table11112[[#This Row],[In Adafruit Kit]]+Table11112[[#This Row],[Common part]]&gt;0,1,"")</f>
        <v/>
      </c>
      <c r="AE221" s="3" t="e">
        <f>VLOOKUP(Table11112[[#This Row],[Resistance (Ohms)]],Values!$A$12:'Values'!D$88,3,0)</f>
        <v>#N/A</v>
      </c>
      <c r="AF221" s="3"/>
      <c r="AG221" s="3" t="str">
        <f>CONCATENATE(Table11112[[#This Row],[Resistance (Ohms)]],Table11112[[#This Row],[Tolerance]],Table11112[[#This Row],[Stock]])</f>
        <v>332Â±1%</v>
      </c>
      <c r="AH221" s="10" t="s">
        <v>11347</v>
      </c>
      <c r="AI221" s="6" t="s">
        <v>11351</v>
      </c>
    </row>
    <row r="222" spans="1:35">
      <c r="A222" t="s">
        <v>9890</v>
      </c>
      <c r="B222" t="s">
        <v>9891</v>
      </c>
      <c r="C222" t="s">
        <v>10048</v>
      </c>
      <c r="D222" t="s">
        <v>10049</v>
      </c>
      <c r="E222" t="s">
        <v>60</v>
      </c>
      <c r="F222" t="s">
        <v>10050</v>
      </c>
      <c r="G222">
        <v>14424</v>
      </c>
      <c r="H222">
        <v>0</v>
      </c>
      <c r="I222">
        <v>0.1</v>
      </c>
      <c r="J222">
        <v>0</v>
      </c>
      <c r="K222">
        <v>1</v>
      </c>
      <c r="L222" t="s">
        <v>38</v>
      </c>
      <c r="M222" t="s">
        <v>9895</v>
      </c>
      <c r="N222">
        <v>182</v>
      </c>
      <c r="O222" t="s">
        <v>24</v>
      </c>
      <c r="P222" t="s">
        <v>9896</v>
      </c>
      <c r="Q222" t="s">
        <v>9897</v>
      </c>
      <c r="R222" t="s">
        <v>20</v>
      </c>
      <c r="S222" t="s">
        <v>105</v>
      </c>
      <c r="T222" t="s">
        <v>67</v>
      </c>
      <c r="U222" t="s">
        <v>9202</v>
      </c>
      <c r="V222" t="s">
        <v>9202</v>
      </c>
      <c r="W222" t="s">
        <v>9898</v>
      </c>
      <c r="X222" t="s">
        <v>20</v>
      </c>
      <c r="Y222">
        <v>2</v>
      </c>
      <c r="AB222" s="3" t="str">
        <f>IF(Table11112[[#This Row],[In Adafruit Kit]]+Table11112[[#This Row],[Common part]]&gt;0,1,"")</f>
        <v/>
      </c>
      <c r="AE222" s="3" t="e">
        <f>VLOOKUP(Table11112[[#This Row],[Resistance (Ohms)]],Values!$A$12:'Values'!D$88,3,0)</f>
        <v>#N/A</v>
      </c>
      <c r="AF222" s="3"/>
      <c r="AG222" s="3" t="str">
        <f>CONCATENATE(Table11112[[#This Row],[Resistance (Ohms)]],Table11112[[#This Row],[Tolerance]],Table11112[[#This Row],[Stock]])</f>
        <v>182Â±1%</v>
      </c>
      <c r="AH222" s="10" t="s">
        <v>11347</v>
      </c>
      <c r="AI222" s="6" t="s">
        <v>11351</v>
      </c>
    </row>
    <row r="223" spans="1:35">
      <c r="A223" t="s">
        <v>9890</v>
      </c>
      <c r="B223" t="s">
        <v>9891</v>
      </c>
      <c r="C223" t="s">
        <v>10051</v>
      </c>
      <c r="D223" t="s">
        <v>10052</v>
      </c>
      <c r="E223" t="s">
        <v>60</v>
      </c>
      <c r="F223" t="s">
        <v>10053</v>
      </c>
      <c r="G223">
        <v>14235</v>
      </c>
      <c r="H223">
        <v>0</v>
      </c>
      <c r="I223">
        <v>0.1</v>
      </c>
      <c r="J223">
        <v>0</v>
      </c>
      <c r="K223">
        <v>1</v>
      </c>
      <c r="L223" t="s">
        <v>38</v>
      </c>
      <c r="M223" t="s">
        <v>9895</v>
      </c>
      <c r="N223">
        <v>95.3</v>
      </c>
      <c r="O223" t="s">
        <v>24</v>
      </c>
      <c r="P223" t="s">
        <v>9896</v>
      </c>
      <c r="Q223" t="s">
        <v>9897</v>
      </c>
      <c r="R223" t="s">
        <v>20</v>
      </c>
      <c r="S223" t="s">
        <v>105</v>
      </c>
      <c r="T223" t="s">
        <v>67</v>
      </c>
      <c r="U223" t="s">
        <v>9202</v>
      </c>
      <c r="V223" t="s">
        <v>9202</v>
      </c>
      <c r="W223" t="s">
        <v>9898</v>
      </c>
      <c r="X223" t="s">
        <v>20</v>
      </c>
      <c r="Y223">
        <v>2</v>
      </c>
      <c r="AB223" s="3" t="str">
        <f>IF(Table11112[[#This Row],[In Adafruit Kit]]+Table11112[[#This Row],[Common part]]&gt;0,1,"")</f>
        <v/>
      </c>
      <c r="AE223" s="3" t="e">
        <f>VLOOKUP(Table11112[[#This Row],[Resistance (Ohms)]],Values!$A$12:'Values'!D$88,3,0)</f>
        <v>#N/A</v>
      </c>
      <c r="AF223" s="3"/>
      <c r="AG223" s="3" t="str">
        <f>CONCATENATE(Table11112[[#This Row],[Resistance (Ohms)]],Table11112[[#This Row],[Tolerance]],Table11112[[#This Row],[Stock]])</f>
        <v>95.3Â±1%</v>
      </c>
      <c r="AH223" s="10" t="s">
        <v>11347</v>
      </c>
      <c r="AI223" s="6" t="s">
        <v>11351</v>
      </c>
    </row>
    <row r="224" spans="1:35">
      <c r="A224" t="s">
        <v>9890</v>
      </c>
      <c r="B224" t="s">
        <v>9891</v>
      </c>
      <c r="C224" t="s">
        <v>10054</v>
      </c>
      <c r="D224" t="s">
        <v>10055</v>
      </c>
      <c r="E224" t="s">
        <v>60</v>
      </c>
      <c r="F224" t="s">
        <v>10056</v>
      </c>
      <c r="G224">
        <v>14232</v>
      </c>
      <c r="H224">
        <v>0</v>
      </c>
      <c r="I224">
        <v>0.1</v>
      </c>
      <c r="J224">
        <v>0</v>
      </c>
      <c r="K224">
        <v>1</v>
      </c>
      <c r="L224" t="s">
        <v>38</v>
      </c>
      <c r="M224" t="s">
        <v>9895</v>
      </c>
      <c r="N224">
        <v>267</v>
      </c>
      <c r="O224" t="s">
        <v>24</v>
      </c>
      <c r="P224" t="s">
        <v>9896</v>
      </c>
      <c r="Q224" t="s">
        <v>9897</v>
      </c>
      <c r="R224" t="s">
        <v>20</v>
      </c>
      <c r="S224" t="s">
        <v>105</v>
      </c>
      <c r="T224" t="s">
        <v>67</v>
      </c>
      <c r="U224" t="s">
        <v>9202</v>
      </c>
      <c r="V224" t="s">
        <v>9202</v>
      </c>
      <c r="W224" t="s">
        <v>9898</v>
      </c>
      <c r="X224" t="s">
        <v>20</v>
      </c>
      <c r="Y224">
        <v>2</v>
      </c>
      <c r="AB224" s="3" t="str">
        <f>IF(Table11112[[#This Row],[In Adafruit Kit]]+Table11112[[#This Row],[Common part]]&gt;0,1,"")</f>
        <v/>
      </c>
      <c r="AE224" s="3" t="e">
        <f>VLOOKUP(Table11112[[#This Row],[Resistance (Ohms)]],Values!$A$12:'Values'!D$88,3,0)</f>
        <v>#N/A</v>
      </c>
      <c r="AF224" s="3"/>
      <c r="AG224" s="3" t="str">
        <f>CONCATENATE(Table11112[[#This Row],[Resistance (Ohms)]],Table11112[[#This Row],[Tolerance]],Table11112[[#This Row],[Stock]])</f>
        <v>267Â±1%</v>
      </c>
      <c r="AH224" s="10" t="s">
        <v>11347</v>
      </c>
      <c r="AI224" s="6" t="s">
        <v>11351</v>
      </c>
    </row>
    <row r="225" spans="1:35">
      <c r="A225" t="s">
        <v>9890</v>
      </c>
      <c r="B225" t="s">
        <v>9891</v>
      </c>
      <c r="C225" t="s">
        <v>10057</v>
      </c>
      <c r="D225" t="s">
        <v>10058</v>
      </c>
      <c r="E225" t="s">
        <v>60</v>
      </c>
      <c r="F225" t="s">
        <v>10059</v>
      </c>
      <c r="G225">
        <v>14083</v>
      </c>
      <c r="H225">
        <v>0</v>
      </c>
      <c r="I225">
        <v>0.1</v>
      </c>
      <c r="J225">
        <v>0</v>
      </c>
      <c r="K225">
        <v>1</v>
      </c>
      <c r="L225" t="s">
        <v>38</v>
      </c>
      <c r="M225" t="s">
        <v>9895</v>
      </c>
      <c r="N225">
        <v>27.4</v>
      </c>
      <c r="O225" t="s">
        <v>24</v>
      </c>
      <c r="P225" t="s">
        <v>9896</v>
      </c>
      <c r="Q225" t="s">
        <v>9897</v>
      </c>
      <c r="R225" t="s">
        <v>20</v>
      </c>
      <c r="S225" t="s">
        <v>105</v>
      </c>
      <c r="T225" t="s">
        <v>67</v>
      </c>
      <c r="U225" t="s">
        <v>9202</v>
      </c>
      <c r="V225" t="s">
        <v>9202</v>
      </c>
      <c r="W225" t="s">
        <v>9898</v>
      </c>
      <c r="X225" t="s">
        <v>20</v>
      </c>
      <c r="Y225">
        <v>2</v>
      </c>
      <c r="AB225" s="3" t="str">
        <f>IF(Table11112[[#This Row],[In Adafruit Kit]]+Table11112[[#This Row],[Common part]]&gt;0,1,"")</f>
        <v/>
      </c>
      <c r="AE225" s="3" t="e">
        <f>VLOOKUP(Table11112[[#This Row],[Resistance (Ohms)]],Values!$A$12:'Values'!D$88,3,0)</f>
        <v>#N/A</v>
      </c>
      <c r="AF225" s="3"/>
      <c r="AG225" s="3" t="str">
        <f>CONCATENATE(Table11112[[#This Row],[Resistance (Ohms)]],Table11112[[#This Row],[Tolerance]],Table11112[[#This Row],[Stock]])</f>
        <v>27.4Â±1%</v>
      </c>
      <c r="AH225" s="10" t="s">
        <v>11347</v>
      </c>
      <c r="AI225" s="6" t="s">
        <v>11351</v>
      </c>
    </row>
    <row r="226" spans="1:35">
      <c r="A226" t="s">
        <v>9890</v>
      </c>
      <c r="B226" t="s">
        <v>9891</v>
      </c>
      <c r="C226" t="s">
        <v>10060</v>
      </c>
      <c r="D226" t="s">
        <v>10061</v>
      </c>
      <c r="E226" t="s">
        <v>60</v>
      </c>
      <c r="F226" t="s">
        <v>10062</v>
      </c>
      <c r="G226">
        <v>13193</v>
      </c>
      <c r="H226">
        <v>0</v>
      </c>
      <c r="I226">
        <v>0.1</v>
      </c>
      <c r="J226">
        <v>0</v>
      </c>
      <c r="K226">
        <v>1</v>
      </c>
      <c r="L226" t="s">
        <v>38</v>
      </c>
      <c r="M226" t="s">
        <v>9895</v>
      </c>
      <c r="N226" t="s">
        <v>505</v>
      </c>
      <c r="O226" t="s">
        <v>24</v>
      </c>
      <c r="P226" t="s">
        <v>9896</v>
      </c>
      <c r="Q226" t="s">
        <v>9897</v>
      </c>
      <c r="R226" t="s">
        <v>20</v>
      </c>
      <c r="S226" t="s">
        <v>105</v>
      </c>
      <c r="T226" t="s">
        <v>67</v>
      </c>
      <c r="U226" t="s">
        <v>9202</v>
      </c>
      <c r="V226" t="s">
        <v>9202</v>
      </c>
      <c r="W226" t="s">
        <v>9898</v>
      </c>
      <c r="X226" t="s">
        <v>20</v>
      </c>
      <c r="Y226">
        <v>2</v>
      </c>
      <c r="AB226" s="3" t="str">
        <f>IF(Table11112[[#This Row],[In Adafruit Kit]]+Table11112[[#This Row],[Common part]]&gt;0,1,"")</f>
        <v/>
      </c>
      <c r="AE226" s="3" t="e">
        <f>VLOOKUP(Table11112[[#This Row],[Resistance (Ohms)]],Values!$A$12:'Values'!D$88,3,0)</f>
        <v>#N/A</v>
      </c>
      <c r="AF226" s="3"/>
      <c r="AG226" s="3" t="str">
        <f>CONCATENATE(Table11112[[#This Row],[Resistance (Ohms)]],Table11112[[#This Row],[Tolerance]],Table11112[[#This Row],[Stock]])</f>
        <v>11kÂ±1%</v>
      </c>
      <c r="AH226" s="10" t="s">
        <v>11347</v>
      </c>
      <c r="AI226" s="6" t="s">
        <v>11351</v>
      </c>
    </row>
    <row r="227" spans="1:35">
      <c r="A227" t="s">
        <v>9890</v>
      </c>
      <c r="B227" t="s">
        <v>9891</v>
      </c>
      <c r="C227" t="s">
        <v>10063</v>
      </c>
      <c r="D227" t="s">
        <v>10064</v>
      </c>
      <c r="E227" t="s">
        <v>60</v>
      </c>
      <c r="F227" t="s">
        <v>10065</v>
      </c>
      <c r="G227">
        <v>13762</v>
      </c>
      <c r="H227">
        <v>0</v>
      </c>
      <c r="I227">
        <v>0.1</v>
      </c>
      <c r="J227">
        <v>0</v>
      </c>
      <c r="K227">
        <v>1</v>
      </c>
      <c r="L227" t="s">
        <v>38</v>
      </c>
      <c r="M227" t="s">
        <v>9895</v>
      </c>
      <c r="N227">
        <v>562</v>
      </c>
      <c r="O227" t="s">
        <v>24</v>
      </c>
      <c r="P227" t="s">
        <v>9896</v>
      </c>
      <c r="Q227" t="s">
        <v>9897</v>
      </c>
      <c r="R227" t="s">
        <v>20</v>
      </c>
      <c r="S227" t="s">
        <v>105</v>
      </c>
      <c r="T227" t="s">
        <v>67</v>
      </c>
      <c r="U227" t="s">
        <v>9202</v>
      </c>
      <c r="V227" t="s">
        <v>9202</v>
      </c>
      <c r="W227" t="s">
        <v>9898</v>
      </c>
      <c r="X227" t="s">
        <v>20</v>
      </c>
      <c r="Y227">
        <v>2</v>
      </c>
      <c r="AB227" s="3" t="str">
        <f>IF(Table11112[[#This Row],[In Adafruit Kit]]+Table11112[[#This Row],[Common part]]&gt;0,1,"")</f>
        <v/>
      </c>
      <c r="AE227" s="3" t="e">
        <f>VLOOKUP(Table11112[[#This Row],[Resistance (Ohms)]],Values!$A$12:'Values'!D$88,3,0)</f>
        <v>#N/A</v>
      </c>
      <c r="AF227" s="3"/>
      <c r="AG227" s="3" t="str">
        <f>CONCATENATE(Table11112[[#This Row],[Resistance (Ohms)]],Table11112[[#This Row],[Tolerance]],Table11112[[#This Row],[Stock]])</f>
        <v>562Â±1%</v>
      </c>
      <c r="AH227" s="10" t="s">
        <v>11347</v>
      </c>
      <c r="AI227" s="6" t="s">
        <v>11351</v>
      </c>
    </row>
    <row r="228" spans="1:35">
      <c r="A228" t="s">
        <v>9890</v>
      </c>
      <c r="B228" t="s">
        <v>9891</v>
      </c>
      <c r="C228" t="s">
        <v>10066</v>
      </c>
      <c r="D228" t="s">
        <v>10067</v>
      </c>
      <c r="E228" t="s">
        <v>60</v>
      </c>
      <c r="F228" t="s">
        <v>10068</v>
      </c>
      <c r="G228">
        <v>13483</v>
      </c>
      <c r="H228">
        <v>0</v>
      </c>
      <c r="I228">
        <v>0.1</v>
      </c>
      <c r="J228">
        <v>0</v>
      </c>
      <c r="K228">
        <v>1</v>
      </c>
      <c r="L228" t="s">
        <v>38</v>
      </c>
      <c r="M228" t="s">
        <v>9895</v>
      </c>
      <c r="N228" t="s">
        <v>1003</v>
      </c>
      <c r="O228" t="s">
        <v>24</v>
      </c>
      <c r="P228" t="s">
        <v>9896</v>
      </c>
      <c r="Q228" t="s">
        <v>9897</v>
      </c>
      <c r="R228" t="s">
        <v>20</v>
      </c>
      <c r="S228" t="s">
        <v>105</v>
      </c>
      <c r="T228" t="s">
        <v>67</v>
      </c>
      <c r="U228" t="s">
        <v>9202</v>
      </c>
      <c r="V228" t="s">
        <v>9202</v>
      </c>
      <c r="W228" t="s">
        <v>9898</v>
      </c>
      <c r="X228" t="s">
        <v>20</v>
      </c>
      <c r="Y228">
        <v>2</v>
      </c>
      <c r="AB228" s="3" t="str">
        <f>IF(Table11112[[#This Row],[In Adafruit Kit]]+Table11112[[#This Row],[Common part]]&gt;0,1,"")</f>
        <v/>
      </c>
      <c r="AE228" s="3" t="e">
        <f>VLOOKUP(Table11112[[#This Row],[Resistance (Ohms)]],Values!$A$12:'Values'!D$88,3,0)</f>
        <v>#N/A</v>
      </c>
      <c r="AF228" s="3"/>
      <c r="AG228" s="3" t="str">
        <f>CONCATENATE(Table11112[[#This Row],[Resistance (Ohms)]],Table11112[[#This Row],[Tolerance]],Table11112[[#This Row],[Stock]])</f>
        <v>22.1kÂ±1%</v>
      </c>
      <c r="AH228" s="10" t="s">
        <v>11347</v>
      </c>
      <c r="AI228" s="6" t="s">
        <v>11351</v>
      </c>
    </row>
    <row r="229" spans="1:35">
      <c r="A229" t="s">
        <v>9890</v>
      </c>
      <c r="B229" t="s">
        <v>9891</v>
      </c>
      <c r="C229" t="s">
        <v>10069</v>
      </c>
      <c r="D229" t="s">
        <v>10070</v>
      </c>
      <c r="E229" t="s">
        <v>60</v>
      </c>
      <c r="F229" t="s">
        <v>10071</v>
      </c>
      <c r="G229">
        <v>13540</v>
      </c>
      <c r="H229">
        <v>0</v>
      </c>
      <c r="I229">
        <v>0.1</v>
      </c>
      <c r="J229">
        <v>0</v>
      </c>
      <c r="K229">
        <v>1</v>
      </c>
      <c r="L229" t="s">
        <v>38</v>
      </c>
      <c r="M229" t="s">
        <v>9895</v>
      </c>
      <c r="N229" t="s">
        <v>1287</v>
      </c>
      <c r="O229" t="s">
        <v>24</v>
      </c>
      <c r="P229" t="s">
        <v>9896</v>
      </c>
      <c r="Q229" t="s">
        <v>9897</v>
      </c>
      <c r="R229" t="s">
        <v>20</v>
      </c>
      <c r="S229" t="s">
        <v>105</v>
      </c>
      <c r="T229" t="s">
        <v>67</v>
      </c>
      <c r="U229" t="s">
        <v>9202</v>
      </c>
      <c r="V229" t="s">
        <v>9202</v>
      </c>
      <c r="W229" t="s">
        <v>9898</v>
      </c>
      <c r="X229" t="s">
        <v>20</v>
      </c>
      <c r="Y229">
        <v>2</v>
      </c>
      <c r="AB229" s="3" t="str">
        <f>IF(Table11112[[#This Row],[In Adafruit Kit]]+Table11112[[#This Row],[Common part]]&gt;0,1,"")</f>
        <v/>
      </c>
      <c r="AE229" s="3" t="e">
        <f>VLOOKUP(Table11112[[#This Row],[Resistance (Ohms)]],Values!$A$12:'Values'!D$88,3,0)</f>
        <v>#N/A</v>
      </c>
      <c r="AF229" s="3"/>
      <c r="AG229" s="3" t="str">
        <f>CONCATENATE(Table11112[[#This Row],[Resistance (Ohms)]],Table11112[[#This Row],[Tolerance]],Table11112[[#This Row],[Stock]])</f>
        <v>19.1kÂ±1%</v>
      </c>
      <c r="AH229" s="10" t="s">
        <v>11347</v>
      </c>
      <c r="AI229" s="6" t="s">
        <v>11351</v>
      </c>
    </row>
    <row r="230" spans="1:35">
      <c r="A230" t="s">
        <v>9890</v>
      </c>
      <c r="B230" t="s">
        <v>9891</v>
      </c>
      <c r="C230" t="s">
        <v>10072</v>
      </c>
      <c r="D230" t="s">
        <v>10073</v>
      </c>
      <c r="E230" t="s">
        <v>60</v>
      </c>
      <c r="F230" t="s">
        <v>10074</v>
      </c>
      <c r="G230">
        <v>13419</v>
      </c>
      <c r="H230">
        <v>0</v>
      </c>
      <c r="I230">
        <v>0.1</v>
      </c>
      <c r="J230">
        <v>0</v>
      </c>
      <c r="K230">
        <v>1</v>
      </c>
      <c r="L230" t="s">
        <v>38</v>
      </c>
      <c r="M230" t="s">
        <v>9895</v>
      </c>
      <c r="N230" t="s">
        <v>1013</v>
      </c>
      <c r="O230" t="s">
        <v>24</v>
      </c>
      <c r="P230" t="s">
        <v>9896</v>
      </c>
      <c r="Q230" t="s">
        <v>9897</v>
      </c>
      <c r="R230" t="s">
        <v>20</v>
      </c>
      <c r="S230" t="s">
        <v>105</v>
      </c>
      <c r="T230" t="s">
        <v>67</v>
      </c>
      <c r="U230" t="s">
        <v>9202</v>
      </c>
      <c r="V230" t="s">
        <v>9202</v>
      </c>
      <c r="W230" t="s">
        <v>9898</v>
      </c>
      <c r="X230" t="s">
        <v>20</v>
      </c>
      <c r="Y230">
        <v>2</v>
      </c>
      <c r="AB230" s="3" t="str">
        <f>IF(Table11112[[#This Row],[In Adafruit Kit]]+Table11112[[#This Row],[Common part]]&gt;0,1,"")</f>
        <v/>
      </c>
      <c r="AE230" s="3" t="e">
        <f>VLOOKUP(Table11112[[#This Row],[Resistance (Ohms)]],Values!$A$12:'Values'!D$88,3,0)</f>
        <v>#N/A</v>
      </c>
      <c r="AF230" s="3"/>
      <c r="AG230" s="3" t="str">
        <f>CONCATENATE(Table11112[[#This Row],[Resistance (Ohms)]],Table11112[[#This Row],[Tolerance]],Table11112[[#This Row],[Stock]])</f>
        <v>32.4kÂ±1%</v>
      </c>
      <c r="AH230" s="10" t="s">
        <v>11347</v>
      </c>
      <c r="AI230" s="6" t="s">
        <v>11351</v>
      </c>
    </row>
    <row r="231" spans="1:35">
      <c r="A231" t="s">
        <v>9890</v>
      </c>
      <c r="B231" t="s">
        <v>9891</v>
      </c>
      <c r="C231" t="s">
        <v>10075</v>
      </c>
      <c r="D231" t="s">
        <v>10076</v>
      </c>
      <c r="E231" t="s">
        <v>60</v>
      </c>
      <c r="F231" t="s">
        <v>10077</v>
      </c>
      <c r="G231">
        <v>13383</v>
      </c>
      <c r="H231">
        <v>0</v>
      </c>
      <c r="I231">
        <v>0.1</v>
      </c>
      <c r="J231">
        <v>0</v>
      </c>
      <c r="K231">
        <v>1</v>
      </c>
      <c r="L231" t="s">
        <v>38</v>
      </c>
      <c r="M231" t="s">
        <v>9895</v>
      </c>
      <c r="N231" t="s">
        <v>800</v>
      </c>
      <c r="O231" t="s">
        <v>24</v>
      </c>
      <c r="P231" t="s">
        <v>9896</v>
      </c>
      <c r="Q231" t="s">
        <v>9897</v>
      </c>
      <c r="R231" t="s">
        <v>20</v>
      </c>
      <c r="S231" t="s">
        <v>105</v>
      </c>
      <c r="T231" t="s">
        <v>67</v>
      </c>
      <c r="U231" t="s">
        <v>9202</v>
      </c>
      <c r="V231" t="s">
        <v>9202</v>
      </c>
      <c r="W231" t="s">
        <v>9898</v>
      </c>
      <c r="X231" t="s">
        <v>20</v>
      </c>
      <c r="Y231">
        <v>2</v>
      </c>
      <c r="AB231" s="3" t="str">
        <f>IF(Table11112[[#This Row],[In Adafruit Kit]]+Table11112[[#This Row],[Common part]]&gt;0,1,"")</f>
        <v/>
      </c>
      <c r="AE231" s="3" t="e">
        <f>VLOOKUP(Table11112[[#This Row],[Resistance (Ohms)]],Values!$A$12:'Values'!D$88,3,0)</f>
        <v>#N/A</v>
      </c>
      <c r="AF231" s="3"/>
      <c r="AG231" s="3" t="str">
        <f>CONCATENATE(Table11112[[#This Row],[Resistance (Ohms)]],Table11112[[#This Row],[Tolerance]],Table11112[[#This Row],[Stock]])</f>
        <v>2.43kÂ±1%</v>
      </c>
      <c r="AH231" s="10" t="s">
        <v>11347</v>
      </c>
      <c r="AI231" s="6" t="s">
        <v>11351</v>
      </c>
    </row>
    <row r="232" spans="1:35">
      <c r="A232" t="s">
        <v>9890</v>
      </c>
      <c r="B232" t="s">
        <v>9891</v>
      </c>
      <c r="C232" t="s">
        <v>10078</v>
      </c>
      <c r="D232" t="s">
        <v>10079</v>
      </c>
      <c r="E232" t="s">
        <v>60</v>
      </c>
      <c r="F232" t="s">
        <v>10080</v>
      </c>
      <c r="G232">
        <v>13381</v>
      </c>
      <c r="H232">
        <v>0</v>
      </c>
      <c r="I232">
        <v>0.1</v>
      </c>
      <c r="J232">
        <v>0</v>
      </c>
      <c r="K232">
        <v>1</v>
      </c>
      <c r="L232" t="s">
        <v>38</v>
      </c>
      <c r="M232" t="s">
        <v>9895</v>
      </c>
      <c r="N232" t="s">
        <v>939</v>
      </c>
      <c r="O232" t="s">
        <v>24</v>
      </c>
      <c r="P232" t="s">
        <v>9896</v>
      </c>
      <c r="Q232" t="s">
        <v>9897</v>
      </c>
      <c r="R232" t="s">
        <v>20</v>
      </c>
      <c r="S232" t="s">
        <v>105</v>
      </c>
      <c r="T232" t="s">
        <v>67</v>
      </c>
      <c r="U232" t="s">
        <v>9202</v>
      </c>
      <c r="V232" t="s">
        <v>9202</v>
      </c>
      <c r="W232" t="s">
        <v>9898</v>
      </c>
      <c r="X232" t="s">
        <v>20</v>
      </c>
      <c r="Y232">
        <v>2</v>
      </c>
      <c r="AB232" s="3" t="str">
        <f>IF(Table11112[[#This Row],[In Adafruit Kit]]+Table11112[[#This Row],[Common part]]&gt;0,1,"")</f>
        <v/>
      </c>
      <c r="AE232" s="3" t="e">
        <f>VLOOKUP(Table11112[[#This Row],[Resistance (Ohms)]],Values!$A$12:'Values'!D$88,3,0)</f>
        <v>#N/A</v>
      </c>
      <c r="AF232" s="3"/>
      <c r="AG232" s="3" t="str">
        <f>CONCATENATE(Table11112[[#This Row],[Resistance (Ohms)]],Table11112[[#This Row],[Tolerance]],Table11112[[#This Row],[Stock]])</f>
        <v>1.4kÂ±1%</v>
      </c>
      <c r="AH232" s="10" t="s">
        <v>11347</v>
      </c>
      <c r="AI232" s="6" t="s">
        <v>11351</v>
      </c>
    </row>
    <row r="233" spans="1:35">
      <c r="A233" t="s">
        <v>9890</v>
      </c>
      <c r="B233" t="s">
        <v>9891</v>
      </c>
      <c r="C233" t="s">
        <v>10081</v>
      </c>
      <c r="D233" t="s">
        <v>10082</v>
      </c>
      <c r="E233" t="s">
        <v>60</v>
      </c>
      <c r="F233" t="s">
        <v>10083</v>
      </c>
      <c r="G233">
        <v>12960</v>
      </c>
      <c r="H233">
        <v>0</v>
      </c>
      <c r="I233">
        <v>0.1</v>
      </c>
      <c r="J233">
        <v>0</v>
      </c>
      <c r="K233">
        <v>1</v>
      </c>
      <c r="L233" t="s">
        <v>38</v>
      </c>
      <c r="M233" t="s">
        <v>9895</v>
      </c>
      <c r="N233" t="s">
        <v>2724</v>
      </c>
      <c r="O233" t="s">
        <v>24</v>
      </c>
      <c r="P233" t="s">
        <v>9896</v>
      </c>
      <c r="Q233" t="s">
        <v>9897</v>
      </c>
      <c r="R233" t="s">
        <v>20</v>
      </c>
      <c r="S233" t="s">
        <v>105</v>
      </c>
      <c r="T233" t="s">
        <v>67</v>
      </c>
      <c r="U233" t="s">
        <v>9202</v>
      </c>
      <c r="V233" t="s">
        <v>9202</v>
      </c>
      <c r="W233" t="s">
        <v>9898</v>
      </c>
      <c r="X233" t="s">
        <v>20</v>
      </c>
      <c r="Y233">
        <v>2</v>
      </c>
      <c r="AB233" s="3" t="str">
        <f>IF(Table11112[[#This Row],[In Adafruit Kit]]+Table11112[[#This Row],[Common part]]&gt;0,1,"")</f>
        <v/>
      </c>
      <c r="AE233" s="3" t="e">
        <f>VLOOKUP(Table11112[[#This Row],[Resistance (Ohms)]],Values!$A$12:'Values'!D$88,3,0)</f>
        <v>#N/A</v>
      </c>
      <c r="AF233" s="3"/>
      <c r="AG233" s="3" t="str">
        <f>CONCATENATE(Table11112[[#This Row],[Resistance (Ohms)]],Table11112[[#This Row],[Tolerance]],Table11112[[#This Row],[Stock]])</f>
        <v>61.9kÂ±1%</v>
      </c>
      <c r="AH233" s="10" t="s">
        <v>11347</v>
      </c>
      <c r="AI233" s="6" t="s">
        <v>11351</v>
      </c>
    </row>
    <row r="234" spans="1:35">
      <c r="A234" t="s">
        <v>9890</v>
      </c>
      <c r="B234" t="s">
        <v>9891</v>
      </c>
      <c r="C234" t="s">
        <v>10084</v>
      </c>
      <c r="D234" t="s">
        <v>10085</v>
      </c>
      <c r="E234" t="s">
        <v>60</v>
      </c>
      <c r="F234" t="s">
        <v>10086</v>
      </c>
      <c r="G234">
        <v>13191</v>
      </c>
      <c r="H234">
        <v>0</v>
      </c>
      <c r="I234">
        <v>0.1</v>
      </c>
      <c r="J234">
        <v>0</v>
      </c>
      <c r="K234">
        <v>1</v>
      </c>
      <c r="L234" t="s">
        <v>38</v>
      </c>
      <c r="M234" t="s">
        <v>9895</v>
      </c>
      <c r="N234">
        <v>13</v>
      </c>
      <c r="O234" t="s">
        <v>24</v>
      </c>
      <c r="P234" t="s">
        <v>9896</v>
      </c>
      <c r="Q234" t="s">
        <v>9897</v>
      </c>
      <c r="R234" t="s">
        <v>20</v>
      </c>
      <c r="S234" t="s">
        <v>105</v>
      </c>
      <c r="T234" t="s">
        <v>67</v>
      </c>
      <c r="U234" t="s">
        <v>9202</v>
      </c>
      <c r="V234" t="s">
        <v>9202</v>
      </c>
      <c r="W234" t="s">
        <v>9898</v>
      </c>
      <c r="X234" t="s">
        <v>20</v>
      </c>
      <c r="Y234">
        <v>2</v>
      </c>
      <c r="AB234" s="3" t="str">
        <f>IF(Table11112[[#This Row],[In Adafruit Kit]]+Table11112[[#This Row],[Common part]]&gt;0,1,"")</f>
        <v/>
      </c>
      <c r="AE234" s="3" t="e">
        <f>VLOOKUP(Table11112[[#This Row],[Resistance (Ohms)]],Values!$A$12:'Values'!D$88,3,0)</f>
        <v>#N/A</v>
      </c>
      <c r="AF234" s="3"/>
      <c r="AG234" s="3" t="str">
        <f>CONCATENATE(Table11112[[#This Row],[Resistance (Ohms)]],Table11112[[#This Row],[Tolerance]],Table11112[[#This Row],[Stock]])</f>
        <v>13Â±1%</v>
      </c>
      <c r="AH234" s="10" t="s">
        <v>11347</v>
      </c>
      <c r="AI234" s="6" t="s">
        <v>11351</v>
      </c>
    </row>
    <row r="235" spans="1:35">
      <c r="A235" t="s">
        <v>9890</v>
      </c>
      <c r="B235" t="s">
        <v>9891</v>
      </c>
      <c r="C235" t="s">
        <v>10087</v>
      </c>
      <c r="D235" t="s">
        <v>10088</v>
      </c>
      <c r="E235" t="s">
        <v>60</v>
      </c>
      <c r="F235" t="s">
        <v>10089</v>
      </c>
      <c r="G235">
        <v>12954</v>
      </c>
      <c r="H235">
        <v>0</v>
      </c>
      <c r="I235">
        <v>0.1</v>
      </c>
      <c r="J235">
        <v>0</v>
      </c>
      <c r="K235">
        <v>1</v>
      </c>
      <c r="L235" t="s">
        <v>38</v>
      </c>
      <c r="M235" t="s">
        <v>9895</v>
      </c>
      <c r="N235" t="s">
        <v>655</v>
      </c>
      <c r="O235" t="s">
        <v>24</v>
      </c>
      <c r="P235" t="s">
        <v>9896</v>
      </c>
      <c r="Q235" t="s">
        <v>9897</v>
      </c>
      <c r="R235" t="s">
        <v>20</v>
      </c>
      <c r="S235" t="s">
        <v>105</v>
      </c>
      <c r="T235" t="s">
        <v>67</v>
      </c>
      <c r="U235" t="s">
        <v>9202</v>
      </c>
      <c r="V235" t="s">
        <v>9202</v>
      </c>
      <c r="W235" t="s">
        <v>9898</v>
      </c>
      <c r="X235" t="s">
        <v>20</v>
      </c>
      <c r="Y235">
        <v>2</v>
      </c>
      <c r="AB235" s="3" t="str">
        <f>IF(Table11112[[#This Row],[In Adafruit Kit]]+Table11112[[#This Row],[Common part]]&gt;0,1,"")</f>
        <v/>
      </c>
      <c r="AE235" s="3" t="e">
        <f>VLOOKUP(Table11112[[#This Row],[Resistance (Ohms)]],Values!$A$12:'Values'!D$88,3,0)</f>
        <v>#N/A</v>
      </c>
      <c r="AF235" s="3"/>
      <c r="AG235" s="3" t="str">
        <f>CONCATENATE(Table11112[[#This Row],[Resistance (Ohms)]],Table11112[[#This Row],[Tolerance]],Table11112[[#This Row],[Stock]])</f>
        <v>5.11kÂ±1%</v>
      </c>
      <c r="AH235" s="10" t="s">
        <v>11347</v>
      </c>
      <c r="AI235" s="6" t="s">
        <v>11351</v>
      </c>
    </row>
    <row r="236" spans="1:35">
      <c r="A236" t="s">
        <v>9890</v>
      </c>
      <c r="B236" t="s">
        <v>9891</v>
      </c>
      <c r="C236" t="s">
        <v>10090</v>
      </c>
      <c r="D236" t="s">
        <v>10091</v>
      </c>
      <c r="E236" t="s">
        <v>60</v>
      </c>
      <c r="F236" t="s">
        <v>10092</v>
      </c>
      <c r="G236">
        <v>12683</v>
      </c>
      <c r="H236">
        <v>0</v>
      </c>
      <c r="I236">
        <v>0.1</v>
      </c>
      <c r="J236">
        <v>0</v>
      </c>
      <c r="K236">
        <v>1</v>
      </c>
      <c r="L236" t="s">
        <v>38</v>
      </c>
      <c r="M236" t="s">
        <v>9895</v>
      </c>
      <c r="N236">
        <v>348</v>
      </c>
      <c r="O236" t="s">
        <v>24</v>
      </c>
      <c r="P236" t="s">
        <v>9896</v>
      </c>
      <c r="Q236" t="s">
        <v>9897</v>
      </c>
      <c r="R236" t="s">
        <v>20</v>
      </c>
      <c r="S236" t="s">
        <v>105</v>
      </c>
      <c r="T236" t="s">
        <v>67</v>
      </c>
      <c r="U236" t="s">
        <v>9202</v>
      </c>
      <c r="V236" t="s">
        <v>9202</v>
      </c>
      <c r="W236" t="s">
        <v>9898</v>
      </c>
      <c r="X236" t="s">
        <v>20</v>
      </c>
      <c r="Y236">
        <v>2</v>
      </c>
      <c r="AB236" s="3" t="str">
        <f>IF(Table11112[[#This Row],[In Adafruit Kit]]+Table11112[[#This Row],[Common part]]&gt;0,1,"")</f>
        <v/>
      </c>
      <c r="AE236" s="3" t="e">
        <f>VLOOKUP(Table11112[[#This Row],[Resistance (Ohms)]],Values!$A$12:'Values'!D$88,3,0)</f>
        <v>#N/A</v>
      </c>
      <c r="AF236" s="3"/>
      <c r="AG236" s="3" t="str">
        <f>CONCATENATE(Table11112[[#This Row],[Resistance (Ohms)]],Table11112[[#This Row],[Tolerance]],Table11112[[#This Row],[Stock]])</f>
        <v>348Â±1%</v>
      </c>
      <c r="AH236" s="10" t="s">
        <v>11347</v>
      </c>
      <c r="AI236" s="6" t="s">
        <v>11351</v>
      </c>
    </row>
    <row r="237" spans="1:35">
      <c r="A237" t="s">
        <v>9890</v>
      </c>
      <c r="B237" t="s">
        <v>9891</v>
      </c>
      <c r="C237" t="s">
        <v>10093</v>
      </c>
      <c r="D237" t="s">
        <v>10094</v>
      </c>
      <c r="E237" t="s">
        <v>60</v>
      </c>
      <c r="F237" t="s">
        <v>10095</v>
      </c>
      <c r="G237">
        <v>12604</v>
      </c>
      <c r="H237">
        <v>0</v>
      </c>
      <c r="I237">
        <v>0.1</v>
      </c>
      <c r="J237">
        <v>0</v>
      </c>
      <c r="K237">
        <v>1</v>
      </c>
      <c r="L237" t="s">
        <v>38</v>
      </c>
      <c r="M237" t="s">
        <v>9895</v>
      </c>
      <c r="N237">
        <v>124</v>
      </c>
      <c r="O237" t="s">
        <v>24</v>
      </c>
      <c r="P237" t="s">
        <v>9896</v>
      </c>
      <c r="Q237" t="s">
        <v>9897</v>
      </c>
      <c r="R237" t="s">
        <v>20</v>
      </c>
      <c r="S237" t="s">
        <v>105</v>
      </c>
      <c r="T237" t="s">
        <v>67</v>
      </c>
      <c r="U237" t="s">
        <v>9202</v>
      </c>
      <c r="V237" t="s">
        <v>9202</v>
      </c>
      <c r="W237" t="s">
        <v>9898</v>
      </c>
      <c r="X237" t="s">
        <v>20</v>
      </c>
      <c r="Y237">
        <v>2</v>
      </c>
      <c r="AB237" s="3" t="str">
        <f>IF(Table11112[[#This Row],[In Adafruit Kit]]+Table11112[[#This Row],[Common part]]&gt;0,1,"")</f>
        <v/>
      </c>
      <c r="AE237" s="3" t="e">
        <f>VLOOKUP(Table11112[[#This Row],[Resistance (Ohms)]],Values!$A$12:'Values'!D$88,3,0)</f>
        <v>#N/A</v>
      </c>
      <c r="AF237" s="3"/>
      <c r="AG237" s="3" t="str">
        <f>CONCATENATE(Table11112[[#This Row],[Resistance (Ohms)]],Table11112[[#This Row],[Tolerance]],Table11112[[#This Row],[Stock]])</f>
        <v>124Â±1%</v>
      </c>
      <c r="AH237" s="10" t="s">
        <v>11347</v>
      </c>
      <c r="AI237" s="6" t="s">
        <v>11351</v>
      </c>
    </row>
    <row r="238" spans="1:35">
      <c r="A238" t="s">
        <v>9890</v>
      </c>
      <c r="B238" t="s">
        <v>9891</v>
      </c>
      <c r="C238" t="s">
        <v>10096</v>
      </c>
      <c r="D238" t="s">
        <v>10097</v>
      </c>
      <c r="E238" t="s">
        <v>60</v>
      </c>
      <c r="F238" t="s">
        <v>10098</v>
      </c>
      <c r="G238">
        <v>12411</v>
      </c>
      <c r="H238">
        <v>0</v>
      </c>
      <c r="I238">
        <v>0.1</v>
      </c>
      <c r="J238">
        <v>0</v>
      </c>
      <c r="K238">
        <v>1</v>
      </c>
      <c r="L238" t="s">
        <v>38</v>
      </c>
      <c r="M238" t="s">
        <v>9895</v>
      </c>
      <c r="N238" t="s">
        <v>651</v>
      </c>
      <c r="O238" t="s">
        <v>24</v>
      </c>
      <c r="P238" t="s">
        <v>9896</v>
      </c>
      <c r="Q238" t="s">
        <v>9897</v>
      </c>
      <c r="R238" t="s">
        <v>20</v>
      </c>
      <c r="S238" t="s">
        <v>105</v>
      </c>
      <c r="T238" t="s">
        <v>67</v>
      </c>
      <c r="U238" t="s">
        <v>9202</v>
      </c>
      <c r="V238" t="s">
        <v>9202</v>
      </c>
      <c r="W238" t="s">
        <v>9898</v>
      </c>
      <c r="X238" t="s">
        <v>20</v>
      </c>
      <c r="Y238">
        <v>2</v>
      </c>
      <c r="AB238" s="3" t="str">
        <f>IF(Table11112[[#This Row],[In Adafruit Kit]]+Table11112[[#This Row],[Common part]]&gt;0,1,"")</f>
        <v/>
      </c>
      <c r="AE238" s="3" t="e">
        <f>VLOOKUP(Table11112[[#This Row],[Resistance (Ohms)]],Values!$A$12:'Values'!D$88,3,0)</f>
        <v>#N/A</v>
      </c>
      <c r="AF238" s="3"/>
      <c r="AG238" s="3" t="str">
        <f>CONCATENATE(Table11112[[#This Row],[Resistance (Ohms)]],Table11112[[#This Row],[Tolerance]],Table11112[[#This Row],[Stock]])</f>
        <v>221kÂ±1%</v>
      </c>
      <c r="AH238" s="10" t="s">
        <v>11347</v>
      </c>
      <c r="AI238" s="6" t="s">
        <v>11351</v>
      </c>
    </row>
    <row r="239" spans="1:35">
      <c r="A239" t="s">
        <v>9890</v>
      </c>
      <c r="B239" t="s">
        <v>9891</v>
      </c>
      <c r="C239" t="s">
        <v>10099</v>
      </c>
      <c r="D239" t="s">
        <v>10100</v>
      </c>
      <c r="E239" t="s">
        <v>60</v>
      </c>
      <c r="F239" t="s">
        <v>10101</v>
      </c>
      <c r="G239">
        <v>11354</v>
      </c>
      <c r="H239">
        <v>0</v>
      </c>
      <c r="I239">
        <v>0.1</v>
      </c>
      <c r="J239">
        <v>0</v>
      </c>
      <c r="K239">
        <v>1</v>
      </c>
      <c r="L239" t="s">
        <v>38</v>
      </c>
      <c r="M239" t="s">
        <v>9895</v>
      </c>
      <c r="N239" t="s">
        <v>819</v>
      </c>
      <c r="O239" t="s">
        <v>24</v>
      </c>
      <c r="P239" t="s">
        <v>9896</v>
      </c>
      <c r="Q239" t="s">
        <v>9897</v>
      </c>
      <c r="R239" t="s">
        <v>20</v>
      </c>
      <c r="S239" t="s">
        <v>105</v>
      </c>
      <c r="T239" t="s">
        <v>67</v>
      </c>
      <c r="U239" t="s">
        <v>9202</v>
      </c>
      <c r="V239" t="s">
        <v>9202</v>
      </c>
      <c r="W239" t="s">
        <v>9898</v>
      </c>
      <c r="X239" t="s">
        <v>20</v>
      </c>
      <c r="Y239">
        <v>2</v>
      </c>
      <c r="AB239" s="3" t="str">
        <f>IF(Table11112[[#This Row],[In Adafruit Kit]]+Table11112[[#This Row],[Common part]]&gt;0,1,"")</f>
        <v/>
      </c>
      <c r="AE239" s="3" t="e">
        <f>VLOOKUP(Table11112[[#This Row],[Resistance (Ohms)]],Values!$A$12:'Values'!D$88,3,0)</f>
        <v>#N/A</v>
      </c>
      <c r="AF239" s="3"/>
      <c r="AG239" s="3" t="str">
        <f>CONCATENATE(Table11112[[#This Row],[Resistance (Ohms)]],Table11112[[#This Row],[Tolerance]],Table11112[[#This Row],[Stock]])</f>
        <v>18.2kÂ±1%</v>
      </c>
      <c r="AH239" s="10" t="s">
        <v>11347</v>
      </c>
      <c r="AI239" s="6" t="s">
        <v>11351</v>
      </c>
    </row>
    <row r="240" spans="1:35">
      <c r="A240" t="s">
        <v>9890</v>
      </c>
      <c r="B240" t="s">
        <v>9891</v>
      </c>
      <c r="C240" t="s">
        <v>10102</v>
      </c>
      <c r="D240" t="s">
        <v>10103</v>
      </c>
      <c r="E240" t="s">
        <v>60</v>
      </c>
      <c r="F240" t="s">
        <v>10104</v>
      </c>
      <c r="G240">
        <v>12194</v>
      </c>
      <c r="H240">
        <v>0</v>
      </c>
      <c r="I240">
        <v>0.1</v>
      </c>
      <c r="J240">
        <v>0</v>
      </c>
      <c r="K240">
        <v>1</v>
      </c>
      <c r="L240" t="s">
        <v>38</v>
      </c>
      <c r="M240" t="s">
        <v>9895</v>
      </c>
      <c r="N240" t="s">
        <v>964</v>
      </c>
      <c r="O240" t="s">
        <v>24</v>
      </c>
      <c r="P240" t="s">
        <v>9896</v>
      </c>
      <c r="Q240" t="s">
        <v>9897</v>
      </c>
      <c r="R240" t="s">
        <v>20</v>
      </c>
      <c r="S240" t="s">
        <v>105</v>
      </c>
      <c r="T240" t="s">
        <v>67</v>
      </c>
      <c r="U240" t="s">
        <v>9202</v>
      </c>
      <c r="V240" t="s">
        <v>9202</v>
      </c>
      <c r="W240" t="s">
        <v>9898</v>
      </c>
      <c r="X240" t="s">
        <v>20</v>
      </c>
      <c r="Y240">
        <v>2</v>
      </c>
      <c r="AB240" s="3" t="str">
        <f>IF(Table11112[[#This Row],[In Adafruit Kit]]+Table11112[[#This Row],[Common part]]&gt;0,1,"")</f>
        <v/>
      </c>
      <c r="AE240" s="3" t="e">
        <f>VLOOKUP(Table11112[[#This Row],[Resistance (Ohms)]],Values!$A$12:'Values'!D$88,3,0)</f>
        <v>#N/A</v>
      </c>
      <c r="AF240" s="3"/>
      <c r="AG240" s="3" t="str">
        <f>CONCATENATE(Table11112[[#This Row],[Resistance (Ohms)]],Table11112[[#This Row],[Tolerance]],Table11112[[#This Row],[Stock]])</f>
        <v>80.6kÂ±1%</v>
      </c>
      <c r="AH240" s="10" t="s">
        <v>11347</v>
      </c>
      <c r="AI240" s="6" t="s">
        <v>11351</v>
      </c>
    </row>
    <row r="241" spans="1:35">
      <c r="A241" t="s">
        <v>9890</v>
      </c>
      <c r="B241" t="s">
        <v>9891</v>
      </c>
      <c r="C241" t="s">
        <v>10105</v>
      </c>
      <c r="D241" t="s">
        <v>10106</v>
      </c>
      <c r="E241" t="s">
        <v>60</v>
      </c>
      <c r="F241" t="s">
        <v>10107</v>
      </c>
      <c r="G241">
        <v>11977</v>
      </c>
      <c r="H241">
        <v>0</v>
      </c>
      <c r="I241">
        <v>0.1</v>
      </c>
      <c r="J241">
        <v>0</v>
      </c>
      <c r="K241">
        <v>1</v>
      </c>
      <c r="L241" t="s">
        <v>38</v>
      </c>
      <c r="M241" t="s">
        <v>9895</v>
      </c>
      <c r="N241" t="s">
        <v>918</v>
      </c>
      <c r="O241" t="s">
        <v>24</v>
      </c>
      <c r="P241" t="s">
        <v>9896</v>
      </c>
      <c r="Q241" t="s">
        <v>9897</v>
      </c>
      <c r="R241" t="s">
        <v>20</v>
      </c>
      <c r="S241" t="s">
        <v>105</v>
      </c>
      <c r="T241" t="s">
        <v>67</v>
      </c>
      <c r="U241" t="s">
        <v>9202</v>
      </c>
      <c r="V241" t="s">
        <v>9202</v>
      </c>
      <c r="W241" t="s">
        <v>9898</v>
      </c>
      <c r="X241" t="s">
        <v>20</v>
      </c>
      <c r="Y241">
        <v>2</v>
      </c>
      <c r="AB241" s="3" t="str">
        <f>IF(Table11112[[#This Row],[In Adafruit Kit]]+Table11112[[#This Row],[Common part]]&gt;0,1,"")</f>
        <v/>
      </c>
      <c r="AE241" s="3" t="e">
        <f>VLOOKUP(Table11112[[#This Row],[Resistance (Ohms)]],Values!$A$12:'Values'!D$88,3,0)</f>
        <v>#N/A</v>
      </c>
      <c r="AF241" s="3"/>
      <c r="AG241" s="3" t="str">
        <f>CONCATENATE(Table11112[[#This Row],[Resistance (Ohms)]],Table11112[[#This Row],[Tolerance]],Table11112[[#This Row],[Stock]])</f>
        <v>249kÂ±1%</v>
      </c>
      <c r="AH241" s="10" t="s">
        <v>11347</v>
      </c>
      <c r="AI241" s="6" t="s">
        <v>11351</v>
      </c>
    </row>
    <row r="242" spans="1:35">
      <c r="A242" t="s">
        <v>9890</v>
      </c>
      <c r="B242" t="s">
        <v>9891</v>
      </c>
      <c r="C242" t="s">
        <v>10108</v>
      </c>
      <c r="D242" t="s">
        <v>10109</v>
      </c>
      <c r="E242" t="s">
        <v>60</v>
      </c>
      <c r="F242" t="s">
        <v>10110</v>
      </c>
      <c r="G242">
        <v>12132</v>
      </c>
      <c r="H242">
        <v>0</v>
      </c>
      <c r="I242">
        <v>0.1</v>
      </c>
      <c r="J242">
        <v>0</v>
      </c>
      <c r="K242">
        <v>1</v>
      </c>
      <c r="L242" t="s">
        <v>38</v>
      </c>
      <c r="M242" t="s">
        <v>9895</v>
      </c>
      <c r="N242" t="s">
        <v>2575</v>
      </c>
      <c r="O242" t="s">
        <v>24</v>
      </c>
      <c r="P242" t="s">
        <v>9896</v>
      </c>
      <c r="Q242" t="s">
        <v>9897</v>
      </c>
      <c r="R242" t="s">
        <v>20</v>
      </c>
      <c r="S242" t="s">
        <v>105</v>
      </c>
      <c r="T242" t="s">
        <v>67</v>
      </c>
      <c r="U242" t="s">
        <v>9202</v>
      </c>
      <c r="V242" t="s">
        <v>9202</v>
      </c>
      <c r="W242" t="s">
        <v>9898</v>
      </c>
      <c r="X242" t="s">
        <v>20</v>
      </c>
      <c r="Y242">
        <v>2</v>
      </c>
      <c r="AB242" s="3" t="str">
        <f>IF(Table11112[[#This Row],[In Adafruit Kit]]+Table11112[[#This Row],[Common part]]&gt;0,1,"")</f>
        <v/>
      </c>
      <c r="AE242" s="3" t="e">
        <f>VLOOKUP(Table11112[[#This Row],[Resistance (Ohms)]],Values!$A$12:'Values'!D$88,3,0)</f>
        <v>#N/A</v>
      </c>
      <c r="AF242" s="3"/>
      <c r="AG242" s="3" t="str">
        <f>CONCATENATE(Table11112[[#This Row],[Resistance (Ohms)]],Table11112[[#This Row],[Tolerance]],Table11112[[#This Row],[Stock]])</f>
        <v>90.9kÂ±1%</v>
      </c>
      <c r="AH242" s="10" t="s">
        <v>11347</v>
      </c>
      <c r="AI242" s="6" t="s">
        <v>11351</v>
      </c>
    </row>
    <row r="243" spans="1:35">
      <c r="A243" t="s">
        <v>9890</v>
      </c>
      <c r="B243" t="s">
        <v>9891</v>
      </c>
      <c r="C243" t="s">
        <v>10111</v>
      </c>
      <c r="D243" t="s">
        <v>10112</v>
      </c>
      <c r="E243" t="s">
        <v>60</v>
      </c>
      <c r="F243" t="s">
        <v>10113</v>
      </c>
      <c r="G243">
        <v>11994</v>
      </c>
      <c r="H243">
        <v>0</v>
      </c>
      <c r="I243">
        <v>0.1</v>
      </c>
      <c r="J243">
        <v>0</v>
      </c>
      <c r="K243">
        <v>1</v>
      </c>
      <c r="L243" t="s">
        <v>38</v>
      </c>
      <c r="M243" t="s">
        <v>9895</v>
      </c>
      <c r="N243">
        <v>75</v>
      </c>
      <c r="O243" t="s">
        <v>24</v>
      </c>
      <c r="P243" t="s">
        <v>9896</v>
      </c>
      <c r="Q243" t="s">
        <v>9897</v>
      </c>
      <c r="R243" t="s">
        <v>20</v>
      </c>
      <c r="S243" t="s">
        <v>105</v>
      </c>
      <c r="T243" t="s">
        <v>67</v>
      </c>
      <c r="U243" t="s">
        <v>9202</v>
      </c>
      <c r="V243" t="s">
        <v>9202</v>
      </c>
      <c r="W243" t="s">
        <v>9898</v>
      </c>
      <c r="X243" t="s">
        <v>20</v>
      </c>
      <c r="Y243">
        <v>2</v>
      </c>
      <c r="AB243" s="3" t="str">
        <f>IF(Table11112[[#This Row],[In Adafruit Kit]]+Table11112[[#This Row],[Common part]]&gt;0,1,"")</f>
        <v/>
      </c>
      <c r="AE243" s="3" t="e">
        <f>VLOOKUP(Table11112[[#This Row],[Resistance (Ohms)]],Values!$A$12:'Values'!D$88,3,0)</f>
        <v>#N/A</v>
      </c>
      <c r="AF243" s="3"/>
      <c r="AG243" s="3" t="str">
        <f>CONCATENATE(Table11112[[#This Row],[Resistance (Ohms)]],Table11112[[#This Row],[Tolerance]],Table11112[[#This Row],[Stock]])</f>
        <v>75Â±1%</v>
      </c>
      <c r="AH243" s="10" t="s">
        <v>11347</v>
      </c>
      <c r="AI243" s="6" t="s">
        <v>11351</v>
      </c>
    </row>
    <row r="244" spans="1:35">
      <c r="A244" t="s">
        <v>9890</v>
      </c>
      <c r="B244" t="s">
        <v>9891</v>
      </c>
      <c r="C244" t="s">
        <v>10114</v>
      </c>
      <c r="D244" t="s">
        <v>10115</v>
      </c>
      <c r="E244" t="s">
        <v>60</v>
      </c>
      <c r="F244" t="s">
        <v>10116</v>
      </c>
      <c r="G244">
        <v>11972</v>
      </c>
      <c r="H244">
        <v>0</v>
      </c>
      <c r="I244">
        <v>0.1</v>
      </c>
      <c r="J244">
        <v>0</v>
      </c>
      <c r="K244">
        <v>1</v>
      </c>
      <c r="L244" t="s">
        <v>38</v>
      </c>
      <c r="M244" t="s">
        <v>9895</v>
      </c>
      <c r="N244" t="s">
        <v>2988</v>
      </c>
      <c r="O244" t="s">
        <v>24</v>
      </c>
      <c r="P244" t="s">
        <v>9896</v>
      </c>
      <c r="Q244" t="s">
        <v>9897</v>
      </c>
      <c r="R244" t="s">
        <v>20</v>
      </c>
      <c r="S244" t="s">
        <v>105</v>
      </c>
      <c r="T244" t="s">
        <v>67</v>
      </c>
      <c r="U244" t="s">
        <v>9202</v>
      </c>
      <c r="V244" t="s">
        <v>9202</v>
      </c>
      <c r="W244" t="s">
        <v>9898</v>
      </c>
      <c r="X244" t="s">
        <v>20</v>
      </c>
      <c r="Y244">
        <v>2</v>
      </c>
      <c r="AB244" s="3" t="str">
        <f>IF(Table11112[[#This Row],[In Adafruit Kit]]+Table11112[[#This Row],[Common part]]&gt;0,1,"")</f>
        <v/>
      </c>
      <c r="AE244" s="3" t="e">
        <f>VLOOKUP(Table11112[[#This Row],[Resistance (Ohms)]],Values!$A$12:'Values'!D$88,3,0)</f>
        <v>#N/A</v>
      </c>
      <c r="AF244" s="3"/>
      <c r="AG244" s="3" t="str">
        <f>CONCATENATE(Table11112[[#This Row],[Resistance (Ohms)]],Table11112[[#This Row],[Tolerance]],Table11112[[#This Row],[Stock]])</f>
        <v>243kÂ±1%</v>
      </c>
      <c r="AH244" s="10" t="s">
        <v>11347</v>
      </c>
      <c r="AI244" s="6" t="s">
        <v>11351</v>
      </c>
    </row>
    <row r="245" spans="1:35">
      <c r="A245" t="s">
        <v>9890</v>
      </c>
      <c r="B245" t="s">
        <v>9891</v>
      </c>
      <c r="C245" t="s">
        <v>10117</v>
      </c>
      <c r="D245" t="s">
        <v>10118</v>
      </c>
      <c r="E245" t="s">
        <v>60</v>
      </c>
      <c r="F245" t="s">
        <v>10119</v>
      </c>
      <c r="G245">
        <v>11815</v>
      </c>
      <c r="H245">
        <v>0</v>
      </c>
      <c r="I245">
        <v>0.1</v>
      </c>
      <c r="J245">
        <v>0</v>
      </c>
      <c r="K245">
        <v>1</v>
      </c>
      <c r="L245" t="s">
        <v>38</v>
      </c>
      <c r="M245" t="s">
        <v>9895</v>
      </c>
      <c r="N245" t="s">
        <v>1115</v>
      </c>
      <c r="O245" t="s">
        <v>24</v>
      </c>
      <c r="P245" t="s">
        <v>9896</v>
      </c>
      <c r="Q245" t="s">
        <v>9897</v>
      </c>
      <c r="R245" t="s">
        <v>20</v>
      </c>
      <c r="S245" t="s">
        <v>105</v>
      </c>
      <c r="T245" t="s">
        <v>67</v>
      </c>
      <c r="U245" t="s">
        <v>9202</v>
      </c>
      <c r="V245" t="s">
        <v>9202</v>
      </c>
      <c r="W245" t="s">
        <v>9898</v>
      </c>
      <c r="X245" t="s">
        <v>20</v>
      </c>
      <c r="Y245">
        <v>2</v>
      </c>
      <c r="AB245" s="3" t="str">
        <f>IF(Table11112[[#This Row],[In Adafruit Kit]]+Table11112[[#This Row],[Common part]]&gt;0,1,"")</f>
        <v/>
      </c>
      <c r="AE245" s="3" t="e">
        <f>VLOOKUP(Table11112[[#This Row],[Resistance (Ohms)]],Values!$A$12:'Values'!D$88,3,0)</f>
        <v>#N/A</v>
      </c>
      <c r="AF245" s="3"/>
      <c r="AG245" s="3" t="str">
        <f>CONCATENATE(Table11112[[#This Row],[Resistance (Ohms)]],Table11112[[#This Row],[Tolerance]],Table11112[[#This Row],[Stock]])</f>
        <v>1.21kÂ±1%</v>
      </c>
      <c r="AH245" s="10" t="s">
        <v>11347</v>
      </c>
      <c r="AI245" s="6" t="s">
        <v>11351</v>
      </c>
    </row>
    <row r="246" spans="1:35">
      <c r="A246" t="s">
        <v>9890</v>
      </c>
      <c r="B246" t="s">
        <v>9891</v>
      </c>
      <c r="C246" t="s">
        <v>10120</v>
      </c>
      <c r="D246" t="s">
        <v>10121</v>
      </c>
      <c r="E246" t="s">
        <v>60</v>
      </c>
      <c r="F246" t="s">
        <v>10122</v>
      </c>
      <c r="G246">
        <v>11712</v>
      </c>
      <c r="H246">
        <v>0</v>
      </c>
      <c r="I246">
        <v>0.1</v>
      </c>
      <c r="J246">
        <v>0</v>
      </c>
      <c r="K246">
        <v>1</v>
      </c>
      <c r="L246" t="s">
        <v>38</v>
      </c>
      <c r="M246" t="s">
        <v>9895</v>
      </c>
      <c r="N246" t="s">
        <v>891</v>
      </c>
      <c r="O246" t="s">
        <v>24</v>
      </c>
      <c r="P246" t="s">
        <v>9896</v>
      </c>
      <c r="Q246" t="s">
        <v>9897</v>
      </c>
      <c r="R246" t="s">
        <v>20</v>
      </c>
      <c r="S246" t="s">
        <v>105</v>
      </c>
      <c r="T246" t="s">
        <v>67</v>
      </c>
      <c r="U246" t="s">
        <v>9202</v>
      </c>
      <c r="V246" t="s">
        <v>9202</v>
      </c>
      <c r="W246" t="s">
        <v>9898</v>
      </c>
      <c r="X246" t="s">
        <v>20</v>
      </c>
      <c r="Y246">
        <v>2</v>
      </c>
      <c r="AB246" s="3" t="str">
        <f>IF(Table11112[[#This Row],[In Adafruit Kit]]+Table11112[[#This Row],[Common part]]&gt;0,1,"")</f>
        <v/>
      </c>
      <c r="AE246" s="3" t="e">
        <f>VLOOKUP(Table11112[[#This Row],[Resistance (Ohms)]],Values!$A$12:'Values'!D$88,3,0)</f>
        <v>#N/A</v>
      </c>
      <c r="AF246" s="3"/>
      <c r="AG246" s="3" t="str">
        <f>CONCATENATE(Table11112[[#This Row],[Resistance (Ohms)]],Table11112[[#This Row],[Tolerance]],Table11112[[#This Row],[Stock]])</f>
        <v>2.74kÂ±1%</v>
      </c>
      <c r="AH246" s="10" t="s">
        <v>11347</v>
      </c>
      <c r="AI246" s="6" t="s">
        <v>11351</v>
      </c>
    </row>
    <row r="247" spans="1:35">
      <c r="A247" t="s">
        <v>9890</v>
      </c>
      <c r="B247" t="s">
        <v>9891</v>
      </c>
      <c r="C247" t="s">
        <v>10123</v>
      </c>
      <c r="D247" t="s">
        <v>10124</v>
      </c>
      <c r="E247" t="s">
        <v>60</v>
      </c>
      <c r="F247" t="s">
        <v>10125</v>
      </c>
      <c r="G247">
        <v>11810</v>
      </c>
      <c r="H247">
        <v>0</v>
      </c>
      <c r="I247">
        <v>0.1</v>
      </c>
      <c r="J247">
        <v>0</v>
      </c>
      <c r="K247">
        <v>1</v>
      </c>
      <c r="L247" t="s">
        <v>38</v>
      </c>
      <c r="M247" t="s">
        <v>9895</v>
      </c>
      <c r="N247">
        <v>243</v>
      </c>
      <c r="O247" t="s">
        <v>24</v>
      </c>
      <c r="P247" t="s">
        <v>9896</v>
      </c>
      <c r="Q247" t="s">
        <v>9897</v>
      </c>
      <c r="R247" t="s">
        <v>20</v>
      </c>
      <c r="S247" t="s">
        <v>105</v>
      </c>
      <c r="T247" t="s">
        <v>67</v>
      </c>
      <c r="U247" t="s">
        <v>9202</v>
      </c>
      <c r="V247" t="s">
        <v>9202</v>
      </c>
      <c r="W247" t="s">
        <v>9898</v>
      </c>
      <c r="X247" t="s">
        <v>20</v>
      </c>
      <c r="Y247">
        <v>2</v>
      </c>
      <c r="AB247" s="3" t="str">
        <f>IF(Table11112[[#This Row],[In Adafruit Kit]]+Table11112[[#This Row],[Common part]]&gt;0,1,"")</f>
        <v/>
      </c>
      <c r="AE247" s="3" t="e">
        <f>VLOOKUP(Table11112[[#This Row],[Resistance (Ohms)]],Values!$A$12:'Values'!D$88,3,0)</f>
        <v>#N/A</v>
      </c>
      <c r="AF247" s="3"/>
      <c r="AG247" s="3" t="str">
        <f>CONCATENATE(Table11112[[#This Row],[Resistance (Ohms)]],Table11112[[#This Row],[Tolerance]],Table11112[[#This Row],[Stock]])</f>
        <v>243Â±1%</v>
      </c>
      <c r="AH247" s="10" t="s">
        <v>11347</v>
      </c>
      <c r="AI247" s="6" t="s">
        <v>11351</v>
      </c>
    </row>
    <row r="248" spans="1:35">
      <c r="A248" t="s">
        <v>9890</v>
      </c>
      <c r="B248" t="s">
        <v>9891</v>
      </c>
      <c r="C248" t="s">
        <v>10126</v>
      </c>
      <c r="D248" t="s">
        <v>10127</v>
      </c>
      <c r="E248" t="s">
        <v>60</v>
      </c>
      <c r="F248" t="s">
        <v>10128</v>
      </c>
      <c r="G248">
        <v>11900</v>
      </c>
      <c r="H248">
        <v>0</v>
      </c>
      <c r="I248">
        <v>0.1</v>
      </c>
      <c r="J248">
        <v>0</v>
      </c>
      <c r="K248">
        <v>1</v>
      </c>
      <c r="L248" t="s">
        <v>38</v>
      </c>
      <c r="M248" t="s">
        <v>9895</v>
      </c>
      <c r="N248" t="s">
        <v>2944</v>
      </c>
      <c r="O248" t="s">
        <v>24</v>
      </c>
      <c r="P248" t="s">
        <v>9896</v>
      </c>
      <c r="Q248" t="s">
        <v>9897</v>
      </c>
      <c r="R248" t="s">
        <v>20</v>
      </c>
      <c r="S248" t="s">
        <v>105</v>
      </c>
      <c r="T248" t="s">
        <v>67</v>
      </c>
      <c r="U248" t="s">
        <v>9202</v>
      </c>
      <c r="V248" t="s">
        <v>9202</v>
      </c>
      <c r="W248" t="s">
        <v>9898</v>
      </c>
      <c r="X248" t="s">
        <v>20</v>
      </c>
      <c r="Y248">
        <v>2</v>
      </c>
      <c r="AB248" s="3" t="str">
        <f>IF(Table11112[[#This Row],[In Adafruit Kit]]+Table11112[[#This Row],[Common part]]&gt;0,1,"")</f>
        <v/>
      </c>
      <c r="AE248" s="3" t="e">
        <f>VLOOKUP(Table11112[[#This Row],[Resistance (Ohms)]],Values!$A$12:'Values'!D$88,3,0)</f>
        <v>#N/A</v>
      </c>
      <c r="AF248" s="3"/>
      <c r="AG248" s="3" t="str">
        <f>CONCATENATE(Table11112[[#This Row],[Resistance (Ohms)]],Table11112[[#This Row],[Tolerance]],Table11112[[#This Row],[Stock]])</f>
        <v>4.02kÂ±1%</v>
      </c>
      <c r="AH248" s="10" t="s">
        <v>11347</v>
      </c>
      <c r="AI248" s="6" t="s">
        <v>11351</v>
      </c>
    </row>
    <row r="249" spans="1:35">
      <c r="A249" t="s">
        <v>9890</v>
      </c>
      <c r="B249" t="s">
        <v>9891</v>
      </c>
      <c r="C249" t="s">
        <v>10129</v>
      </c>
      <c r="D249" t="s">
        <v>10130</v>
      </c>
      <c r="E249" t="s">
        <v>60</v>
      </c>
      <c r="F249" t="s">
        <v>10131</v>
      </c>
      <c r="G249">
        <v>11833</v>
      </c>
      <c r="H249">
        <v>0</v>
      </c>
      <c r="I249">
        <v>0.1</v>
      </c>
      <c r="J249">
        <v>0</v>
      </c>
      <c r="K249">
        <v>1</v>
      </c>
      <c r="L249" t="s">
        <v>38</v>
      </c>
      <c r="M249" t="s">
        <v>9895</v>
      </c>
      <c r="N249" t="s">
        <v>2668</v>
      </c>
      <c r="O249" t="s">
        <v>24</v>
      </c>
      <c r="P249" t="s">
        <v>9896</v>
      </c>
      <c r="Q249" t="s">
        <v>9897</v>
      </c>
      <c r="R249" t="s">
        <v>20</v>
      </c>
      <c r="S249" t="s">
        <v>105</v>
      </c>
      <c r="T249" t="s">
        <v>67</v>
      </c>
      <c r="U249" t="s">
        <v>9202</v>
      </c>
      <c r="V249" t="s">
        <v>9202</v>
      </c>
      <c r="W249" t="s">
        <v>9898</v>
      </c>
      <c r="X249" t="s">
        <v>20</v>
      </c>
      <c r="Y249">
        <v>2</v>
      </c>
      <c r="AB249" s="3" t="str">
        <f>IF(Table11112[[#This Row],[In Adafruit Kit]]+Table11112[[#This Row],[Common part]]&gt;0,1,"")</f>
        <v/>
      </c>
      <c r="AE249" s="3" t="e">
        <f>VLOOKUP(Table11112[[#This Row],[Resistance (Ohms)]],Values!$A$12:'Values'!D$88,3,0)</f>
        <v>#N/A</v>
      </c>
      <c r="AF249" s="3"/>
      <c r="AG249" s="3" t="str">
        <f>CONCATENATE(Table11112[[#This Row],[Resistance (Ohms)]],Table11112[[#This Row],[Tolerance]],Table11112[[#This Row],[Stock]])</f>
        <v>1.37kÂ±1%</v>
      </c>
      <c r="AH249" s="10" t="s">
        <v>11347</v>
      </c>
      <c r="AI249" s="6" t="s">
        <v>11351</v>
      </c>
    </row>
    <row r="250" spans="1:35">
      <c r="A250" t="s">
        <v>9890</v>
      </c>
      <c r="B250" t="s">
        <v>9891</v>
      </c>
      <c r="C250" t="s">
        <v>10132</v>
      </c>
      <c r="D250" t="s">
        <v>10133</v>
      </c>
      <c r="E250" t="s">
        <v>60</v>
      </c>
      <c r="F250" t="s">
        <v>10134</v>
      </c>
      <c r="G250">
        <v>11836</v>
      </c>
      <c r="H250">
        <v>0</v>
      </c>
      <c r="I250">
        <v>0.1</v>
      </c>
      <c r="J250">
        <v>0</v>
      </c>
      <c r="K250">
        <v>1</v>
      </c>
      <c r="L250" t="s">
        <v>38</v>
      </c>
      <c r="M250" t="s">
        <v>9895</v>
      </c>
      <c r="N250" t="s">
        <v>823</v>
      </c>
      <c r="O250" t="s">
        <v>24</v>
      </c>
      <c r="P250" t="s">
        <v>9896</v>
      </c>
      <c r="Q250" t="s">
        <v>9897</v>
      </c>
      <c r="R250" t="s">
        <v>20</v>
      </c>
      <c r="S250" t="s">
        <v>105</v>
      </c>
      <c r="T250" t="s">
        <v>67</v>
      </c>
      <c r="U250" t="s">
        <v>9202</v>
      </c>
      <c r="V250" t="s">
        <v>9202</v>
      </c>
      <c r="W250" t="s">
        <v>9898</v>
      </c>
      <c r="X250" t="s">
        <v>20</v>
      </c>
      <c r="Y250">
        <v>2</v>
      </c>
      <c r="AB250" s="3" t="str">
        <f>IF(Table11112[[#This Row],[In Adafruit Kit]]+Table11112[[#This Row],[Common part]]&gt;0,1,"")</f>
        <v/>
      </c>
      <c r="AE250" s="3" t="e">
        <f>VLOOKUP(Table11112[[#This Row],[Resistance (Ohms)]],Values!$A$12:'Values'!D$88,3,0)</f>
        <v>#N/A</v>
      </c>
      <c r="AF250" s="3"/>
      <c r="AG250" s="3" t="str">
        <f>CONCATENATE(Table11112[[#This Row],[Resistance (Ohms)]],Table11112[[#This Row],[Tolerance]],Table11112[[#This Row],[Stock]])</f>
        <v>3.4kÂ±1%</v>
      </c>
      <c r="AH250" s="10" t="s">
        <v>11347</v>
      </c>
      <c r="AI250" s="6" t="s">
        <v>11351</v>
      </c>
    </row>
    <row r="251" spans="1:35">
      <c r="A251" t="s">
        <v>9890</v>
      </c>
      <c r="B251" t="s">
        <v>9891</v>
      </c>
      <c r="C251" t="s">
        <v>10135</v>
      </c>
      <c r="D251" t="s">
        <v>10136</v>
      </c>
      <c r="E251" t="s">
        <v>60</v>
      </c>
      <c r="F251" t="s">
        <v>10137</v>
      </c>
      <c r="G251">
        <v>11813</v>
      </c>
      <c r="H251">
        <v>0</v>
      </c>
      <c r="I251">
        <v>0.1</v>
      </c>
      <c r="J251">
        <v>0</v>
      </c>
      <c r="K251">
        <v>1</v>
      </c>
      <c r="L251" t="s">
        <v>38</v>
      </c>
      <c r="M251" t="s">
        <v>9895</v>
      </c>
      <c r="N251" t="s">
        <v>1698</v>
      </c>
      <c r="O251" t="s">
        <v>24</v>
      </c>
      <c r="P251" t="s">
        <v>9896</v>
      </c>
      <c r="Q251" t="s">
        <v>9897</v>
      </c>
      <c r="R251" t="s">
        <v>20</v>
      </c>
      <c r="S251" t="s">
        <v>105</v>
      </c>
      <c r="T251" t="s">
        <v>67</v>
      </c>
      <c r="U251" t="s">
        <v>9202</v>
      </c>
      <c r="V251" t="s">
        <v>9202</v>
      </c>
      <c r="W251" t="s">
        <v>9898</v>
      </c>
      <c r="X251" t="s">
        <v>20</v>
      </c>
      <c r="Y251">
        <v>2</v>
      </c>
      <c r="AB251" s="3" t="str">
        <f>IF(Table11112[[#This Row],[In Adafruit Kit]]+Table11112[[#This Row],[Common part]]&gt;0,1,"")</f>
        <v/>
      </c>
      <c r="AE251" s="3" t="e">
        <f>VLOOKUP(Table11112[[#This Row],[Resistance (Ohms)]],Values!$A$12:'Values'!D$88,3,0)</f>
        <v>#N/A</v>
      </c>
      <c r="AF251" s="3"/>
      <c r="AG251" s="3" t="str">
        <f>CONCATENATE(Table11112[[#This Row],[Resistance (Ohms)]],Table11112[[#This Row],[Tolerance]],Table11112[[#This Row],[Stock]])</f>
        <v>6.34kÂ±1%</v>
      </c>
      <c r="AH251" s="10" t="s">
        <v>11347</v>
      </c>
      <c r="AI251" s="6" t="s">
        <v>11351</v>
      </c>
    </row>
    <row r="252" spans="1:35">
      <c r="A252" t="s">
        <v>9890</v>
      </c>
      <c r="B252" t="s">
        <v>9891</v>
      </c>
      <c r="C252" t="s">
        <v>10138</v>
      </c>
      <c r="D252" t="s">
        <v>10139</v>
      </c>
      <c r="E252" t="s">
        <v>60</v>
      </c>
      <c r="F252" t="s">
        <v>10140</v>
      </c>
      <c r="G252">
        <v>11789</v>
      </c>
      <c r="H252">
        <v>0</v>
      </c>
      <c r="I252">
        <v>0.1</v>
      </c>
      <c r="J252">
        <v>0</v>
      </c>
      <c r="K252">
        <v>1</v>
      </c>
      <c r="L252" t="s">
        <v>38</v>
      </c>
      <c r="M252" t="s">
        <v>9895</v>
      </c>
      <c r="N252" t="s">
        <v>1357</v>
      </c>
      <c r="O252" t="s">
        <v>24</v>
      </c>
      <c r="P252" t="s">
        <v>9896</v>
      </c>
      <c r="Q252" t="s">
        <v>9897</v>
      </c>
      <c r="R252" t="s">
        <v>20</v>
      </c>
      <c r="S252" t="s">
        <v>105</v>
      </c>
      <c r="T252" t="s">
        <v>67</v>
      </c>
      <c r="U252" t="s">
        <v>9202</v>
      </c>
      <c r="V252" t="s">
        <v>9202</v>
      </c>
      <c r="W252" t="s">
        <v>9898</v>
      </c>
      <c r="X252" t="s">
        <v>20</v>
      </c>
      <c r="Y252">
        <v>2</v>
      </c>
      <c r="AB252" s="3" t="str">
        <f>IF(Table11112[[#This Row],[In Adafruit Kit]]+Table11112[[#This Row],[Common part]]&gt;0,1,"")</f>
        <v/>
      </c>
      <c r="AE252" s="3" t="e">
        <f>VLOOKUP(Table11112[[#This Row],[Resistance (Ohms)]],Values!$A$12:'Values'!D$88,3,0)</f>
        <v>#N/A</v>
      </c>
      <c r="AF252" s="3"/>
      <c r="AG252" s="3" t="str">
        <f>CONCATENATE(Table11112[[#This Row],[Resistance (Ohms)]],Table11112[[#This Row],[Tolerance]],Table11112[[#This Row],[Stock]])</f>
        <v>909kÂ±1%</v>
      </c>
      <c r="AH252" s="10" t="s">
        <v>11347</v>
      </c>
      <c r="AI252" s="6" t="s">
        <v>11351</v>
      </c>
    </row>
    <row r="253" spans="1:35">
      <c r="A253" t="s">
        <v>9890</v>
      </c>
      <c r="B253" t="s">
        <v>9891</v>
      </c>
      <c r="C253" t="s">
        <v>10141</v>
      </c>
      <c r="D253" t="s">
        <v>10142</v>
      </c>
      <c r="E253" t="s">
        <v>60</v>
      </c>
      <c r="F253" t="s">
        <v>10143</v>
      </c>
      <c r="G253">
        <v>11744</v>
      </c>
      <c r="H253">
        <v>0</v>
      </c>
      <c r="I253">
        <v>0.1</v>
      </c>
      <c r="J253">
        <v>0</v>
      </c>
      <c r="K253">
        <v>1</v>
      </c>
      <c r="L253" t="s">
        <v>38</v>
      </c>
      <c r="M253" t="s">
        <v>9895</v>
      </c>
      <c r="N253">
        <v>634</v>
      </c>
      <c r="O253" t="s">
        <v>24</v>
      </c>
      <c r="P253" t="s">
        <v>9896</v>
      </c>
      <c r="Q253" t="s">
        <v>9897</v>
      </c>
      <c r="R253" t="s">
        <v>20</v>
      </c>
      <c r="S253" t="s">
        <v>105</v>
      </c>
      <c r="T253" t="s">
        <v>67</v>
      </c>
      <c r="U253" t="s">
        <v>9202</v>
      </c>
      <c r="V253" t="s">
        <v>9202</v>
      </c>
      <c r="W253" t="s">
        <v>9898</v>
      </c>
      <c r="X253" t="s">
        <v>20</v>
      </c>
      <c r="Y253">
        <v>2</v>
      </c>
      <c r="AB253" s="3" t="str">
        <f>IF(Table11112[[#This Row],[In Adafruit Kit]]+Table11112[[#This Row],[Common part]]&gt;0,1,"")</f>
        <v/>
      </c>
      <c r="AE253" s="3" t="e">
        <f>VLOOKUP(Table11112[[#This Row],[Resistance (Ohms)]],Values!$A$12:'Values'!D$88,3,0)</f>
        <v>#N/A</v>
      </c>
      <c r="AF253" s="3"/>
      <c r="AG253" s="3" t="str">
        <f>CONCATENATE(Table11112[[#This Row],[Resistance (Ohms)]],Table11112[[#This Row],[Tolerance]],Table11112[[#This Row],[Stock]])</f>
        <v>634Â±1%</v>
      </c>
      <c r="AH253" s="10" t="s">
        <v>11347</v>
      </c>
      <c r="AI253" s="6" t="s">
        <v>11351</v>
      </c>
    </row>
    <row r="254" spans="1:35">
      <c r="A254" t="s">
        <v>9890</v>
      </c>
      <c r="B254" t="s">
        <v>9891</v>
      </c>
      <c r="C254" t="s">
        <v>10144</v>
      </c>
      <c r="D254" t="s">
        <v>10145</v>
      </c>
      <c r="E254" t="s">
        <v>60</v>
      </c>
      <c r="F254" t="s">
        <v>10146</v>
      </c>
      <c r="G254">
        <v>11720</v>
      </c>
      <c r="H254">
        <v>0</v>
      </c>
      <c r="I254">
        <v>0.1</v>
      </c>
      <c r="J254">
        <v>0</v>
      </c>
      <c r="K254">
        <v>1</v>
      </c>
      <c r="L254" t="s">
        <v>38</v>
      </c>
      <c r="M254" t="s">
        <v>9895</v>
      </c>
      <c r="N254" t="s">
        <v>730</v>
      </c>
      <c r="O254" t="s">
        <v>24</v>
      </c>
      <c r="P254" t="s">
        <v>9896</v>
      </c>
      <c r="Q254" t="s">
        <v>9897</v>
      </c>
      <c r="R254" t="s">
        <v>20</v>
      </c>
      <c r="S254" t="s">
        <v>105</v>
      </c>
      <c r="T254" t="s">
        <v>67</v>
      </c>
      <c r="U254" t="s">
        <v>9202</v>
      </c>
      <c r="V254" t="s">
        <v>9202</v>
      </c>
      <c r="W254" t="s">
        <v>9898</v>
      </c>
      <c r="X254" t="s">
        <v>20</v>
      </c>
      <c r="Y254">
        <v>2</v>
      </c>
      <c r="AB254" s="3" t="str">
        <f>IF(Table11112[[#This Row],[In Adafruit Kit]]+Table11112[[#This Row],[Common part]]&gt;0,1,"")</f>
        <v/>
      </c>
      <c r="AE254" s="3" t="e">
        <f>VLOOKUP(Table11112[[#This Row],[Resistance (Ohms)]],Values!$A$12:'Values'!D$88,3,0)</f>
        <v>#N/A</v>
      </c>
      <c r="AF254" s="3"/>
      <c r="AG254" s="3" t="str">
        <f>CONCATENATE(Table11112[[#This Row],[Resistance (Ohms)]],Table11112[[#This Row],[Tolerance]],Table11112[[#This Row],[Stock]])</f>
        <v>19.6kÂ±1%</v>
      </c>
      <c r="AH254" s="10" t="s">
        <v>11347</v>
      </c>
      <c r="AI254" s="6" t="s">
        <v>11351</v>
      </c>
    </row>
    <row r="255" spans="1:35">
      <c r="A255" t="s">
        <v>9890</v>
      </c>
      <c r="B255" t="s">
        <v>9891</v>
      </c>
      <c r="C255" t="s">
        <v>10147</v>
      </c>
      <c r="D255" t="s">
        <v>10148</v>
      </c>
      <c r="E255" t="s">
        <v>60</v>
      </c>
      <c r="F255" t="s">
        <v>10149</v>
      </c>
      <c r="G255">
        <v>11587</v>
      </c>
      <c r="H255">
        <v>0</v>
      </c>
      <c r="I255">
        <v>0.1</v>
      </c>
      <c r="J255">
        <v>0</v>
      </c>
      <c r="K255">
        <v>1</v>
      </c>
      <c r="L255" t="s">
        <v>38</v>
      </c>
      <c r="M255" t="s">
        <v>9895</v>
      </c>
      <c r="N255" t="s">
        <v>1821</v>
      </c>
      <c r="O255" t="s">
        <v>24</v>
      </c>
      <c r="P255" t="s">
        <v>9896</v>
      </c>
      <c r="Q255" t="s">
        <v>9897</v>
      </c>
      <c r="R255" t="s">
        <v>20</v>
      </c>
      <c r="S255" t="s">
        <v>105</v>
      </c>
      <c r="T255" t="s">
        <v>67</v>
      </c>
      <c r="U255" t="s">
        <v>9202</v>
      </c>
      <c r="V255" t="s">
        <v>9202</v>
      </c>
      <c r="W255" t="s">
        <v>9898</v>
      </c>
      <c r="X255" t="s">
        <v>20</v>
      </c>
      <c r="Y255">
        <v>2</v>
      </c>
      <c r="AB255" s="3" t="str">
        <f>IF(Table11112[[#This Row],[In Adafruit Kit]]+Table11112[[#This Row],[Common part]]&gt;0,1,"")</f>
        <v/>
      </c>
      <c r="AE255" s="3" t="e">
        <f>VLOOKUP(Table11112[[#This Row],[Resistance (Ohms)]],Values!$A$12:'Values'!D$88,3,0)</f>
        <v>#N/A</v>
      </c>
      <c r="AF255" s="3"/>
      <c r="AG255" s="3" t="str">
        <f>CONCATENATE(Table11112[[#This Row],[Resistance (Ohms)]],Table11112[[#This Row],[Tolerance]],Table11112[[#This Row],[Stock]])</f>
        <v>60.4kÂ±1%</v>
      </c>
      <c r="AH255" s="10" t="s">
        <v>11347</v>
      </c>
      <c r="AI255" s="6" t="s">
        <v>11351</v>
      </c>
    </row>
    <row r="256" spans="1:35">
      <c r="A256" t="s">
        <v>9890</v>
      </c>
      <c r="B256" t="s">
        <v>9891</v>
      </c>
      <c r="C256" t="s">
        <v>10150</v>
      </c>
      <c r="D256" t="s">
        <v>10151</v>
      </c>
      <c r="E256" t="s">
        <v>60</v>
      </c>
      <c r="F256" t="s">
        <v>10152</v>
      </c>
      <c r="G256">
        <v>11509</v>
      </c>
      <c r="H256">
        <v>0</v>
      </c>
      <c r="I256">
        <v>0.1</v>
      </c>
      <c r="J256">
        <v>0</v>
      </c>
      <c r="K256">
        <v>1</v>
      </c>
      <c r="L256" t="s">
        <v>38</v>
      </c>
      <c r="M256" t="s">
        <v>9895</v>
      </c>
      <c r="N256" t="s">
        <v>1920</v>
      </c>
      <c r="O256" t="s">
        <v>24</v>
      </c>
      <c r="P256" t="s">
        <v>9896</v>
      </c>
      <c r="Q256" t="s">
        <v>9897</v>
      </c>
      <c r="R256" t="s">
        <v>20</v>
      </c>
      <c r="S256" t="s">
        <v>105</v>
      </c>
      <c r="T256" t="s">
        <v>67</v>
      </c>
      <c r="U256" t="s">
        <v>9202</v>
      </c>
      <c r="V256" t="s">
        <v>9202</v>
      </c>
      <c r="W256" t="s">
        <v>9898</v>
      </c>
      <c r="X256" t="s">
        <v>20</v>
      </c>
      <c r="Y256">
        <v>2</v>
      </c>
      <c r="AB256" s="3" t="str">
        <f>IF(Table11112[[#This Row],[In Adafruit Kit]]+Table11112[[#This Row],[Common part]]&gt;0,1,"")</f>
        <v/>
      </c>
      <c r="AE256" s="3" t="e">
        <f>VLOOKUP(Table11112[[#This Row],[Resistance (Ohms)]],Values!$A$12:'Values'!D$88,3,0)</f>
        <v>#N/A</v>
      </c>
      <c r="AF256" s="3"/>
      <c r="AG256" s="3" t="str">
        <f>CONCATENATE(Table11112[[#This Row],[Resistance (Ohms)]],Table11112[[#This Row],[Tolerance]],Table11112[[#This Row],[Stock]])</f>
        <v>44.2kÂ±1%</v>
      </c>
      <c r="AH256" s="10" t="s">
        <v>11347</v>
      </c>
      <c r="AI256" s="6" t="s">
        <v>11351</v>
      </c>
    </row>
    <row r="257" spans="1:35">
      <c r="A257" t="s">
        <v>9890</v>
      </c>
      <c r="B257" t="s">
        <v>9891</v>
      </c>
      <c r="C257" t="s">
        <v>10153</v>
      </c>
      <c r="D257" t="s">
        <v>10154</v>
      </c>
      <c r="E257" t="s">
        <v>60</v>
      </c>
      <c r="F257" t="s">
        <v>10155</v>
      </c>
      <c r="G257">
        <v>11491</v>
      </c>
      <c r="H257">
        <v>0</v>
      </c>
      <c r="I257">
        <v>0.1</v>
      </c>
      <c r="J257">
        <v>0</v>
      </c>
      <c r="K257">
        <v>1</v>
      </c>
      <c r="L257" t="s">
        <v>38</v>
      </c>
      <c r="M257" t="s">
        <v>9895</v>
      </c>
      <c r="N257" t="s">
        <v>513</v>
      </c>
      <c r="O257" t="s">
        <v>24</v>
      </c>
      <c r="P257" t="s">
        <v>9896</v>
      </c>
      <c r="Q257" t="s">
        <v>9897</v>
      </c>
      <c r="R257" t="s">
        <v>20</v>
      </c>
      <c r="S257" t="s">
        <v>105</v>
      </c>
      <c r="T257" t="s">
        <v>67</v>
      </c>
      <c r="U257" t="s">
        <v>9202</v>
      </c>
      <c r="V257" t="s">
        <v>9202</v>
      </c>
      <c r="W257" t="s">
        <v>9898</v>
      </c>
      <c r="X257" t="s">
        <v>20</v>
      </c>
      <c r="Y257">
        <v>2</v>
      </c>
      <c r="AB257" s="3" t="str">
        <f>IF(Table11112[[#This Row],[In Adafruit Kit]]+Table11112[[#This Row],[Common part]]&gt;0,1,"")</f>
        <v/>
      </c>
      <c r="AE257" s="3" t="e">
        <f>VLOOKUP(Table11112[[#This Row],[Resistance (Ohms)]],Values!$A$12:'Values'!D$88,3,0)</f>
        <v>#N/A</v>
      </c>
      <c r="AF257" s="3"/>
      <c r="AG257" s="3" t="str">
        <f>CONCATENATE(Table11112[[#This Row],[Resistance (Ohms)]],Table11112[[#This Row],[Tolerance]],Table11112[[#This Row],[Stock]])</f>
        <v>13kÂ±1%</v>
      </c>
      <c r="AH257" s="10" t="s">
        <v>11347</v>
      </c>
      <c r="AI257" s="6" t="s">
        <v>11351</v>
      </c>
    </row>
    <row r="258" spans="1:35">
      <c r="A258" t="s">
        <v>9890</v>
      </c>
      <c r="B258" t="s">
        <v>9891</v>
      </c>
      <c r="C258" t="s">
        <v>10156</v>
      </c>
      <c r="D258" t="s">
        <v>10157</v>
      </c>
      <c r="E258" t="s">
        <v>60</v>
      </c>
      <c r="F258" t="s">
        <v>10158</v>
      </c>
      <c r="G258">
        <v>11431</v>
      </c>
      <c r="H258">
        <v>0</v>
      </c>
      <c r="I258">
        <v>0.1</v>
      </c>
      <c r="J258">
        <v>0</v>
      </c>
      <c r="K258">
        <v>1</v>
      </c>
      <c r="L258" t="s">
        <v>38</v>
      </c>
      <c r="M258" t="s">
        <v>9895</v>
      </c>
      <c r="N258">
        <v>732</v>
      </c>
      <c r="O258" t="s">
        <v>24</v>
      </c>
      <c r="P258" t="s">
        <v>9896</v>
      </c>
      <c r="Q258" t="s">
        <v>9897</v>
      </c>
      <c r="R258" t="s">
        <v>20</v>
      </c>
      <c r="S258" t="s">
        <v>105</v>
      </c>
      <c r="T258" t="s">
        <v>67</v>
      </c>
      <c r="U258" t="s">
        <v>9202</v>
      </c>
      <c r="V258" t="s">
        <v>9202</v>
      </c>
      <c r="W258" t="s">
        <v>9898</v>
      </c>
      <c r="X258" t="s">
        <v>20</v>
      </c>
      <c r="Y258">
        <v>2</v>
      </c>
      <c r="AB258" s="3" t="str">
        <f>IF(Table11112[[#This Row],[In Adafruit Kit]]+Table11112[[#This Row],[Common part]]&gt;0,1,"")</f>
        <v/>
      </c>
      <c r="AE258" s="3" t="e">
        <f>VLOOKUP(Table11112[[#This Row],[Resistance (Ohms)]],Values!$A$12:'Values'!D$88,3,0)</f>
        <v>#N/A</v>
      </c>
      <c r="AF258" s="3"/>
      <c r="AG258" s="3" t="str">
        <f>CONCATENATE(Table11112[[#This Row],[Resistance (Ohms)]],Table11112[[#This Row],[Tolerance]],Table11112[[#This Row],[Stock]])</f>
        <v>732Â±1%</v>
      </c>
      <c r="AH258" s="10" t="s">
        <v>11347</v>
      </c>
      <c r="AI258" s="6" t="s">
        <v>11351</v>
      </c>
    </row>
    <row r="259" spans="1:35">
      <c r="A259" t="s">
        <v>9890</v>
      </c>
      <c r="B259" t="s">
        <v>9891</v>
      </c>
      <c r="C259" t="s">
        <v>10159</v>
      </c>
      <c r="D259" t="s">
        <v>10160</v>
      </c>
      <c r="E259" t="s">
        <v>60</v>
      </c>
      <c r="F259" t="s">
        <v>10161</v>
      </c>
      <c r="G259">
        <v>11384</v>
      </c>
      <c r="H259">
        <v>0</v>
      </c>
      <c r="I259">
        <v>0.1</v>
      </c>
      <c r="J259">
        <v>0</v>
      </c>
      <c r="K259">
        <v>1</v>
      </c>
      <c r="L259" t="s">
        <v>38</v>
      </c>
      <c r="M259" t="s">
        <v>9895</v>
      </c>
      <c r="N259" t="s">
        <v>895</v>
      </c>
      <c r="O259" t="s">
        <v>24</v>
      </c>
      <c r="P259" t="s">
        <v>9896</v>
      </c>
      <c r="Q259" t="s">
        <v>9897</v>
      </c>
      <c r="R259" t="s">
        <v>20</v>
      </c>
      <c r="S259" t="s">
        <v>105</v>
      </c>
      <c r="T259" t="s">
        <v>67</v>
      </c>
      <c r="U259" t="s">
        <v>9202</v>
      </c>
      <c r="V259" t="s">
        <v>9202</v>
      </c>
      <c r="W259" t="s">
        <v>9898</v>
      </c>
      <c r="X259" t="s">
        <v>20</v>
      </c>
      <c r="Y259">
        <v>2</v>
      </c>
      <c r="AB259" s="3" t="str">
        <f>IF(Table11112[[#This Row],[In Adafruit Kit]]+Table11112[[#This Row],[Common part]]&gt;0,1,"")</f>
        <v/>
      </c>
      <c r="AE259" s="3" t="e">
        <f>VLOOKUP(Table11112[[#This Row],[Resistance (Ohms)]],Values!$A$12:'Values'!D$88,3,0)</f>
        <v>#N/A</v>
      </c>
      <c r="AF259" s="3"/>
      <c r="AG259" s="3" t="str">
        <f>CONCATENATE(Table11112[[#This Row],[Resistance (Ohms)]],Table11112[[#This Row],[Tolerance]],Table11112[[#This Row],[Stock]])</f>
        <v>38.3kÂ±1%</v>
      </c>
      <c r="AH259" s="10" t="s">
        <v>11347</v>
      </c>
      <c r="AI259" s="6" t="s">
        <v>11351</v>
      </c>
    </row>
    <row r="260" spans="1:35">
      <c r="A260" t="s">
        <v>9890</v>
      </c>
      <c r="B260" t="s">
        <v>9891</v>
      </c>
      <c r="C260" t="s">
        <v>10162</v>
      </c>
      <c r="D260" t="s">
        <v>10163</v>
      </c>
      <c r="E260" t="s">
        <v>60</v>
      </c>
      <c r="F260" t="s">
        <v>10164</v>
      </c>
      <c r="G260">
        <v>11381</v>
      </c>
      <c r="H260">
        <v>0</v>
      </c>
      <c r="I260">
        <v>0.1</v>
      </c>
      <c r="J260">
        <v>0</v>
      </c>
      <c r="K260">
        <v>1</v>
      </c>
      <c r="L260" t="s">
        <v>38</v>
      </c>
      <c r="M260" t="s">
        <v>9895</v>
      </c>
      <c r="N260" t="s">
        <v>1894</v>
      </c>
      <c r="O260" t="s">
        <v>24</v>
      </c>
      <c r="P260" t="s">
        <v>9896</v>
      </c>
      <c r="Q260" t="s">
        <v>9897</v>
      </c>
      <c r="R260" t="s">
        <v>20</v>
      </c>
      <c r="S260" t="s">
        <v>105</v>
      </c>
      <c r="T260" t="s">
        <v>67</v>
      </c>
      <c r="U260" t="s">
        <v>9202</v>
      </c>
      <c r="V260" t="s">
        <v>9202</v>
      </c>
      <c r="W260" t="s">
        <v>9898</v>
      </c>
      <c r="X260" t="s">
        <v>20</v>
      </c>
      <c r="Y260">
        <v>2</v>
      </c>
      <c r="AB260" s="3" t="str">
        <f>IF(Table11112[[#This Row],[In Adafruit Kit]]+Table11112[[#This Row],[Common part]]&gt;0,1,"")</f>
        <v/>
      </c>
      <c r="AE260" s="3" t="e">
        <f>VLOOKUP(Table11112[[#This Row],[Resistance (Ohms)]],Values!$A$12:'Values'!D$88,3,0)</f>
        <v>#N/A</v>
      </c>
      <c r="AF260" s="3"/>
      <c r="AG260" s="3" t="str">
        <f>CONCATENATE(Table11112[[#This Row],[Resistance (Ohms)]],Table11112[[#This Row],[Tolerance]],Table11112[[#This Row],[Stock]])</f>
        <v>31.6kÂ±1%</v>
      </c>
      <c r="AH260" s="10" t="s">
        <v>11347</v>
      </c>
      <c r="AI260" s="6" t="s">
        <v>11351</v>
      </c>
    </row>
    <row r="261" spans="1:35">
      <c r="A261" t="s">
        <v>9890</v>
      </c>
      <c r="B261" t="s">
        <v>9891</v>
      </c>
      <c r="C261" t="s">
        <v>10165</v>
      </c>
      <c r="D261" t="s">
        <v>10166</v>
      </c>
      <c r="E261" t="s">
        <v>60</v>
      </c>
      <c r="F261" t="s">
        <v>10167</v>
      </c>
      <c r="G261">
        <v>11026</v>
      </c>
      <c r="H261">
        <v>0</v>
      </c>
      <c r="I261">
        <v>0.1</v>
      </c>
      <c r="J261">
        <v>0</v>
      </c>
      <c r="K261">
        <v>1</v>
      </c>
      <c r="L261" t="s">
        <v>38</v>
      </c>
      <c r="M261" t="s">
        <v>9895</v>
      </c>
      <c r="N261" t="s">
        <v>475</v>
      </c>
      <c r="O261" t="s">
        <v>24</v>
      </c>
      <c r="P261" t="s">
        <v>9896</v>
      </c>
      <c r="Q261" t="s">
        <v>9897</v>
      </c>
      <c r="R261" t="s">
        <v>20</v>
      </c>
      <c r="S261" t="s">
        <v>105</v>
      </c>
      <c r="T261" t="s">
        <v>67</v>
      </c>
      <c r="U261" t="s">
        <v>9202</v>
      </c>
      <c r="V261" t="s">
        <v>9202</v>
      </c>
      <c r="W261" t="s">
        <v>9898</v>
      </c>
      <c r="X261" t="s">
        <v>20</v>
      </c>
      <c r="Y261">
        <v>2</v>
      </c>
      <c r="AB261" s="3" t="str">
        <f>IF(Table11112[[#This Row],[In Adafruit Kit]]+Table11112[[#This Row],[Common part]]&gt;0,1,"")</f>
        <v/>
      </c>
      <c r="AE261" s="3" t="e">
        <f>VLOOKUP(Table11112[[#This Row],[Resistance (Ohms)]],Values!$A$12:'Values'!D$88,3,0)</f>
        <v>#N/A</v>
      </c>
      <c r="AF261" s="3"/>
      <c r="AG261" s="3" t="str">
        <f>CONCATENATE(Table11112[[#This Row],[Resistance (Ohms)]],Table11112[[#This Row],[Tolerance]],Table11112[[#This Row],[Stock]])</f>
        <v>1.3kÂ±1%</v>
      </c>
      <c r="AH261" s="10" t="s">
        <v>11347</v>
      </c>
      <c r="AI261" s="6" t="s">
        <v>11351</v>
      </c>
    </row>
    <row r="262" spans="1:35">
      <c r="A262" t="s">
        <v>9890</v>
      </c>
      <c r="B262" t="s">
        <v>9891</v>
      </c>
      <c r="C262" t="s">
        <v>10168</v>
      </c>
      <c r="D262" t="s">
        <v>10169</v>
      </c>
      <c r="E262" t="s">
        <v>60</v>
      </c>
      <c r="F262" t="s">
        <v>10170</v>
      </c>
      <c r="G262">
        <v>10850</v>
      </c>
      <c r="H262">
        <v>0</v>
      </c>
      <c r="I262">
        <v>0.1</v>
      </c>
      <c r="J262">
        <v>0</v>
      </c>
      <c r="K262">
        <v>1</v>
      </c>
      <c r="L262" t="s">
        <v>38</v>
      </c>
      <c r="M262" t="s">
        <v>9895</v>
      </c>
      <c r="N262" t="s">
        <v>1373</v>
      </c>
      <c r="O262" t="s">
        <v>24</v>
      </c>
      <c r="P262" t="s">
        <v>9896</v>
      </c>
      <c r="Q262" t="s">
        <v>9897</v>
      </c>
      <c r="R262" t="s">
        <v>20</v>
      </c>
      <c r="S262" t="s">
        <v>105</v>
      </c>
      <c r="T262" t="s">
        <v>67</v>
      </c>
      <c r="U262" t="s">
        <v>9202</v>
      </c>
      <c r="V262" t="s">
        <v>9202</v>
      </c>
      <c r="W262" t="s">
        <v>9898</v>
      </c>
      <c r="X262" t="s">
        <v>20</v>
      </c>
      <c r="Y262">
        <v>2</v>
      </c>
      <c r="AB262" s="3" t="str">
        <f>IF(Table11112[[#This Row],[In Adafruit Kit]]+Table11112[[#This Row],[Common part]]&gt;0,1,"")</f>
        <v/>
      </c>
      <c r="AE262" s="3" t="e">
        <f>VLOOKUP(Table11112[[#This Row],[Resistance (Ohms)]],Values!$A$12:'Values'!D$88,3,0)</f>
        <v>#N/A</v>
      </c>
      <c r="AF262" s="3"/>
      <c r="AG262" s="3" t="str">
        <f>CONCATENATE(Table11112[[#This Row],[Resistance (Ohms)]],Table11112[[#This Row],[Tolerance]],Table11112[[#This Row],[Stock]])</f>
        <v>12.4kÂ±1%</v>
      </c>
      <c r="AH262" s="10" t="s">
        <v>11347</v>
      </c>
      <c r="AI262" s="6" t="s">
        <v>11351</v>
      </c>
    </row>
    <row r="263" spans="1:35">
      <c r="A263" t="s">
        <v>9890</v>
      </c>
      <c r="B263" t="s">
        <v>9891</v>
      </c>
      <c r="C263" t="s">
        <v>10171</v>
      </c>
      <c r="D263" t="s">
        <v>10172</v>
      </c>
      <c r="E263" t="s">
        <v>60</v>
      </c>
      <c r="F263" t="s">
        <v>10173</v>
      </c>
      <c r="G263">
        <v>10846</v>
      </c>
      <c r="H263">
        <v>0</v>
      </c>
      <c r="I263">
        <v>0.1</v>
      </c>
      <c r="J263">
        <v>0</v>
      </c>
      <c r="K263">
        <v>1</v>
      </c>
      <c r="L263" t="s">
        <v>38</v>
      </c>
      <c r="M263" t="s">
        <v>9895</v>
      </c>
      <c r="N263" t="s">
        <v>1268</v>
      </c>
      <c r="O263" t="s">
        <v>24</v>
      </c>
      <c r="P263" t="s">
        <v>9896</v>
      </c>
      <c r="Q263" t="s">
        <v>9897</v>
      </c>
      <c r="R263" t="s">
        <v>20</v>
      </c>
      <c r="S263" t="s">
        <v>105</v>
      </c>
      <c r="T263" t="s">
        <v>67</v>
      </c>
      <c r="U263" t="s">
        <v>9202</v>
      </c>
      <c r="V263" t="s">
        <v>9202</v>
      </c>
      <c r="W263" t="s">
        <v>9898</v>
      </c>
      <c r="X263" t="s">
        <v>20</v>
      </c>
      <c r="Y263">
        <v>2</v>
      </c>
      <c r="AB263" s="3" t="str">
        <f>IF(Table11112[[#This Row],[In Adafruit Kit]]+Table11112[[#This Row],[Common part]]&gt;0,1,"")</f>
        <v/>
      </c>
      <c r="AE263" s="3" t="e">
        <f>VLOOKUP(Table11112[[#This Row],[Resistance (Ohms)]],Values!$A$12:'Values'!D$88,3,0)</f>
        <v>#N/A</v>
      </c>
      <c r="AF263" s="3"/>
      <c r="AG263" s="3" t="str">
        <f>CONCATENATE(Table11112[[#This Row],[Resistance (Ohms)]],Table11112[[#This Row],[Tolerance]],Table11112[[#This Row],[Stock]])</f>
        <v>113kÂ±1%</v>
      </c>
      <c r="AH263" s="10" t="s">
        <v>11347</v>
      </c>
      <c r="AI263" s="6" t="s">
        <v>11351</v>
      </c>
    </row>
    <row r="264" spans="1:35">
      <c r="A264" t="s">
        <v>9890</v>
      </c>
      <c r="B264" t="s">
        <v>9891</v>
      </c>
      <c r="C264" t="s">
        <v>10174</v>
      </c>
      <c r="D264" t="s">
        <v>10175</v>
      </c>
      <c r="E264" t="s">
        <v>60</v>
      </c>
      <c r="F264" t="s">
        <v>10176</v>
      </c>
      <c r="G264">
        <v>10831</v>
      </c>
      <c r="H264">
        <v>0</v>
      </c>
      <c r="I264">
        <v>0.1</v>
      </c>
      <c r="J264">
        <v>0</v>
      </c>
      <c r="K264">
        <v>1</v>
      </c>
      <c r="L264" t="s">
        <v>38</v>
      </c>
      <c r="M264" t="s">
        <v>9895</v>
      </c>
      <c r="N264" t="s">
        <v>1178</v>
      </c>
      <c r="O264" t="s">
        <v>24</v>
      </c>
      <c r="P264" t="s">
        <v>9896</v>
      </c>
      <c r="Q264" t="s">
        <v>9897</v>
      </c>
      <c r="R264" t="s">
        <v>20</v>
      </c>
      <c r="S264" t="s">
        <v>105</v>
      </c>
      <c r="T264" t="s">
        <v>67</v>
      </c>
      <c r="U264" t="s">
        <v>9202</v>
      </c>
      <c r="V264" t="s">
        <v>9202</v>
      </c>
      <c r="W264" t="s">
        <v>9898</v>
      </c>
      <c r="X264" t="s">
        <v>20</v>
      </c>
      <c r="Y264">
        <v>2</v>
      </c>
      <c r="AB264" s="3" t="str">
        <f>IF(Table11112[[#This Row],[In Adafruit Kit]]+Table11112[[#This Row],[Common part]]&gt;0,1,"")</f>
        <v/>
      </c>
      <c r="AE264" s="3" t="e">
        <f>VLOOKUP(Table11112[[#This Row],[Resistance (Ohms)]],Values!$A$12:'Values'!D$88,3,0)</f>
        <v>#N/A</v>
      </c>
      <c r="AF264" s="3"/>
      <c r="AG264" s="3" t="str">
        <f>CONCATENATE(Table11112[[#This Row],[Resistance (Ohms)]],Table11112[[#This Row],[Tolerance]],Table11112[[#This Row],[Stock]])</f>
        <v>1.24kÂ±1%</v>
      </c>
      <c r="AH264" s="10" t="s">
        <v>11347</v>
      </c>
      <c r="AI264" s="6" t="s">
        <v>11351</v>
      </c>
    </row>
    <row r="265" spans="1:35">
      <c r="A265" t="s">
        <v>9890</v>
      </c>
      <c r="B265" t="s">
        <v>9891</v>
      </c>
      <c r="C265" t="s">
        <v>10177</v>
      </c>
      <c r="D265" t="s">
        <v>10178</v>
      </c>
      <c r="E265" t="s">
        <v>60</v>
      </c>
      <c r="F265" t="s">
        <v>10179</v>
      </c>
      <c r="G265">
        <v>10806</v>
      </c>
      <c r="H265">
        <v>0</v>
      </c>
      <c r="I265">
        <v>0.1</v>
      </c>
      <c r="J265">
        <v>0</v>
      </c>
      <c r="K265">
        <v>1</v>
      </c>
      <c r="L265" t="s">
        <v>38</v>
      </c>
      <c r="M265" t="s">
        <v>9895</v>
      </c>
      <c r="N265" t="s">
        <v>1850</v>
      </c>
      <c r="O265" t="s">
        <v>24</v>
      </c>
      <c r="P265" t="s">
        <v>9896</v>
      </c>
      <c r="Q265" t="s">
        <v>9897</v>
      </c>
      <c r="R265" t="s">
        <v>20</v>
      </c>
      <c r="S265" t="s">
        <v>105</v>
      </c>
      <c r="T265" t="s">
        <v>67</v>
      </c>
      <c r="U265" t="s">
        <v>9202</v>
      </c>
      <c r="V265" t="s">
        <v>9202</v>
      </c>
      <c r="W265" t="s">
        <v>9898</v>
      </c>
      <c r="X265" t="s">
        <v>20</v>
      </c>
      <c r="Y265">
        <v>2</v>
      </c>
      <c r="AB265" s="3" t="str">
        <f>IF(Table11112[[#This Row],[In Adafruit Kit]]+Table11112[[#This Row],[Common part]]&gt;0,1,"")</f>
        <v/>
      </c>
      <c r="AE265" s="3" t="e">
        <f>VLOOKUP(Table11112[[#This Row],[Resistance (Ohms)]],Values!$A$12:'Values'!D$88,3,0)</f>
        <v>#N/A</v>
      </c>
      <c r="AF265" s="3"/>
      <c r="AG265" s="3" t="str">
        <f>CONCATENATE(Table11112[[#This Row],[Resistance (Ohms)]],Table11112[[#This Row],[Tolerance]],Table11112[[#This Row],[Stock]])</f>
        <v>88.7kÂ±1%</v>
      </c>
      <c r="AH265" s="10" t="s">
        <v>11347</v>
      </c>
      <c r="AI265" s="6" t="s">
        <v>11351</v>
      </c>
    </row>
    <row r="266" spans="1:35">
      <c r="A266" t="s">
        <v>9890</v>
      </c>
      <c r="B266" t="s">
        <v>9891</v>
      </c>
      <c r="C266" t="s">
        <v>10180</v>
      </c>
      <c r="D266" t="s">
        <v>10181</v>
      </c>
      <c r="E266" t="s">
        <v>60</v>
      </c>
      <c r="F266" t="s">
        <v>10182</v>
      </c>
      <c r="G266">
        <v>10633</v>
      </c>
      <c r="H266">
        <v>0</v>
      </c>
      <c r="I266">
        <v>0.1</v>
      </c>
      <c r="J266">
        <v>0</v>
      </c>
      <c r="K266">
        <v>1</v>
      </c>
      <c r="L266" t="s">
        <v>38</v>
      </c>
      <c r="M266" t="s">
        <v>9895</v>
      </c>
      <c r="N266">
        <v>56.2</v>
      </c>
      <c r="O266" t="s">
        <v>24</v>
      </c>
      <c r="P266" t="s">
        <v>9896</v>
      </c>
      <c r="Q266" t="s">
        <v>9897</v>
      </c>
      <c r="R266" t="s">
        <v>20</v>
      </c>
      <c r="S266" t="s">
        <v>105</v>
      </c>
      <c r="T266" t="s">
        <v>67</v>
      </c>
      <c r="U266" t="s">
        <v>9202</v>
      </c>
      <c r="V266" t="s">
        <v>9202</v>
      </c>
      <c r="W266" t="s">
        <v>9898</v>
      </c>
      <c r="X266" t="s">
        <v>20</v>
      </c>
      <c r="Y266">
        <v>2</v>
      </c>
      <c r="AB266" s="3" t="str">
        <f>IF(Table11112[[#This Row],[In Adafruit Kit]]+Table11112[[#This Row],[Common part]]&gt;0,1,"")</f>
        <v/>
      </c>
      <c r="AE266" s="3" t="e">
        <f>VLOOKUP(Table11112[[#This Row],[Resistance (Ohms)]],Values!$A$12:'Values'!D$88,3,0)</f>
        <v>#N/A</v>
      </c>
      <c r="AF266" s="3"/>
      <c r="AG266" s="3" t="str">
        <f>CONCATENATE(Table11112[[#This Row],[Resistance (Ohms)]],Table11112[[#This Row],[Tolerance]],Table11112[[#This Row],[Stock]])</f>
        <v>56.2Â±1%</v>
      </c>
      <c r="AH266" s="10" t="s">
        <v>11347</v>
      </c>
      <c r="AI266" s="6" t="s">
        <v>11351</v>
      </c>
    </row>
    <row r="267" spans="1:35">
      <c r="A267" t="s">
        <v>9890</v>
      </c>
      <c r="B267" t="s">
        <v>9891</v>
      </c>
      <c r="C267" t="s">
        <v>10183</v>
      </c>
      <c r="D267" t="s">
        <v>10184</v>
      </c>
      <c r="E267" t="s">
        <v>60</v>
      </c>
      <c r="F267" t="s">
        <v>10185</v>
      </c>
      <c r="G267">
        <v>10835</v>
      </c>
      <c r="H267">
        <v>0</v>
      </c>
      <c r="I267">
        <v>0.1</v>
      </c>
      <c r="J267">
        <v>0</v>
      </c>
      <c r="K267">
        <v>1</v>
      </c>
      <c r="L267" t="s">
        <v>38</v>
      </c>
      <c r="M267" t="s">
        <v>9895</v>
      </c>
      <c r="N267" t="s">
        <v>1142</v>
      </c>
      <c r="O267" t="s">
        <v>24</v>
      </c>
      <c r="P267" t="s">
        <v>9896</v>
      </c>
      <c r="Q267" t="s">
        <v>9897</v>
      </c>
      <c r="R267" t="s">
        <v>20</v>
      </c>
      <c r="S267" t="s">
        <v>105</v>
      </c>
      <c r="T267" t="s">
        <v>67</v>
      </c>
      <c r="U267" t="s">
        <v>9202</v>
      </c>
      <c r="V267" t="s">
        <v>9202</v>
      </c>
      <c r="W267" t="s">
        <v>9898</v>
      </c>
      <c r="X267" t="s">
        <v>20</v>
      </c>
      <c r="Y267">
        <v>2</v>
      </c>
      <c r="AB267" s="3" t="str">
        <f>IF(Table11112[[#This Row],[In Adafruit Kit]]+Table11112[[#This Row],[Common part]]&gt;0,1,"")</f>
        <v/>
      </c>
      <c r="AE267" s="3" t="e">
        <f>VLOOKUP(Table11112[[#This Row],[Resistance (Ohms)]],Values!$A$12:'Values'!D$88,3,0)</f>
        <v>#N/A</v>
      </c>
      <c r="AF267" s="3"/>
      <c r="AG267" s="3" t="str">
        <f>CONCATENATE(Table11112[[#This Row],[Resistance (Ohms)]],Table11112[[#This Row],[Tolerance]],Table11112[[#This Row],[Stock]])</f>
        <v>332kÂ±1%</v>
      </c>
      <c r="AH267" s="10" t="s">
        <v>11347</v>
      </c>
      <c r="AI267" s="6" t="s">
        <v>11351</v>
      </c>
    </row>
    <row r="268" spans="1:35">
      <c r="A268" t="s">
        <v>9890</v>
      </c>
      <c r="B268" t="s">
        <v>9891</v>
      </c>
      <c r="C268" t="s">
        <v>10186</v>
      </c>
      <c r="D268" t="s">
        <v>10187</v>
      </c>
      <c r="E268" t="s">
        <v>60</v>
      </c>
      <c r="F268" t="s">
        <v>10188</v>
      </c>
      <c r="G268">
        <v>10495</v>
      </c>
      <c r="H268">
        <v>0</v>
      </c>
      <c r="I268">
        <v>0.1</v>
      </c>
      <c r="J268">
        <v>0</v>
      </c>
      <c r="K268">
        <v>1</v>
      </c>
      <c r="L268" t="s">
        <v>38</v>
      </c>
      <c r="M268" t="s">
        <v>9895</v>
      </c>
      <c r="N268" t="s">
        <v>324</v>
      </c>
      <c r="O268" t="s">
        <v>24</v>
      </c>
      <c r="P268" t="s">
        <v>9896</v>
      </c>
      <c r="Q268" t="s">
        <v>9897</v>
      </c>
      <c r="R268" t="s">
        <v>20</v>
      </c>
      <c r="S268" t="s">
        <v>105</v>
      </c>
      <c r="T268" t="s">
        <v>67</v>
      </c>
      <c r="U268" t="s">
        <v>9202</v>
      </c>
      <c r="V268" t="s">
        <v>9202</v>
      </c>
      <c r="W268" t="s">
        <v>9898</v>
      </c>
      <c r="X268" t="s">
        <v>20</v>
      </c>
      <c r="Y268">
        <v>2</v>
      </c>
      <c r="AB268" s="3" t="str">
        <f>IF(Table11112[[#This Row],[In Adafruit Kit]]+Table11112[[#This Row],[Common part]]&gt;0,1,"")</f>
        <v/>
      </c>
      <c r="AE268" s="3" t="str">
        <f>VLOOKUP(Table11112[[#This Row],[Resistance (Ohms)]],Values!$A$12:'Values'!D$88,3,0)</f>
        <v>STOCK</v>
      </c>
      <c r="AF268" s="3"/>
      <c r="AG268" s="3" t="str">
        <f>CONCATENATE(Table11112[[#This Row],[Resistance (Ohms)]],Table11112[[#This Row],[Tolerance]],Table11112[[#This Row],[Stock]])</f>
        <v>75kÂ±1%</v>
      </c>
      <c r="AH268" s="10" t="s">
        <v>11347</v>
      </c>
      <c r="AI268" s="6" t="s">
        <v>11351</v>
      </c>
    </row>
    <row r="269" spans="1:35">
      <c r="A269" t="s">
        <v>9890</v>
      </c>
      <c r="B269" t="s">
        <v>9891</v>
      </c>
      <c r="C269" t="s">
        <v>10189</v>
      </c>
      <c r="D269" t="s">
        <v>10190</v>
      </c>
      <c r="E269" t="s">
        <v>60</v>
      </c>
      <c r="F269" t="s">
        <v>10191</v>
      </c>
      <c r="G269">
        <v>10487</v>
      </c>
      <c r="H269">
        <v>0</v>
      </c>
      <c r="I269">
        <v>0.1</v>
      </c>
      <c r="J269">
        <v>0</v>
      </c>
      <c r="K269">
        <v>1</v>
      </c>
      <c r="L269" t="s">
        <v>38</v>
      </c>
      <c r="M269" t="s">
        <v>9895</v>
      </c>
      <c r="N269">
        <v>118</v>
      </c>
      <c r="O269" t="s">
        <v>24</v>
      </c>
      <c r="P269" t="s">
        <v>9896</v>
      </c>
      <c r="Q269" t="s">
        <v>9897</v>
      </c>
      <c r="R269" t="s">
        <v>20</v>
      </c>
      <c r="S269" t="s">
        <v>105</v>
      </c>
      <c r="T269" t="s">
        <v>67</v>
      </c>
      <c r="U269" t="s">
        <v>9202</v>
      </c>
      <c r="V269" t="s">
        <v>9202</v>
      </c>
      <c r="W269" t="s">
        <v>9898</v>
      </c>
      <c r="X269" t="s">
        <v>20</v>
      </c>
      <c r="Y269">
        <v>2</v>
      </c>
      <c r="AB269" s="3" t="str">
        <f>IF(Table11112[[#This Row],[In Adafruit Kit]]+Table11112[[#This Row],[Common part]]&gt;0,1,"")</f>
        <v/>
      </c>
      <c r="AE269" s="3" t="e">
        <f>VLOOKUP(Table11112[[#This Row],[Resistance (Ohms)]],Values!$A$12:'Values'!D$88,3,0)</f>
        <v>#N/A</v>
      </c>
      <c r="AF269" s="3"/>
      <c r="AG269" s="3" t="str">
        <f>CONCATENATE(Table11112[[#This Row],[Resistance (Ohms)]],Table11112[[#This Row],[Tolerance]],Table11112[[#This Row],[Stock]])</f>
        <v>118Â±1%</v>
      </c>
      <c r="AH269" s="10" t="s">
        <v>11347</v>
      </c>
      <c r="AI269" s="6" t="s">
        <v>11351</v>
      </c>
    </row>
    <row r="270" spans="1:35">
      <c r="A270" t="s">
        <v>9890</v>
      </c>
      <c r="B270" t="s">
        <v>9891</v>
      </c>
      <c r="C270" t="s">
        <v>10192</v>
      </c>
      <c r="D270" t="s">
        <v>10193</v>
      </c>
      <c r="E270" t="s">
        <v>60</v>
      </c>
      <c r="F270" t="s">
        <v>10194</v>
      </c>
      <c r="G270">
        <v>10452</v>
      </c>
      <c r="H270">
        <v>0</v>
      </c>
      <c r="I270">
        <v>0.1</v>
      </c>
      <c r="J270">
        <v>0</v>
      </c>
      <c r="K270">
        <v>1</v>
      </c>
      <c r="L270" t="s">
        <v>38</v>
      </c>
      <c r="M270" t="s">
        <v>9895</v>
      </c>
      <c r="N270" t="s">
        <v>949</v>
      </c>
      <c r="O270" t="s">
        <v>24</v>
      </c>
      <c r="P270" t="s">
        <v>9896</v>
      </c>
      <c r="Q270" t="s">
        <v>9897</v>
      </c>
      <c r="R270" t="s">
        <v>20</v>
      </c>
      <c r="S270" t="s">
        <v>105</v>
      </c>
      <c r="T270" t="s">
        <v>67</v>
      </c>
      <c r="U270" t="s">
        <v>9202</v>
      </c>
      <c r="V270" t="s">
        <v>9202</v>
      </c>
      <c r="W270" t="s">
        <v>9898</v>
      </c>
      <c r="X270" t="s">
        <v>20</v>
      </c>
      <c r="Y270">
        <v>2</v>
      </c>
      <c r="AB270" s="3" t="str">
        <f>IF(Table11112[[#This Row],[In Adafruit Kit]]+Table11112[[#This Row],[Common part]]&gt;0,1,"")</f>
        <v/>
      </c>
      <c r="AE270" s="3" t="e">
        <f>VLOOKUP(Table11112[[#This Row],[Resistance (Ohms)]],Values!$A$12:'Values'!D$88,3,0)</f>
        <v>#N/A</v>
      </c>
      <c r="AF270" s="3"/>
      <c r="AG270" s="3" t="str">
        <f>CONCATENATE(Table11112[[#This Row],[Resistance (Ohms)]],Table11112[[#This Row],[Tolerance]],Table11112[[#This Row],[Stock]])</f>
        <v>3.65kÂ±1%</v>
      </c>
      <c r="AH270" s="10" t="s">
        <v>11347</v>
      </c>
      <c r="AI270" s="6" t="s">
        <v>11351</v>
      </c>
    </row>
    <row r="271" spans="1:35">
      <c r="A271" t="s">
        <v>9890</v>
      </c>
      <c r="B271" t="s">
        <v>9891</v>
      </c>
      <c r="C271" t="s">
        <v>10195</v>
      </c>
      <c r="D271" t="s">
        <v>10196</v>
      </c>
      <c r="E271" t="s">
        <v>60</v>
      </c>
      <c r="F271" t="s">
        <v>10197</v>
      </c>
      <c r="G271">
        <v>10450</v>
      </c>
      <c r="H271">
        <v>0</v>
      </c>
      <c r="I271">
        <v>0.1</v>
      </c>
      <c r="J271">
        <v>0</v>
      </c>
      <c r="K271">
        <v>1</v>
      </c>
      <c r="L271" t="s">
        <v>38</v>
      </c>
      <c r="M271" t="s">
        <v>9895</v>
      </c>
      <c r="N271" t="s">
        <v>714</v>
      </c>
      <c r="O271" t="s">
        <v>24</v>
      </c>
      <c r="P271" t="s">
        <v>9896</v>
      </c>
      <c r="Q271" t="s">
        <v>9897</v>
      </c>
      <c r="R271" t="s">
        <v>20</v>
      </c>
      <c r="S271" t="s">
        <v>105</v>
      </c>
      <c r="T271" t="s">
        <v>67</v>
      </c>
      <c r="U271" t="s">
        <v>9202</v>
      </c>
      <c r="V271" t="s">
        <v>9202</v>
      </c>
      <c r="W271" t="s">
        <v>9898</v>
      </c>
      <c r="X271" t="s">
        <v>20</v>
      </c>
      <c r="Y271">
        <v>2</v>
      </c>
      <c r="AB271" s="3" t="str">
        <f>IF(Table11112[[#This Row],[In Adafruit Kit]]+Table11112[[#This Row],[Common part]]&gt;0,1,"")</f>
        <v/>
      </c>
      <c r="AE271" s="3" t="e">
        <f>VLOOKUP(Table11112[[#This Row],[Resistance (Ohms)]],Values!$A$12:'Values'!D$88,3,0)</f>
        <v>#N/A</v>
      </c>
      <c r="AF271" s="3"/>
      <c r="AG271" s="3" t="str">
        <f>CONCATENATE(Table11112[[#This Row],[Resistance (Ohms)]],Table11112[[#This Row],[Tolerance]],Table11112[[#This Row],[Stock]])</f>
        <v>1.74kÂ±1%</v>
      </c>
      <c r="AH271" s="10" t="s">
        <v>11347</v>
      </c>
      <c r="AI271" s="6" t="s">
        <v>11351</v>
      </c>
    </row>
    <row r="272" spans="1:35">
      <c r="A272" t="s">
        <v>9890</v>
      </c>
      <c r="B272" t="s">
        <v>9891</v>
      </c>
      <c r="C272" t="s">
        <v>10198</v>
      </c>
      <c r="D272" t="s">
        <v>10199</v>
      </c>
      <c r="E272" t="s">
        <v>60</v>
      </c>
      <c r="F272" t="s">
        <v>10200</v>
      </c>
      <c r="G272">
        <v>10436</v>
      </c>
      <c r="H272">
        <v>0</v>
      </c>
      <c r="I272">
        <v>0.1</v>
      </c>
      <c r="J272">
        <v>0</v>
      </c>
      <c r="K272">
        <v>1</v>
      </c>
      <c r="L272" t="s">
        <v>38</v>
      </c>
      <c r="M272" t="s">
        <v>9895</v>
      </c>
      <c r="N272" t="s">
        <v>1734</v>
      </c>
      <c r="O272" t="s">
        <v>24</v>
      </c>
      <c r="P272" t="s">
        <v>9896</v>
      </c>
      <c r="Q272" t="s">
        <v>9897</v>
      </c>
      <c r="R272" t="s">
        <v>20</v>
      </c>
      <c r="S272" t="s">
        <v>105</v>
      </c>
      <c r="T272" t="s">
        <v>67</v>
      </c>
      <c r="U272" t="s">
        <v>9202</v>
      </c>
      <c r="V272" t="s">
        <v>9202</v>
      </c>
      <c r="W272" t="s">
        <v>9898</v>
      </c>
      <c r="X272" t="s">
        <v>20</v>
      </c>
      <c r="Y272">
        <v>2</v>
      </c>
      <c r="AB272" s="3" t="str">
        <f>IF(Table11112[[#This Row],[In Adafruit Kit]]+Table11112[[#This Row],[Common part]]&gt;0,1,"")</f>
        <v/>
      </c>
      <c r="AE272" s="3" t="e">
        <f>VLOOKUP(Table11112[[#This Row],[Resistance (Ohms)]],Values!$A$12:'Values'!D$88,3,0)</f>
        <v>#N/A</v>
      </c>
      <c r="AF272" s="3"/>
      <c r="AG272" s="3" t="str">
        <f>CONCATENATE(Table11112[[#This Row],[Resistance (Ohms)]],Table11112[[#This Row],[Tolerance]],Table11112[[#This Row],[Stock]])</f>
        <v>1.13kÂ±1%</v>
      </c>
      <c r="AH272" s="10" t="s">
        <v>11347</v>
      </c>
      <c r="AI272" s="6" t="s">
        <v>11351</v>
      </c>
    </row>
    <row r="273" spans="1:35">
      <c r="A273" t="s">
        <v>9890</v>
      </c>
      <c r="B273" t="s">
        <v>9891</v>
      </c>
      <c r="C273" t="s">
        <v>10201</v>
      </c>
      <c r="D273" t="s">
        <v>10202</v>
      </c>
      <c r="E273" t="s">
        <v>60</v>
      </c>
      <c r="F273" t="s">
        <v>10203</v>
      </c>
      <c r="G273">
        <v>9279</v>
      </c>
      <c r="H273">
        <v>0</v>
      </c>
      <c r="I273">
        <v>0.1</v>
      </c>
      <c r="J273">
        <v>0</v>
      </c>
      <c r="K273">
        <v>1</v>
      </c>
      <c r="L273" t="s">
        <v>38</v>
      </c>
      <c r="M273" t="s">
        <v>9895</v>
      </c>
      <c r="N273">
        <v>340</v>
      </c>
      <c r="O273" t="s">
        <v>24</v>
      </c>
      <c r="P273" t="s">
        <v>9896</v>
      </c>
      <c r="Q273" t="s">
        <v>9897</v>
      </c>
      <c r="R273" t="s">
        <v>20</v>
      </c>
      <c r="S273" t="s">
        <v>105</v>
      </c>
      <c r="T273" t="s">
        <v>67</v>
      </c>
      <c r="U273" t="s">
        <v>9202</v>
      </c>
      <c r="V273" t="s">
        <v>9202</v>
      </c>
      <c r="W273" t="s">
        <v>9898</v>
      </c>
      <c r="X273" t="s">
        <v>20</v>
      </c>
      <c r="Y273">
        <v>2</v>
      </c>
      <c r="AB273" s="3" t="str">
        <f>IF(Table11112[[#This Row],[In Adafruit Kit]]+Table11112[[#This Row],[Common part]]&gt;0,1,"")</f>
        <v/>
      </c>
      <c r="AE273" s="3" t="e">
        <f>VLOOKUP(Table11112[[#This Row],[Resistance (Ohms)]],Values!$A$12:'Values'!D$88,3,0)</f>
        <v>#N/A</v>
      </c>
      <c r="AF273" s="3"/>
      <c r="AG273" s="3" t="str">
        <f>CONCATENATE(Table11112[[#This Row],[Resistance (Ohms)]],Table11112[[#This Row],[Tolerance]],Table11112[[#This Row],[Stock]])</f>
        <v>340Â±1%</v>
      </c>
      <c r="AH273" s="10" t="s">
        <v>11347</v>
      </c>
      <c r="AI273" s="6" t="s">
        <v>11351</v>
      </c>
    </row>
    <row r="274" spans="1:35">
      <c r="A274" t="s">
        <v>9890</v>
      </c>
      <c r="B274" t="s">
        <v>9891</v>
      </c>
      <c r="C274" t="s">
        <v>10204</v>
      </c>
      <c r="D274" t="s">
        <v>10205</v>
      </c>
      <c r="E274" t="s">
        <v>60</v>
      </c>
      <c r="F274" t="s">
        <v>10206</v>
      </c>
      <c r="G274">
        <v>10242</v>
      </c>
      <c r="H274">
        <v>0</v>
      </c>
      <c r="I274">
        <v>0.1</v>
      </c>
      <c r="J274">
        <v>0</v>
      </c>
      <c r="K274">
        <v>1</v>
      </c>
      <c r="L274" t="s">
        <v>38</v>
      </c>
      <c r="M274" t="s">
        <v>9895</v>
      </c>
      <c r="N274">
        <v>909</v>
      </c>
      <c r="O274" t="s">
        <v>24</v>
      </c>
      <c r="P274" t="s">
        <v>9896</v>
      </c>
      <c r="Q274" t="s">
        <v>9897</v>
      </c>
      <c r="R274" t="s">
        <v>20</v>
      </c>
      <c r="S274" t="s">
        <v>105</v>
      </c>
      <c r="T274" t="s">
        <v>67</v>
      </c>
      <c r="U274" t="s">
        <v>9202</v>
      </c>
      <c r="V274" t="s">
        <v>9202</v>
      </c>
      <c r="W274" t="s">
        <v>9898</v>
      </c>
      <c r="X274" t="s">
        <v>20</v>
      </c>
      <c r="Y274">
        <v>2</v>
      </c>
      <c r="AB274" s="3" t="str">
        <f>IF(Table11112[[#This Row],[In Adafruit Kit]]+Table11112[[#This Row],[Common part]]&gt;0,1,"")</f>
        <v/>
      </c>
      <c r="AE274" s="3" t="e">
        <f>VLOOKUP(Table11112[[#This Row],[Resistance (Ohms)]],Values!$A$12:'Values'!D$88,3,0)</f>
        <v>#N/A</v>
      </c>
      <c r="AF274" s="3"/>
      <c r="AG274" s="3" t="str">
        <f>CONCATENATE(Table11112[[#This Row],[Resistance (Ohms)]],Table11112[[#This Row],[Tolerance]],Table11112[[#This Row],[Stock]])</f>
        <v>909Â±1%</v>
      </c>
      <c r="AH274" s="10" t="s">
        <v>11347</v>
      </c>
      <c r="AI274" s="6" t="s">
        <v>11351</v>
      </c>
    </row>
    <row r="275" spans="1:35">
      <c r="A275" t="s">
        <v>9890</v>
      </c>
      <c r="B275" t="s">
        <v>9891</v>
      </c>
      <c r="C275" t="s">
        <v>10207</v>
      </c>
      <c r="D275" t="s">
        <v>10208</v>
      </c>
      <c r="E275" t="s">
        <v>60</v>
      </c>
      <c r="F275" t="s">
        <v>10209</v>
      </c>
      <c r="G275">
        <v>10183</v>
      </c>
      <c r="H275">
        <v>0</v>
      </c>
      <c r="I275">
        <v>0.1</v>
      </c>
      <c r="J275">
        <v>0</v>
      </c>
      <c r="K275">
        <v>1</v>
      </c>
      <c r="L275" t="s">
        <v>38</v>
      </c>
      <c r="M275" t="s">
        <v>9895</v>
      </c>
      <c r="N275" t="s">
        <v>2821</v>
      </c>
      <c r="O275" t="s">
        <v>24</v>
      </c>
      <c r="P275" t="s">
        <v>9896</v>
      </c>
      <c r="Q275" t="s">
        <v>9897</v>
      </c>
      <c r="R275" t="s">
        <v>20</v>
      </c>
      <c r="S275" t="s">
        <v>105</v>
      </c>
      <c r="T275" t="s">
        <v>67</v>
      </c>
      <c r="U275" t="s">
        <v>9202</v>
      </c>
      <c r="V275" t="s">
        <v>9202</v>
      </c>
      <c r="W275" t="s">
        <v>9898</v>
      </c>
      <c r="X275" t="s">
        <v>20</v>
      </c>
      <c r="Y275">
        <v>2</v>
      </c>
      <c r="AB275" s="3" t="str">
        <f>IF(Table11112[[#This Row],[In Adafruit Kit]]+Table11112[[#This Row],[Common part]]&gt;0,1,"")</f>
        <v/>
      </c>
      <c r="AE275" s="3" t="e">
        <f>VLOOKUP(Table11112[[#This Row],[Resistance (Ohms)]],Values!$A$12:'Values'!D$88,3,0)</f>
        <v>#N/A</v>
      </c>
      <c r="AF275" s="3"/>
      <c r="AG275" s="3" t="str">
        <f>CONCATENATE(Table11112[[#This Row],[Resistance (Ohms)]],Table11112[[#This Row],[Tolerance]],Table11112[[#This Row],[Stock]])</f>
        <v>1.02kÂ±1%</v>
      </c>
      <c r="AH275" s="10" t="s">
        <v>11347</v>
      </c>
      <c r="AI275" s="6" t="s">
        <v>11351</v>
      </c>
    </row>
    <row r="276" spans="1:35">
      <c r="A276" t="s">
        <v>9890</v>
      </c>
      <c r="B276" t="s">
        <v>9891</v>
      </c>
      <c r="C276" t="s">
        <v>10210</v>
      </c>
      <c r="D276" t="s">
        <v>10211</v>
      </c>
      <c r="E276" t="s">
        <v>60</v>
      </c>
      <c r="F276" t="s">
        <v>10212</v>
      </c>
      <c r="G276">
        <v>10145</v>
      </c>
      <c r="H276">
        <v>0</v>
      </c>
      <c r="I276">
        <v>0.1</v>
      </c>
      <c r="J276">
        <v>0</v>
      </c>
      <c r="K276">
        <v>1</v>
      </c>
      <c r="L276" t="s">
        <v>38</v>
      </c>
      <c r="M276" t="s">
        <v>9895</v>
      </c>
      <c r="N276" t="s">
        <v>3093</v>
      </c>
      <c r="O276" t="s">
        <v>24</v>
      </c>
      <c r="P276" t="s">
        <v>9896</v>
      </c>
      <c r="Q276" t="s">
        <v>9897</v>
      </c>
      <c r="R276" t="s">
        <v>20</v>
      </c>
      <c r="S276" t="s">
        <v>105</v>
      </c>
      <c r="T276" t="s">
        <v>67</v>
      </c>
      <c r="U276" t="s">
        <v>9202</v>
      </c>
      <c r="V276" t="s">
        <v>9202</v>
      </c>
      <c r="W276" t="s">
        <v>9898</v>
      </c>
      <c r="X276" t="s">
        <v>20</v>
      </c>
      <c r="Y276">
        <v>2</v>
      </c>
      <c r="AB276" s="3" t="str">
        <f>IF(Table11112[[#This Row],[In Adafruit Kit]]+Table11112[[#This Row],[Common part]]&gt;0,1,"")</f>
        <v/>
      </c>
      <c r="AE276" s="3" t="e">
        <f>VLOOKUP(Table11112[[#This Row],[Resistance (Ohms)]],Values!$A$12:'Values'!D$88,3,0)</f>
        <v>#N/A</v>
      </c>
      <c r="AF276" s="3"/>
      <c r="AG276" s="3" t="str">
        <f>CONCATENATE(Table11112[[#This Row],[Resistance (Ohms)]],Table11112[[#This Row],[Tolerance]],Table11112[[#This Row],[Stock]])</f>
        <v>1.47kÂ±1%</v>
      </c>
      <c r="AH276" s="10" t="s">
        <v>11347</v>
      </c>
      <c r="AI276" s="6" t="s">
        <v>11351</v>
      </c>
    </row>
    <row r="277" spans="1:35">
      <c r="A277" t="s">
        <v>9890</v>
      </c>
      <c r="B277" t="s">
        <v>9891</v>
      </c>
      <c r="C277" t="s">
        <v>10213</v>
      </c>
      <c r="D277" t="s">
        <v>10214</v>
      </c>
      <c r="E277" t="s">
        <v>60</v>
      </c>
      <c r="F277" t="s">
        <v>10215</v>
      </c>
      <c r="G277">
        <v>10140</v>
      </c>
      <c r="H277">
        <v>0</v>
      </c>
      <c r="I277">
        <v>0.1</v>
      </c>
      <c r="J277">
        <v>0</v>
      </c>
      <c r="K277">
        <v>1</v>
      </c>
      <c r="L277" t="s">
        <v>38</v>
      </c>
      <c r="M277" t="s">
        <v>9895</v>
      </c>
      <c r="N277" t="s">
        <v>3133</v>
      </c>
      <c r="O277" t="s">
        <v>24</v>
      </c>
      <c r="P277" t="s">
        <v>9896</v>
      </c>
      <c r="Q277" t="s">
        <v>9897</v>
      </c>
      <c r="R277" t="s">
        <v>20</v>
      </c>
      <c r="S277" t="s">
        <v>105</v>
      </c>
      <c r="T277" t="s">
        <v>67</v>
      </c>
      <c r="U277" t="s">
        <v>9202</v>
      </c>
      <c r="V277" t="s">
        <v>9202</v>
      </c>
      <c r="W277" t="s">
        <v>9898</v>
      </c>
      <c r="X277" t="s">
        <v>20</v>
      </c>
      <c r="Y277">
        <v>2</v>
      </c>
      <c r="AB277" s="3" t="str">
        <f>IF(Table11112[[#This Row],[In Adafruit Kit]]+Table11112[[#This Row],[Common part]]&gt;0,1,"")</f>
        <v/>
      </c>
      <c r="AE277" s="3" t="e">
        <f>VLOOKUP(Table11112[[#This Row],[Resistance (Ohms)]],Values!$A$12:'Values'!D$88,3,0)</f>
        <v>#N/A</v>
      </c>
      <c r="AF277" s="3"/>
      <c r="AG277" s="3" t="str">
        <f>CONCATENATE(Table11112[[#This Row],[Resistance (Ohms)]],Table11112[[#This Row],[Tolerance]],Table11112[[#This Row],[Stock]])</f>
        <v>576kÂ±1%</v>
      </c>
      <c r="AH277" s="10" t="s">
        <v>11347</v>
      </c>
      <c r="AI277" s="6" t="s">
        <v>11351</v>
      </c>
    </row>
    <row r="278" spans="1:35">
      <c r="A278" t="s">
        <v>9890</v>
      </c>
      <c r="B278" t="s">
        <v>9891</v>
      </c>
      <c r="C278" t="s">
        <v>10216</v>
      </c>
      <c r="D278" t="s">
        <v>10217</v>
      </c>
      <c r="E278" t="s">
        <v>60</v>
      </c>
      <c r="F278" t="s">
        <v>10218</v>
      </c>
      <c r="G278">
        <v>10123</v>
      </c>
      <c r="H278">
        <v>0</v>
      </c>
      <c r="I278">
        <v>0.1</v>
      </c>
      <c r="J278">
        <v>0</v>
      </c>
      <c r="K278">
        <v>1</v>
      </c>
      <c r="L278" t="s">
        <v>38</v>
      </c>
      <c r="M278" t="s">
        <v>9895</v>
      </c>
      <c r="N278" t="s">
        <v>1369</v>
      </c>
      <c r="O278" t="s">
        <v>24</v>
      </c>
      <c r="P278" t="s">
        <v>9896</v>
      </c>
      <c r="Q278" t="s">
        <v>9897</v>
      </c>
      <c r="R278" t="s">
        <v>20</v>
      </c>
      <c r="S278" t="s">
        <v>105</v>
      </c>
      <c r="T278" t="s">
        <v>67</v>
      </c>
      <c r="U278" t="s">
        <v>9202</v>
      </c>
      <c r="V278" t="s">
        <v>9202</v>
      </c>
      <c r="W278" t="s">
        <v>9898</v>
      </c>
      <c r="X278" t="s">
        <v>20</v>
      </c>
      <c r="Y278">
        <v>2</v>
      </c>
      <c r="AB278" s="3" t="str">
        <f>IF(Table11112[[#This Row],[In Adafruit Kit]]+Table11112[[#This Row],[Common part]]&gt;0,1,"")</f>
        <v/>
      </c>
      <c r="AE278" s="3" t="e">
        <f>VLOOKUP(Table11112[[#This Row],[Resistance (Ohms)]],Values!$A$12:'Values'!D$88,3,0)</f>
        <v>#N/A</v>
      </c>
      <c r="AF278" s="3"/>
      <c r="AG278" s="3" t="str">
        <f>CONCATENATE(Table11112[[#This Row],[Resistance (Ohms)]],Table11112[[#This Row],[Tolerance]],Table11112[[#This Row],[Stock]])</f>
        <v>107kÂ±1%</v>
      </c>
      <c r="AH278" s="10" t="s">
        <v>11347</v>
      </c>
      <c r="AI278" s="6" t="s">
        <v>11351</v>
      </c>
    </row>
    <row r="279" spans="1:35">
      <c r="A279" t="s">
        <v>9890</v>
      </c>
      <c r="B279" t="s">
        <v>9891</v>
      </c>
      <c r="C279" t="s">
        <v>10219</v>
      </c>
      <c r="D279" t="s">
        <v>10220</v>
      </c>
      <c r="E279" t="s">
        <v>60</v>
      </c>
      <c r="F279" t="s">
        <v>10221</v>
      </c>
      <c r="G279">
        <v>10109</v>
      </c>
      <c r="H279">
        <v>0</v>
      </c>
      <c r="I279">
        <v>0.1</v>
      </c>
      <c r="J279">
        <v>0</v>
      </c>
      <c r="K279">
        <v>1</v>
      </c>
      <c r="L279" t="s">
        <v>38</v>
      </c>
      <c r="M279" t="s">
        <v>9895</v>
      </c>
      <c r="N279" t="s">
        <v>758</v>
      </c>
      <c r="O279" t="s">
        <v>24</v>
      </c>
      <c r="P279" t="s">
        <v>9896</v>
      </c>
      <c r="Q279" t="s">
        <v>9897</v>
      </c>
      <c r="R279" t="s">
        <v>20</v>
      </c>
      <c r="S279" t="s">
        <v>105</v>
      </c>
      <c r="T279" t="s">
        <v>67</v>
      </c>
      <c r="U279" t="s">
        <v>9202</v>
      </c>
      <c r="V279" t="s">
        <v>9202</v>
      </c>
      <c r="W279" t="s">
        <v>9898</v>
      </c>
      <c r="X279" t="s">
        <v>20</v>
      </c>
      <c r="Y279">
        <v>2</v>
      </c>
      <c r="AB279" s="3" t="str">
        <f>IF(Table11112[[#This Row],[In Adafruit Kit]]+Table11112[[#This Row],[Common part]]&gt;0,1,"")</f>
        <v/>
      </c>
      <c r="AE279" s="3" t="e">
        <f>VLOOKUP(Table11112[[#This Row],[Resistance (Ohms)]],Values!$A$12:'Values'!D$88,3,0)</f>
        <v>#N/A</v>
      </c>
      <c r="AF279" s="3"/>
      <c r="AG279" s="3" t="str">
        <f>CONCATENATE(Table11112[[#This Row],[Resistance (Ohms)]],Table11112[[#This Row],[Tolerance]],Table11112[[#This Row],[Stock]])</f>
        <v>39.2kÂ±1%</v>
      </c>
      <c r="AH279" s="10" t="s">
        <v>11347</v>
      </c>
      <c r="AI279" s="6" t="s">
        <v>11351</v>
      </c>
    </row>
    <row r="280" spans="1:35">
      <c r="A280" t="s">
        <v>9890</v>
      </c>
      <c r="B280" t="s">
        <v>9891</v>
      </c>
      <c r="C280" t="s">
        <v>10222</v>
      </c>
      <c r="D280" t="s">
        <v>10223</v>
      </c>
      <c r="E280" t="s">
        <v>60</v>
      </c>
      <c r="F280" t="s">
        <v>10224</v>
      </c>
      <c r="G280">
        <v>10069</v>
      </c>
      <c r="H280">
        <v>0</v>
      </c>
      <c r="I280">
        <v>0.1</v>
      </c>
      <c r="J280">
        <v>0</v>
      </c>
      <c r="K280">
        <v>1</v>
      </c>
      <c r="L280" t="s">
        <v>38</v>
      </c>
      <c r="M280" t="s">
        <v>9895</v>
      </c>
      <c r="N280" t="s">
        <v>793</v>
      </c>
      <c r="O280" t="s">
        <v>24</v>
      </c>
      <c r="P280" t="s">
        <v>9896</v>
      </c>
      <c r="Q280" t="s">
        <v>9897</v>
      </c>
      <c r="R280" t="s">
        <v>20</v>
      </c>
      <c r="S280" t="s">
        <v>105</v>
      </c>
      <c r="T280" t="s">
        <v>67</v>
      </c>
      <c r="U280" t="s">
        <v>9202</v>
      </c>
      <c r="V280" t="s">
        <v>9202</v>
      </c>
      <c r="W280" t="s">
        <v>9898</v>
      </c>
      <c r="X280" t="s">
        <v>20</v>
      </c>
      <c r="Y280">
        <v>2</v>
      </c>
      <c r="AB280" s="3" t="str">
        <f>IF(Table11112[[#This Row],[In Adafruit Kit]]+Table11112[[#This Row],[Common part]]&gt;0,1,"")</f>
        <v/>
      </c>
      <c r="AE280" s="3" t="e">
        <f>VLOOKUP(Table11112[[#This Row],[Resistance (Ohms)]],Values!$A$12:'Values'!D$88,3,0)</f>
        <v>#N/A</v>
      </c>
      <c r="AF280" s="3"/>
      <c r="AG280" s="3" t="str">
        <f>CONCATENATE(Table11112[[#This Row],[Resistance (Ohms)]],Table11112[[#This Row],[Tolerance]],Table11112[[#This Row],[Stock]])</f>
        <v>14kÂ±1%</v>
      </c>
      <c r="AH280" s="10" t="s">
        <v>11347</v>
      </c>
      <c r="AI280" s="6" t="s">
        <v>11351</v>
      </c>
    </row>
    <row r="281" spans="1:35">
      <c r="A281" t="s">
        <v>9890</v>
      </c>
      <c r="B281" t="s">
        <v>9891</v>
      </c>
      <c r="C281" t="s">
        <v>10225</v>
      </c>
      <c r="D281" t="s">
        <v>10226</v>
      </c>
      <c r="E281" t="s">
        <v>60</v>
      </c>
      <c r="F281" t="s">
        <v>10227</v>
      </c>
      <c r="G281">
        <v>10055</v>
      </c>
      <c r="H281">
        <v>0</v>
      </c>
      <c r="I281">
        <v>0.1</v>
      </c>
      <c r="J281">
        <v>0</v>
      </c>
      <c r="K281">
        <v>1</v>
      </c>
      <c r="L281" t="s">
        <v>38</v>
      </c>
      <c r="M281" t="s">
        <v>9895</v>
      </c>
      <c r="N281" t="s">
        <v>1610</v>
      </c>
      <c r="O281" t="s">
        <v>24</v>
      </c>
      <c r="P281" t="s">
        <v>9896</v>
      </c>
      <c r="Q281" t="s">
        <v>9897</v>
      </c>
      <c r="R281" t="s">
        <v>20</v>
      </c>
      <c r="S281" t="s">
        <v>105</v>
      </c>
      <c r="T281" t="s">
        <v>67</v>
      </c>
      <c r="U281" t="s">
        <v>9202</v>
      </c>
      <c r="V281" t="s">
        <v>9202</v>
      </c>
      <c r="W281" t="s">
        <v>9898</v>
      </c>
      <c r="X281" t="s">
        <v>20</v>
      </c>
      <c r="Y281">
        <v>2</v>
      </c>
      <c r="AB281" s="3" t="str">
        <f>IF(Table11112[[#This Row],[In Adafruit Kit]]+Table11112[[#This Row],[Common part]]&gt;0,1,"")</f>
        <v/>
      </c>
      <c r="AE281" s="3" t="e">
        <f>VLOOKUP(Table11112[[#This Row],[Resistance (Ohms)]],Values!$A$12:'Values'!D$88,3,0)</f>
        <v>#N/A</v>
      </c>
      <c r="AF281" s="3"/>
      <c r="AG281" s="3" t="str">
        <f>CONCATENATE(Table11112[[#This Row],[Resistance (Ohms)]],Table11112[[#This Row],[Tolerance]],Table11112[[#This Row],[Stock]])</f>
        <v>422kÂ±1%</v>
      </c>
      <c r="AH281" s="10" t="s">
        <v>11347</v>
      </c>
      <c r="AI281" s="6" t="s">
        <v>11351</v>
      </c>
    </row>
    <row r="282" spans="1:35">
      <c r="A282" t="s">
        <v>9890</v>
      </c>
      <c r="B282" t="s">
        <v>9891</v>
      </c>
      <c r="C282" t="s">
        <v>10228</v>
      </c>
      <c r="D282" t="s">
        <v>10229</v>
      </c>
      <c r="E282" t="s">
        <v>60</v>
      </c>
      <c r="F282" t="s">
        <v>10230</v>
      </c>
      <c r="G282">
        <v>10035</v>
      </c>
      <c r="H282">
        <v>0</v>
      </c>
      <c r="I282">
        <v>0.1</v>
      </c>
      <c r="J282">
        <v>0</v>
      </c>
      <c r="K282">
        <v>1</v>
      </c>
      <c r="L282" t="s">
        <v>38</v>
      </c>
      <c r="M282" t="s">
        <v>9895</v>
      </c>
      <c r="N282">
        <v>169</v>
      </c>
      <c r="O282" t="s">
        <v>24</v>
      </c>
      <c r="P282" t="s">
        <v>9896</v>
      </c>
      <c r="Q282" t="s">
        <v>9897</v>
      </c>
      <c r="R282" t="s">
        <v>20</v>
      </c>
      <c r="S282" t="s">
        <v>105</v>
      </c>
      <c r="T282" t="s">
        <v>67</v>
      </c>
      <c r="U282" t="s">
        <v>9202</v>
      </c>
      <c r="V282" t="s">
        <v>9202</v>
      </c>
      <c r="W282" t="s">
        <v>9898</v>
      </c>
      <c r="X282" t="s">
        <v>20</v>
      </c>
      <c r="Y282">
        <v>2</v>
      </c>
      <c r="AB282" s="3" t="str">
        <f>IF(Table11112[[#This Row],[In Adafruit Kit]]+Table11112[[#This Row],[Common part]]&gt;0,1,"")</f>
        <v/>
      </c>
      <c r="AE282" s="3" t="e">
        <f>VLOOKUP(Table11112[[#This Row],[Resistance (Ohms)]],Values!$A$12:'Values'!D$88,3,0)</f>
        <v>#N/A</v>
      </c>
      <c r="AF282" s="3"/>
      <c r="AG282" s="3" t="str">
        <f>CONCATENATE(Table11112[[#This Row],[Resistance (Ohms)]],Table11112[[#This Row],[Tolerance]],Table11112[[#This Row],[Stock]])</f>
        <v>169Â±1%</v>
      </c>
      <c r="AH282" s="10" t="s">
        <v>11347</v>
      </c>
      <c r="AI282" s="6" t="s">
        <v>11351</v>
      </c>
    </row>
    <row r="283" spans="1:35">
      <c r="A283" t="s">
        <v>9890</v>
      </c>
      <c r="B283" t="s">
        <v>9891</v>
      </c>
      <c r="C283" t="s">
        <v>10231</v>
      </c>
      <c r="D283" t="s">
        <v>10232</v>
      </c>
      <c r="E283" t="s">
        <v>60</v>
      </c>
      <c r="F283" t="s">
        <v>10233</v>
      </c>
      <c r="G283">
        <v>10023</v>
      </c>
      <c r="H283">
        <v>0</v>
      </c>
      <c r="I283">
        <v>0.1</v>
      </c>
      <c r="J283">
        <v>0</v>
      </c>
      <c r="K283">
        <v>1</v>
      </c>
      <c r="L283" t="s">
        <v>38</v>
      </c>
      <c r="M283" t="s">
        <v>9895</v>
      </c>
      <c r="N283" t="s">
        <v>2862</v>
      </c>
      <c r="O283" t="s">
        <v>24</v>
      </c>
      <c r="P283" t="s">
        <v>9896</v>
      </c>
      <c r="Q283" t="s">
        <v>9897</v>
      </c>
      <c r="R283" t="s">
        <v>20</v>
      </c>
      <c r="S283" t="s">
        <v>105</v>
      </c>
      <c r="T283" t="s">
        <v>67</v>
      </c>
      <c r="U283" t="s">
        <v>9202</v>
      </c>
      <c r="V283" t="s">
        <v>9202</v>
      </c>
      <c r="W283" t="s">
        <v>9898</v>
      </c>
      <c r="X283" t="s">
        <v>20</v>
      </c>
      <c r="Y283">
        <v>2</v>
      </c>
      <c r="AB283" s="3" t="str">
        <f>IF(Table11112[[#This Row],[In Adafruit Kit]]+Table11112[[#This Row],[Common part]]&gt;0,1,"")</f>
        <v/>
      </c>
      <c r="AE283" s="3" t="e">
        <f>VLOOKUP(Table11112[[#This Row],[Resistance (Ohms)]],Values!$A$12:'Values'!D$88,3,0)</f>
        <v>#N/A</v>
      </c>
      <c r="AF283" s="3"/>
      <c r="AG283" s="3" t="str">
        <f>CONCATENATE(Table11112[[#This Row],[Resistance (Ohms)]],Table11112[[#This Row],[Tolerance]],Table11112[[#This Row],[Stock]])</f>
        <v>36.5kÂ±1%</v>
      </c>
      <c r="AH283" s="10" t="s">
        <v>11347</v>
      </c>
      <c r="AI283" s="6" t="s">
        <v>11351</v>
      </c>
    </row>
    <row r="284" spans="1:35">
      <c r="A284" t="s">
        <v>9890</v>
      </c>
      <c r="B284" t="s">
        <v>9891</v>
      </c>
      <c r="C284" t="s">
        <v>10234</v>
      </c>
      <c r="D284" t="s">
        <v>10235</v>
      </c>
      <c r="E284" t="s">
        <v>60</v>
      </c>
      <c r="F284" t="s">
        <v>10236</v>
      </c>
      <c r="G284">
        <v>9833</v>
      </c>
      <c r="H284">
        <v>0</v>
      </c>
      <c r="I284">
        <v>0.1</v>
      </c>
      <c r="J284">
        <v>0</v>
      </c>
      <c r="K284">
        <v>1</v>
      </c>
      <c r="L284" t="s">
        <v>38</v>
      </c>
      <c r="M284" t="s">
        <v>9895</v>
      </c>
      <c r="N284">
        <v>33.200000000000003</v>
      </c>
      <c r="O284" t="s">
        <v>24</v>
      </c>
      <c r="P284" t="s">
        <v>9896</v>
      </c>
      <c r="Q284" t="s">
        <v>9897</v>
      </c>
      <c r="R284" t="s">
        <v>20</v>
      </c>
      <c r="S284" t="s">
        <v>105</v>
      </c>
      <c r="T284" t="s">
        <v>67</v>
      </c>
      <c r="U284" t="s">
        <v>9202</v>
      </c>
      <c r="V284" t="s">
        <v>9202</v>
      </c>
      <c r="W284" t="s">
        <v>9898</v>
      </c>
      <c r="X284" t="s">
        <v>20</v>
      </c>
      <c r="Y284">
        <v>2</v>
      </c>
      <c r="AB284" s="3" t="str">
        <f>IF(Table11112[[#This Row],[In Adafruit Kit]]+Table11112[[#This Row],[Common part]]&gt;0,1,"")</f>
        <v/>
      </c>
      <c r="AE284" s="3" t="e">
        <f>VLOOKUP(Table11112[[#This Row],[Resistance (Ohms)]],Values!$A$12:'Values'!D$88,3,0)</f>
        <v>#N/A</v>
      </c>
      <c r="AF284" s="3"/>
      <c r="AG284" s="3" t="str">
        <f>CONCATENATE(Table11112[[#This Row],[Resistance (Ohms)]],Table11112[[#This Row],[Tolerance]],Table11112[[#This Row],[Stock]])</f>
        <v>33.2Â±1%</v>
      </c>
      <c r="AH284" s="10" t="s">
        <v>11347</v>
      </c>
      <c r="AI284" s="6" t="s">
        <v>11351</v>
      </c>
    </row>
    <row r="285" spans="1:35">
      <c r="A285" t="s">
        <v>9890</v>
      </c>
      <c r="B285" t="s">
        <v>9891</v>
      </c>
      <c r="C285" t="s">
        <v>10237</v>
      </c>
      <c r="D285" t="s">
        <v>10238</v>
      </c>
      <c r="E285" t="s">
        <v>60</v>
      </c>
      <c r="F285" t="s">
        <v>10239</v>
      </c>
      <c r="G285">
        <v>9894</v>
      </c>
      <c r="H285">
        <v>0</v>
      </c>
      <c r="I285">
        <v>0.1</v>
      </c>
      <c r="J285">
        <v>0</v>
      </c>
      <c r="K285">
        <v>1</v>
      </c>
      <c r="L285" t="s">
        <v>38</v>
      </c>
      <c r="M285" t="s">
        <v>9895</v>
      </c>
      <c r="N285" t="s">
        <v>922</v>
      </c>
      <c r="O285" t="s">
        <v>24</v>
      </c>
      <c r="P285" t="s">
        <v>9896</v>
      </c>
      <c r="Q285" t="s">
        <v>9897</v>
      </c>
      <c r="R285" t="s">
        <v>20</v>
      </c>
      <c r="S285" t="s">
        <v>105</v>
      </c>
      <c r="T285" t="s">
        <v>67</v>
      </c>
      <c r="U285" t="s">
        <v>9202</v>
      </c>
      <c r="V285" t="s">
        <v>9202</v>
      </c>
      <c r="W285" t="s">
        <v>9898</v>
      </c>
      <c r="X285" t="s">
        <v>20</v>
      </c>
      <c r="Y285">
        <v>2</v>
      </c>
      <c r="AB285" s="3" t="str">
        <f>IF(Table11112[[#This Row],[In Adafruit Kit]]+Table11112[[#This Row],[Common part]]&gt;0,1,"")</f>
        <v/>
      </c>
      <c r="AE285" s="3" t="e">
        <f>VLOOKUP(Table11112[[#This Row],[Resistance (Ohms)]],Values!$A$12:'Values'!D$88,3,0)</f>
        <v>#N/A</v>
      </c>
      <c r="AF285" s="3"/>
      <c r="AG285" s="3" t="str">
        <f>CONCATENATE(Table11112[[#This Row],[Resistance (Ohms)]],Table11112[[#This Row],[Tolerance]],Table11112[[#This Row],[Stock]])</f>
        <v>3.48kÂ±1%</v>
      </c>
      <c r="AH285" s="10" t="s">
        <v>11347</v>
      </c>
      <c r="AI285" s="6" t="s">
        <v>11351</v>
      </c>
    </row>
    <row r="286" spans="1:35">
      <c r="A286" t="s">
        <v>9890</v>
      </c>
      <c r="B286" t="s">
        <v>9891</v>
      </c>
      <c r="C286" t="s">
        <v>10240</v>
      </c>
      <c r="D286" t="s">
        <v>10241</v>
      </c>
      <c r="E286" t="s">
        <v>60</v>
      </c>
      <c r="F286" t="s">
        <v>10242</v>
      </c>
      <c r="G286">
        <v>9844</v>
      </c>
      <c r="H286">
        <v>0</v>
      </c>
      <c r="I286">
        <v>0.1</v>
      </c>
      <c r="J286">
        <v>0</v>
      </c>
      <c r="K286">
        <v>1</v>
      </c>
      <c r="L286" t="s">
        <v>38</v>
      </c>
      <c r="M286" t="s">
        <v>9895</v>
      </c>
      <c r="N286" t="s">
        <v>3105</v>
      </c>
      <c r="O286" t="s">
        <v>24</v>
      </c>
      <c r="P286" t="s">
        <v>9896</v>
      </c>
      <c r="Q286" t="s">
        <v>9897</v>
      </c>
      <c r="R286" t="s">
        <v>20</v>
      </c>
      <c r="S286" t="s">
        <v>105</v>
      </c>
      <c r="T286" t="s">
        <v>67</v>
      </c>
      <c r="U286" t="s">
        <v>9202</v>
      </c>
      <c r="V286" t="s">
        <v>9202</v>
      </c>
      <c r="W286" t="s">
        <v>9898</v>
      </c>
      <c r="X286" t="s">
        <v>20</v>
      </c>
      <c r="Y286">
        <v>2</v>
      </c>
      <c r="AB286" s="3" t="str">
        <f>IF(Table11112[[#This Row],[In Adafruit Kit]]+Table11112[[#This Row],[Common part]]&gt;0,1,"")</f>
        <v/>
      </c>
      <c r="AE286" s="3" t="e">
        <f>VLOOKUP(Table11112[[#This Row],[Resistance (Ohms)]],Values!$A$12:'Values'!D$88,3,0)</f>
        <v>#N/A</v>
      </c>
      <c r="AF286" s="3" t="s">
        <v>27</v>
      </c>
      <c r="AG286" s="3" t="str">
        <f>CONCATENATE(Table11112[[#This Row],[Resistance (Ohms)]],Table11112[[#This Row],[Tolerance]],Table11112[[#This Row],[Stock]])</f>
        <v>174kÂ±1%STOCK</v>
      </c>
      <c r="AH286" s="10" t="s">
        <v>11347</v>
      </c>
      <c r="AI286" s="6" t="s">
        <v>11351</v>
      </c>
    </row>
    <row r="287" spans="1:35">
      <c r="A287" t="s">
        <v>9890</v>
      </c>
      <c r="B287" t="s">
        <v>9891</v>
      </c>
      <c r="C287" t="s">
        <v>10243</v>
      </c>
      <c r="D287" t="s">
        <v>10244</v>
      </c>
      <c r="E287" t="s">
        <v>60</v>
      </c>
      <c r="F287" t="s">
        <v>10245</v>
      </c>
      <c r="G287">
        <v>9780</v>
      </c>
      <c r="H287">
        <v>0</v>
      </c>
      <c r="I287">
        <v>0.1</v>
      </c>
      <c r="J287">
        <v>0</v>
      </c>
      <c r="K287">
        <v>1</v>
      </c>
      <c r="L287" t="s">
        <v>38</v>
      </c>
      <c r="M287" t="s">
        <v>9895</v>
      </c>
      <c r="N287">
        <v>536</v>
      </c>
      <c r="O287" t="s">
        <v>24</v>
      </c>
      <c r="P287" t="s">
        <v>9896</v>
      </c>
      <c r="Q287" t="s">
        <v>9897</v>
      </c>
      <c r="R287" t="s">
        <v>20</v>
      </c>
      <c r="S287" t="s">
        <v>105</v>
      </c>
      <c r="T287" t="s">
        <v>67</v>
      </c>
      <c r="U287" t="s">
        <v>9202</v>
      </c>
      <c r="V287" t="s">
        <v>9202</v>
      </c>
      <c r="W287" t="s">
        <v>9898</v>
      </c>
      <c r="X287" t="s">
        <v>20</v>
      </c>
      <c r="Y287">
        <v>2</v>
      </c>
      <c r="AB287" s="3" t="str">
        <f>IF(Table11112[[#This Row],[In Adafruit Kit]]+Table11112[[#This Row],[Common part]]&gt;0,1,"")</f>
        <v/>
      </c>
      <c r="AE287" s="3" t="e">
        <f>VLOOKUP(Table11112[[#This Row],[Resistance (Ohms)]],Values!$A$12:'Values'!D$88,3,0)</f>
        <v>#N/A</v>
      </c>
      <c r="AF287" s="3"/>
      <c r="AG287" s="3" t="str">
        <f>CONCATENATE(Table11112[[#This Row],[Resistance (Ohms)]],Table11112[[#This Row],[Tolerance]],Table11112[[#This Row],[Stock]])</f>
        <v>536Â±1%</v>
      </c>
      <c r="AH287" s="10" t="s">
        <v>11347</v>
      </c>
      <c r="AI287" s="6" t="s">
        <v>11351</v>
      </c>
    </row>
    <row r="288" spans="1:35">
      <c r="A288" t="s">
        <v>9890</v>
      </c>
      <c r="B288" t="s">
        <v>9891</v>
      </c>
      <c r="C288" t="s">
        <v>10246</v>
      </c>
      <c r="D288" t="s">
        <v>10247</v>
      </c>
      <c r="E288" t="s">
        <v>60</v>
      </c>
      <c r="F288" t="s">
        <v>10248</v>
      </c>
      <c r="G288">
        <v>9741</v>
      </c>
      <c r="H288">
        <v>0</v>
      </c>
      <c r="I288">
        <v>0.1</v>
      </c>
      <c r="J288">
        <v>0</v>
      </c>
      <c r="K288">
        <v>1</v>
      </c>
      <c r="L288" t="s">
        <v>38</v>
      </c>
      <c r="M288" t="s">
        <v>9895</v>
      </c>
      <c r="N288">
        <v>80.599999999999994</v>
      </c>
      <c r="O288" t="s">
        <v>24</v>
      </c>
      <c r="P288" t="s">
        <v>9896</v>
      </c>
      <c r="Q288" t="s">
        <v>9897</v>
      </c>
      <c r="R288" t="s">
        <v>20</v>
      </c>
      <c r="S288" t="s">
        <v>105</v>
      </c>
      <c r="T288" t="s">
        <v>67</v>
      </c>
      <c r="U288" t="s">
        <v>9202</v>
      </c>
      <c r="V288" t="s">
        <v>9202</v>
      </c>
      <c r="W288" t="s">
        <v>9898</v>
      </c>
      <c r="X288" t="s">
        <v>20</v>
      </c>
      <c r="Y288">
        <v>2</v>
      </c>
      <c r="AB288" s="3" t="str">
        <f>IF(Table11112[[#This Row],[In Adafruit Kit]]+Table11112[[#This Row],[Common part]]&gt;0,1,"")</f>
        <v/>
      </c>
      <c r="AE288" s="3" t="e">
        <f>VLOOKUP(Table11112[[#This Row],[Resistance (Ohms)]],Values!$A$12:'Values'!D$88,3,0)</f>
        <v>#N/A</v>
      </c>
      <c r="AF288" s="3"/>
      <c r="AG288" s="3" t="str">
        <f>CONCATENATE(Table11112[[#This Row],[Resistance (Ohms)]],Table11112[[#This Row],[Tolerance]],Table11112[[#This Row],[Stock]])</f>
        <v>80.6Â±1%</v>
      </c>
      <c r="AH288" s="10" t="s">
        <v>11347</v>
      </c>
      <c r="AI288" s="6" t="s">
        <v>11351</v>
      </c>
    </row>
    <row r="289" spans="1:35">
      <c r="A289" t="s">
        <v>9890</v>
      </c>
      <c r="B289" t="s">
        <v>9891</v>
      </c>
      <c r="C289" t="s">
        <v>10249</v>
      </c>
      <c r="D289" t="s">
        <v>10250</v>
      </c>
      <c r="E289" t="s">
        <v>60</v>
      </c>
      <c r="F289" t="s">
        <v>10251</v>
      </c>
      <c r="G289">
        <v>9706</v>
      </c>
      <c r="H289">
        <v>0</v>
      </c>
      <c r="I289">
        <v>0.1</v>
      </c>
      <c r="J289">
        <v>0</v>
      </c>
      <c r="K289">
        <v>1</v>
      </c>
      <c r="L289" t="s">
        <v>38</v>
      </c>
      <c r="M289" t="s">
        <v>9895</v>
      </c>
      <c r="N289" t="s">
        <v>1061</v>
      </c>
      <c r="O289" t="s">
        <v>24</v>
      </c>
      <c r="P289" t="s">
        <v>9896</v>
      </c>
      <c r="Q289" t="s">
        <v>9897</v>
      </c>
      <c r="R289" t="s">
        <v>20</v>
      </c>
      <c r="S289" t="s">
        <v>105</v>
      </c>
      <c r="T289" t="s">
        <v>67</v>
      </c>
      <c r="U289" t="s">
        <v>9202</v>
      </c>
      <c r="V289" t="s">
        <v>9202</v>
      </c>
      <c r="W289" t="s">
        <v>9898</v>
      </c>
      <c r="X289" t="s">
        <v>20</v>
      </c>
      <c r="Y289">
        <v>2</v>
      </c>
      <c r="AB289" s="3" t="str">
        <f>IF(Table11112[[#This Row],[In Adafruit Kit]]+Table11112[[#This Row],[Common part]]&gt;0,1,"")</f>
        <v/>
      </c>
      <c r="AE289" s="3" t="e">
        <f>VLOOKUP(Table11112[[#This Row],[Resistance (Ohms)]],Values!$A$12:'Values'!D$88,3,0)</f>
        <v>#N/A</v>
      </c>
      <c r="AF289" s="3"/>
      <c r="AG289" s="3" t="str">
        <f>CONCATENATE(Table11112[[#This Row],[Resistance (Ohms)]],Table11112[[#This Row],[Tolerance]],Table11112[[#This Row],[Stock]])</f>
        <v>22.6kÂ±1%</v>
      </c>
      <c r="AH289" s="10" t="s">
        <v>11347</v>
      </c>
      <c r="AI289" s="6" t="s">
        <v>11351</v>
      </c>
    </row>
    <row r="290" spans="1:35">
      <c r="A290" t="s">
        <v>9890</v>
      </c>
      <c r="B290" t="s">
        <v>9891</v>
      </c>
      <c r="C290" t="s">
        <v>10252</v>
      </c>
      <c r="D290" t="s">
        <v>10253</v>
      </c>
      <c r="E290" t="s">
        <v>60</v>
      </c>
      <c r="F290" t="s">
        <v>10254</v>
      </c>
      <c r="G290">
        <v>9689</v>
      </c>
      <c r="H290">
        <v>0</v>
      </c>
      <c r="I290">
        <v>0.1</v>
      </c>
      <c r="J290">
        <v>0</v>
      </c>
      <c r="K290">
        <v>1</v>
      </c>
      <c r="L290" t="s">
        <v>38</v>
      </c>
      <c r="M290" t="s">
        <v>9895</v>
      </c>
      <c r="N290" t="s">
        <v>1402</v>
      </c>
      <c r="O290" t="s">
        <v>24</v>
      </c>
      <c r="P290" t="s">
        <v>9896</v>
      </c>
      <c r="Q290" t="s">
        <v>9897</v>
      </c>
      <c r="R290" t="s">
        <v>20</v>
      </c>
      <c r="S290" t="s">
        <v>105</v>
      </c>
      <c r="T290" t="s">
        <v>67</v>
      </c>
      <c r="U290" t="s">
        <v>9202</v>
      </c>
      <c r="V290" t="s">
        <v>9202</v>
      </c>
      <c r="W290" t="s">
        <v>9898</v>
      </c>
      <c r="X290" t="s">
        <v>20</v>
      </c>
      <c r="Y290">
        <v>2</v>
      </c>
      <c r="AB290" s="3" t="str">
        <f>IF(Table11112[[#This Row],[In Adafruit Kit]]+Table11112[[#This Row],[Common part]]&gt;0,1,"")</f>
        <v/>
      </c>
      <c r="AE290" s="3" t="e">
        <f>VLOOKUP(Table11112[[#This Row],[Resistance (Ohms)]],Values!$A$12:'Values'!D$88,3,0)</f>
        <v>#N/A</v>
      </c>
      <c r="AF290" s="3"/>
      <c r="AG290" s="3" t="str">
        <f>CONCATENATE(Table11112[[#This Row],[Resistance (Ohms)]],Table11112[[#This Row],[Tolerance]],Table11112[[#This Row],[Stock]])</f>
        <v>16.2kÂ±1%</v>
      </c>
      <c r="AH290" s="10" t="s">
        <v>11347</v>
      </c>
      <c r="AI290" s="6" t="s">
        <v>11351</v>
      </c>
    </row>
    <row r="291" spans="1:35">
      <c r="A291" t="s">
        <v>9890</v>
      </c>
      <c r="B291" t="s">
        <v>9891</v>
      </c>
      <c r="C291" t="s">
        <v>10255</v>
      </c>
      <c r="D291" t="s">
        <v>10256</v>
      </c>
      <c r="E291" t="s">
        <v>60</v>
      </c>
      <c r="F291" t="s">
        <v>10257</v>
      </c>
      <c r="G291">
        <v>9662</v>
      </c>
      <c r="H291">
        <v>0</v>
      </c>
      <c r="I291">
        <v>0.1</v>
      </c>
      <c r="J291">
        <v>0</v>
      </c>
      <c r="K291">
        <v>1</v>
      </c>
      <c r="L291" t="s">
        <v>38</v>
      </c>
      <c r="M291" t="s">
        <v>9895</v>
      </c>
      <c r="N291" t="s">
        <v>2960</v>
      </c>
      <c r="O291" t="s">
        <v>24</v>
      </c>
      <c r="P291" t="s">
        <v>9896</v>
      </c>
      <c r="Q291" t="s">
        <v>9897</v>
      </c>
      <c r="R291" t="s">
        <v>20</v>
      </c>
      <c r="S291" t="s">
        <v>105</v>
      </c>
      <c r="T291" t="s">
        <v>67</v>
      </c>
      <c r="U291" t="s">
        <v>9202</v>
      </c>
      <c r="V291" t="s">
        <v>9202</v>
      </c>
      <c r="W291" t="s">
        <v>9898</v>
      </c>
      <c r="X291" t="s">
        <v>20</v>
      </c>
      <c r="Y291">
        <v>2</v>
      </c>
      <c r="AB291" s="3" t="str">
        <f>IF(Table11112[[#This Row],[In Adafruit Kit]]+Table11112[[#This Row],[Common part]]&gt;0,1,"")</f>
        <v/>
      </c>
      <c r="AE291" s="3" t="e">
        <f>VLOOKUP(Table11112[[#This Row],[Resistance (Ohms)]],Values!$A$12:'Values'!D$88,3,0)</f>
        <v>#N/A</v>
      </c>
      <c r="AF291" s="3"/>
      <c r="AG291" s="3" t="str">
        <f>CONCATENATE(Table11112[[#This Row],[Resistance (Ohms)]],Table11112[[#This Row],[Tolerance]],Table11112[[#This Row],[Stock]])</f>
        <v>21.5kÂ±1%</v>
      </c>
      <c r="AH291" s="10" t="s">
        <v>11347</v>
      </c>
      <c r="AI291" s="6" t="s">
        <v>11351</v>
      </c>
    </row>
    <row r="292" spans="1:35">
      <c r="A292" t="s">
        <v>9890</v>
      </c>
      <c r="B292" t="s">
        <v>9891</v>
      </c>
      <c r="C292" t="s">
        <v>10258</v>
      </c>
      <c r="D292" t="s">
        <v>10259</v>
      </c>
      <c r="E292" t="s">
        <v>60</v>
      </c>
      <c r="F292" t="s">
        <v>10260</v>
      </c>
      <c r="G292">
        <v>9639</v>
      </c>
      <c r="H292">
        <v>0</v>
      </c>
      <c r="I292">
        <v>0.1</v>
      </c>
      <c r="J292">
        <v>0</v>
      </c>
      <c r="K292">
        <v>1</v>
      </c>
      <c r="L292" t="s">
        <v>38</v>
      </c>
      <c r="M292" t="s">
        <v>9895</v>
      </c>
      <c r="N292" t="s">
        <v>1197</v>
      </c>
      <c r="O292" t="s">
        <v>24</v>
      </c>
      <c r="P292" t="s">
        <v>9896</v>
      </c>
      <c r="Q292" t="s">
        <v>9897</v>
      </c>
      <c r="R292" t="s">
        <v>20</v>
      </c>
      <c r="S292" t="s">
        <v>105</v>
      </c>
      <c r="T292" t="s">
        <v>67</v>
      </c>
      <c r="U292" t="s">
        <v>9202</v>
      </c>
      <c r="V292" t="s">
        <v>9202</v>
      </c>
      <c r="W292" t="s">
        <v>9898</v>
      </c>
      <c r="X292" t="s">
        <v>20</v>
      </c>
      <c r="Y292">
        <v>2</v>
      </c>
      <c r="AB292" s="3" t="str">
        <f>IF(Table11112[[#This Row],[In Adafruit Kit]]+Table11112[[#This Row],[Common part]]&gt;0,1,"")</f>
        <v/>
      </c>
      <c r="AE292" s="3" t="e">
        <f>VLOOKUP(Table11112[[#This Row],[Resistance (Ohms)]],Values!$A$12:'Values'!D$88,3,0)</f>
        <v>#N/A</v>
      </c>
      <c r="AF292" s="3"/>
      <c r="AG292" s="3" t="str">
        <f>CONCATENATE(Table11112[[#This Row],[Resistance (Ohms)]],Table11112[[#This Row],[Tolerance]],Table11112[[#This Row],[Stock]])</f>
        <v>274kÂ±1%</v>
      </c>
      <c r="AH292" s="10" t="s">
        <v>11347</v>
      </c>
      <c r="AI292" s="6" t="s">
        <v>11351</v>
      </c>
    </row>
    <row r="293" spans="1:35">
      <c r="A293" t="s">
        <v>9890</v>
      </c>
      <c r="B293" t="s">
        <v>9891</v>
      </c>
      <c r="C293" t="s">
        <v>10261</v>
      </c>
      <c r="D293" t="s">
        <v>10262</v>
      </c>
      <c r="E293" t="s">
        <v>60</v>
      </c>
      <c r="F293" t="s">
        <v>10263</v>
      </c>
      <c r="G293">
        <v>9627</v>
      </c>
      <c r="H293">
        <v>0</v>
      </c>
      <c r="I293">
        <v>0.1</v>
      </c>
      <c r="J293">
        <v>0</v>
      </c>
      <c r="K293">
        <v>1</v>
      </c>
      <c r="L293" t="s">
        <v>38</v>
      </c>
      <c r="M293" t="s">
        <v>9895</v>
      </c>
      <c r="N293">
        <v>24.9</v>
      </c>
      <c r="O293" t="s">
        <v>24</v>
      </c>
      <c r="P293" t="s">
        <v>9896</v>
      </c>
      <c r="Q293" t="s">
        <v>9897</v>
      </c>
      <c r="R293" t="s">
        <v>20</v>
      </c>
      <c r="S293" t="s">
        <v>105</v>
      </c>
      <c r="T293" t="s">
        <v>67</v>
      </c>
      <c r="U293" t="s">
        <v>9202</v>
      </c>
      <c r="V293" t="s">
        <v>9202</v>
      </c>
      <c r="W293" t="s">
        <v>9898</v>
      </c>
      <c r="X293" t="s">
        <v>20</v>
      </c>
      <c r="Y293">
        <v>2</v>
      </c>
      <c r="AB293" s="3" t="str">
        <f>IF(Table11112[[#This Row],[In Adafruit Kit]]+Table11112[[#This Row],[Common part]]&gt;0,1,"")</f>
        <v/>
      </c>
      <c r="AE293" s="3" t="e">
        <f>VLOOKUP(Table11112[[#This Row],[Resistance (Ohms)]],Values!$A$12:'Values'!D$88,3,0)</f>
        <v>#N/A</v>
      </c>
      <c r="AF293" s="3"/>
      <c r="AG293" s="3" t="str">
        <f>CONCATENATE(Table11112[[#This Row],[Resistance (Ohms)]],Table11112[[#This Row],[Tolerance]],Table11112[[#This Row],[Stock]])</f>
        <v>24.9Â±1%</v>
      </c>
      <c r="AH293" s="10" t="s">
        <v>11347</v>
      </c>
      <c r="AI293" s="6" t="s">
        <v>11351</v>
      </c>
    </row>
    <row r="294" spans="1:35">
      <c r="A294" t="s">
        <v>9890</v>
      </c>
      <c r="B294" t="s">
        <v>9891</v>
      </c>
      <c r="C294" t="s">
        <v>10264</v>
      </c>
      <c r="D294" t="s">
        <v>10265</v>
      </c>
      <c r="E294" t="s">
        <v>60</v>
      </c>
      <c r="F294" t="s">
        <v>10266</v>
      </c>
      <c r="G294">
        <v>9115</v>
      </c>
      <c r="H294">
        <v>0</v>
      </c>
      <c r="I294">
        <v>0.1</v>
      </c>
      <c r="J294">
        <v>0</v>
      </c>
      <c r="K294">
        <v>1</v>
      </c>
      <c r="L294" t="s">
        <v>38</v>
      </c>
      <c r="M294" t="s">
        <v>9895</v>
      </c>
      <c r="N294" t="s">
        <v>1217</v>
      </c>
      <c r="O294" t="s">
        <v>24</v>
      </c>
      <c r="P294" t="s">
        <v>9896</v>
      </c>
      <c r="Q294" t="s">
        <v>9897</v>
      </c>
      <c r="R294" t="s">
        <v>20</v>
      </c>
      <c r="S294" t="s">
        <v>105</v>
      </c>
      <c r="T294" t="s">
        <v>67</v>
      </c>
      <c r="U294" t="s">
        <v>9202</v>
      </c>
      <c r="V294" t="s">
        <v>9202</v>
      </c>
      <c r="W294" t="s">
        <v>9898</v>
      </c>
      <c r="X294" t="s">
        <v>20</v>
      </c>
      <c r="Y294">
        <v>2</v>
      </c>
      <c r="AB294" s="3" t="str">
        <f>IF(Table11112[[#This Row],[In Adafruit Kit]]+Table11112[[#This Row],[Common part]]&gt;0,1,"")</f>
        <v/>
      </c>
      <c r="AE294" s="3" t="e">
        <f>VLOOKUP(Table11112[[#This Row],[Resistance (Ohms)]],Values!$A$12:'Values'!D$88,3,0)</f>
        <v>#N/A</v>
      </c>
      <c r="AF294" s="3"/>
      <c r="AG294" s="3" t="str">
        <f>CONCATENATE(Table11112[[#This Row],[Resistance (Ohms)]],Table11112[[#This Row],[Tolerance]],Table11112[[#This Row],[Stock]])</f>
        <v>45.3kÂ±1%</v>
      </c>
      <c r="AH294" s="10" t="s">
        <v>11347</v>
      </c>
      <c r="AI294" s="6" t="s">
        <v>11351</v>
      </c>
    </row>
    <row r="295" spans="1:35">
      <c r="A295" t="s">
        <v>9890</v>
      </c>
      <c r="B295" t="s">
        <v>9891</v>
      </c>
      <c r="C295" t="s">
        <v>10267</v>
      </c>
      <c r="D295" t="s">
        <v>10268</v>
      </c>
      <c r="E295" t="s">
        <v>60</v>
      </c>
      <c r="F295" t="s">
        <v>10269</v>
      </c>
      <c r="G295">
        <v>9603</v>
      </c>
      <c r="H295">
        <v>0</v>
      </c>
      <c r="I295">
        <v>0.1</v>
      </c>
      <c r="J295">
        <v>0</v>
      </c>
      <c r="K295">
        <v>1</v>
      </c>
      <c r="L295" t="s">
        <v>38</v>
      </c>
      <c r="M295" t="s">
        <v>9895</v>
      </c>
      <c r="N295" t="s">
        <v>2672</v>
      </c>
      <c r="O295" t="s">
        <v>24</v>
      </c>
      <c r="P295" t="s">
        <v>9896</v>
      </c>
      <c r="Q295" t="s">
        <v>9897</v>
      </c>
      <c r="R295" t="s">
        <v>20</v>
      </c>
      <c r="S295" t="s">
        <v>105</v>
      </c>
      <c r="T295" t="s">
        <v>67</v>
      </c>
      <c r="U295" t="s">
        <v>9202</v>
      </c>
      <c r="V295" t="s">
        <v>9202</v>
      </c>
      <c r="W295" t="s">
        <v>9898</v>
      </c>
      <c r="X295" t="s">
        <v>20</v>
      </c>
      <c r="Y295">
        <v>2</v>
      </c>
      <c r="AB295" s="3" t="str">
        <f>IF(Table11112[[#This Row],[In Adafruit Kit]]+Table11112[[#This Row],[Common part]]&gt;0,1,"")</f>
        <v/>
      </c>
      <c r="AE295" s="3" t="e">
        <f>VLOOKUP(Table11112[[#This Row],[Resistance (Ohms)]],Values!$A$12:'Values'!D$88,3,0)</f>
        <v>#N/A</v>
      </c>
      <c r="AF295" s="3"/>
      <c r="AG295" s="3" t="str">
        <f>CONCATENATE(Table11112[[#This Row],[Resistance (Ohms)]],Table11112[[#This Row],[Tolerance]],Table11112[[#This Row],[Stock]])</f>
        <v>1.54kÂ±1%</v>
      </c>
      <c r="AH295" s="10" t="s">
        <v>11347</v>
      </c>
      <c r="AI295" s="6" t="s">
        <v>11351</v>
      </c>
    </row>
    <row r="296" spans="1:35">
      <c r="A296" t="s">
        <v>9890</v>
      </c>
      <c r="B296" t="s">
        <v>9891</v>
      </c>
      <c r="C296" t="s">
        <v>10270</v>
      </c>
      <c r="D296" t="s">
        <v>10271</v>
      </c>
      <c r="E296" t="s">
        <v>60</v>
      </c>
      <c r="F296" t="s">
        <v>10272</v>
      </c>
      <c r="G296">
        <v>9602</v>
      </c>
      <c r="H296">
        <v>0</v>
      </c>
      <c r="I296">
        <v>0.1</v>
      </c>
      <c r="J296">
        <v>0</v>
      </c>
      <c r="K296">
        <v>1</v>
      </c>
      <c r="L296" t="s">
        <v>38</v>
      </c>
      <c r="M296" t="s">
        <v>9895</v>
      </c>
      <c r="N296" t="s">
        <v>1596</v>
      </c>
      <c r="O296" t="s">
        <v>24</v>
      </c>
      <c r="P296" t="s">
        <v>9896</v>
      </c>
      <c r="Q296" t="s">
        <v>9897</v>
      </c>
      <c r="R296" t="s">
        <v>20</v>
      </c>
      <c r="S296" t="s">
        <v>105</v>
      </c>
      <c r="T296" t="s">
        <v>67</v>
      </c>
      <c r="U296" t="s">
        <v>9202</v>
      </c>
      <c r="V296" t="s">
        <v>9202</v>
      </c>
      <c r="W296" t="s">
        <v>9898</v>
      </c>
      <c r="X296" t="s">
        <v>20</v>
      </c>
      <c r="Y296">
        <v>2</v>
      </c>
      <c r="AB296" s="3" t="str">
        <f>IF(Table11112[[#This Row],[In Adafruit Kit]]+Table11112[[#This Row],[Common part]]&gt;0,1,"")</f>
        <v/>
      </c>
      <c r="AE296" s="3" t="e">
        <f>VLOOKUP(Table11112[[#This Row],[Resistance (Ohms)]],Values!$A$12:'Values'!D$88,3,0)</f>
        <v>#N/A</v>
      </c>
      <c r="AF296" s="3"/>
      <c r="AG296" s="3" t="str">
        <f>CONCATENATE(Table11112[[#This Row],[Resistance (Ohms)]],Table11112[[#This Row],[Tolerance]],Table11112[[#This Row],[Stock]])</f>
        <v>37.4kÂ±1%</v>
      </c>
      <c r="AH296" s="10" t="s">
        <v>11347</v>
      </c>
      <c r="AI296" s="6" t="s">
        <v>11351</v>
      </c>
    </row>
    <row r="297" spans="1:35">
      <c r="A297" t="s">
        <v>9890</v>
      </c>
      <c r="B297" t="s">
        <v>9891</v>
      </c>
      <c r="C297" t="s">
        <v>10273</v>
      </c>
      <c r="D297" t="s">
        <v>10274</v>
      </c>
      <c r="E297" t="s">
        <v>60</v>
      </c>
      <c r="F297" t="s">
        <v>10275</v>
      </c>
      <c r="G297">
        <v>9547</v>
      </c>
      <c r="H297">
        <v>0</v>
      </c>
      <c r="I297">
        <v>0.1</v>
      </c>
      <c r="J297">
        <v>0</v>
      </c>
      <c r="K297">
        <v>1</v>
      </c>
      <c r="L297" t="s">
        <v>38</v>
      </c>
      <c r="M297" t="s">
        <v>9895</v>
      </c>
      <c r="N297" t="s">
        <v>1585</v>
      </c>
      <c r="O297" t="s">
        <v>24</v>
      </c>
      <c r="P297" t="s">
        <v>9896</v>
      </c>
      <c r="Q297" t="s">
        <v>9897</v>
      </c>
      <c r="R297" t="s">
        <v>20</v>
      </c>
      <c r="S297" t="s">
        <v>105</v>
      </c>
      <c r="T297" t="s">
        <v>67</v>
      </c>
      <c r="U297" t="s">
        <v>9202</v>
      </c>
      <c r="V297" t="s">
        <v>9202</v>
      </c>
      <c r="W297" t="s">
        <v>9898</v>
      </c>
      <c r="X297" t="s">
        <v>20</v>
      </c>
      <c r="Y297">
        <v>2</v>
      </c>
      <c r="AB297" s="3" t="str">
        <f>IF(Table11112[[#This Row],[In Adafruit Kit]]+Table11112[[#This Row],[Common part]]&gt;0,1,"")</f>
        <v/>
      </c>
      <c r="AE297" s="3" t="e">
        <f>VLOOKUP(Table11112[[#This Row],[Resistance (Ohms)]],Values!$A$12:'Values'!D$88,3,0)</f>
        <v>#N/A</v>
      </c>
      <c r="AF297" s="3"/>
      <c r="AG297" s="3" t="str">
        <f>CONCATENATE(Table11112[[#This Row],[Resistance (Ohms)]],Table11112[[#This Row],[Tolerance]],Table11112[[#This Row],[Stock]])</f>
        <v>34kÂ±1%</v>
      </c>
      <c r="AH297" s="10" t="s">
        <v>11347</v>
      </c>
      <c r="AI297" s="6" t="s">
        <v>11351</v>
      </c>
    </row>
    <row r="298" spans="1:35">
      <c r="A298" t="s">
        <v>9890</v>
      </c>
      <c r="B298" t="s">
        <v>9891</v>
      </c>
      <c r="C298" t="s">
        <v>10276</v>
      </c>
      <c r="D298" t="s">
        <v>10277</v>
      </c>
      <c r="E298" t="s">
        <v>60</v>
      </c>
      <c r="F298" t="s">
        <v>10278</v>
      </c>
      <c r="G298">
        <v>9505</v>
      </c>
      <c r="H298">
        <v>0</v>
      </c>
      <c r="I298">
        <v>0.1</v>
      </c>
      <c r="J298">
        <v>0</v>
      </c>
      <c r="K298">
        <v>1</v>
      </c>
      <c r="L298" t="s">
        <v>38</v>
      </c>
      <c r="M298" t="s">
        <v>9895</v>
      </c>
      <c r="N298" t="s">
        <v>3113</v>
      </c>
      <c r="O298" t="s">
        <v>24</v>
      </c>
      <c r="P298" t="s">
        <v>9896</v>
      </c>
      <c r="Q298" t="s">
        <v>9897</v>
      </c>
      <c r="R298" t="s">
        <v>20</v>
      </c>
      <c r="S298" t="s">
        <v>105</v>
      </c>
      <c r="T298" t="s">
        <v>67</v>
      </c>
      <c r="U298" t="s">
        <v>9202</v>
      </c>
      <c r="V298" t="s">
        <v>9202</v>
      </c>
      <c r="W298" t="s">
        <v>9898</v>
      </c>
      <c r="X298" t="s">
        <v>20</v>
      </c>
      <c r="Y298">
        <v>2</v>
      </c>
      <c r="AB298" s="3" t="str">
        <f>IF(Table11112[[#This Row],[In Adafruit Kit]]+Table11112[[#This Row],[Common part]]&gt;0,1,"")</f>
        <v/>
      </c>
      <c r="AE298" s="3" t="e">
        <f>VLOOKUP(Table11112[[#This Row],[Resistance (Ohms)]],Values!$A$12:'Values'!D$88,3,0)</f>
        <v>#N/A</v>
      </c>
      <c r="AF298" s="3"/>
      <c r="AG298" s="3" t="str">
        <f>CONCATENATE(Table11112[[#This Row],[Resistance (Ohms)]],Table11112[[#This Row],[Tolerance]],Table11112[[#This Row],[Stock]])</f>
        <v>2.37kÂ±1%</v>
      </c>
      <c r="AH298" s="10" t="s">
        <v>11347</v>
      </c>
      <c r="AI298" s="6" t="s">
        <v>11351</v>
      </c>
    </row>
    <row r="299" spans="1:35">
      <c r="A299" t="s">
        <v>9890</v>
      </c>
      <c r="B299" t="s">
        <v>9891</v>
      </c>
      <c r="C299" t="s">
        <v>10279</v>
      </c>
      <c r="D299" t="s">
        <v>10280</v>
      </c>
      <c r="E299" t="s">
        <v>60</v>
      </c>
      <c r="F299" t="s">
        <v>10281</v>
      </c>
      <c r="G299">
        <v>9474</v>
      </c>
      <c r="H299">
        <v>0</v>
      </c>
      <c r="I299">
        <v>0.1</v>
      </c>
      <c r="J299">
        <v>0</v>
      </c>
      <c r="K299">
        <v>1</v>
      </c>
      <c r="L299" t="s">
        <v>38</v>
      </c>
      <c r="M299" t="s">
        <v>9895</v>
      </c>
      <c r="N299">
        <v>127</v>
      </c>
      <c r="O299" t="s">
        <v>24</v>
      </c>
      <c r="P299" t="s">
        <v>9896</v>
      </c>
      <c r="Q299" t="s">
        <v>9897</v>
      </c>
      <c r="R299" t="s">
        <v>20</v>
      </c>
      <c r="S299" t="s">
        <v>105</v>
      </c>
      <c r="T299" t="s">
        <v>67</v>
      </c>
      <c r="U299" t="s">
        <v>9202</v>
      </c>
      <c r="V299" t="s">
        <v>9202</v>
      </c>
      <c r="W299" t="s">
        <v>9898</v>
      </c>
      <c r="X299" t="s">
        <v>20</v>
      </c>
      <c r="Y299">
        <v>2</v>
      </c>
      <c r="AB299" s="3" t="str">
        <f>IF(Table11112[[#This Row],[In Adafruit Kit]]+Table11112[[#This Row],[Common part]]&gt;0,1,"")</f>
        <v/>
      </c>
      <c r="AE299" s="3" t="e">
        <f>VLOOKUP(Table11112[[#This Row],[Resistance (Ohms)]],Values!$A$12:'Values'!D$88,3,0)</f>
        <v>#N/A</v>
      </c>
      <c r="AF299" s="3"/>
      <c r="AG299" s="3" t="str">
        <f>CONCATENATE(Table11112[[#This Row],[Resistance (Ohms)]],Table11112[[#This Row],[Tolerance]],Table11112[[#This Row],[Stock]])</f>
        <v>127Â±1%</v>
      </c>
      <c r="AH299" s="10" t="s">
        <v>11347</v>
      </c>
      <c r="AI299" s="6" t="s">
        <v>11351</v>
      </c>
    </row>
    <row r="300" spans="1:35">
      <c r="A300" t="s">
        <v>9890</v>
      </c>
      <c r="B300" t="s">
        <v>9891</v>
      </c>
      <c r="C300" t="s">
        <v>10282</v>
      </c>
      <c r="D300" t="s">
        <v>10283</v>
      </c>
      <c r="E300" t="s">
        <v>60</v>
      </c>
      <c r="F300" t="s">
        <v>10284</v>
      </c>
      <c r="G300">
        <v>9392</v>
      </c>
      <c r="H300">
        <v>0</v>
      </c>
      <c r="I300">
        <v>0.1</v>
      </c>
      <c r="J300">
        <v>0</v>
      </c>
      <c r="K300">
        <v>1</v>
      </c>
      <c r="L300" t="s">
        <v>38</v>
      </c>
      <c r="M300" t="s">
        <v>9895</v>
      </c>
      <c r="N300" t="s">
        <v>804</v>
      </c>
      <c r="O300" t="s">
        <v>24</v>
      </c>
      <c r="P300" t="s">
        <v>9896</v>
      </c>
      <c r="Q300" t="s">
        <v>9897</v>
      </c>
      <c r="R300" t="s">
        <v>20</v>
      </c>
      <c r="S300" t="s">
        <v>105</v>
      </c>
      <c r="T300" t="s">
        <v>67</v>
      </c>
      <c r="U300" t="s">
        <v>9202</v>
      </c>
      <c r="V300" t="s">
        <v>9202</v>
      </c>
      <c r="W300" t="s">
        <v>9898</v>
      </c>
      <c r="X300" t="s">
        <v>20</v>
      </c>
      <c r="Y300">
        <v>2</v>
      </c>
      <c r="AB300" s="3" t="str">
        <f>IF(Table11112[[#This Row],[In Adafruit Kit]]+Table11112[[#This Row],[Common part]]&gt;0,1,"")</f>
        <v/>
      </c>
      <c r="AE300" s="3" t="e">
        <f>VLOOKUP(Table11112[[#This Row],[Resistance (Ohms)]],Values!$A$12:'Values'!D$88,3,0)</f>
        <v>#N/A</v>
      </c>
      <c r="AF300" s="3"/>
      <c r="AG300" s="3" t="str">
        <f>CONCATENATE(Table11112[[#This Row],[Resistance (Ohms)]],Table11112[[#This Row],[Tolerance]],Table11112[[#This Row],[Stock]])</f>
        <v>25.5kÂ±1%</v>
      </c>
      <c r="AH300" s="10" t="s">
        <v>11347</v>
      </c>
      <c r="AI300" s="6" t="s">
        <v>11351</v>
      </c>
    </row>
    <row r="301" spans="1:35">
      <c r="A301" t="s">
        <v>9890</v>
      </c>
      <c r="B301" t="s">
        <v>9891</v>
      </c>
      <c r="C301" t="s">
        <v>10285</v>
      </c>
      <c r="D301" t="s">
        <v>10286</v>
      </c>
      <c r="E301" t="s">
        <v>60</v>
      </c>
      <c r="F301" t="s">
        <v>10287</v>
      </c>
      <c r="G301">
        <v>9294</v>
      </c>
      <c r="H301">
        <v>0</v>
      </c>
      <c r="I301">
        <v>0.1</v>
      </c>
      <c r="J301">
        <v>0</v>
      </c>
      <c r="K301">
        <v>1</v>
      </c>
      <c r="L301" t="s">
        <v>38</v>
      </c>
      <c r="M301" t="s">
        <v>9895</v>
      </c>
      <c r="N301" t="s">
        <v>1506</v>
      </c>
      <c r="O301" t="s">
        <v>24</v>
      </c>
      <c r="P301" t="s">
        <v>9896</v>
      </c>
      <c r="Q301" t="s">
        <v>9897</v>
      </c>
      <c r="R301" t="s">
        <v>20</v>
      </c>
      <c r="S301" t="s">
        <v>105</v>
      </c>
      <c r="T301" t="s">
        <v>67</v>
      </c>
      <c r="U301" t="s">
        <v>9202</v>
      </c>
      <c r="V301" t="s">
        <v>9202</v>
      </c>
      <c r="W301" t="s">
        <v>9898</v>
      </c>
      <c r="X301" t="s">
        <v>20</v>
      </c>
      <c r="Y301">
        <v>2</v>
      </c>
      <c r="AB301" s="3" t="str">
        <f>IF(Table11112[[#This Row],[In Adafruit Kit]]+Table11112[[#This Row],[Common part]]&gt;0,1,"")</f>
        <v/>
      </c>
      <c r="AE301" s="3" t="e">
        <f>VLOOKUP(Table11112[[#This Row],[Resistance (Ohms)]],Values!$A$12:'Values'!D$88,3,0)</f>
        <v>#N/A</v>
      </c>
      <c r="AF301" s="3"/>
      <c r="AG301" s="3" t="str">
        <f>CONCATENATE(Table11112[[#This Row],[Resistance (Ohms)]],Table11112[[#This Row],[Tolerance]],Table11112[[#This Row],[Stock]])</f>
        <v>69.8kÂ±1%</v>
      </c>
      <c r="AH301" s="10" t="s">
        <v>11347</v>
      </c>
      <c r="AI301" s="6" t="s">
        <v>11351</v>
      </c>
    </row>
    <row r="302" spans="1:35">
      <c r="A302" t="s">
        <v>9890</v>
      </c>
      <c r="B302" t="s">
        <v>9891</v>
      </c>
      <c r="C302" t="s">
        <v>10288</v>
      </c>
      <c r="D302" t="s">
        <v>10289</v>
      </c>
      <c r="E302" t="s">
        <v>60</v>
      </c>
      <c r="F302" t="s">
        <v>10290</v>
      </c>
      <c r="G302">
        <v>9177</v>
      </c>
      <c r="H302">
        <v>0</v>
      </c>
      <c r="I302">
        <v>0.1</v>
      </c>
      <c r="J302">
        <v>0</v>
      </c>
      <c r="K302">
        <v>1</v>
      </c>
      <c r="L302" t="s">
        <v>38</v>
      </c>
      <c r="M302" t="s">
        <v>9895</v>
      </c>
      <c r="N302" t="s">
        <v>2998</v>
      </c>
      <c r="O302" t="s">
        <v>24</v>
      </c>
      <c r="P302" t="s">
        <v>9896</v>
      </c>
      <c r="Q302" t="s">
        <v>9897</v>
      </c>
      <c r="R302" t="s">
        <v>20</v>
      </c>
      <c r="S302" t="s">
        <v>105</v>
      </c>
      <c r="T302" t="s">
        <v>67</v>
      </c>
      <c r="U302" t="s">
        <v>9202</v>
      </c>
      <c r="V302" t="s">
        <v>9202</v>
      </c>
      <c r="W302" t="s">
        <v>9898</v>
      </c>
      <c r="X302" t="s">
        <v>20</v>
      </c>
      <c r="Y302">
        <v>2</v>
      </c>
      <c r="AB302" s="3" t="str">
        <f>IF(Table11112[[#This Row],[In Adafruit Kit]]+Table11112[[#This Row],[Common part]]&gt;0,1,"")</f>
        <v/>
      </c>
      <c r="AE302" s="3" t="e">
        <f>VLOOKUP(Table11112[[#This Row],[Resistance (Ohms)]],Values!$A$12:'Values'!D$88,3,0)</f>
        <v>#N/A</v>
      </c>
      <c r="AF302" s="3"/>
      <c r="AG302" s="3" t="str">
        <f>CONCATENATE(Table11112[[#This Row],[Resistance (Ohms)]],Table11112[[#This Row],[Tolerance]],Table11112[[#This Row],[Stock]])</f>
        <v>14.7kÂ±1%</v>
      </c>
      <c r="AH302" s="10" t="s">
        <v>11347</v>
      </c>
      <c r="AI302" s="6" t="s">
        <v>11351</v>
      </c>
    </row>
    <row r="303" spans="1:35">
      <c r="A303" t="s">
        <v>9890</v>
      </c>
      <c r="B303" t="s">
        <v>9891</v>
      </c>
      <c r="C303" t="s">
        <v>10291</v>
      </c>
      <c r="D303" t="s">
        <v>10292</v>
      </c>
      <c r="E303" t="s">
        <v>60</v>
      </c>
      <c r="F303" t="s">
        <v>10293</v>
      </c>
      <c r="G303">
        <v>9159</v>
      </c>
      <c r="H303">
        <v>0</v>
      </c>
      <c r="I303">
        <v>0.1</v>
      </c>
      <c r="J303">
        <v>0</v>
      </c>
      <c r="K303">
        <v>1</v>
      </c>
      <c r="L303" t="s">
        <v>38</v>
      </c>
      <c r="M303" t="s">
        <v>9895</v>
      </c>
      <c r="N303" t="s">
        <v>1449</v>
      </c>
      <c r="O303" t="s">
        <v>24</v>
      </c>
      <c r="P303" t="s">
        <v>9896</v>
      </c>
      <c r="Q303" t="s">
        <v>9897</v>
      </c>
      <c r="R303" t="s">
        <v>20</v>
      </c>
      <c r="S303" t="s">
        <v>105</v>
      </c>
      <c r="T303" t="s">
        <v>67</v>
      </c>
      <c r="U303" t="s">
        <v>9202</v>
      </c>
      <c r="V303" t="s">
        <v>9202</v>
      </c>
      <c r="W303" t="s">
        <v>9898</v>
      </c>
      <c r="X303" t="s">
        <v>20</v>
      </c>
      <c r="Y303">
        <v>2</v>
      </c>
      <c r="AB303" s="3" t="str">
        <f>IF(Table11112[[#This Row],[In Adafruit Kit]]+Table11112[[#This Row],[Common part]]&gt;0,1,"")</f>
        <v/>
      </c>
      <c r="AE303" s="3" t="e">
        <f>VLOOKUP(Table11112[[#This Row],[Resistance (Ohms)]],Values!$A$12:'Values'!D$88,3,0)</f>
        <v>#N/A</v>
      </c>
      <c r="AF303" s="3"/>
      <c r="AG303" s="3" t="str">
        <f>CONCATENATE(Table11112[[#This Row],[Resistance (Ohms)]],Table11112[[#This Row],[Tolerance]],Table11112[[#This Row],[Stock]])</f>
        <v>3.74kÂ±1%</v>
      </c>
      <c r="AH303" s="10" t="s">
        <v>11347</v>
      </c>
      <c r="AI303" s="6" t="s">
        <v>11351</v>
      </c>
    </row>
    <row r="304" spans="1:35">
      <c r="A304" t="s">
        <v>9890</v>
      </c>
      <c r="B304" t="s">
        <v>9891</v>
      </c>
      <c r="C304" t="s">
        <v>10294</v>
      </c>
      <c r="D304" t="s">
        <v>10295</v>
      </c>
      <c r="E304" t="s">
        <v>60</v>
      </c>
      <c r="F304" t="s">
        <v>10296</v>
      </c>
      <c r="G304">
        <v>9125</v>
      </c>
      <c r="H304">
        <v>0</v>
      </c>
      <c r="I304">
        <v>0.1</v>
      </c>
      <c r="J304">
        <v>0</v>
      </c>
      <c r="K304">
        <v>1</v>
      </c>
      <c r="L304" t="s">
        <v>38</v>
      </c>
      <c r="M304" t="s">
        <v>9895</v>
      </c>
      <c r="N304" t="s">
        <v>1461</v>
      </c>
      <c r="O304" t="s">
        <v>24</v>
      </c>
      <c r="P304" t="s">
        <v>9896</v>
      </c>
      <c r="Q304" t="s">
        <v>9897</v>
      </c>
      <c r="R304" t="s">
        <v>20</v>
      </c>
      <c r="S304" t="s">
        <v>105</v>
      </c>
      <c r="T304" t="s">
        <v>67</v>
      </c>
      <c r="U304" t="s">
        <v>9202</v>
      </c>
      <c r="V304" t="s">
        <v>9202</v>
      </c>
      <c r="W304" t="s">
        <v>9898</v>
      </c>
      <c r="X304" t="s">
        <v>20</v>
      </c>
      <c r="Y304">
        <v>2</v>
      </c>
      <c r="AB304" s="3" t="str">
        <f>IF(Table11112[[#This Row],[In Adafruit Kit]]+Table11112[[#This Row],[Common part]]&gt;0,1,"")</f>
        <v/>
      </c>
      <c r="AE304" s="3" t="e">
        <f>VLOOKUP(Table11112[[#This Row],[Resistance (Ohms)]],Values!$A$12:'Values'!D$88,3,0)</f>
        <v>#N/A</v>
      </c>
      <c r="AF304" s="3"/>
      <c r="AG304" s="3" t="str">
        <f>CONCATENATE(Table11112[[#This Row],[Resistance (Ohms)]],Table11112[[#This Row],[Tolerance]],Table11112[[#This Row],[Stock]])</f>
        <v>4.12kÂ±1%</v>
      </c>
      <c r="AH304" s="10" t="s">
        <v>11347</v>
      </c>
      <c r="AI304" s="6" t="s">
        <v>11351</v>
      </c>
    </row>
    <row r="305" spans="1:35">
      <c r="A305" t="s">
        <v>9890</v>
      </c>
      <c r="B305" t="s">
        <v>9891</v>
      </c>
      <c r="C305" t="s">
        <v>10297</v>
      </c>
      <c r="D305" t="s">
        <v>10298</v>
      </c>
      <c r="E305" t="s">
        <v>60</v>
      </c>
      <c r="F305" t="s">
        <v>10299</v>
      </c>
      <c r="G305">
        <v>9067</v>
      </c>
      <c r="H305">
        <v>0</v>
      </c>
      <c r="I305">
        <v>0.1</v>
      </c>
      <c r="J305">
        <v>0</v>
      </c>
      <c r="K305">
        <v>1</v>
      </c>
      <c r="L305" t="s">
        <v>38</v>
      </c>
      <c r="M305" t="s">
        <v>9895</v>
      </c>
      <c r="N305" t="s">
        <v>1846</v>
      </c>
      <c r="O305" t="s">
        <v>24</v>
      </c>
      <c r="P305" t="s">
        <v>9896</v>
      </c>
      <c r="Q305" t="s">
        <v>9897</v>
      </c>
      <c r="R305" t="s">
        <v>20</v>
      </c>
      <c r="S305" t="s">
        <v>105</v>
      </c>
      <c r="T305" t="s">
        <v>67</v>
      </c>
      <c r="U305" t="s">
        <v>9202</v>
      </c>
      <c r="V305" t="s">
        <v>9202</v>
      </c>
      <c r="W305" t="s">
        <v>9898</v>
      </c>
      <c r="X305" t="s">
        <v>20</v>
      </c>
      <c r="Y305">
        <v>2</v>
      </c>
      <c r="AB305" s="3" t="str">
        <f>IF(Table11112[[#This Row],[In Adafruit Kit]]+Table11112[[#This Row],[Common part]]&gt;0,1,"")</f>
        <v/>
      </c>
      <c r="AE305" s="3" t="e">
        <f>VLOOKUP(Table11112[[#This Row],[Resistance (Ohms)]],Values!$A$12:'Values'!D$88,3,0)</f>
        <v>#N/A</v>
      </c>
      <c r="AF305" s="3"/>
      <c r="AG305" s="3" t="str">
        <f>CONCATENATE(Table11112[[#This Row],[Resistance (Ohms)]],Table11112[[#This Row],[Tolerance]],Table11112[[#This Row],[Stock]])</f>
        <v>8.66kÂ±1%</v>
      </c>
      <c r="AH305" s="10" t="s">
        <v>11347</v>
      </c>
      <c r="AI305" s="6" t="s">
        <v>11351</v>
      </c>
    </row>
    <row r="306" spans="1:35">
      <c r="A306" t="s">
        <v>9890</v>
      </c>
      <c r="B306" t="s">
        <v>9891</v>
      </c>
      <c r="C306" t="s">
        <v>10300</v>
      </c>
      <c r="D306" t="s">
        <v>10301</v>
      </c>
      <c r="E306" t="s">
        <v>60</v>
      </c>
      <c r="F306" t="s">
        <v>10302</v>
      </c>
      <c r="G306">
        <v>8936</v>
      </c>
      <c r="H306">
        <v>0</v>
      </c>
      <c r="I306">
        <v>0.1</v>
      </c>
      <c r="J306">
        <v>0</v>
      </c>
      <c r="K306">
        <v>1</v>
      </c>
      <c r="L306" t="s">
        <v>38</v>
      </c>
      <c r="M306" t="s">
        <v>9895</v>
      </c>
      <c r="N306">
        <v>768</v>
      </c>
      <c r="O306" t="s">
        <v>24</v>
      </c>
      <c r="P306" t="s">
        <v>9896</v>
      </c>
      <c r="Q306" t="s">
        <v>9897</v>
      </c>
      <c r="R306" t="s">
        <v>20</v>
      </c>
      <c r="S306" t="s">
        <v>105</v>
      </c>
      <c r="T306" t="s">
        <v>67</v>
      </c>
      <c r="U306" t="s">
        <v>9202</v>
      </c>
      <c r="V306" t="s">
        <v>9202</v>
      </c>
      <c r="W306" t="s">
        <v>9898</v>
      </c>
      <c r="X306" t="s">
        <v>20</v>
      </c>
      <c r="Y306">
        <v>2</v>
      </c>
      <c r="AB306" s="3" t="str">
        <f>IF(Table11112[[#This Row],[In Adafruit Kit]]+Table11112[[#This Row],[Common part]]&gt;0,1,"")</f>
        <v/>
      </c>
      <c r="AE306" s="3" t="e">
        <f>VLOOKUP(Table11112[[#This Row],[Resistance (Ohms)]],Values!$A$12:'Values'!D$88,3,0)</f>
        <v>#N/A</v>
      </c>
      <c r="AF306" s="3"/>
      <c r="AG306" s="3" t="str">
        <f>CONCATENATE(Table11112[[#This Row],[Resistance (Ohms)]],Table11112[[#This Row],[Tolerance]],Table11112[[#This Row],[Stock]])</f>
        <v>768Â±1%</v>
      </c>
      <c r="AH306" s="10" t="s">
        <v>11347</v>
      </c>
      <c r="AI306" s="6" t="s">
        <v>11351</v>
      </c>
    </row>
    <row r="307" spans="1:35">
      <c r="A307" t="s">
        <v>9890</v>
      </c>
      <c r="B307" t="s">
        <v>9891</v>
      </c>
      <c r="C307" t="s">
        <v>10303</v>
      </c>
      <c r="D307" t="s">
        <v>10304</v>
      </c>
      <c r="E307" t="s">
        <v>60</v>
      </c>
      <c r="F307" t="s">
        <v>10305</v>
      </c>
      <c r="G307">
        <v>8927</v>
      </c>
      <c r="H307">
        <v>0</v>
      </c>
      <c r="I307">
        <v>0.1</v>
      </c>
      <c r="J307">
        <v>0</v>
      </c>
      <c r="K307">
        <v>1</v>
      </c>
      <c r="L307" t="s">
        <v>38</v>
      </c>
      <c r="M307" t="s">
        <v>9895</v>
      </c>
      <c r="N307" t="s">
        <v>707</v>
      </c>
      <c r="O307" t="s">
        <v>24</v>
      </c>
      <c r="P307" t="s">
        <v>9896</v>
      </c>
      <c r="Q307" t="s">
        <v>9897</v>
      </c>
      <c r="R307" t="s">
        <v>20</v>
      </c>
      <c r="S307" t="s">
        <v>105</v>
      </c>
      <c r="T307" t="s">
        <v>67</v>
      </c>
      <c r="U307" t="s">
        <v>9202</v>
      </c>
      <c r="V307" t="s">
        <v>9202</v>
      </c>
      <c r="W307" t="s">
        <v>9898</v>
      </c>
      <c r="X307" t="s">
        <v>20</v>
      </c>
      <c r="Y307">
        <v>2</v>
      </c>
      <c r="AB307" s="3" t="str">
        <f>IF(Table11112[[#This Row],[In Adafruit Kit]]+Table11112[[#This Row],[Common part]]&gt;0,1,"")</f>
        <v/>
      </c>
      <c r="AE307" s="3" t="e">
        <f>VLOOKUP(Table11112[[#This Row],[Resistance (Ohms)]],Values!$A$12:'Values'!D$88,3,0)</f>
        <v>#N/A</v>
      </c>
      <c r="AF307" s="3"/>
      <c r="AG307" s="3" t="str">
        <f>CONCATENATE(Table11112[[#This Row],[Resistance (Ohms)]],Table11112[[#This Row],[Tolerance]],Table11112[[#This Row],[Stock]])</f>
        <v>27.4kÂ±1%</v>
      </c>
      <c r="AH307" s="10" t="s">
        <v>11347</v>
      </c>
      <c r="AI307" s="6" t="s">
        <v>11351</v>
      </c>
    </row>
    <row r="308" spans="1:35">
      <c r="A308" t="s">
        <v>9890</v>
      </c>
      <c r="B308" t="s">
        <v>9891</v>
      </c>
      <c r="C308" t="s">
        <v>10306</v>
      </c>
      <c r="D308" t="s">
        <v>10307</v>
      </c>
      <c r="E308" t="s">
        <v>60</v>
      </c>
      <c r="F308" t="s">
        <v>10308</v>
      </c>
      <c r="G308">
        <v>8819</v>
      </c>
      <c r="H308">
        <v>0</v>
      </c>
      <c r="I308">
        <v>0.1</v>
      </c>
      <c r="J308">
        <v>0</v>
      </c>
      <c r="K308">
        <v>1</v>
      </c>
      <c r="L308" t="s">
        <v>38</v>
      </c>
      <c r="M308" t="s">
        <v>9895</v>
      </c>
      <c r="N308" t="s">
        <v>762</v>
      </c>
      <c r="O308" t="s">
        <v>24</v>
      </c>
      <c r="P308" t="s">
        <v>9896</v>
      </c>
      <c r="Q308" t="s">
        <v>9897</v>
      </c>
      <c r="R308" t="s">
        <v>20</v>
      </c>
      <c r="S308" t="s">
        <v>105</v>
      </c>
      <c r="T308" t="s">
        <v>67</v>
      </c>
      <c r="U308" t="s">
        <v>9202</v>
      </c>
      <c r="V308" t="s">
        <v>9202</v>
      </c>
      <c r="W308" t="s">
        <v>9898</v>
      </c>
      <c r="X308" t="s">
        <v>20</v>
      </c>
      <c r="Y308">
        <v>2</v>
      </c>
      <c r="AB308" s="3" t="str">
        <f>IF(Table11112[[#This Row],[In Adafruit Kit]]+Table11112[[#This Row],[Common part]]&gt;0,1,"")</f>
        <v/>
      </c>
      <c r="AE308" s="3" t="e">
        <f>VLOOKUP(Table11112[[#This Row],[Resistance (Ohms)]],Values!$A$12:'Values'!D$88,3,0)</f>
        <v>#N/A</v>
      </c>
      <c r="AF308" s="3"/>
      <c r="AG308" s="3" t="str">
        <f>CONCATENATE(Table11112[[#This Row],[Resistance (Ohms)]],Table11112[[#This Row],[Tolerance]],Table11112[[#This Row],[Stock]])</f>
        <v>4.32kÂ±1%</v>
      </c>
      <c r="AH308" s="10" t="s">
        <v>11347</v>
      </c>
      <c r="AI308" s="6" t="s">
        <v>11351</v>
      </c>
    </row>
    <row r="309" spans="1:35">
      <c r="A309" t="s">
        <v>9890</v>
      </c>
      <c r="B309" t="s">
        <v>9891</v>
      </c>
      <c r="C309" t="s">
        <v>10309</v>
      </c>
      <c r="D309" t="s">
        <v>10310</v>
      </c>
      <c r="E309" t="s">
        <v>60</v>
      </c>
      <c r="F309" t="s">
        <v>10311</v>
      </c>
      <c r="G309">
        <v>8813</v>
      </c>
      <c r="H309">
        <v>0</v>
      </c>
      <c r="I309">
        <v>0.1</v>
      </c>
      <c r="J309">
        <v>0</v>
      </c>
      <c r="K309">
        <v>1</v>
      </c>
      <c r="L309" t="s">
        <v>38</v>
      </c>
      <c r="M309" t="s">
        <v>9895</v>
      </c>
      <c r="N309" t="s">
        <v>1639</v>
      </c>
      <c r="O309" t="s">
        <v>24</v>
      </c>
      <c r="P309" t="s">
        <v>9896</v>
      </c>
      <c r="Q309" t="s">
        <v>9897</v>
      </c>
      <c r="R309" t="s">
        <v>20</v>
      </c>
      <c r="S309" t="s">
        <v>105</v>
      </c>
      <c r="T309" t="s">
        <v>67</v>
      </c>
      <c r="U309" t="s">
        <v>9202</v>
      </c>
      <c r="V309" t="s">
        <v>9202</v>
      </c>
      <c r="W309" t="s">
        <v>9898</v>
      </c>
      <c r="X309" t="s">
        <v>20</v>
      </c>
      <c r="Y309">
        <v>2</v>
      </c>
      <c r="AB309" s="3" t="str">
        <f>IF(Table11112[[#This Row],[In Adafruit Kit]]+Table11112[[#This Row],[Common part]]&gt;0,1,"")</f>
        <v/>
      </c>
      <c r="AE309" s="3" t="e">
        <f>VLOOKUP(Table11112[[#This Row],[Resistance (Ohms)]],Values!$A$12:'Values'!D$88,3,0)</f>
        <v>#N/A</v>
      </c>
      <c r="AF309" s="3"/>
      <c r="AG309" s="3" t="str">
        <f>CONCATENATE(Table11112[[#This Row],[Resistance (Ohms)]],Table11112[[#This Row],[Tolerance]],Table11112[[#This Row],[Stock]])</f>
        <v>8.25kÂ±1%</v>
      </c>
      <c r="AH309" s="10" t="s">
        <v>11347</v>
      </c>
      <c r="AI309" s="6" t="s">
        <v>11351</v>
      </c>
    </row>
    <row r="310" spans="1:35">
      <c r="A310" t="s">
        <v>9890</v>
      </c>
      <c r="B310" t="s">
        <v>9891</v>
      </c>
      <c r="C310" t="s">
        <v>10312</v>
      </c>
      <c r="D310" t="s">
        <v>10313</v>
      </c>
      <c r="E310" t="s">
        <v>60</v>
      </c>
      <c r="F310" t="s">
        <v>10314</v>
      </c>
      <c r="G310">
        <v>8740</v>
      </c>
      <c r="H310">
        <v>0</v>
      </c>
      <c r="I310">
        <v>0.1</v>
      </c>
      <c r="J310">
        <v>0</v>
      </c>
      <c r="K310">
        <v>1</v>
      </c>
      <c r="L310" t="s">
        <v>38</v>
      </c>
      <c r="M310" t="s">
        <v>9895</v>
      </c>
      <c r="N310" t="s">
        <v>1125</v>
      </c>
      <c r="O310" t="s">
        <v>24</v>
      </c>
      <c r="P310" t="s">
        <v>9896</v>
      </c>
      <c r="Q310" t="s">
        <v>9897</v>
      </c>
      <c r="R310" t="s">
        <v>20</v>
      </c>
      <c r="S310" t="s">
        <v>105</v>
      </c>
      <c r="T310" t="s">
        <v>67</v>
      </c>
      <c r="U310" t="s">
        <v>9202</v>
      </c>
      <c r="V310" t="s">
        <v>9202</v>
      </c>
      <c r="W310" t="s">
        <v>9898</v>
      </c>
      <c r="X310" t="s">
        <v>20</v>
      </c>
      <c r="Y310">
        <v>2</v>
      </c>
      <c r="AB310" s="3" t="str">
        <f>IF(Table11112[[#This Row],[In Adafruit Kit]]+Table11112[[#This Row],[Common part]]&gt;0,1,"")</f>
        <v/>
      </c>
      <c r="AE310" s="3" t="e">
        <f>VLOOKUP(Table11112[[#This Row],[Resistance (Ohms)]],Values!$A$12:'Values'!D$88,3,0)</f>
        <v>#N/A</v>
      </c>
      <c r="AF310" s="3"/>
      <c r="AG310" s="3" t="str">
        <f>CONCATENATE(Table11112[[#This Row],[Resistance (Ohms)]],Table11112[[#This Row],[Tolerance]],Table11112[[#This Row],[Stock]])</f>
        <v>2.15kÂ±1%</v>
      </c>
      <c r="AH310" s="10" t="s">
        <v>11347</v>
      </c>
      <c r="AI310" s="6" t="s">
        <v>11351</v>
      </c>
    </row>
    <row r="311" spans="1:35">
      <c r="A311" t="s">
        <v>9890</v>
      </c>
      <c r="B311" t="s">
        <v>9891</v>
      </c>
      <c r="C311" t="s">
        <v>10315</v>
      </c>
      <c r="D311" t="s">
        <v>10316</v>
      </c>
      <c r="E311" t="s">
        <v>60</v>
      </c>
      <c r="F311" t="s">
        <v>10317</v>
      </c>
      <c r="G311">
        <v>8703</v>
      </c>
      <c r="H311">
        <v>0</v>
      </c>
      <c r="I311">
        <v>0.1</v>
      </c>
      <c r="J311">
        <v>0</v>
      </c>
      <c r="K311">
        <v>1</v>
      </c>
      <c r="L311" t="s">
        <v>38</v>
      </c>
      <c r="M311" t="s">
        <v>9895</v>
      </c>
      <c r="N311" t="s">
        <v>2579</v>
      </c>
      <c r="O311" t="s">
        <v>24</v>
      </c>
      <c r="P311" t="s">
        <v>9896</v>
      </c>
      <c r="Q311" t="s">
        <v>9897</v>
      </c>
      <c r="R311" t="s">
        <v>20</v>
      </c>
      <c r="S311" t="s">
        <v>105</v>
      </c>
      <c r="T311" t="s">
        <v>67</v>
      </c>
      <c r="U311" t="s">
        <v>9202</v>
      </c>
      <c r="V311" t="s">
        <v>9202</v>
      </c>
      <c r="W311" t="s">
        <v>9898</v>
      </c>
      <c r="X311" t="s">
        <v>20</v>
      </c>
      <c r="Y311">
        <v>2</v>
      </c>
      <c r="AB311" s="3" t="str">
        <f>IF(Table11112[[#This Row],[In Adafruit Kit]]+Table11112[[#This Row],[Common part]]&gt;0,1,"")</f>
        <v/>
      </c>
      <c r="AE311" s="3" t="e">
        <f>VLOOKUP(Table11112[[#This Row],[Resistance (Ohms)]],Values!$A$12:'Values'!D$88,3,0)</f>
        <v>#N/A</v>
      </c>
      <c r="AF311" s="3"/>
      <c r="AG311" s="3" t="str">
        <f>CONCATENATE(Table11112[[#This Row],[Resistance (Ohms)]],Table11112[[#This Row],[Tolerance]],Table11112[[#This Row],[Stock]])</f>
        <v>28kÂ±1%</v>
      </c>
      <c r="AH311" s="10" t="s">
        <v>11347</v>
      </c>
      <c r="AI311" s="6" t="s">
        <v>11351</v>
      </c>
    </row>
    <row r="312" spans="1:35">
      <c r="A312" t="s">
        <v>9890</v>
      </c>
      <c r="B312" t="s">
        <v>9891</v>
      </c>
      <c r="C312" t="s">
        <v>10318</v>
      </c>
      <c r="D312" t="s">
        <v>10319</v>
      </c>
      <c r="E312" t="s">
        <v>60</v>
      </c>
      <c r="F312" t="s">
        <v>10320</v>
      </c>
      <c r="G312">
        <v>8627</v>
      </c>
      <c r="H312">
        <v>0</v>
      </c>
      <c r="I312">
        <v>0.1</v>
      </c>
      <c r="J312">
        <v>0</v>
      </c>
      <c r="K312">
        <v>1</v>
      </c>
      <c r="L312" t="s">
        <v>38</v>
      </c>
      <c r="M312" t="s">
        <v>9895</v>
      </c>
      <c r="N312">
        <v>392</v>
      </c>
      <c r="O312" t="s">
        <v>24</v>
      </c>
      <c r="P312" t="s">
        <v>9896</v>
      </c>
      <c r="Q312" t="s">
        <v>9897</v>
      </c>
      <c r="R312" t="s">
        <v>20</v>
      </c>
      <c r="S312" t="s">
        <v>105</v>
      </c>
      <c r="T312" t="s">
        <v>67</v>
      </c>
      <c r="U312" t="s">
        <v>9202</v>
      </c>
      <c r="V312" t="s">
        <v>9202</v>
      </c>
      <c r="W312" t="s">
        <v>9898</v>
      </c>
      <c r="X312" t="s">
        <v>20</v>
      </c>
      <c r="Y312">
        <v>2</v>
      </c>
      <c r="AB312" s="3" t="str">
        <f>IF(Table11112[[#This Row],[In Adafruit Kit]]+Table11112[[#This Row],[Common part]]&gt;0,1,"")</f>
        <v/>
      </c>
      <c r="AE312" s="3" t="e">
        <f>VLOOKUP(Table11112[[#This Row],[Resistance (Ohms)]],Values!$A$12:'Values'!D$88,3,0)</f>
        <v>#N/A</v>
      </c>
      <c r="AF312" s="3"/>
      <c r="AG312" s="3" t="str">
        <f>CONCATENATE(Table11112[[#This Row],[Resistance (Ohms)]],Table11112[[#This Row],[Tolerance]],Table11112[[#This Row],[Stock]])</f>
        <v>392Â±1%</v>
      </c>
      <c r="AH312" s="10" t="s">
        <v>11347</v>
      </c>
      <c r="AI312" s="6" t="s">
        <v>11351</v>
      </c>
    </row>
    <row r="313" spans="1:35">
      <c r="A313" t="s">
        <v>9890</v>
      </c>
      <c r="B313" t="s">
        <v>9891</v>
      </c>
      <c r="C313" t="s">
        <v>10321</v>
      </c>
      <c r="D313" t="s">
        <v>10322</v>
      </c>
      <c r="E313" t="s">
        <v>60</v>
      </c>
      <c r="F313" t="s">
        <v>10323</v>
      </c>
      <c r="G313">
        <v>8415</v>
      </c>
      <c r="H313">
        <v>0</v>
      </c>
      <c r="I313">
        <v>0.1</v>
      </c>
      <c r="J313">
        <v>0</v>
      </c>
      <c r="K313">
        <v>1</v>
      </c>
      <c r="L313" t="s">
        <v>38</v>
      </c>
      <c r="M313" t="s">
        <v>9895</v>
      </c>
      <c r="N313" t="s">
        <v>971</v>
      </c>
      <c r="O313" t="s">
        <v>24</v>
      </c>
      <c r="P313" t="s">
        <v>9896</v>
      </c>
      <c r="Q313" t="s">
        <v>9897</v>
      </c>
      <c r="R313" t="s">
        <v>20</v>
      </c>
      <c r="S313" t="s">
        <v>105</v>
      </c>
      <c r="T313" t="s">
        <v>67</v>
      </c>
      <c r="U313" t="s">
        <v>9202</v>
      </c>
      <c r="V313" t="s">
        <v>9202</v>
      </c>
      <c r="W313" t="s">
        <v>9898</v>
      </c>
      <c r="X313" t="s">
        <v>20</v>
      </c>
      <c r="Y313">
        <v>2</v>
      </c>
      <c r="AB313" s="3" t="str">
        <f>IF(Table11112[[#This Row],[In Adafruit Kit]]+Table11112[[#This Row],[Common part]]&gt;0,1,"")</f>
        <v/>
      </c>
      <c r="AE313" s="3" t="e">
        <f>VLOOKUP(Table11112[[#This Row],[Resistance (Ohms)]],Values!$A$12:'Values'!D$88,3,0)</f>
        <v>#N/A</v>
      </c>
      <c r="AF313" s="3"/>
      <c r="AG313" s="3" t="str">
        <f>CONCATENATE(Table11112[[#This Row],[Resistance (Ohms)]],Table11112[[#This Row],[Tolerance]],Table11112[[#This Row],[Stock]])</f>
        <v>1.05kÂ±1%</v>
      </c>
      <c r="AH313" s="10" t="s">
        <v>11347</v>
      </c>
      <c r="AI313" s="6" t="s">
        <v>11351</v>
      </c>
    </row>
    <row r="314" spans="1:35">
      <c r="A314" t="s">
        <v>9890</v>
      </c>
      <c r="B314" t="s">
        <v>9891</v>
      </c>
      <c r="C314" t="s">
        <v>10324</v>
      </c>
      <c r="D314" t="s">
        <v>10325</v>
      </c>
      <c r="E314" t="s">
        <v>60</v>
      </c>
      <c r="F314" t="s">
        <v>10326</v>
      </c>
      <c r="G314">
        <v>8592</v>
      </c>
      <c r="H314">
        <v>0</v>
      </c>
      <c r="I314">
        <v>0.1</v>
      </c>
      <c r="J314">
        <v>0</v>
      </c>
      <c r="K314">
        <v>1</v>
      </c>
      <c r="L314" t="s">
        <v>38</v>
      </c>
      <c r="M314" t="s">
        <v>9895</v>
      </c>
      <c r="N314" t="s">
        <v>1232</v>
      </c>
      <c r="O314" t="s">
        <v>24</v>
      </c>
      <c r="P314" t="s">
        <v>9896</v>
      </c>
      <c r="Q314" t="s">
        <v>9897</v>
      </c>
      <c r="R314" t="s">
        <v>20</v>
      </c>
      <c r="S314" t="s">
        <v>105</v>
      </c>
      <c r="T314" t="s">
        <v>67</v>
      </c>
      <c r="U314" t="s">
        <v>9202</v>
      </c>
      <c r="V314" t="s">
        <v>9202</v>
      </c>
      <c r="W314" t="s">
        <v>9898</v>
      </c>
      <c r="X314" t="s">
        <v>20</v>
      </c>
      <c r="Y314">
        <v>2</v>
      </c>
      <c r="AB314" s="3" t="str">
        <f>IF(Table11112[[#This Row],[In Adafruit Kit]]+Table11112[[#This Row],[Common part]]&gt;0,1,"")</f>
        <v/>
      </c>
      <c r="AE314" s="3" t="e">
        <f>VLOOKUP(Table11112[[#This Row],[Resistance (Ohms)]],Values!$A$12:'Values'!D$88,3,0)</f>
        <v>#N/A</v>
      </c>
      <c r="AF314" s="3"/>
      <c r="AG314" s="3" t="str">
        <f>CONCATENATE(Table11112[[#This Row],[Resistance (Ohms)]],Table11112[[#This Row],[Tolerance]],Table11112[[#This Row],[Stock]])</f>
        <v>7.87kÂ±1%</v>
      </c>
      <c r="AH314" s="10" t="s">
        <v>11347</v>
      </c>
      <c r="AI314" s="6" t="s">
        <v>11351</v>
      </c>
    </row>
    <row r="315" spans="1:35">
      <c r="A315" t="s">
        <v>9890</v>
      </c>
      <c r="B315" t="s">
        <v>9891</v>
      </c>
      <c r="C315" t="s">
        <v>10327</v>
      </c>
      <c r="D315" t="s">
        <v>10328</v>
      </c>
      <c r="E315" t="s">
        <v>60</v>
      </c>
      <c r="F315" t="s">
        <v>10329</v>
      </c>
      <c r="G315">
        <v>8445</v>
      </c>
      <c r="H315">
        <v>0</v>
      </c>
      <c r="I315">
        <v>0.1</v>
      </c>
      <c r="J315">
        <v>0</v>
      </c>
      <c r="K315">
        <v>1</v>
      </c>
      <c r="L315" t="s">
        <v>38</v>
      </c>
      <c r="M315" t="s">
        <v>9895</v>
      </c>
      <c r="N315">
        <v>806</v>
      </c>
      <c r="O315" t="s">
        <v>24</v>
      </c>
      <c r="P315" t="s">
        <v>9896</v>
      </c>
      <c r="Q315" t="s">
        <v>9897</v>
      </c>
      <c r="R315" t="s">
        <v>20</v>
      </c>
      <c r="S315" t="s">
        <v>105</v>
      </c>
      <c r="T315" t="s">
        <v>67</v>
      </c>
      <c r="U315" t="s">
        <v>9202</v>
      </c>
      <c r="V315" t="s">
        <v>9202</v>
      </c>
      <c r="W315" t="s">
        <v>9898</v>
      </c>
      <c r="X315" t="s">
        <v>20</v>
      </c>
      <c r="Y315">
        <v>2</v>
      </c>
      <c r="AB315" s="3" t="str">
        <f>IF(Table11112[[#This Row],[In Adafruit Kit]]+Table11112[[#This Row],[Common part]]&gt;0,1,"")</f>
        <v/>
      </c>
      <c r="AE315" s="3" t="e">
        <f>VLOOKUP(Table11112[[#This Row],[Resistance (Ohms)]],Values!$A$12:'Values'!D$88,3,0)</f>
        <v>#N/A</v>
      </c>
      <c r="AF315" s="3"/>
      <c r="AG315" s="3" t="str">
        <f>CONCATENATE(Table11112[[#This Row],[Resistance (Ohms)]],Table11112[[#This Row],[Tolerance]],Table11112[[#This Row],[Stock]])</f>
        <v>806Â±1%</v>
      </c>
      <c r="AH315" s="10" t="s">
        <v>11347</v>
      </c>
      <c r="AI315" s="6" t="s">
        <v>11351</v>
      </c>
    </row>
    <row r="316" spans="1:35">
      <c r="A316" t="s">
        <v>9890</v>
      </c>
      <c r="B316" t="s">
        <v>9891</v>
      </c>
      <c r="C316" t="s">
        <v>10330</v>
      </c>
      <c r="D316" t="s">
        <v>10331</v>
      </c>
      <c r="E316" t="s">
        <v>60</v>
      </c>
      <c r="F316" t="s">
        <v>10332</v>
      </c>
      <c r="G316">
        <v>8545</v>
      </c>
      <c r="H316">
        <v>0</v>
      </c>
      <c r="I316">
        <v>0.1</v>
      </c>
      <c r="J316">
        <v>0</v>
      </c>
      <c r="K316">
        <v>1</v>
      </c>
      <c r="L316" t="s">
        <v>38</v>
      </c>
      <c r="M316" t="s">
        <v>9895</v>
      </c>
      <c r="N316" t="s">
        <v>1738</v>
      </c>
      <c r="O316" t="s">
        <v>24</v>
      </c>
      <c r="P316" t="s">
        <v>9896</v>
      </c>
      <c r="Q316" t="s">
        <v>9897</v>
      </c>
      <c r="R316" t="s">
        <v>20</v>
      </c>
      <c r="S316" t="s">
        <v>105</v>
      </c>
      <c r="T316" t="s">
        <v>67</v>
      </c>
      <c r="U316" t="s">
        <v>9202</v>
      </c>
      <c r="V316" t="s">
        <v>9202</v>
      </c>
      <c r="W316" t="s">
        <v>9898</v>
      </c>
      <c r="X316" t="s">
        <v>20</v>
      </c>
      <c r="Y316">
        <v>2</v>
      </c>
      <c r="AB316" s="3" t="str">
        <f>IF(Table11112[[#This Row],[In Adafruit Kit]]+Table11112[[#This Row],[Common part]]&gt;0,1,"")</f>
        <v/>
      </c>
      <c r="AE316" s="3" t="e">
        <f>VLOOKUP(Table11112[[#This Row],[Resistance (Ohms)]],Values!$A$12:'Values'!D$88,3,0)</f>
        <v>#N/A</v>
      </c>
      <c r="AF316" s="3"/>
      <c r="AG316" s="3" t="str">
        <f>CONCATENATE(Table11112[[#This Row],[Resistance (Ohms)]],Table11112[[#This Row],[Tolerance]],Table11112[[#This Row],[Stock]])</f>
        <v>14.3kÂ±1%</v>
      </c>
      <c r="AH316" s="10" t="s">
        <v>11347</v>
      </c>
      <c r="AI316" s="6" t="s">
        <v>11351</v>
      </c>
    </row>
    <row r="317" spans="1:35">
      <c r="A317" t="s">
        <v>9890</v>
      </c>
      <c r="B317" t="s">
        <v>9891</v>
      </c>
      <c r="C317" t="s">
        <v>10333</v>
      </c>
      <c r="D317" t="s">
        <v>10334</v>
      </c>
      <c r="E317" t="s">
        <v>60</v>
      </c>
      <c r="F317" t="s">
        <v>10335</v>
      </c>
      <c r="G317">
        <v>8438</v>
      </c>
      <c r="H317">
        <v>0</v>
      </c>
      <c r="I317">
        <v>0.1</v>
      </c>
      <c r="J317">
        <v>0</v>
      </c>
      <c r="K317">
        <v>1</v>
      </c>
      <c r="L317" t="s">
        <v>38</v>
      </c>
      <c r="M317" t="s">
        <v>9895</v>
      </c>
      <c r="N317" t="s">
        <v>1342</v>
      </c>
      <c r="O317" t="s">
        <v>24</v>
      </c>
      <c r="P317" t="s">
        <v>9896</v>
      </c>
      <c r="Q317" t="s">
        <v>9897</v>
      </c>
      <c r="R317" t="s">
        <v>20</v>
      </c>
      <c r="S317" t="s">
        <v>105</v>
      </c>
      <c r="T317" t="s">
        <v>67</v>
      </c>
      <c r="U317" t="s">
        <v>9202</v>
      </c>
      <c r="V317" t="s">
        <v>9202</v>
      </c>
      <c r="W317" t="s">
        <v>9898</v>
      </c>
      <c r="X317" t="s">
        <v>20</v>
      </c>
      <c r="Y317">
        <v>2</v>
      </c>
      <c r="AB317" s="3" t="str">
        <f>IF(Table11112[[#This Row],[In Adafruit Kit]]+Table11112[[#This Row],[Common part]]&gt;0,1,"")</f>
        <v/>
      </c>
      <c r="AE317" s="3" t="e">
        <f>VLOOKUP(Table11112[[#This Row],[Resistance (Ohms)]],Values!$A$12:'Values'!D$88,3,0)</f>
        <v>#N/A</v>
      </c>
      <c r="AF317" s="3"/>
      <c r="AG317" s="3" t="str">
        <f>CONCATENATE(Table11112[[#This Row],[Resistance (Ohms)]],Table11112[[#This Row],[Tolerance]],Table11112[[#This Row],[Stock]])</f>
        <v>7.15kÂ±1%</v>
      </c>
      <c r="AH317" s="10" t="s">
        <v>11347</v>
      </c>
      <c r="AI317" s="6" t="s">
        <v>11351</v>
      </c>
    </row>
    <row r="318" spans="1:35">
      <c r="A318" t="s">
        <v>9890</v>
      </c>
      <c r="B318" t="s">
        <v>9891</v>
      </c>
      <c r="C318" t="s">
        <v>10336</v>
      </c>
      <c r="D318" t="s">
        <v>10337</v>
      </c>
      <c r="E318" t="s">
        <v>60</v>
      </c>
      <c r="F318" t="s">
        <v>10338</v>
      </c>
      <c r="G318">
        <v>8443</v>
      </c>
      <c r="H318">
        <v>0</v>
      </c>
      <c r="I318">
        <v>0.1</v>
      </c>
      <c r="J318">
        <v>0</v>
      </c>
      <c r="K318">
        <v>1</v>
      </c>
      <c r="L318" t="s">
        <v>38</v>
      </c>
      <c r="M318" t="s">
        <v>9895</v>
      </c>
      <c r="N318">
        <v>113</v>
      </c>
      <c r="O318" t="s">
        <v>24</v>
      </c>
      <c r="P318" t="s">
        <v>9896</v>
      </c>
      <c r="Q318" t="s">
        <v>9897</v>
      </c>
      <c r="R318" t="s">
        <v>20</v>
      </c>
      <c r="S318" t="s">
        <v>105</v>
      </c>
      <c r="T318" t="s">
        <v>67</v>
      </c>
      <c r="U318" t="s">
        <v>9202</v>
      </c>
      <c r="V318" t="s">
        <v>9202</v>
      </c>
      <c r="W318" t="s">
        <v>9898</v>
      </c>
      <c r="X318" t="s">
        <v>20</v>
      </c>
      <c r="Y318">
        <v>2</v>
      </c>
      <c r="AB318" s="3" t="str">
        <f>IF(Table11112[[#This Row],[In Adafruit Kit]]+Table11112[[#This Row],[Common part]]&gt;0,1,"")</f>
        <v/>
      </c>
      <c r="AE318" s="3" t="e">
        <f>VLOOKUP(Table11112[[#This Row],[Resistance (Ohms)]],Values!$A$12:'Values'!D$88,3,0)</f>
        <v>#N/A</v>
      </c>
      <c r="AF318" s="3"/>
      <c r="AG318" s="3" t="str">
        <f>CONCATENATE(Table11112[[#This Row],[Resistance (Ohms)]],Table11112[[#This Row],[Tolerance]],Table11112[[#This Row],[Stock]])</f>
        <v>113Â±1%</v>
      </c>
      <c r="AH318" s="10" t="s">
        <v>11347</v>
      </c>
      <c r="AI318" s="6" t="s">
        <v>11351</v>
      </c>
    </row>
    <row r="319" spans="1:35">
      <c r="A319" t="s">
        <v>9890</v>
      </c>
      <c r="B319" t="s">
        <v>9891</v>
      </c>
      <c r="C319" t="s">
        <v>10339</v>
      </c>
      <c r="D319" t="s">
        <v>10340</v>
      </c>
      <c r="E319" t="s">
        <v>60</v>
      </c>
      <c r="F319" t="s">
        <v>10341</v>
      </c>
      <c r="G319">
        <v>8396</v>
      </c>
      <c r="H319">
        <v>0</v>
      </c>
      <c r="I319">
        <v>0.1</v>
      </c>
      <c r="J319">
        <v>0</v>
      </c>
      <c r="K319">
        <v>1</v>
      </c>
      <c r="L319" t="s">
        <v>38</v>
      </c>
      <c r="M319" t="s">
        <v>9895</v>
      </c>
      <c r="N319" t="s">
        <v>682</v>
      </c>
      <c r="O319" t="s">
        <v>24</v>
      </c>
      <c r="P319" t="s">
        <v>9896</v>
      </c>
      <c r="Q319" t="s">
        <v>9897</v>
      </c>
      <c r="R319" t="s">
        <v>20</v>
      </c>
      <c r="S319" t="s">
        <v>105</v>
      </c>
      <c r="T319" t="s">
        <v>67</v>
      </c>
      <c r="U319" t="s">
        <v>9202</v>
      </c>
      <c r="V319" t="s">
        <v>9202</v>
      </c>
      <c r="W319" t="s">
        <v>9898</v>
      </c>
      <c r="X319" t="s">
        <v>20</v>
      </c>
      <c r="Y319">
        <v>2</v>
      </c>
      <c r="AB319" s="3" t="str">
        <f>IF(Table11112[[#This Row],[In Adafruit Kit]]+Table11112[[#This Row],[Common part]]&gt;0,1,"")</f>
        <v/>
      </c>
      <c r="AE319" s="3" t="e">
        <f>VLOOKUP(Table11112[[#This Row],[Resistance (Ohms)]],Values!$A$12:'Values'!D$88,3,0)</f>
        <v>#N/A</v>
      </c>
      <c r="AF319" s="3" t="s">
        <v>29</v>
      </c>
      <c r="AG319" s="3" t="str">
        <f>CONCATENATE(Table11112[[#This Row],[Resistance (Ohms)]],Table11112[[#This Row],[Tolerance]],Table11112[[#This Row],[Stock]])</f>
        <v>309kÂ±1%Stock</v>
      </c>
      <c r="AH319" s="10" t="s">
        <v>11347</v>
      </c>
      <c r="AI319" s="6" t="s">
        <v>11351</v>
      </c>
    </row>
    <row r="320" spans="1:35">
      <c r="A320" t="s">
        <v>9890</v>
      </c>
      <c r="B320" t="s">
        <v>9891</v>
      </c>
      <c r="C320" t="s">
        <v>10342</v>
      </c>
      <c r="D320" t="s">
        <v>10343</v>
      </c>
      <c r="E320" t="s">
        <v>60</v>
      </c>
      <c r="F320" t="s">
        <v>10344</v>
      </c>
      <c r="G320">
        <v>8387</v>
      </c>
      <c r="H320">
        <v>0</v>
      </c>
      <c r="I320">
        <v>0.1</v>
      </c>
      <c r="J320">
        <v>0</v>
      </c>
      <c r="K320">
        <v>1</v>
      </c>
      <c r="L320" t="s">
        <v>38</v>
      </c>
      <c r="M320" t="s">
        <v>9895</v>
      </c>
      <c r="N320">
        <v>226</v>
      </c>
      <c r="O320" t="s">
        <v>24</v>
      </c>
      <c r="P320" t="s">
        <v>9896</v>
      </c>
      <c r="Q320" t="s">
        <v>9897</v>
      </c>
      <c r="R320" t="s">
        <v>20</v>
      </c>
      <c r="S320" t="s">
        <v>105</v>
      </c>
      <c r="T320" t="s">
        <v>67</v>
      </c>
      <c r="U320" t="s">
        <v>9202</v>
      </c>
      <c r="V320" t="s">
        <v>9202</v>
      </c>
      <c r="W320" t="s">
        <v>9898</v>
      </c>
      <c r="X320" t="s">
        <v>20</v>
      </c>
      <c r="Y320">
        <v>2</v>
      </c>
      <c r="AB320" s="3" t="str">
        <f>IF(Table11112[[#This Row],[In Adafruit Kit]]+Table11112[[#This Row],[Common part]]&gt;0,1,"")</f>
        <v/>
      </c>
      <c r="AE320" s="3" t="e">
        <f>VLOOKUP(Table11112[[#This Row],[Resistance (Ohms)]],Values!$A$12:'Values'!D$88,3,0)</f>
        <v>#N/A</v>
      </c>
      <c r="AF320" s="3"/>
      <c r="AG320" s="3" t="str">
        <f>CONCATENATE(Table11112[[#This Row],[Resistance (Ohms)]],Table11112[[#This Row],[Tolerance]],Table11112[[#This Row],[Stock]])</f>
        <v>226Â±1%</v>
      </c>
      <c r="AH320" s="10" t="s">
        <v>11347</v>
      </c>
      <c r="AI320" s="6" t="s">
        <v>11351</v>
      </c>
    </row>
    <row r="321" spans="1:35">
      <c r="A321" t="s">
        <v>9890</v>
      </c>
      <c r="B321" t="s">
        <v>9891</v>
      </c>
      <c r="C321" t="s">
        <v>10345</v>
      </c>
      <c r="D321" t="s">
        <v>10346</v>
      </c>
      <c r="E321" t="s">
        <v>60</v>
      </c>
      <c r="F321" t="s">
        <v>10347</v>
      </c>
      <c r="G321">
        <v>8303</v>
      </c>
      <c r="H321">
        <v>0</v>
      </c>
      <c r="I321">
        <v>0.1</v>
      </c>
      <c r="J321">
        <v>0</v>
      </c>
      <c r="K321">
        <v>1</v>
      </c>
      <c r="L321" t="s">
        <v>38</v>
      </c>
      <c r="M321" t="s">
        <v>9895</v>
      </c>
      <c r="N321" t="s">
        <v>812</v>
      </c>
      <c r="O321" t="s">
        <v>24</v>
      </c>
      <c r="P321" t="s">
        <v>9896</v>
      </c>
      <c r="Q321" t="s">
        <v>9897</v>
      </c>
      <c r="R321" t="s">
        <v>20</v>
      </c>
      <c r="S321" t="s">
        <v>105</v>
      </c>
      <c r="T321" t="s">
        <v>67</v>
      </c>
      <c r="U321" t="s">
        <v>9202</v>
      </c>
      <c r="V321" t="s">
        <v>9202</v>
      </c>
      <c r="W321" t="s">
        <v>9898</v>
      </c>
      <c r="X321" t="s">
        <v>20</v>
      </c>
      <c r="Y321">
        <v>2</v>
      </c>
      <c r="AB321" s="3" t="str">
        <f>IF(Table11112[[#This Row],[In Adafruit Kit]]+Table11112[[#This Row],[Common part]]&gt;0,1,"")</f>
        <v/>
      </c>
      <c r="AE321" s="3" t="e">
        <f>VLOOKUP(Table11112[[#This Row],[Resistance (Ohms)]],Values!$A$12:'Values'!D$88,3,0)</f>
        <v>#N/A</v>
      </c>
      <c r="AF321" s="3"/>
      <c r="AG321" s="3" t="str">
        <f>CONCATENATE(Table11112[[#This Row],[Resistance (Ohms)]],Table11112[[#This Row],[Tolerance]],Table11112[[#This Row],[Stock]])</f>
        <v>1.43kÂ±1%</v>
      </c>
      <c r="AH321" s="10" t="s">
        <v>11347</v>
      </c>
      <c r="AI321" s="6" t="s">
        <v>11351</v>
      </c>
    </row>
    <row r="322" spans="1:35">
      <c r="A322" t="s">
        <v>9890</v>
      </c>
      <c r="B322" t="s">
        <v>9891</v>
      </c>
      <c r="C322" t="s">
        <v>10348</v>
      </c>
      <c r="D322" t="s">
        <v>10349</v>
      </c>
      <c r="E322" t="s">
        <v>60</v>
      </c>
      <c r="F322" t="s">
        <v>10350</v>
      </c>
      <c r="G322">
        <v>8288</v>
      </c>
      <c r="H322">
        <v>0</v>
      </c>
      <c r="I322">
        <v>0.1</v>
      </c>
      <c r="J322">
        <v>0</v>
      </c>
      <c r="K322">
        <v>1</v>
      </c>
      <c r="L322" t="s">
        <v>38</v>
      </c>
      <c r="M322" t="s">
        <v>9895</v>
      </c>
      <c r="N322" t="s">
        <v>2900</v>
      </c>
      <c r="O322" t="s">
        <v>24</v>
      </c>
      <c r="P322" t="s">
        <v>9896</v>
      </c>
      <c r="Q322" t="s">
        <v>9897</v>
      </c>
      <c r="R322" t="s">
        <v>20</v>
      </c>
      <c r="S322" t="s">
        <v>105</v>
      </c>
      <c r="T322" t="s">
        <v>67</v>
      </c>
      <c r="U322" t="s">
        <v>9202</v>
      </c>
      <c r="V322" t="s">
        <v>9202</v>
      </c>
      <c r="W322" t="s">
        <v>9898</v>
      </c>
      <c r="X322" t="s">
        <v>20</v>
      </c>
      <c r="Y322">
        <v>2</v>
      </c>
      <c r="AB322" s="3" t="str">
        <f>IF(Table11112[[#This Row],[In Adafruit Kit]]+Table11112[[#This Row],[Common part]]&gt;0,1,"")</f>
        <v/>
      </c>
      <c r="AE322" s="3" t="e">
        <f>VLOOKUP(Table11112[[#This Row],[Resistance (Ohms)]],Values!$A$12:'Values'!D$88,3,0)</f>
        <v>#N/A</v>
      </c>
      <c r="AF322" s="3"/>
      <c r="AG322" s="3" t="str">
        <f>CONCATENATE(Table11112[[#This Row],[Resistance (Ohms)]],Table11112[[#This Row],[Tolerance]],Table11112[[#This Row],[Stock]])</f>
        <v>2.94kÂ±1%</v>
      </c>
      <c r="AH322" s="10" t="s">
        <v>11347</v>
      </c>
      <c r="AI322" s="6" t="s">
        <v>11351</v>
      </c>
    </row>
    <row r="323" spans="1:35">
      <c r="A323" t="s">
        <v>9890</v>
      </c>
      <c r="B323" t="s">
        <v>9891</v>
      </c>
      <c r="C323" t="s">
        <v>10351</v>
      </c>
      <c r="D323" t="s">
        <v>10352</v>
      </c>
      <c r="E323" t="s">
        <v>60</v>
      </c>
      <c r="F323" t="s">
        <v>10353</v>
      </c>
      <c r="G323">
        <v>8229</v>
      </c>
      <c r="H323">
        <v>0</v>
      </c>
      <c r="I323">
        <v>0.1</v>
      </c>
      <c r="J323">
        <v>0</v>
      </c>
      <c r="K323">
        <v>1</v>
      </c>
      <c r="L323" t="s">
        <v>38</v>
      </c>
      <c r="M323" t="s">
        <v>9895</v>
      </c>
      <c r="N323">
        <v>715</v>
      </c>
      <c r="O323" t="s">
        <v>24</v>
      </c>
      <c r="P323" t="s">
        <v>9896</v>
      </c>
      <c r="Q323" t="s">
        <v>9897</v>
      </c>
      <c r="R323" t="s">
        <v>20</v>
      </c>
      <c r="S323" t="s">
        <v>105</v>
      </c>
      <c r="T323" t="s">
        <v>67</v>
      </c>
      <c r="U323" t="s">
        <v>9202</v>
      </c>
      <c r="V323" t="s">
        <v>9202</v>
      </c>
      <c r="W323" t="s">
        <v>9898</v>
      </c>
      <c r="X323" t="s">
        <v>20</v>
      </c>
      <c r="Y323">
        <v>2</v>
      </c>
      <c r="AB323" s="3" t="str">
        <f>IF(Table11112[[#This Row],[In Adafruit Kit]]+Table11112[[#This Row],[Common part]]&gt;0,1,"")</f>
        <v/>
      </c>
      <c r="AE323" s="3" t="e">
        <f>VLOOKUP(Table11112[[#This Row],[Resistance (Ohms)]],Values!$A$12:'Values'!D$88,3,0)</f>
        <v>#N/A</v>
      </c>
      <c r="AF323" s="3"/>
      <c r="AG323" s="3" t="str">
        <f>CONCATENATE(Table11112[[#This Row],[Resistance (Ohms)]],Table11112[[#This Row],[Tolerance]],Table11112[[#This Row],[Stock]])</f>
        <v>715Â±1%</v>
      </c>
      <c r="AH323" s="10" t="s">
        <v>11347</v>
      </c>
      <c r="AI323" s="6" t="s">
        <v>11351</v>
      </c>
    </row>
    <row r="324" spans="1:35">
      <c r="A324" t="s">
        <v>9890</v>
      </c>
      <c r="B324" t="s">
        <v>9891</v>
      </c>
      <c r="C324" t="s">
        <v>10354</v>
      </c>
      <c r="D324" t="s">
        <v>10355</v>
      </c>
      <c r="E324" t="s">
        <v>60</v>
      </c>
      <c r="F324" t="s">
        <v>10356</v>
      </c>
      <c r="G324">
        <v>8229</v>
      </c>
      <c r="H324">
        <v>0</v>
      </c>
      <c r="I324">
        <v>0.1</v>
      </c>
      <c r="J324">
        <v>0</v>
      </c>
      <c r="K324">
        <v>1</v>
      </c>
      <c r="L324" t="s">
        <v>38</v>
      </c>
      <c r="M324" t="s">
        <v>9895</v>
      </c>
      <c r="N324" t="s">
        <v>1516</v>
      </c>
      <c r="O324" t="s">
        <v>24</v>
      </c>
      <c r="P324" t="s">
        <v>9896</v>
      </c>
      <c r="Q324" t="s">
        <v>9897</v>
      </c>
      <c r="R324" t="s">
        <v>20</v>
      </c>
      <c r="S324" t="s">
        <v>105</v>
      </c>
      <c r="T324" t="s">
        <v>67</v>
      </c>
      <c r="U324" t="s">
        <v>9202</v>
      </c>
      <c r="V324" t="s">
        <v>9202</v>
      </c>
      <c r="W324" t="s">
        <v>9898</v>
      </c>
      <c r="X324" t="s">
        <v>20</v>
      </c>
      <c r="Y324">
        <v>2</v>
      </c>
      <c r="AB324" s="3" t="str">
        <f>IF(Table11112[[#This Row],[In Adafruit Kit]]+Table11112[[#This Row],[Common part]]&gt;0,1,"")</f>
        <v/>
      </c>
      <c r="AE324" s="3" t="e">
        <f>VLOOKUP(Table11112[[#This Row],[Resistance (Ohms)]],Values!$A$12:'Values'!D$88,3,0)</f>
        <v>#N/A</v>
      </c>
      <c r="AF324" s="3"/>
      <c r="AG324" s="3" t="str">
        <f>CONCATENATE(Table11112[[#This Row],[Resistance (Ohms)]],Table11112[[#This Row],[Tolerance]],Table11112[[#This Row],[Stock]])</f>
        <v>82.5kÂ±1%</v>
      </c>
      <c r="AH324" s="10" t="s">
        <v>11347</v>
      </c>
      <c r="AI324" s="6" t="s">
        <v>11351</v>
      </c>
    </row>
    <row r="325" spans="1:35">
      <c r="A325" t="s">
        <v>9890</v>
      </c>
      <c r="B325" t="s">
        <v>9891</v>
      </c>
      <c r="C325" t="s">
        <v>10357</v>
      </c>
      <c r="D325" t="s">
        <v>10358</v>
      </c>
      <c r="E325" t="s">
        <v>60</v>
      </c>
      <c r="F325" t="s">
        <v>10359</v>
      </c>
      <c r="G325">
        <v>8220</v>
      </c>
      <c r="H325">
        <v>0</v>
      </c>
      <c r="I325">
        <v>0.1</v>
      </c>
      <c r="J325">
        <v>0</v>
      </c>
      <c r="K325">
        <v>1</v>
      </c>
      <c r="L325" t="s">
        <v>38</v>
      </c>
      <c r="M325" t="s">
        <v>9895</v>
      </c>
      <c r="N325" t="s">
        <v>1445</v>
      </c>
      <c r="O325" t="s">
        <v>24</v>
      </c>
      <c r="P325" t="s">
        <v>9896</v>
      </c>
      <c r="Q325" t="s">
        <v>9897</v>
      </c>
      <c r="R325" t="s">
        <v>20</v>
      </c>
      <c r="S325" t="s">
        <v>105</v>
      </c>
      <c r="T325" t="s">
        <v>67</v>
      </c>
      <c r="U325" t="s">
        <v>9202</v>
      </c>
      <c r="V325" t="s">
        <v>9202</v>
      </c>
      <c r="W325" t="s">
        <v>9898</v>
      </c>
      <c r="X325" t="s">
        <v>20</v>
      </c>
      <c r="Y325">
        <v>2</v>
      </c>
      <c r="AB325" s="3" t="str">
        <f>IF(Table11112[[#This Row],[In Adafruit Kit]]+Table11112[[#This Row],[Common part]]&gt;0,1,"")</f>
        <v/>
      </c>
      <c r="AE325" s="3" t="e">
        <f>VLOOKUP(Table11112[[#This Row],[Resistance (Ohms)]],Values!$A$12:'Values'!D$88,3,0)</f>
        <v>#N/A</v>
      </c>
      <c r="AF325" s="3"/>
      <c r="AG325" s="3" t="str">
        <f>CONCATENATE(Table11112[[#This Row],[Resistance (Ohms)]],Table11112[[#This Row],[Tolerance]],Table11112[[#This Row],[Stock]])</f>
        <v>29.4kÂ±1%</v>
      </c>
      <c r="AH325" s="10" t="s">
        <v>11347</v>
      </c>
      <c r="AI325" s="6" t="s">
        <v>11351</v>
      </c>
    </row>
    <row r="326" spans="1:35">
      <c r="A326" t="s">
        <v>9890</v>
      </c>
      <c r="B326" t="s">
        <v>9891</v>
      </c>
      <c r="C326" t="s">
        <v>10360</v>
      </c>
      <c r="D326" t="s">
        <v>10361</v>
      </c>
      <c r="E326" t="s">
        <v>60</v>
      </c>
      <c r="F326" t="s">
        <v>10362</v>
      </c>
      <c r="G326">
        <v>7813</v>
      </c>
      <c r="H326">
        <v>0</v>
      </c>
      <c r="I326">
        <v>0.1</v>
      </c>
      <c r="J326">
        <v>0</v>
      </c>
      <c r="K326">
        <v>1</v>
      </c>
      <c r="L326" t="s">
        <v>38</v>
      </c>
      <c r="M326" t="s">
        <v>9895</v>
      </c>
      <c r="N326" t="s">
        <v>1902</v>
      </c>
      <c r="O326" t="s">
        <v>24</v>
      </c>
      <c r="P326" t="s">
        <v>9896</v>
      </c>
      <c r="Q326" t="s">
        <v>9897</v>
      </c>
      <c r="R326" t="s">
        <v>20</v>
      </c>
      <c r="S326" t="s">
        <v>105</v>
      </c>
      <c r="T326" t="s">
        <v>67</v>
      </c>
      <c r="U326" t="s">
        <v>9202</v>
      </c>
      <c r="V326" t="s">
        <v>9202</v>
      </c>
      <c r="W326" t="s">
        <v>9898</v>
      </c>
      <c r="X326" t="s">
        <v>20</v>
      </c>
      <c r="Y326">
        <v>2</v>
      </c>
      <c r="AB326" s="3" t="str">
        <f>IF(Table11112[[#This Row],[In Adafruit Kit]]+Table11112[[#This Row],[Common part]]&gt;0,1,"")</f>
        <v/>
      </c>
      <c r="AE326" s="3" t="e">
        <f>VLOOKUP(Table11112[[#This Row],[Resistance (Ohms)]],Values!$A$12:'Values'!D$88,3,0)</f>
        <v>#N/A</v>
      </c>
      <c r="AF326" s="3"/>
      <c r="AG326" s="3" t="str">
        <f>CONCATENATE(Table11112[[#This Row],[Resistance (Ohms)]],Table11112[[#This Row],[Tolerance]],Table11112[[#This Row],[Stock]])</f>
        <v>33.2kÂ±1%</v>
      </c>
      <c r="AH326" s="10" t="s">
        <v>11347</v>
      </c>
      <c r="AI326" s="6" t="s">
        <v>11351</v>
      </c>
    </row>
    <row r="327" spans="1:35">
      <c r="A327" t="s">
        <v>9890</v>
      </c>
      <c r="B327" t="s">
        <v>9891</v>
      </c>
      <c r="C327" t="s">
        <v>10363</v>
      </c>
      <c r="D327" t="s">
        <v>10364</v>
      </c>
      <c r="E327" t="s">
        <v>60</v>
      </c>
      <c r="F327" t="s">
        <v>10365</v>
      </c>
      <c r="G327">
        <v>8210</v>
      </c>
      <c r="H327">
        <v>0</v>
      </c>
      <c r="I327">
        <v>0.1</v>
      </c>
      <c r="J327">
        <v>0</v>
      </c>
      <c r="K327">
        <v>1</v>
      </c>
      <c r="L327" t="s">
        <v>38</v>
      </c>
      <c r="M327" t="s">
        <v>9895</v>
      </c>
      <c r="N327" t="s">
        <v>3140</v>
      </c>
      <c r="O327" t="s">
        <v>24</v>
      </c>
      <c r="P327" t="s">
        <v>9896</v>
      </c>
      <c r="Q327" t="s">
        <v>9897</v>
      </c>
      <c r="R327" t="s">
        <v>20</v>
      </c>
      <c r="S327" t="s">
        <v>105</v>
      </c>
      <c r="T327" t="s">
        <v>67</v>
      </c>
      <c r="U327" t="s">
        <v>9202</v>
      </c>
      <c r="V327" t="s">
        <v>9202</v>
      </c>
      <c r="W327" t="s">
        <v>9898</v>
      </c>
      <c r="X327" t="s">
        <v>20</v>
      </c>
      <c r="Y327">
        <v>2</v>
      </c>
      <c r="AB327" s="3" t="str">
        <f>IF(Table11112[[#This Row],[In Adafruit Kit]]+Table11112[[#This Row],[Common part]]&gt;0,1,"")</f>
        <v/>
      </c>
      <c r="AE327" s="3" t="e">
        <f>VLOOKUP(Table11112[[#This Row],[Resistance (Ohms)]],Values!$A$12:'Values'!D$88,3,0)</f>
        <v>#N/A</v>
      </c>
      <c r="AF327" s="3"/>
      <c r="AG327" s="3" t="str">
        <f>CONCATENATE(Table11112[[#This Row],[Resistance (Ohms)]],Table11112[[#This Row],[Tolerance]],Table11112[[#This Row],[Stock]])</f>
        <v>665kÂ±1%</v>
      </c>
      <c r="AH327" s="10" t="s">
        <v>11347</v>
      </c>
      <c r="AI327" s="6" t="s">
        <v>11351</v>
      </c>
    </row>
    <row r="328" spans="1:35">
      <c r="A328" t="s">
        <v>9890</v>
      </c>
      <c r="B328" t="s">
        <v>9891</v>
      </c>
      <c r="C328" t="s">
        <v>10366</v>
      </c>
      <c r="D328" t="s">
        <v>10367</v>
      </c>
      <c r="E328" t="s">
        <v>60</v>
      </c>
      <c r="F328" t="s">
        <v>10368</v>
      </c>
      <c r="G328">
        <v>8206</v>
      </c>
      <c r="H328">
        <v>0</v>
      </c>
      <c r="I328">
        <v>0.1</v>
      </c>
      <c r="J328">
        <v>0</v>
      </c>
      <c r="K328">
        <v>1</v>
      </c>
      <c r="L328" t="s">
        <v>38</v>
      </c>
      <c r="M328" t="s">
        <v>9895</v>
      </c>
      <c r="N328" t="s">
        <v>953</v>
      </c>
      <c r="O328" t="s">
        <v>24</v>
      </c>
      <c r="P328" t="s">
        <v>9896</v>
      </c>
      <c r="Q328" t="s">
        <v>9897</v>
      </c>
      <c r="R328" t="s">
        <v>20</v>
      </c>
      <c r="S328" t="s">
        <v>105</v>
      </c>
      <c r="T328" t="s">
        <v>67</v>
      </c>
      <c r="U328" t="s">
        <v>9202</v>
      </c>
      <c r="V328" t="s">
        <v>9202</v>
      </c>
      <c r="W328" t="s">
        <v>9898</v>
      </c>
      <c r="X328" t="s">
        <v>20</v>
      </c>
      <c r="Y328">
        <v>2</v>
      </c>
      <c r="AB328" s="3" t="str">
        <f>IF(Table11112[[#This Row],[In Adafruit Kit]]+Table11112[[#This Row],[Common part]]&gt;0,1,"")</f>
        <v/>
      </c>
      <c r="AE328" s="3" t="e">
        <f>VLOOKUP(Table11112[[#This Row],[Resistance (Ohms)]],Values!$A$12:'Values'!D$88,3,0)</f>
        <v>#N/A</v>
      </c>
      <c r="AF328" s="3"/>
      <c r="AG328" s="3" t="str">
        <f>CONCATENATE(Table11112[[#This Row],[Resistance (Ohms)]],Table11112[[#This Row],[Tolerance]],Table11112[[#This Row],[Stock]])</f>
        <v>40.2kÂ±1%</v>
      </c>
      <c r="AH328" s="10" t="s">
        <v>11347</v>
      </c>
      <c r="AI328" s="6" t="s">
        <v>11351</v>
      </c>
    </row>
    <row r="329" spans="1:35">
      <c r="A329" t="s">
        <v>9890</v>
      </c>
      <c r="B329" t="s">
        <v>9891</v>
      </c>
      <c r="C329" t="s">
        <v>10369</v>
      </c>
      <c r="D329" t="s">
        <v>10370</v>
      </c>
      <c r="E329" t="s">
        <v>60</v>
      </c>
      <c r="F329" t="s">
        <v>10371</v>
      </c>
      <c r="G329">
        <v>8092</v>
      </c>
      <c r="H329">
        <v>0</v>
      </c>
      <c r="I329">
        <v>0.1</v>
      </c>
      <c r="J329">
        <v>0</v>
      </c>
      <c r="K329">
        <v>1</v>
      </c>
      <c r="L329" t="s">
        <v>38</v>
      </c>
      <c r="M329" t="s">
        <v>9895</v>
      </c>
      <c r="N329">
        <v>649</v>
      </c>
      <c r="O329" t="s">
        <v>24</v>
      </c>
      <c r="P329" t="s">
        <v>9896</v>
      </c>
      <c r="Q329" t="s">
        <v>9897</v>
      </c>
      <c r="R329" t="s">
        <v>20</v>
      </c>
      <c r="S329" t="s">
        <v>105</v>
      </c>
      <c r="T329" t="s">
        <v>67</v>
      </c>
      <c r="U329" t="s">
        <v>9202</v>
      </c>
      <c r="V329" t="s">
        <v>9202</v>
      </c>
      <c r="W329" t="s">
        <v>9898</v>
      </c>
      <c r="X329" t="s">
        <v>20</v>
      </c>
      <c r="Y329">
        <v>2</v>
      </c>
      <c r="AB329" s="3" t="str">
        <f>IF(Table11112[[#This Row],[In Adafruit Kit]]+Table11112[[#This Row],[Common part]]&gt;0,1,"")</f>
        <v/>
      </c>
      <c r="AE329" s="3" t="e">
        <f>VLOOKUP(Table11112[[#This Row],[Resistance (Ohms)]],Values!$A$12:'Values'!D$88,3,0)</f>
        <v>#N/A</v>
      </c>
      <c r="AF329" s="3"/>
      <c r="AG329" s="3" t="str">
        <f>CONCATENATE(Table11112[[#This Row],[Resistance (Ohms)]],Table11112[[#This Row],[Tolerance]],Table11112[[#This Row],[Stock]])</f>
        <v>649Â±1%</v>
      </c>
      <c r="AH329" s="10" t="s">
        <v>11347</v>
      </c>
      <c r="AI329" s="6" t="s">
        <v>11351</v>
      </c>
    </row>
    <row r="330" spans="1:35">
      <c r="A330" t="s">
        <v>9890</v>
      </c>
      <c r="B330" t="s">
        <v>9891</v>
      </c>
      <c r="C330" t="s">
        <v>10372</v>
      </c>
      <c r="D330" t="s">
        <v>10373</v>
      </c>
      <c r="E330" t="s">
        <v>60</v>
      </c>
      <c r="F330" t="s">
        <v>10374</v>
      </c>
      <c r="G330">
        <v>8161</v>
      </c>
      <c r="H330">
        <v>0</v>
      </c>
      <c r="I330">
        <v>0.1</v>
      </c>
      <c r="J330">
        <v>0</v>
      </c>
      <c r="K330">
        <v>1</v>
      </c>
      <c r="L330" t="s">
        <v>38</v>
      </c>
      <c r="M330" t="s">
        <v>9895</v>
      </c>
      <c r="N330" t="s">
        <v>1621</v>
      </c>
      <c r="O330" t="s">
        <v>24</v>
      </c>
      <c r="P330" t="s">
        <v>9896</v>
      </c>
      <c r="Q330" t="s">
        <v>9897</v>
      </c>
      <c r="R330" t="s">
        <v>20</v>
      </c>
      <c r="S330" t="s">
        <v>105</v>
      </c>
      <c r="T330" t="s">
        <v>67</v>
      </c>
      <c r="U330" t="s">
        <v>9202</v>
      </c>
      <c r="V330" t="s">
        <v>9202</v>
      </c>
      <c r="W330" t="s">
        <v>9898</v>
      </c>
      <c r="X330" t="s">
        <v>20</v>
      </c>
      <c r="Y330">
        <v>2</v>
      </c>
      <c r="AB330" s="3" t="str">
        <f>IF(Table11112[[#This Row],[In Adafruit Kit]]+Table11112[[#This Row],[Common part]]&gt;0,1,"")</f>
        <v/>
      </c>
      <c r="AE330" s="3" t="e">
        <f>VLOOKUP(Table11112[[#This Row],[Resistance (Ohms)]],Values!$A$12:'Values'!D$88,3,0)</f>
        <v>#N/A</v>
      </c>
      <c r="AF330" s="3"/>
      <c r="AG330" s="3" t="str">
        <f>CONCATENATE(Table11112[[#This Row],[Resistance (Ohms)]],Table11112[[#This Row],[Tolerance]],Table11112[[#This Row],[Stock]])</f>
        <v>51.1kÂ±1%</v>
      </c>
      <c r="AH330" s="10" t="s">
        <v>11347</v>
      </c>
      <c r="AI330" s="6" t="s">
        <v>11351</v>
      </c>
    </row>
    <row r="331" spans="1:35">
      <c r="A331" t="s">
        <v>9890</v>
      </c>
      <c r="B331" t="s">
        <v>9891</v>
      </c>
      <c r="C331" t="s">
        <v>10375</v>
      </c>
      <c r="D331" t="s">
        <v>10376</v>
      </c>
      <c r="E331" t="s">
        <v>60</v>
      </c>
      <c r="F331" t="s">
        <v>10377</v>
      </c>
      <c r="G331">
        <v>8116</v>
      </c>
      <c r="H331">
        <v>0</v>
      </c>
      <c r="I331">
        <v>0.1</v>
      </c>
      <c r="J331">
        <v>0</v>
      </c>
      <c r="K331">
        <v>1</v>
      </c>
      <c r="L331" t="s">
        <v>38</v>
      </c>
      <c r="M331" t="s">
        <v>9895</v>
      </c>
      <c r="N331" t="s">
        <v>1527</v>
      </c>
      <c r="O331" t="s">
        <v>24</v>
      </c>
      <c r="P331" t="s">
        <v>9896</v>
      </c>
      <c r="Q331" t="s">
        <v>9897</v>
      </c>
      <c r="R331" t="s">
        <v>20</v>
      </c>
      <c r="S331" t="s">
        <v>105</v>
      </c>
      <c r="T331" t="s">
        <v>67</v>
      </c>
      <c r="U331" t="s">
        <v>9202</v>
      </c>
      <c r="V331" t="s">
        <v>9202</v>
      </c>
      <c r="W331" t="s">
        <v>9898</v>
      </c>
      <c r="X331" t="s">
        <v>20</v>
      </c>
      <c r="Y331">
        <v>2</v>
      </c>
      <c r="AB331" s="3" t="str">
        <f>IF(Table11112[[#This Row],[In Adafruit Kit]]+Table11112[[#This Row],[Common part]]&gt;0,1,"")</f>
        <v/>
      </c>
      <c r="AE331" s="3" t="e">
        <f>VLOOKUP(Table11112[[#This Row],[Resistance (Ohms)]],Values!$A$12:'Values'!D$88,3,0)</f>
        <v>#N/A</v>
      </c>
      <c r="AF331" s="3"/>
      <c r="AG331" s="3" t="str">
        <f>CONCATENATE(Table11112[[#This Row],[Resistance (Ohms)]],Table11112[[#This Row],[Tolerance]],Table11112[[#This Row],[Stock]])</f>
        <v>887kÂ±1%</v>
      </c>
      <c r="AH331" s="10" t="s">
        <v>11347</v>
      </c>
      <c r="AI331" s="6" t="s">
        <v>11351</v>
      </c>
    </row>
    <row r="332" spans="1:35">
      <c r="A332" t="s">
        <v>9890</v>
      </c>
      <c r="B332" t="s">
        <v>9891</v>
      </c>
      <c r="C332" t="s">
        <v>10378</v>
      </c>
      <c r="D332" t="s">
        <v>10379</v>
      </c>
      <c r="E332" t="s">
        <v>60</v>
      </c>
      <c r="F332" t="s">
        <v>10380</v>
      </c>
      <c r="G332">
        <v>8083</v>
      </c>
      <c r="H332">
        <v>0</v>
      </c>
      <c r="I332">
        <v>0.1</v>
      </c>
      <c r="J332">
        <v>0</v>
      </c>
      <c r="K332">
        <v>1</v>
      </c>
      <c r="L332" t="s">
        <v>38</v>
      </c>
      <c r="M332" t="s">
        <v>9895</v>
      </c>
      <c r="N332" t="s">
        <v>1552</v>
      </c>
      <c r="O332" t="s">
        <v>24</v>
      </c>
      <c r="P332" t="s">
        <v>9896</v>
      </c>
      <c r="Q332" t="s">
        <v>9897</v>
      </c>
      <c r="R332" t="s">
        <v>20</v>
      </c>
      <c r="S332" t="s">
        <v>105</v>
      </c>
      <c r="T332" t="s">
        <v>67</v>
      </c>
      <c r="U332" t="s">
        <v>9202</v>
      </c>
      <c r="V332" t="s">
        <v>9202</v>
      </c>
      <c r="W332" t="s">
        <v>9898</v>
      </c>
      <c r="X332" t="s">
        <v>20</v>
      </c>
      <c r="Y332">
        <v>2</v>
      </c>
      <c r="AB332" s="3" t="str">
        <f>IF(Table11112[[#This Row],[In Adafruit Kit]]+Table11112[[#This Row],[Common part]]&gt;0,1,"")</f>
        <v/>
      </c>
      <c r="AE332" s="3" t="e">
        <f>VLOOKUP(Table11112[[#This Row],[Resistance (Ohms)]],Values!$A$12:'Values'!D$88,3,0)</f>
        <v>#N/A</v>
      </c>
      <c r="AF332" s="3"/>
      <c r="AG332" s="3" t="str">
        <f>CONCATENATE(Table11112[[#This Row],[Resistance (Ohms)]],Table11112[[#This Row],[Tolerance]],Table11112[[#This Row],[Stock]])</f>
        <v>124kÂ±1%</v>
      </c>
      <c r="AH332" s="10" t="s">
        <v>11347</v>
      </c>
      <c r="AI332" s="6" t="s">
        <v>11351</v>
      </c>
    </row>
    <row r="333" spans="1:35">
      <c r="A333" t="s">
        <v>9890</v>
      </c>
      <c r="B333" t="s">
        <v>9891</v>
      </c>
      <c r="C333" t="s">
        <v>10381</v>
      </c>
      <c r="D333" t="s">
        <v>10382</v>
      </c>
      <c r="E333" t="s">
        <v>60</v>
      </c>
      <c r="F333" t="s">
        <v>10383</v>
      </c>
      <c r="G333">
        <v>8059</v>
      </c>
      <c r="H333">
        <v>0</v>
      </c>
      <c r="I333">
        <v>0.1</v>
      </c>
      <c r="J333">
        <v>0</v>
      </c>
      <c r="K333">
        <v>1</v>
      </c>
      <c r="L333" t="s">
        <v>38</v>
      </c>
      <c r="M333" t="s">
        <v>9895</v>
      </c>
      <c r="N333" t="s">
        <v>643</v>
      </c>
      <c r="O333" t="s">
        <v>24</v>
      </c>
      <c r="P333" t="s">
        <v>9896</v>
      </c>
      <c r="Q333" t="s">
        <v>9897</v>
      </c>
      <c r="R333" t="s">
        <v>20</v>
      </c>
      <c r="S333" t="s">
        <v>105</v>
      </c>
      <c r="T333" t="s">
        <v>67</v>
      </c>
      <c r="U333" t="s">
        <v>9202</v>
      </c>
      <c r="V333" t="s">
        <v>9202</v>
      </c>
      <c r="W333" t="s">
        <v>9898</v>
      </c>
      <c r="X333" t="s">
        <v>20</v>
      </c>
      <c r="Y333">
        <v>2</v>
      </c>
      <c r="AB333" s="3" t="str">
        <f>IF(Table11112[[#This Row],[In Adafruit Kit]]+Table11112[[#This Row],[Common part]]&gt;0,1,"")</f>
        <v/>
      </c>
      <c r="AE333" s="3" t="e">
        <f>VLOOKUP(Table11112[[#This Row],[Resistance (Ohms)]],Values!$A$12:'Values'!D$88,3,0)</f>
        <v>#N/A</v>
      </c>
      <c r="AF333" s="3"/>
      <c r="AG333" s="3" t="str">
        <f>CONCATENATE(Table11112[[#This Row],[Resistance (Ohms)]],Table11112[[#This Row],[Tolerance]],Table11112[[#This Row],[Stock]])</f>
        <v>23.2kÂ±1%</v>
      </c>
      <c r="AH333" s="10" t="s">
        <v>11347</v>
      </c>
      <c r="AI333" s="6" t="s">
        <v>11351</v>
      </c>
    </row>
    <row r="334" spans="1:35">
      <c r="A334" t="s">
        <v>9890</v>
      </c>
      <c r="B334" t="s">
        <v>9891</v>
      </c>
      <c r="C334" t="s">
        <v>10384</v>
      </c>
      <c r="D334" t="s">
        <v>10385</v>
      </c>
      <c r="E334" t="s">
        <v>60</v>
      </c>
      <c r="F334" t="s">
        <v>10386</v>
      </c>
      <c r="G334">
        <v>8038</v>
      </c>
      <c r="H334">
        <v>0</v>
      </c>
      <c r="I334">
        <v>0.1</v>
      </c>
      <c r="J334">
        <v>0</v>
      </c>
      <c r="K334">
        <v>1</v>
      </c>
      <c r="L334" t="s">
        <v>38</v>
      </c>
      <c r="M334" t="s">
        <v>9895</v>
      </c>
      <c r="N334">
        <v>316</v>
      </c>
      <c r="O334" t="s">
        <v>24</v>
      </c>
      <c r="P334" t="s">
        <v>9896</v>
      </c>
      <c r="Q334" t="s">
        <v>9897</v>
      </c>
      <c r="R334" t="s">
        <v>20</v>
      </c>
      <c r="S334" t="s">
        <v>105</v>
      </c>
      <c r="T334" t="s">
        <v>67</v>
      </c>
      <c r="U334" t="s">
        <v>9202</v>
      </c>
      <c r="V334" t="s">
        <v>9202</v>
      </c>
      <c r="W334" t="s">
        <v>9898</v>
      </c>
      <c r="X334" t="s">
        <v>20</v>
      </c>
      <c r="Y334">
        <v>2</v>
      </c>
      <c r="AB334" s="3" t="str">
        <f>IF(Table11112[[#This Row],[In Adafruit Kit]]+Table11112[[#This Row],[Common part]]&gt;0,1,"")</f>
        <v/>
      </c>
      <c r="AE334" s="3" t="e">
        <f>VLOOKUP(Table11112[[#This Row],[Resistance (Ohms)]],Values!$A$12:'Values'!D$88,3,0)</f>
        <v>#N/A</v>
      </c>
      <c r="AF334" s="3"/>
      <c r="AG334" s="3" t="str">
        <f>CONCATENATE(Table11112[[#This Row],[Resistance (Ohms)]],Table11112[[#This Row],[Tolerance]],Table11112[[#This Row],[Stock]])</f>
        <v>316Â±1%</v>
      </c>
      <c r="AH334" s="10" t="s">
        <v>11347</v>
      </c>
      <c r="AI334" s="6" t="s">
        <v>11351</v>
      </c>
    </row>
    <row r="335" spans="1:35">
      <c r="A335" t="s">
        <v>9890</v>
      </c>
      <c r="B335" t="s">
        <v>9891</v>
      </c>
      <c r="C335" t="s">
        <v>10387</v>
      </c>
      <c r="D335" t="s">
        <v>10388</v>
      </c>
      <c r="E335" t="s">
        <v>60</v>
      </c>
      <c r="F335" t="s">
        <v>10389</v>
      </c>
      <c r="G335">
        <v>7979</v>
      </c>
      <c r="H335">
        <v>0</v>
      </c>
      <c r="I335">
        <v>0.1</v>
      </c>
      <c r="J335">
        <v>0</v>
      </c>
      <c r="K335">
        <v>1</v>
      </c>
      <c r="L335" t="s">
        <v>38</v>
      </c>
      <c r="M335" t="s">
        <v>9895</v>
      </c>
      <c r="N335" t="s">
        <v>1566</v>
      </c>
      <c r="O335" t="s">
        <v>24</v>
      </c>
      <c r="P335" t="s">
        <v>9896</v>
      </c>
      <c r="Q335" t="s">
        <v>9897</v>
      </c>
      <c r="R335" t="s">
        <v>20</v>
      </c>
      <c r="S335" t="s">
        <v>105</v>
      </c>
      <c r="T335" t="s">
        <v>67</v>
      </c>
      <c r="U335" t="s">
        <v>9202</v>
      </c>
      <c r="V335" t="s">
        <v>9202</v>
      </c>
      <c r="W335" t="s">
        <v>9898</v>
      </c>
      <c r="X335" t="s">
        <v>20</v>
      </c>
      <c r="Y335">
        <v>2</v>
      </c>
      <c r="AB335" s="3" t="str">
        <f>IF(Table11112[[#This Row],[In Adafruit Kit]]+Table11112[[#This Row],[Common part]]&gt;0,1,"")</f>
        <v/>
      </c>
      <c r="AE335" s="3" t="e">
        <f>VLOOKUP(Table11112[[#This Row],[Resistance (Ohms)]],Values!$A$12:'Values'!D$88,3,0)</f>
        <v>#N/A</v>
      </c>
      <c r="AF335" s="3"/>
      <c r="AG335" s="3" t="str">
        <f>CONCATENATE(Table11112[[#This Row],[Resistance (Ohms)]],Table11112[[#This Row],[Tolerance]],Table11112[[#This Row],[Stock]])</f>
        <v>187kÂ±1%</v>
      </c>
      <c r="AH335" s="10" t="s">
        <v>11347</v>
      </c>
      <c r="AI335" s="6" t="s">
        <v>11351</v>
      </c>
    </row>
    <row r="336" spans="1:35">
      <c r="A336" t="s">
        <v>9890</v>
      </c>
      <c r="B336" t="s">
        <v>9891</v>
      </c>
      <c r="C336" t="s">
        <v>10390</v>
      </c>
      <c r="D336" t="s">
        <v>10391</v>
      </c>
      <c r="E336" t="s">
        <v>60</v>
      </c>
      <c r="F336" t="s">
        <v>10392</v>
      </c>
      <c r="G336">
        <v>7857</v>
      </c>
      <c r="H336">
        <v>0</v>
      </c>
      <c r="I336">
        <v>0.1</v>
      </c>
      <c r="J336">
        <v>0</v>
      </c>
      <c r="K336">
        <v>1</v>
      </c>
      <c r="L336" t="s">
        <v>38</v>
      </c>
      <c r="M336" t="s">
        <v>9895</v>
      </c>
      <c r="N336" t="s">
        <v>887</v>
      </c>
      <c r="O336" t="s">
        <v>24</v>
      </c>
      <c r="P336" t="s">
        <v>9896</v>
      </c>
      <c r="Q336" t="s">
        <v>9897</v>
      </c>
      <c r="R336" t="s">
        <v>20</v>
      </c>
      <c r="S336" t="s">
        <v>105</v>
      </c>
      <c r="T336" t="s">
        <v>67</v>
      </c>
      <c r="U336" t="s">
        <v>9202</v>
      </c>
      <c r="V336" t="s">
        <v>9202</v>
      </c>
      <c r="W336" t="s">
        <v>9898</v>
      </c>
      <c r="X336" t="s">
        <v>20</v>
      </c>
      <c r="Y336">
        <v>2</v>
      </c>
      <c r="AB336" s="3" t="str">
        <f>IF(Table11112[[#This Row],[In Adafruit Kit]]+Table11112[[#This Row],[Common part]]&gt;0,1,"")</f>
        <v/>
      </c>
      <c r="AE336" s="3" t="e">
        <f>VLOOKUP(Table11112[[#This Row],[Resistance (Ohms)]],Values!$A$12:'Values'!D$88,3,0)</f>
        <v>#N/A</v>
      </c>
      <c r="AF336" s="3"/>
      <c r="AG336" s="3" t="str">
        <f>CONCATENATE(Table11112[[#This Row],[Resistance (Ohms)]],Table11112[[#This Row],[Tolerance]],Table11112[[#This Row],[Stock]])</f>
        <v>16.5kÂ±1%</v>
      </c>
      <c r="AH336" s="10" t="s">
        <v>11347</v>
      </c>
      <c r="AI336" s="6" t="s">
        <v>11351</v>
      </c>
    </row>
    <row r="337" spans="1:35">
      <c r="A337" t="s">
        <v>9890</v>
      </c>
      <c r="B337" t="s">
        <v>9891</v>
      </c>
      <c r="C337" t="s">
        <v>10393</v>
      </c>
      <c r="D337" t="s">
        <v>10394</v>
      </c>
      <c r="E337" t="s">
        <v>60</v>
      </c>
      <c r="F337" t="s">
        <v>10395</v>
      </c>
      <c r="G337">
        <v>7849</v>
      </c>
      <c r="H337">
        <v>0</v>
      </c>
      <c r="I337">
        <v>0.1</v>
      </c>
      <c r="J337">
        <v>0</v>
      </c>
      <c r="K337">
        <v>1</v>
      </c>
      <c r="L337" t="s">
        <v>38</v>
      </c>
      <c r="M337" t="s">
        <v>9895</v>
      </c>
      <c r="N337" t="s">
        <v>1749</v>
      </c>
      <c r="O337" t="s">
        <v>24</v>
      </c>
      <c r="P337" t="s">
        <v>9896</v>
      </c>
      <c r="Q337" t="s">
        <v>9897</v>
      </c>
      <c r="R337" t="s">
        <v>20</v>
      </c>
      <c r="S337" t="s">
        <v>105</v>
      </c>
      <c r="T337" t="s">
        <v>67</v>
      </c>
      <c r="U337" t="s">
        <v>9202</v>
      </c>
      <c r="V337" t="s">
        <v>9202</v>
      </c>
      <c r="W337" t="s">
        <v>9898</v>
      </c>
      <c r="X337" t="s">
        <v>20</v>
      </c>
      <c r="Y337">
        <v>2</v>
      </c>
      <c r="AB337" s="3" t="str">
        <f>IF(Table11112[[#This Row],[In Adafruit Kit]]+Table11112[[#This Row],[Common part]]&gt;0,1,"")</f>
        <v/>
      </c>
      <c r="AE337" s="3" t="e">
        <f>VLOOKUP(Table11112[[#This Row],[Resistance (Ohms)]],Values!$A$12:'Values'!D$88,3,0)</f>
        <v>#N/A</v>
      </c>
      <c r="AF337" s="3"/>
      <c r="AG337" s="3" t="str">
        <f>CONCATENATE(Table11112[[#This Row],[Resistance (Ohms)]],Table11112[[#This Row],[Tolerance]],Table11112[[#This Row],[Stock]])</f>
        <v>17.4kÂ±1%</v>
      </c>
      <c r="AH337" s="10" t="s">
        <v>11347</v>
      </c>
      <c r="AI337" s="6" t="s">
        <v>11351</v>
      </c>
    </row>
    <row r="338" spans="1:35">
      <c r="A338" t="s">
        <v>9890</v>
      </c>
      <c r="B338" t="s">
        <v>9891</v>
      </c>
      <c r="C338" t="s">
        <v>10396</v>
      </c>
      <c r="D338" t="s">
        <v>10397</v>
      </c>
      <c r="E338" t="s">
        <v>60</v>
      </c>
      <c r="F338" t="s">
        <v>10398</v>
      </c>
      <c r="G338">
        <v>7778</v>
      </c>
      <c r="H338">
        <v>0</v>
      </c>
      <c r="I338">
        <v>0.1</v>
      </c>
      <c r="J338">
        <v>0</v>
      </c>
      <c r="K338">
        <v>1</v>
      </c>
      <c r="L338" t="s">
        <v>38</v>
      </c>
      <c r="M338" t="s">
        <v>9895</v>
      </c>
      <c r="N338">
        <v>191</v>
      </c>
      <c r="O338" t="s">
        <v>24</v>
      </c>
      <c r="P338" t="s">
        <v>9896</v>
      </c>
      <c r="Q338" t="s">
        <v>9897</v>
      </c>
      <c r="R338" t="s">
        <v>20</v>
      </c>
      <c r="S338" t="s">
        <v>105</v>
      </c>
      <c r="T338" t="s">
        <v>67</v>
      </c>
      <c r="U338" t="s">
        <v>9202</v>
      </c>
      <c r="V338" t="s">
        <v>9202</v>
      </c>
      <c r="W338" t="s">
        <v>9898</v>
      </c>
      <c r="X338" t="s">
        <v>20</v>
      </c>
      <c r="Y338">
        <v>2</v>
      </c>
      <c r="AB338" s="3" t="str">
        <f>IF(Table11112[[#This Row],[In Adafruit Kit]]+Table11112[[#This Row],[Common part]]&gt;0,1,"")</f>
        <v/>
      </c>
      <c r="AE338" s="3" t="e">
        <f>VLOOKUP(Table11112[[#This Row],[Resistance (Ohms)]],Values!$A$12:'Values'!D$88,3,0)</f>
        <v>#N/A</v>
      </c>
      <c r="AF338" s="3"/>
      <c r="AG338" s="3" t="str">
        <f>CONCATENATE(Table11112[[#This Row],[Resistance (Ohms)]],Table11112[[#This Row],[Tolerance]],Table11112[[#This Row],[Stock]])</f>
        <v>191Â±1%</v>
      </c>
      <c r="AH338" s="10" t="s">
        <v>11347</v>
      </c>
      <c r="AI338" s="6" t="s">
        <v>11351</v>
      </c>
    </row>
    <row r="339" spans="1:35">
      <c r="A339" t="s">
        <v>9890</v>
      </c>
      <c r="B339" t="s">
        <v>9891</v>
      </c>
      <c r="C339" t="s">
        <v>10399</v>
      </c>
      <c r="D339" t="s">
        <v>10400</v>
      </c>
      <c r="E339" t="s">
        <v>60</v>
      </c>
      <c r="F339" t="s">
        <v>10401</v>
      </c>
      <c r="G339">
        <v>7740</v>
      </c>
      <c r="H339">
        <v>0</v>
      </c>
      <c r="I339">
        <v>0.1</v>
      </c>
      <c r="J339">
        <v>0</v>
      </c>
      <c r="K339">
        <v>1</v>
      </c>
      <c r="L339" t="s">
        <v>38</v>
      </c>
      <c r="M339" t="s">
        <v>9895</v>
      </c>
      <c r="N339">
        <v>698</v>
      </c>
      <c r="O339" t="s">
        <v>24</v>
      </c>
      <c r="P339" t="s">
        <v>9896</v>
      </c>
      <c r="Q339" t="s">
        <v>9897</v>
      </c>
      <c r="R339" t="s">
        <v>20</v>
      </c>
      <c r="S339" t="s">
        <v>105</v>
      </c>
      <c r="T339" t="s">
        <v>67</v>
      </c>
      <c r="U339" t="s">
        <v>9202</v>
      </c>
      <c r="V339" t="s">
        <v>9202</v>
      </c>
      <c r="W339" t="s">
        <v>9898</v>
      </c>
      <c r="X339" t="s">
        <v>20</v>
      </c>
      <c r="Y339">
        <v>2</v>
      </c>
      <c r="AB339" s="3" t="str">
        <f>IF(Table11112[[#This Row],[In Adafruit Kit]]+Table11112[[#This Row],[Common part]]&gt;0,1,"")</f>
        <v/>
      </c>
      <c r="AE339" s="3" t="e">
        <f>VLOOKUP(Table11112[[#This Row],[Resistance (Ohms)]],Values!$A$12:'Values'!D$88,3,0)</f>
        <v>#N/A</v>
      </c>
      <c r="AF339" s="3"/>
      <c r="AG339" s="3" t="str">
        <f>CONCATENATE(Table11112[[#This Row],[Resistance (Ohms)]],Table11112[[#This Row],[Tolerance]],Table11112[[#This Row],[Stock]])</f>
        <v>698Â±1%</v>
      </c>
      <c r="AH339" s="10" t="s">
        <v>11347</v>
      </c>
      <c r="AI339" s="6" t="s">
        <v>11351</v>
      </c>
    </row>
    <row r="340" spans="1:35">
      <c r="A340" t="s">
        <v>9890</v>
      </c>
      <c r="B340" t="s">
        <v>9891</v>
      </c>
      <c r="C340" t="s">
        <v>10402</v>
      </c>
      <c r="D340" t="s">
        <v>10403</v>
      </c>
      <c r="E340" t="s">
        <v>60</v>
      </c>
      <c r="F340" t="s">
        <v>10404</v>
      </c>
      <c r="G340">
        <v>7729</v>
      </c>
      <c r="H340">
        <v>0</v>
      </c>
      <c r="I340">
        <v>0.1</v>
      </c>
      <c r="J340">
        <v>0</v>
      </c>
      <c r="K340">
        <v>1</v>
      </c>
      <c r="L340" t="s">
        <v>38</v>
      </c>
      <c r="M340" t="s">
        <v>9895</v>
      </c>
      <c r="N340" t="s">
        <v>1353</v>
      </c>
      <c r="O340" t="s">
        <v>24</v>
      </c>
      <c r="P340" t="s">
        <v>9896</v>
      </c>
      <c r="Q340" t="s">
        <v>9897</v>
      </c>
      <c r="R340" t="s">
        <v>20</v>
      </c>
      <c r="S340" t="s">
        <v>105</v>
      </c>
      <c r="T340" t="s">
        <v>67</v>
      </c>
      <c r="U340" t="s">
        <v>9202</v>
      </c>
      <c r="V340" t="s">
        <v>9202</v>
      </c>
      <c r="W340" t="s">
        <v>9898</v>
      </c>
      <c r="X340" t="s">
        <v>20</v>
      </c>
      <c r="Y340">
        <v>2</v>
      </c>
      <c r="AB340" s="3" t="str">
        <f>IF(Table11112[[#This Row],[In Adafruit Kit]]+Table11112[[#This Row],[Common part]]&gt;0,1,"")</f>
        <v/>
      </c>
      <c r="AE340" s="3" t="e">
        <f>VLOOKUP(Table11112[[#This Row],[Resistance (Ohms)]],Values!$A$12:'Values'!D$88,3,0)</f>
        <v>#N/A</v>
      </c>
      <c r="AF340" s="3"/>
      <c r="AG340" s="3" t="str">
        <f>CONCATENATE(Table11112[[#This Row],[Resistance (Ohms)]],Table11112[[#This Row],[Tolerance]],Table11112[[#This Row],[Stock]])</f>
        <v>9.09kÂ±1%</v>
      </c>
      <c r="AH340" s="10" t="s">
        <v>11347</v>
      </c>
      <c r="AI340" s="6" t="s">
        <v>11351</v>
      </c>
    </row>
    <row r="341" spans="1:35">
      <c r="A341" t="s">
        <v>9890</v>
      </c>
      <c r="B341" t="s">
        <v>9891</v>
      </c>
      <c r="C341" t="s">
        <v>10405</v>
      </c>
      <c r="D341" t="s">
        <v>10406</v>
      </c>
      <c r="E341" t="s">
        <v>60</v>
      </c>
      <c r="F341" t="s">
        <v>10407</v>
      </c>
      <c r="G341">
        <v>7699</v>
      </c>
      <c r="H341">
        <v>0</v>
      </c>
      <c r="I341">
        <v>0.1</v>
      </c>
      <c r="J341">
        <v>0</v>
      </c>
      <c r="K341">
        <v>1</v>
      </c>
      <c r="L341" t="s">
        <v>38</v>
      </c>
      <c r="M341" t="s">
        <v>9895</v>
      </c>
      <c r="N341">
        <v>845</v>
      </c>
      <c r="O341" t="s">
        <v>24</v>
      </c>
      <c r="P341" t="s">
        <v>9896</v>
      </c>
      <c r="Q341" t="s">
        <v>9897</v>
      </c>
      <c r="R341" t="s">
        <v>20</v>
      </c>
      <c r="S341" t="s">
        <v>105</v>
      </c>
      <c r="T341" t="s">
        <v>67</v>
      </c>
      <c r="U341" t="s">
        <v>9202</v>
      </c>
      <c r="V341" t="s">
        <v>9202</v>
      </c>
      <c r="W341" t="s">
        <v>9898</v>
      </c>
      <c r="X341" t="s">
        <v>20</v>
      </c>
      <c r="Y341">
        <v>2</v>
      </c>
      <c r="AB341" s="3" t="str">
        <f>IF(Table11112[[#This Row],[In Adafruit Kit]]+Table11112[[#This Row],[Common part]]&gt;0,1,"")</f>
        <v/>
      </c>
      <c r="AE341" s="3" t="e">
        <f>VLOOKUP(Table11112[[#This Row],[Resistance (Ohms)]],Values!$A$12:'Values'!D$88,3,0)</f>
        <v>#N/A</v>
      </c>
      <c r="AF341" s="3"/>
      <c r="AG341" s="3" t="str">
        <f>CONCATENATE(Table11112[[#This Row],[Resistance (Ohms)]],Table11112[[#This Row],[Tolerance]],Table11112[[#This Row],[Stock]])</f>
        <v>845Â±1%</v>
      </c>
      <c r="AH341" s="10" t="s">
        <v>11347</v>
      </c>
      <c r="AI341" s="6" t="s">
        <v>11351</v>
      </c>
    </row>
    <row r="342" spans="1:35">
      <c r="A342" t="s">
        <v>9890</v>
      </c>
      <c r="B342" t="s">
        <v>9891</v>
      </c>
      <c r="C342" t="s">
        <v>10408</v>
      </c>
      <c r="D342" t="s">
        <v>10409</v>
      </c>
      <c r="E342" t="s">
        <v>60</v>
      </c>
      <c r="F342" t="s">
        <v>10410</v>
      </c>
      <c r="G342">
        <v>7690</v>
      </c>
      <c r="H342">
        <v>0</v>
      </c>
      <c r="I342">
        <v>0.1</v>
      </c>
      <c r="J342">
        <v>0</v>
      </c>
      <c r="K342">
        <v>1</v>
      </c>
      <c r="L342" t="s">
        <v>38</v>
      </c>
      <c r="M342" t="s">
        <v>9895</v>
      </c>
      <c r="N342" t="s">
        <v>985</v>
      </c>
      <c r="O342" t="s">
        <v>24</v>
      </c>
      <c r="P342" t="s">
        <v>9896</v>
      </c>
      <c r="Q342" t="s">
        <v>9897</v>
      </c>
      <c r="R342" t="s">
        <v>20</v>
      </c>
      <c r="S342" t="s">
        <v>105</v>
      </c>
      <c r="T342" t="s">
        <v>67</v>
      </c>
      <c r="U342" t="s">
        <v>9202</v>
      </c>
      <c r="V342" t="s">
        <v>9202</v>
      </c>
      <c r="W342" t="s">
        <v>9898</v>
      </c>
      <c r="X342" t="s">
        <v>20</v>
      </c>
      <c r="Y342">
        <v>2</v>
      </c>
      <c r="AB342" s="3" t="str">
        <f>IF(Table11112[[#This Row],[In Adafruit Kit]]+Table11112[[#This Row],[Common part]]&gt;0,1,"")</f>
        <v/>
      </c>
      <c r="AE342" s="3" t="e">
        <f>VLOOKUP(Table11112[[#This Row],[Resistance (Ohms)]],Values!$A$12:'Values'!D$88,3,0)</f>
        <v>#N/A</v>
      </c>
      <c r="AF342" s="3"/>
      <c r="AG342" s="3" t="str">
        <f>CONCATENATE(Table11112[[#This Row],[Resistance (Ohms)]],Table11112[[#This Row],[Tolerance]],Table11112[[#This Row],[Stock]])</f>
        <v>133kÂ±1%</v>
      </c>
      <c r="AH342" s="10" t="s">
        <v>11347</v>
      </c>
      <c r="AI342" s="6" t="s">
        <v>11351</v>
      </c>
    </row>
    <row r="343" spans="1:35">
      <c r="A343" t="s">
        <v>9890</v>
      </c>
      <c r="B343" t="s">
        <v>9891</v>
      </c>
      <c r="C343" t="s">
        <v>10411</v>
      </c>
      <c r="D343" t="s">
        <v>10412</v>
      </c>
      <c r="E343" t="s">
        <v>60</v>
      </c>
      <c r="F343" t="s">
        <v>10413</v>
      </c>
      <c r="G343">
        <v>7353</v>
      </c>
      <c r="H343">
        <v>0</v>
      </c>
      <c r="I343">
        <v>0.1</v>
      </c>
      <c r="J343">
        <v>0</v>
      </c>
      <c r="K343">
        <v>1</v>
      </c>
      <c r="L343" t="s">
        <v>38</v>
      </c>
      <c r="M343" t="s">
        <v>9895</v>
      </c>
      <c r="N343" t="s">
        <v>703</v>
      </c>
      <c r="O343" t="s">
        <v>24</v>
      </c>
      <c r="P343" t="s">
        <v>9896</v>
      </c>
      <c r="Q343" t="s">
        <v>9897</v>
      </c>
      <c r="R343" t="s">
        <v>20</v>
      </c>
      <c r="S343" t="s">
        <v>105</v>
      </c>
      <c r="T343" t="s">
        <v>67</v>
      </c>
      <c r="U343" t="s">
        <v>9202</v>
      </c>
      <c r="V343" t="s">
        <v>9202</v>
      </c>
      <c r="W343" t="s">
        <v>9898</v>
      </c>
      <c r="X343" t="s">
        <v>20</v>
      </c>
      <c r="Y343">
        <v>2</v>
      </c>
      <c r="AB343" s="3" t="str">
        <f>IF(Table11112[[#This Row],[In Adafruit Kit]]+Table11112[[#This Row],[Common part]]&gt;0,1,"")</f>
        <v/>
      </c>
      <c r="AE343" s="3" t="e">
        <f>VLOOKUP(Table11112[[#This Row],[Resistance (Ohms)]],Values!$A$12:'Values'!D$88,3,0)</f>
        <v>#N/A</v>
      </c>
      <c r="AF343" s="3"/>
      <c r="AG343" s="3" t="str">
        <f>CONCATENATE(Table11112[[#This Row],[Resistance (Ohms)]],Table11112[[#This Row],[Tolerance]],Table11112[[#This Row],[Stock]])</f>
        <v>2.49kÂ±1%</v>
      </c>
      <c r="AH343" s="10" t="s">
        <v>11347</v>
      </c>
      <c r="AI343" s="6" t="s">
        <v>11351</v>
      </c>
    </row>
    <row r="344" spans="1:35">
      <c r="A344" t="s">
        <v>9890</v>
      </c>
      <c r="B344" t="s">
        <v>9891</v>
      </c>
      <c r="C344" t="s">
        <v>10414</v>
      </c>
      <c r="D344" t="s">
        <v>10415</v>
      </c>
      <c r="E344" t="s">
        <v>60</v>
      </c>
      <c r="F344" t="s">
        <v>10416</v>
      </c>
      <c r="G344">
        <v>7674</v>
      </c>
      <c r="H344">
        <v>0</v>
      </c>
      <c r="I344">
        <v>0.1</v>
      </c>
      <c r="J344">
        <v>0</v>
      </c>
      <c r="K344">
        <v>1</v>
      </c>
      <c r="L344" t="s">
        <v>38</v>
      </c>
      <c r="M344" t="s">
        <v>9895</v>
      </c>
      <c r="N344" t="s">
        <v>880</v>
      </c>
      <c r="O344" t="s">
        <v>24</v>
      </c>
      <c r="P344" t="s">
        <v>9896</v>
      </c>
      <c r="Q344" t="s">
        <v>9897</v>
      </c>
      <c r="R344" t="s">
        <v>20</v>
      </c>
      <c r="S344" t="s">
        <v>105</v>
      </c>
      <c r="T344" t="s">
        <v>67</v>
      </c>
      <c r="U344" t="s">
        <v>9202</v>
      </c>
      <c r="V344" t="s">
        <v>9202</v>
      </c>
      <c r="W344" t="s">
        <v>9898</v>
      </c>
      <c r="X344" t="s">
        <v>20</v>
      </c>
      <c r="Y344">
        <v>2</v>
      </c>
      <c r="AB344" s="3" t="str">
        <f>IF(Table11112[[#This Row],[In Adafruit Kit]]+Table11112[[#This Row],[Common part]]&gt;0,1,"")</f>
        <v/>
      </c>
      <c r="AE344" s="3" t="e">
        <f>VLOOKUP(Table11112[[#This Row],[Resistance (Ohms)]],Values!$A$12:'Values'!D$88,3,0)</f>
        <v>#N/A</v>
      </c>
      <c r="AF344" s="3"/>
      <c r="AG344" s="3" t="str">
        <f>CONCATENATE(Table11112[[#This Row],[Resistance (Ohms)]],Table11112[[#This Row],[Tolerance]],Table11112[[#This Row],[Stock]])</f>
        <v>57.6kÂ±1%</v>
      </c>
      <c r="AH344" s="10" t="s">
        <v>11347</v>
      </c>
      <c r="AI344" s="6" t="s">
        <v>11351</v>
      </c>
    </row>
    <row r="345" spans="1:35">
      <c r="A345" t="s">
        <v>9890</v>
      </c>
      <c r="B345" t="s">
        <v>9891</v>
      </c>
      <c r="C345" t="s">
        <v>10417</v>
      </c>
      <c r="D345" t="s">
        <v>10418</v>
      </c>
      <c r="E345" t="s">
        <v>60</v>
      </c>
      <c r="F345" t="s">
        <v>10419</v>
      </c>
      <c r="G345">
        <v>7629</v>
      </c>
      <c r="H345">
        <v>0</v>
      </c>
      <c r="I345">
        <v>0.1</v>
      </c>
      <c r="J345">
        <v>0</v>
      </c>
      <c r="K345">
        <v>1</v>
      </c>
      <c r="L345" t="s">
        <v>38</v>
      </c>
      <c r="M345" t="s">
        <v>9895</v>
      </c>
      <c r="N345" t="s">
        <v>1310</v>
      </c>
      <c r="O345" t="s">
        <v>24</v>
      </c>
      <c r="P345" t="s">
        <v>9896</v>
      </c>
      <c r="Q345" t="s">
        <v>9897</v>
      </c>
      <c r="R345" t="s">
        <v>20</v>
      </c>
      <c r="S345" t="s">
        <v>105</v>
      </c>
      <c r="T345" t="s">
        <v>67</v>
      </c>
      <c r="U345" t="s">
        <v>9202</v>
      </c>
      <c r="V345" t="s">
        <v>9202</v>
      </c>
      <c r="W345" t="s">
        <v>9898</v>
      </c>
      <c r="X345" t="s">
        <v>20</v>
      </c>
      <c r="Y345">
        <v>2</v>
      </c>
      <c r="AB345" s="3" t="str">
        <f>IF(Table11112[[#This Row],[In Adafruit Kit]]+Table11112[[#This Row],[Common part]]&gt;0,1,"")</f>
        <v/>
      </c>
      <c r="AE345" s="3" t="e">
        <f>VLOOKUP(Table11112[[#This Row],[Resistance (Ohms)]],Values!$A$12:'Values'!D$88,3,0)</f>
        <v>#N/A</v>
      </c>
      <c r="AF345" s="3"/>
      <c r="AG345" s="3" t="str">
        <f>CONCATENATE(Table11112[[#This Row],[Resistance (Ohms)]],Table11112[[#This Row],[Tolerance]],Table11112[[#This Row],[Stock]])</f>
        <v>267kÂ±1%</v>
      </c>
      <c r="AH345" s="10" t="s">
        <v>11347</v>
      </c>
      <c r="AI345" s="6" t="s">
        <v>11351</v>
      </c>
    </row>
    <row r="346" spans="1:35">
      <c r="A346" t="s">
        <v>9890</v>
      </c>
      <c r="B346" t="s">
        <v>9891</v>
      </c>
      <c r="C346" t="s">
        <v>10420</v>
      </c>
      <c r="D346" t="s">
        <v>10421</v>
      </c>
      <c r="E346" t="s">
        <v>60</v>
      </c>
      <c r="F346" t="s">
        <v>10422</v>
      </c>
      <c r="G346">
        <v>7595</v>
      </c>
      <c r="H346">
        <v>0</v>
      </c>
      <c r="I346">
        <v>0.1</v>
      </c>
      <c r="J346">
        <v>0</v>
      </c>
      <c r="K346">
        <v>1</v>
      </c>
      <c r="L346" t="s">
        <v>38</v>
      </c>
      <c r="M346" t="s">
        <v>9895</v>
      </c>
      <c r="N346">
        <v>26.7</v>
      </c>
      <c r="O346" t="s">
        <v>24</v>
      </c>
      <c r="P346" t="s">
        <v>9896</v>
      </c>
      <c r="Q346" t="s">
        <v>9897</v>
      </c>
      <c r="R346" t="s">
        <v>20</v>
      </c>
      <c r="S346" t="s">
        <v>105</v>
      </c>
      <c r="T346" t="s">
        <v>67</v>
      </c>
      <c r="U346" t="s">
        <v>9202</v>
      </c>
      <c r="V346" t="s">
        <v>9202</v>
      </c>
      <c r="W346" t="s">
        <v>9898</v>
      </c>
      <c r="X346" t="s">
        <v>20</v>
      </c>
      <c r="Y346">
        <v>2</v>
      </c>
      <c r="AB346" s="3" t="str">
        <f>IF(Table11112[[#This Row],[In Adafruit Kit]]+Table11112[[#This Row],[Common part]]&gt;0,1,"")</f>
        <v/>
      </c>
      <c r="AE346" s="3" t="e">
        <f>VLOOKUP(Table11112[[#This Row],[Resistance (Ohms)]],Values!$A$12:'Values'!D$88,3,0)</f>
        <v>#N/A</v>
      </c>
      <c r="AF346" s="3"/>
      <c r="AG346" s="3" t="str">
        <f>CONCATENATE(Table11112[[#This Row],[Resistance (Ohms)]],Table11112[[#This Row],[Tolerance]],Table11112[[#This Row],[Stock]])</f>
        <v>26.7Â±1%</v>
      </c>
      <c r="AH346" s="10" t="s">
        <v>11347</v>
      </c>
      <c r="AI346" s="6" t="s">
        <v>11351</v>
      </c>
    </row>
    <row r="347" spans="1:35">
      <c r="A347" t="s">
        <v>9890</v>
      </c>
      <c r="B347" t="s">
        <v>9891</v>
      </c>
      <c r="C347" t="s">
        <v>10423</v>
      </c>
      <c r="D347" t="s">
        <v>10424</v>
      </c>
      <c r="E347" t="s">
        <v>60</v>
      </c>
      <c r="F347" t="s">
        <v>10425</v>
      </c>
      <c r="G347">
        <v>7592</v>
      </c>
      <c r="H347">
        <v>0</v>
      </c>
      <c r="I347">
        <v>0.1</v>
      </c>
      <c r="J347">
        <v>0</v>
      </c>
      <c r="K347">
        <v>1</v>
      </c>
      <c r="L347" t="s">
        <v>38</v>
      </c>
      <c r="M347" t="s">
        <v>9895</v>
      </c>
      <c r="N347" t="s">
        <v>1654</v>
      </c>
      <c r="O347" t="s">
        <v>24</v>
      </c>
      <c r="P347" t="s">
        <v>9896</v>
      </c>
      <c r="Q347" t="s">
        <v>9897</v>
      </c>
      <c r="R347" t="s">
        <v>20</v>
      </c>
      <c r="S347" t="s">
        <v>105</v>
      </c>
      <c r="T347" t="s">
        <v>67</v>
      </c>
      <c r="U347" t="s">
        <v>9202</v>
      </c>
      <c r="V347" t="s">
        <v>9202</v>
      </c>
      <c r="W347" t="s">
        <v>9898</v>
      </c>
      <c r="X347" t="s">
        <v>20</v>
      </c>
      <c r="Y347">
        <v>2</v>
      </c>
      <c r="AB347" s="3" t="str">
        <f>IF(Table11112[[#This Row],[In Adafruit Kit]]+Table11112[[#This Row],[Common part]]&gt;0,1,"")</f>
        <v/>
      </c>
      <c r="AE347" s="3" t="e">
        <f>VLOOKUP(Table11112[[#This Row],[Resistance (Ohms)]],Values!$A$12:'Values'!D$88,3,0)</f>
        <v>#N/A</v>
      </c>
      <c r="AF347" s="3"/>
      <c r="AG347" s="3" t="str">
        <f>CONCATENATE(Table11112[[#This Row],[Resistance (Ohms)]],Table11112[[#This Row],[Tolerance]],Table11112[[#This Row],[Stock]])</f>
        <v>1.65kÂ±1%</v>
      </c>
      <c r="AH347" s="10" t="s">
        <v>11347</v>
      </c>
      <c r="AI347" s="6" t="s">
        <v>11351</v>
      </c>
    </row>
    <row r="348" spans="1:35">
      <c r="A348" t="s">
        <v>9890</v>
      </c>
      <c r="B348" t="s">
        <v>9891</v>
      </c>
      <c r="C348" t="s">
        <v>10426</v>
      </c>
      <c r="D348" t="s">
        <v>10427</v>
      </c>
      <c r="E348" t="s">
        <v>60</v>
      </c>
      <c r="F348" t="s">
        <v>10428</v>
      </c>
      <c r="G348">
        <v>7585</v>
      </c>
      <c r="H348">
        <v>0</v>
      </c>
      <c r="I348">
        <v>0.1</v>
      </c>
      <c r="J348">
        <v>0</v>
      </c>
      <c r="K348">
        <v>1</v>
      </c>
      <c r="L348" t="s">
        <v>38</v>
      </c>
      <c r="M348" t="s">
        <v>9895</v>
      </c>
      <c r="N348">
        <v>158</v>
      </c>
      <c r="O348" t="s">
        <v>24</v>
      </c>
      <c r="P348" t="s">
        <v>9896</v>
      </c>
      <c r="Q348" t="s">
        <v>9897</v>
      </c>
      <c r="R348" t="s">
        <v>20</v>
      </c>
      <c r="S348" t="s">
        <v>105</v>
      </c>
      <c r="T348" t="s">
        <v>67</v>
      </c>
      <c r="U348" t="s">
        <v>9202</v>
      </c>
      <c r="V348" t="s">
        <v>9202</v>
      </c>
      <c r="W348" t="s">
        <v>9898</v>
      </c>
      <c r="X348" t="s">
        <v>20</v>
      </c>
      <c r="Y348">
        <v>2</v>
      </c>
      <c r="AB348" s="3" t="str">
        <f>IF(Table11112[[#This Row],[In Adafruit Kit]]+Table11112[[#This Row],[Common part]]&gt;0,1,"")</f>
        <v/>
      </c>
      <c r="AE348" s="3" t="e">
        <f>VLOOKUP(Table11112[[#This Row],[Resistance (Ohms)]],Values!$A$12:'Values'!D$88,3,0)</f>
        <v>#N/A</v>
      </c>
      <c r="AF348" s="3"/>
      <c r="AG348" s="3" t="str">
        <f>CONCATENATE(Table11112[[#This Row],[Resistance (Ohms)]],Table11112[[#This Row],[Tolerance]],Table11112[[#This Row],[Stock]])</f>
        <v>158Â±1%</v>
      </c>
      <c r="AH348" s="10" t="s">
        <v>11347</v>
      </c>
      <c r="AI348" s="6" t="s">
        <v>11351</v>
      </c>
    </row>
    <row r="349" spans="1:35">
      <c r="A349" t="s">
        <v>9890</v>
      </c>
      <c r="B349" t="s">
        <v>9891</v>
      </c>
      <c r="C349" t="s">
        <v>10429</v>
      </c>
      <c r="D349" t="s">
        <v>10430</v>
      </c>
      <c r="E349" t="s">
        <v>60</v>
      </c>
      <c r="F349" t="s">
        <v>10431</v>
      </c>
      <c r="G349">
        <v>7568</v>
      </c>
      <c r="H349">
        <v>0</v>
      </c>
      <c r="I349">
        <v>0.1</v>
      </c>
      <c r="J349">
        <v>0</v>
      </c>
      <c r="K349">
        <v>1</v>
      </c>
      <c r="L349" t="s">
        <v>38</v>
      </c>
      <c r="M349" t="s">
        <v>9895</v>
      </c>
      <c r="N349" t="s">
        <v>1108</v>
      </c>
      <c r="O349" t="s">
        <v>24</v>
      </c>
      <c r="P349" t="s">
        <v>9896</v>
      </c>
      <c r="Q349" t="s">
        <v>9897</v>
      </c>
      <c r="R349" t="s">
        <v>20</v>
      </c>
      <c r="S349" t="s">
        <v>105</v>
      </c>
      <c r="T349" t="s">
        <v>67</v>
      </c>
      <c r="U349" t="s">
        <v>9202</v>
      </c>
      <c r="V349" t="s">
        <v>9202</v>
      </c>
      <c r="W349" t="s">
        <v>9898</v>
      </c>
      <c r="X349" t="s">
        <v>20</v>
      </c>
      <c r="Y349">
        <v>2</v>
      </c>
      <c r="AB349" s="3" t="str">
        <f>IF(Table11112[[#This Row],[In Adafruit Kit]]+Table11112[[#This Row],[Common part]]&gt;0,1,"")</f>
        <v/>
      </c>
      <c r="AE349" s="3" t="e">
        <f>VLOOKUP(Table11112[[#This Row],[Resistance (Ohms)]],Values!$A$12:'Values'!D$88,3,0)</f>
        <v>#N/A</v>
      </c>
      <c r="AF349" s="3"/>
      <c r="AG349" s="3" t="str">
        <f>CONCATENATE(Table11112[[#This Row],[Resistance (Ohms)]],Table11112[[#This Row],[Tolerance]],Table11112[[#This Row],[Stock]])</f>
        <v>9.31kÂ±1%</v>
      </c>
      <c r="AH349" s="10" t="s">
        <v>11347</v>
      </c>
      <c r="AI349" s="6" t="s">
        <v>11351</v>
      </c>
    </row>
    <row r="350" spans="1:35">
      <c r="A350" t="s">
        <v>9890</v>
      </c>
      <c r="B350" t="s">
        <v>9891</v>
      </c>
      <c r="C350" t="s">
        <v>10432</v>
      </c>
      <c r="D350" t="s">
        <v>10433</v>
      </c>
      <c r="E350" t="s">
        <v>60</v>
      </c>
      <c r="F350" t="s">
        <v>10434</v>
      </c>
      <c r="G350">
        <v>7508</v>
      </c>
      <c r="H350">
        <v>0</v>
      </c>
      <c r="I350">
        <v>0.1</v>
      </c>
      <c r="J350">
        <v>0</v>
      </c>
      <c r="K350">
        <v>1</v>
      </c>
      <c r="L350" t="s">
        <v>38</v>
      </c>
      <c r="M350" t="s">
        <v>9895</v>
      </c>
      <c r="N350" t="s">
        <v>1650</v>
      </c>
      <c r="O350" t="s">
        <v>24</v>
      </c>
      <c r="P350" t="s">
        <v>9896</v>
      </c>
      <c r="Q350" t="s">
        <v>9897</v>
      </c>
      <c r="R350" t="s">
        <v>20</v>
      </c>
      <c r="S350" t="s">
        <v>105</v>
      </c>
      <c r="T350" t="s">
        <v>67</v>
      </c>
      <c r="U350" t="s">
        <v>9202</v>
      </c>
      <c r="V350" t="s">
        <v>9202</v>
      </c>
      <c r="W350" t="s">
        <v>9898</v>
      </c>
      <c r="X350" t="s">
        <v>20</v>
      </c>
      <c r="Y350">
        <v>2</v>
      </c>
      <c r="AB350" s="3" t="str">
        <f>IF(Table11112[[#This Row],[In Adafruit Kit]]+Table11112[[#This Row],[Common part]]&gt;0,1,"")</f>
        <v/>
      </c>
      <c r="AE350" s="3" t="e">
        <f>VLOOKUP(Table11112[[#This Row],[Resistance (Ohms)]],Values!$A$12:'Values'!D$88,3,0)</f>
        <v>#N/A</v>
      </c>
      <c r="AF350" s="3"/>
      <c r="AG350" s="3" t="str">
        <f>CONCATENATE(Table11112[[#This Row],[Resistance (Ohms)]],Table11112[[#This Row],[Tolerance]],Table11112[[#This Row],[Stock]])</f>
        <v>93.1kÂ±1%</v>
      </c>
      <c r="AH350" s="10" t="s">
        <v>11347</v>
      </c>
      <c r="AI350" s="6" t="s">
        <v>11351</v>
      </c>
    </row>
    <row r="351" spans="1:35">
      <c r="A351" t="s">
        <v>9890</v>
      </c>
      <c r="B351" t="s">
        <v>9891</v>
      </c>
      <c r="C351" t="s">
        <v>10435</v>
      </c>
      <c r="D351" t="s">
        <v>10436</v>
      </c>
      <c r="E351" t="s">
        <v>60</v>
      </c>
      <c r="F351" t="s">
        <v>10437</v>
      </c>
      <c r="G351">
        <v>7466</v>
      </c>
      <c r="H351">
        <v>0</v>
      </c>
      <c r="I351">
        <v>0.1</v>
      </c>
      <c r="J351">
        <v>0</v>
      </c>
      <c r="K351">
        <v>1</v>
      </c>
      <c r="L351" t="s">
        <v>38</v>
      </c>
      <c r="M351" t="s">
        <v>9895</v>
      </c>
      <c r="N351" t="s">
        <v>929</v>
      </c>
      <c r="O351" t="s">
        <v>24</v>
      </c>
      <c r="P351" t="s">
        <v>9896</v>
      </c>
      <c r="Q351" t="s">
        <v>9897</v>
      </c>
      <c r="R351" t="s">
        <v>20</v>
      </c>
      <c r="S351" t="s">
        <v>105</v>
      </c>
      <c r="T351" t="s">
        <v>67</v>
      </c>
      <c r="U351" t="s">
        <v>9202</v>
      </c>
      <c r="V351" t="s">
        <v>9202</v>
      </c>
      <c r="W351" t="s">
        <v>9898</v>
      </c>
      <c r="X351" t="s">
        <v>20</v>
      </c>
      <c r="Y351">
        <v>2</v>
      </c>
      <c r="AB351" s="3" t="str">
        <f>IF(Table11112[[#This Row],[In Adafruit Kit]]+Table11112[[#This Row],[Common part]]&gt;0,1,"")</f>
        <v/>
      </c>
      <c r="AE351" s="3" t="e">
        <f>VLOOKUP(Table11112[[#This Row],[Resistance (Ohms)]],Values!$A$12:'Values'!D$88,3,0)</f>
        <v>#N/A</v>
      </c>
      <c r="AF351" s="3"/>
      <c r="AG351" s="3" t="str">
        <f>CONCATENATE(Table11112[[#This Row],[Resistance (Ohms)]],Table11112[[#This Row],[Tolerance]],Table11112[[#This Row],[Stock]])</f>
        <v>43.2kÂ±1%</v>
      </c>
      <c r="AH351" s="10" t="s">
        <v>11347</v>
      </c>
      <c r="AI351" s="6" t="s">
        <v>11351</v>
      </c>
    </row>
    <row r="352" spans="1:35">
      <c r="A352" t="s">
        <v>9890</v>
      </c>
      <c r="B352" t="s">
        <v>9891</v>
      </c>
      <c r="C352" t="s">
        <v>10438</v>
      </c>
      <c r="D352" t="s">
        <v>10439</v>
      </c>
      <c r="E352" t="s">
        <v>60</v>
      </c>
      <c r="F352" t="s">
        <v>10440</v>
      </c>
      <c r="G352">
        <v>7442</v>
      </c>
      <c r="H352">
        <v>0</v>
      </c>
      <c r="I352">
        <v>0.1</v>
      </c>
      <c r="J352">
        <v>0</v>
      </c>
      <c r="K352">
        <v>1</v>
      </c>
      <c r="L352" t="s">
        <v>38</v>
      </c>
      <c r="M352" t="s">
        <v>9895</v>
      </c>
      <c r="N352" t="s">
        <v>1705</v>
      </c>
      <c r="O352" t="s">
        <v>24</v>
      </c>
      <c r="P352" t="s">
        <v>9896</v>
      </c>
      <c r="Q352" t="s">
        <v>9897</v>
      </c>
      <c r="R352" t="s">
        <v>20</v>
      </c>
      <c r="S352" t="s">
        <v>105</v>
      </c>
      <c r="T352" t="s">
        <v>67</v>
      </c>
      <c r="U352" t="s">
        <v>9202</v>
      </c>
      <c r="V352" t="s">
        <v>9202</v>
      </c>
      <c r="W352" t="s">
        <v>9898</v>
      </c>
      <c r="X352" t="s">
        <v>20</v>
      </c>
      <c r="Y352">
        <v>2</v>
      </c>
      <c r="AB352" s="3" t="str">
        <f>IF(Table11112[[#This Row],[In Adafruit Kit]]+Table11112[[#This Row],[Common part]]&gt;0,1,"")</f>
        <v/>
      </c>
      <c r="AE352" s="3" t="e">
        <f>VLOOKUP(Table11112[[#This Row],[Resistance (Ohms)]],Values!$A$12:'Values'!D$88,3,0)</f>
        <v>#N/A</v>
      </c>
      <c r="AF352" s="3"/>
      <c r="AG352" s="3" t="str">
        <f>CONCATENATE(Table11112[[#This Row],[Resistance (Ohms)]],Table11112[[#This Row],[Tolerance]],Table11112[[#This Row],[Stock]])</f>
        <v>604kÂ±1%</v>
      </c>
      <c r="AH352" s="10" t="s">
        <v>11347</v>
      </c>
      <c r="AI352" s="6" t="s">
        <v>11351</v>
      </c>
    </row>
    <row r="353" spans="1:35">
      <c r="A353" t="s">
        <v>9890</v>
      </c>
      <c r="B353" t="s">
        <v>9891</v>
      </c>
      <c r="C353" t="s">
        <v>10441</v>
      </c>
      <c r="D353" t="s">
        <v>10442</v>
      </c>
      <c r="E353" t="s">
        <v>60</v>
      </c>
      <c r="F353" t="s">
        <v>10443</v>
      </c>
      <c r="G353">
        <v>7371</v>
      </c>
      <c r="H353">
        <v>0</v>
      </c>
      <c r="I353">
        <v>0.1</v>
      </c>
      <c r="J353">
        <v>0</v>
      </c>
      <c r="K353">
        <v>1</v>
      </c>
      <c r="L353" t="s">
        <v>38</v>
      </c>
      <c r="M353" t="s">
        <v>9895</v>
      </c>
      <c r="N353" t="s">
        <v>1272</v>
      </c>
      <c r="O353" t="s">
        <v>24</v>
      </c>
      <c r="P353" t="s">
        <v>9896</v>
      </c>
      <c r="Q353" t="s">
        <v>9897</v>
      </c>
      <c r="R353" t="s">
        <v>20</v>
      </c>
      <c r="S353" t="s">
        <v>105</v>
      </c>
      <c r="T353" t="s">
        <v>67</v>
      </c>
      <c r="U353" t="s">
        <v>9202</v>
      </c>
      <c r="V353" t="s">
        <v>9202</v>
      </c>
      <c r="W353" t="s">
        <v>9898</v>
      </c>
      <c r="X353" t="s">
        <v>20</v>
      </c>
      <c r="Y353">
        <v>2</v>
      </c>
      <c r="AB353" s="3" t="str">
        <f>IF(Table11112[[#This Row],[In Adafruit Kit]]+Table11112[[#This Row],[Common part]]&gt;0,1,"")</f>
        <v/>
      </c>
      <c r="AE353" s="3" t="e">
        <f>VLOOKUP(Table11112[[#This Row],[Resistance (Ohms)]],Values!$A$12:'Values'!D$88,3,0)</f>
        <v>#N/A</v>
      </c>
      <c r="AF353" s="3"/>
      <c r="AG353" s="3" t="str">
        <f>CONCATENATE(Table11112[[#This Row],[Resistance (Ohms)]],Table11112[[#This Row],[Tolerance]],Table11112[[#This Row],[Stock]])</f>
        <v>147kÂ±1%</v>
      </c>
      <c r="AH353" s="10" t="s">
        <v>11347</v>
      </c>
      <c r="AI353" s="6" t="s">
        <v>11351</v>
      </c>
    </row>
    <row r="354" spans="1:35">
      <c r="A354" t="s">
        <v>9890</v>
      </c>
      <c r="B354" t="s">
        <v>9891</v>
      </c>
      <c r="C354" t="s">
        <v>10444</v>
      </c>
      <c r="D354" t="s">
        <v>10445</v>
      </c>
      <c r="E354" t="s">
        <v>60</v>
      </c>
      <c r="F354" t="s">
        <v>10446</v>
      </c>
      <c r="G354">
        <v>7368</v>
      </c>
      <c r="H354">
        <v>0</v>
      </c>
      <c r="I354">
        <v>0.1</v>
      </c>
      <c r="J354">
        <v>0</v>
      </c>
      <c r="K354">
        <v>1</v>
      </c>
      <c r="L354" t="s">
        <v>38</v>
      </c>
      <c r="M354" t="s">
        <v>9895</v>
      </c>
      <c r="N354" t="s">
        <v>1415</v>
      </c>
      <c r="O354" t="s">
        <v>24</v>
      </c>
      <c r="P354" t="s">
        <v>9896</v>
      </c>
      <c r="Q354" t="s">
        <v>9897</v>
      </c>
      <c r="R354" t="s">
        <v>20</v>
      </c>
      <c r="S354" t="s">
        <v>105</v>
      </c>
      <c r="T354" t="s">
        <v>67</v>
      </c>
      <c r="U354" t="s">
        <v>9202</v>
      </c>
      <c r="V354" t="s">
        <v>9202</v>
      </c>
      <c r="W354" t="s">
        <v>9898</v>
      </c>
      <c r="X354" t="s">
        <v>20</v>
      </c>
      <c r="Y354">
        <v>2</v>
      </c>
      <c r="AB354" s="3" t="str">
        <f>IF(Table11112[[#This Row],[In Adafruit Kit]]+Table11112[[#This Row],[Common part]]&gt;0,1,"")</f>
        <v/>
      </c>
      <c r="AE354" s="3" t="e">
        <f>VLOOKUP(Table11112[[#This Row],[Resistance (Ohms)]],Values!$A$12:'Values'!D$88,3,0)</f>
        <v>#N/A</v>
      </c>
      <c r="AF354" s="3"/>
      <c r="AG354" s="3" t="str">
        <f>CONCATENATE(Table11112[[#This Row],[Resistance (Ohms)]],Table11112[[#This Row],[Tolerance]],Table11112[[#This Row],[Stock]])</f>
        <v>18.7kÂ±1%</v>
      </c>
      <c r="AH354" s="10" t="s">
        <v>11347</v>
      </c>
      <c r="AI354" s="6" t="s">
        <v>11351</v>
      </c>
    </row>
    <row r="355" spans="1:35">
      <c r="A355" t="s">
        <v>9890</v>
      </c>
      <c r="B355" t="s">
        <v>9891</v>
      </c>
      <c r="C355" t="s">
        <v>10447</v>
      </c>
      <c r="D355" t="s">
        <v>10448</v>
      </c>
      <c r="E355" t="s">
        <v>60</v>
      </c>
      <c r="F355" t="s">
        <v>10449</v>
      </c>
      <c r="G355">
        <v>7295</v>
      </c>
      <c r="H355">
        <v>0</v>
      </c>
      <c r="I355">
        <v>0.1</v>
      </c>
      <c r="J355">
        <v>0</v>
      </c>
      <c r="K355">
        <v>1</v>
      </c>
      <c r="L355" t="s">
        <v>38</v>
      </c>
      <c r="M355" t="s">
        <v>9895</v>
      </c>
      <c r="N355" t="s">
        <v>2704</v>
      </c>
      <c r="O355" t="s">
        <v>24</v>
      </c>
      <c r="P355" t="s">
        <v>9896</v>
      </c>
      <c r="Q355" t="s">
        <v>9897</v>
      </c>
      <c r="R355" t="s">
        <v>20</v>
      </c>
      <c r="S355" t="s">
        <v>105</v>
      </c>
      <c r="T355" t="s">
        <v>67</v>
      </c>
      <c r="U355" t="s">
        <v>9202</v>
      </c>
      <c r="V355" t="s">
        <v>9202</v>
      </c>
      <c r="W355" t="s">
        <v>9898</v>
      </c>
      <c r="X355" t="s">
        <v>20</v>
      </c>
      <c r="Y355">
        <v>2</v>
      </c>
      <c r="AB355" s="3" t="str">
        <f>IF(Table11112[[#This Row],[In Adafruit Kit]]+Table11112[[#This Row],[Common part]]&gt;0,1,"")</f>
        <v/>
      </c>
      <c r="AE355" s="3" t="e">
        <f>VLOOKUP(Table11112[[#This Row],[Resistance (Ohms)]],Values!$A$12:'Values'!D$88,3,0)</f>
        <v>#N/A</v>
      </c>
      <c r="AF355" s="3"/>
      <c r="AG355" s="3" t="str">
        <f>CONCATENATE(Table11112[[#This Row],[Resistance (Ohms)]],Table11112[[#This Row],[Tolerance]],Table11112[[#This Row],[Stock]])</f>
        <v>3.83kÂ±1%</v>
      </c>
      <c r="AH355" s="10" t="s">
        <v>11347</v>
      </c>
      <c r="AI355" s="6" t="s">
        <v>11351</v>
      </c>
    </row>
    <row r="356" spans="1:35">
      <c r="A356" t="s">
        <v>9890</v>
      </c>
      <c r="B356" t="s">
        <v>9891</v>
      </c>
      <c r="C356" t="s">
        <v>10450</v>
      </c>
      <c r="D356" t="s">
        <v>10451</v>
      </c>
      <c r="E356" t="s">
        <v>60</v>
      </c>
      <c r="F356" t="s">
        <v>10452</v>
      </c>
      <c r="G356">
        <v>7299</v>
      </c>
      <c r="H356">
        <v>0</v>
      </c>
      <c r="I356">
        <v>0.1</v>
      </c>
      <c r="J356">
        <v>0</v>
      </c>
      <c r="K356">
        <v>1</v>
      </c>
      <c r="L356" t="s">
        <v>38</v>
      </c>
      <c r="M356" t="s">
        <v>9895</v>
      </c>
      <c r="N356">
        <v>422</v>
      </c>
      <c r="O356" t="s">
        <v>24</v>
      </c>
      <c r="P356" t="s">
        <v>9896</v>
      </c>
      <c r="Q356" t="s">
        <v>9897</v>
      </c>
      <c r="R356" t="s">
        <v>20</v>
      </c>
      <c r="S356" t="s">
        <v>105</v>
      </c>
      <c r="T356" t="s">
        <v>67</v>
      </c>
      <c r="U356" t="s">
        <v>9202</v>
      </c>
      <c r="V356" t="s">
        <v>9202</v>
      </c>
      <c r="W356" t="s">
        <v>9898</v>
      </c>
      <c r="X356" t="s">
        <v>20</v>
      </c>
      <c r="Y356">
        <v>2</v>
      </c>
      <c r="AB356" s="3" t="str">
        <f>IF(Table11112[[#This Row],[In Adafruit Kit]]+Table11112[[#This Row],[Common part]]&gt;0,1,"")</f>
        <v/>
      </c>
      <c r="AE356" s="3" t="e">
        <f>VLOOKUP(Table11112[[#This Row],[Resistance (Ohms)]],Values!$A$12:'Values'!D$88,3,0)</f>
        <v>#N/A</v>
      </c>
      <c r="AF356" s="3"/>
      <c r="AG356" s="3" t="str">
        <f>CONCATENATE(Table11112[[#This Row],[Resistance (Ohms)]],Table11112[[#This Row],[Tolerance]],Table11112[[#This Row],[Stock]])</f>
        <v>422Â±1%</v>
      </c>
      <c r="AH356" s="10" t="s">
        <v>11347</v>
      </c>
      <c r="AI356" s="6" t="s">
        <v>11351</v>
      </c>
    </row>
    <row r="357" spans="1:35">
      <c r="A357" t="s">
        <v>9890</v>
      </c>
      <c r="B357" t="s">
        <v>9891</v>
      </c>
      <c r="C357" t="s">
        <v>10453</v>
      </c>
      <c r="D357" t="s">
        <v>10454</v>
      </c>
      <c r="E357" t="s">
        <v>60</v>
      </c>
      <c r="F357" t="s">
        <v>10455</v>
      </c>
      <c r="G357">
        <v>7266</v>
      </c>
      <c r="H357">
        <v>0</v>
      </c>
      <c r="I357">
        <v>0.1</v>
      </c>
      <c r="J357">
        <v>0</v>
      </c>
      <c r="K357">
        <v>1</v>
      </c>
      <c r="L357" t="s">
        <v>38</v>
      </c>
      <c r="M357" t="s">
        <v>9895</v>
      </c>
      <c r="N357">
        <v>76.8</v>
      </c>
      <c r="O357" t="s">
        <v>24</v>
      </c>
      <c r="P357" t="s">
        <v>9896</v>
      </c>
      <c r="Q357" t="s">
        <v>9897</v>
      </c>
      <c r="R357" t="s">
        <v>20</v>
      </c>
      <c r="S357" t="s">
        <v>105</v>
      </c>
      <c r="T357" t="s">
        <v>67</v>
      </c>
      <c r="U357" t="s">
        <v>9202</v>
      </c>
      <c r="V357" t="s">
        <v>9202</v>
      </c>
      <c r="W357" t="s">
        <v>9898</v>
      </c>
      <c r="X357" t="s">
        <v>20</v>
      </c>
      <c r="Y357">
        <v>2</v>
      </c>
      <c r="AB357" s="3" t="str">
        <f>IF(Table11112[[#This Row],[In Adafruit Kit]]+Table11112[[#This Row],[Common part]]&gt;0,1,"")</f>
        <v/>
      </c>
      <c r="AE357" s="3" t="e">
        <f>VLOOKUP(Table11112[[#This Row],[Resistance (Ohms)]],Values!$A$12:'Values'!D$88,3,0)</f>
        <v>#N/A</v>
      </c>
      <c r="AF357" s="3"/>
      <c r="AG357" s="3" t="str">
        <f>CONCATENATE(Table11112[[#This Row],[Resistance (Ohms)]],Table11112[[#This Row],[Tolerance]],Table11112[[#This Row],[Stock]])</f>
        <v>76.8Â±1%</v>
      </c>
      <c r="AH357" s="10" t="s">
        <v>11347</v>
      </c>
      <c r="AI357" s="6" t="s">
        <v>11351</v>
      </c>
    </row>
    <row r="358" spans="1:35">
      <c r="A358" t="s">
        <v>9890</v>
      </c>
      <c r="B358" t="s">
        <v>9891</v>
      </c>
      <c r="C358" t="s">
        <v>10456</v>
      </c>
      <c r="D358" t="s">
        <v>10457</v>
      </c>
      <c r="E358" t="s">
        <v>60</v>
      </c>
      <c r="F358" t="s">
        <v>10458</v>
      </c>
      <c r="G358">
        <v>6992</v>
      </c>
      <c r="H358">
        <v>0</v>
      </c>
      <c r="I358">
        <v>0.1</v>
      </c>
      <c r="J358">
        <v>0</v>
      </c>
      <c r="K358">
        <v>1</v>
      </c>
      <c r="L358" t="s">
        <v>38</v>
      </c>
      <c r="M358" t="s">
        <v>9895</v>
      </c>
      <c r="N358" t="s">
        <v>2916</v>
      </c>
      <c r="O358" t="s">
        <v>24</v>
      </c>
      <c r="P358" t="s">
        <v>9896</v>
      </c>
      <c r="Q358" t="s">
        <v>9897</v>
      </c>
      <c r="R358" t="s">
        <v>20</v>
      </c>
      <c r="S358" t="s">
        <v>105</v>
      </c>
      <c r="T358" t="s">
        <v>67</v>
      </c>
      <c r="U358" t="s">
        <v>9202</v>
      </c>
      <c r="V358" t="s">
        <v>9202</v>
      </c>
      <c r="W358" t="s">
        <v>9898</v>
      </c>
      <c r="X358" t="s">
        <v>20</v>
      </c>
      <c r="Y358">
        <v>2</v>
      </c>
      <c r="AB358" s="3" t="str">
        <f>IF(Table11112[[#This Row],[In Adafruit Kit]]+Table11112[[#This Row],[Common part]]&gt;0,1,"")</f>
        <v/>
      </c>
      <c r="AE358" s="3" t="e">
        <f>VLOOKUP(Table11112[[#This Row],[Resistance (Ohms)]],Values!$A$12:'Values'!D$88,3,0)</f>
        <v>#N/A</v>
      </c>
      <c r="AF358" s="3"/>
      <c r="AG358" s="3" t="str">
        <f>CONCATENATE(Table11112[[#This Row],[Resistance (Ohms)]],Table11112[[#This Row],[Tolerance]],Table11112[[#This Row],[Stock]])</f>
        <v>1.62kÂ±1%</v>
      </c>
      <c r="AH358" s="10" t="s">
        <v>11347</v>
      </c>
      <c r="AI358" s="6" t="s">
        <v>11351</v>
      </c>
    </row>
    <row r="359" spans="1:35">
      <c r="A359" t="s">
        <v>9890</v>
      </c>
      <c r="B359" t="s">
        <v>9891</v>
      </c>
      <c r="C359" t="s">
        <v>10459</v>
      </c>
      <c r="D359" t="s">
        <v>10460</v>
      </c>
      <c r="E359" t="s">
        <v>60</v>
      </c>
      <c r="F359" t="s">
        <v>10461</v>
      </c>
      <c r="G359">
        <v>7170</v>
      </c>
      <c r="H359">
        <v>0</v>
      </c>
      <c r="I359">
        <v>0.1</v>
      </c>
      <c r="J359">
        <v>0</v>
      </c>
      <c r="K359">
        <v>1</v>
      </c>
      <c r="L359" t="s">
        <v>38</v>
      </c>
      <c r="M359" t="s">
        <v>9895</v>
      </c>
      <c r="N359" t="s">
        <v>1487</v>
      </c>
      <c r="O359" t="s">
        <v>24</v>
      </c>
      <c r="P359" t="s">
        <v>9896</v>
      </c>
      <c r="Q359" t="s">
        <v>9897</v>
      </c>
      <c r="R359" t="s">
        <v>20</v>
      </c>
      <c r="S359" t="s">
        <v>105</v>
      </c>
      <c r="T359" t="s">
        <v>67</v>
      </c>
      <c r="U359" t="s">
        <v>9202</v>
      </c>
      <c r="V359" t="s">
        <v>9202</v>
      </c>
      <c r="W359" t="s">
        <v>9898</v>
      </c>
      <c r="X359" t="s">
        <v>20</v>
      </c>
      <c r="Y359">
        <v>2</v>
      </c>
      <c r="AB359" s="3" t="str">
        <f>IF(Table11112[[#This Row],[In Adafruit Kit]]+Table11112[[#This Row],[Common part]]&gt;0,1,"")</f>
        <v/>
      </c>
      <c r="AE359" s="3" t="e">
        <f>VLOOKUP(Table11112[[#This Row],[Resistance (Ohms)]],Values!$A$12:'Values'!D$88,3,0)</f>
        <v>#N/A</v>
      </c>
      <c r="AF359" s="3"/>
      <c r="AG359" s="3" t="str">
        <f>CONCATENATE(Table11112[[#This Row],[Resistance (Ohms)]],Table11112[[#This Row],[Tolerance]],Table11112[[#This Row],[Stock]])</f>
        <v>475kÂ±1%</v>
      </c>
      <c r="AH359" s="10" t="s">
        <v>11347</v>
      </c>
      <c r="AI359" s="6" t="s">
        <v>11351</v>
      </c>
    </row>
    <row r="360" spans="1:35">
      <c r="A360" t="s">
        <v>9890</v>
      </c>
      <c r="B360" t="s">
        <v>9891</v>
      </c>
      <c r="C360" t="s">
        <v>10462</v>
      </c>
      <c r="D360" t="s">
        <v>10463</v>
      </c>
      <c r="E360" t="s">
        <v>60</v>
      </c>
      <c r="F360" t="s">
        <v>10464</v>
      </c>
      <c r="G360">
        <v>6928</v>
      </c>
      <c r="H360">
        <v>0</v>
      </c>
      <c r="I360">
        <v>0.1</v>
      </c>
      <c r="J360">
        <v>0</v>
      </c>
      <c r="K360">
        <v>1</v>
      </c>
      <c r="L360" t="s">
        <v>38</v>
      </c>
      <c r="M360" t="s">
        <v>9895</v>
      </c>
      <c r="N360" t="s">
        <v>669</v>
      </c>
      <c r="O360" t="s">
        <v>24</v>
      </c>
      <c r="P360" t="s">
        <v>9896</v>
      </c>
      <c r="Q360" t="s">
        <v>9897</v>
      </c>
      <c r="R360" t="s">
        <v>20</v>
      </c>
      <c r="S360" t="s">
        <v>105</v>
      </c>
      <c r="T360" t="s">
        <v>67</v>
      </c>
      <c r="U360" t="s">
        <v>9202</v>
      </c>
      <c r="V360" t="s">
        <v>9202</v>
      </c>
      <c r="W360" t="s">
        <v>9898</v>
      </c>
      <c r="X360" t="s">
        <v>20</v>
      </c>
      <c r="Y360">
        <v>2</v>
      </c>
      <c r="AB360" s="3" t="str">
        <f>IF(Table11112[[#This Row],[In Adafruit Kit]]+Table11112[[#This Row],[Common part]]&gt;0,1,"")</f>
        <v/>
      </c>
      <c r="AE360" s="3" t="e">
        <f>VLOOKUP(Table11112[[#This Row],[Resistance (Ohms)]],Values!$A$12:'Values'!D$88,3,0)</f>
        <v>#N/A</v>
      </c>
      <c r="AF360" s="3"/>
      <c r="AG360" s="3" t="str">
        <f>CONCATENATE(Table11112[[#This Row],[Resistance (Ohms)]],Table11112[[#This Row],[Tolerance]],Table11112[[#This Row],[Stock]])</f>
        <v>11.8kÂ±1%</v>
      </c>
      <c r="AH360" s="10" t="s">
        <v>11347</v>
      </c>
      <c r="AI360" s="6" t="s">
        <v>11351</v>
      </c>
    </row>
    <row r="361" spans="1:35">
      <c r="A361" t="s">
        <v>9890</v>
      </c>
      <c r="B361" t="s">
        <v>9891</v>
      </c>
      <c r="C361" t="s">
        <v>10465</v>
      </c>
      <c r="D361" t="s">
        <v>10466</v>
      </c>
      <c r="E361" t="s">
        <v>60</v>
      </c>
      <c r="F361" t="s">
        <v>10467</v>
      </c>
      <c r="G361">
        <v>7097</v>
      </c>
      <c r="H361">
        <v>0</v>
      </c>
      <c r="I361">
        <v>0.1</v>
      </c>
      <c r="J361">
        <v>0</v>
      </c>
      <c r="K361">
        <v>1</v>
      </c>
      <c r="L361" t="s">
        <v>38</v>
      </c>
      <c r="M361" t="s">
        <v>9895</v>
      </c>
      <c r="N361" t="s">
        <v>1081</v>
      </c>
      <c r="O361" t="s">
        <v>24</v>
      </c>
      <c r="P361" t="s">
        <v>9896</v>
      </c>
      <c r="Q361" t="s">
        <v>9897</v>
      </c>
      <c r="R361" t="s">
        <v>20</v>
      </c>
      <c r="S361" t="s">
        <v>105</v>
      </c>
      <c r="T361" t="s">
        <v>67</v>
      </c>
      <c r="U361" t="s">
        <v>9202</v>
      </c>
      <c r="V361" t="s">
        <v>9202</v>
      </c>
      <c r="W361" t="s">
        <v>9898</v>
      </c>
      <c r="X361" t="s">
        <v>20</v>
      </c>
      <c r="Y361">
        <v>2</v>
      </c>
      <c r="AB361" s="3" t="str">
        <f>IF(Table11112[[#This Row],[In Adafruit Kit]]+Table11112[[#This Row],[Common part]]&gt;0,1,"")</f>
        <v/>
      </c>
      <c r="AE361" s="3" t="e">
        <f>VLOOKUP(Table11112[[#This Row],[Resistance (Ohms)]],Values!$A$12:'Values'!D$88,3,0)</f>
        <v>#N/A</v>
      </c>
      <c r="AF361" s="3"/>
      <c r="AG361" s="3" t="str">
        <f>CONCATENATE(Table11112[[#This Row],[Resistance (Ohms)]],Table11112[[#This Row],[Tolerance]],Table11112[[#This Row],[Stock]])</f>
        <v>5.9kÂ±1%</v>
      </c>
      <c r="AH361" s="10" t="s">
        <v>11347</v>
      </c>
      <c r="AI361" s="6" t="s">
        <v>11351</v>
      </c>
    </row>
    <row r="362" spans="1:35">
      <c r="A362" t="s">
        <v>9890</v>
      </c>
      <c r="B362" t="s">
        <v>9891</v>
      </c>
      <c r="C362" t="s">
        <v>10468</v>
      </c>
      <c r="D362" t="s">
        <v>10469</v>
      </c>
      <c r="E362" t="s">
        <v>60</v>
      </c>
      <c r="F362" t="s">
        <v>10470</v>
      </c>
      <c r="G362">
        <v>7070</v>
      </c>
      <c r="H362">
        <v>0</v>
      </c>
      <c r="I362">
        <v>0.1</v>
      </c>
      <c r="J362">
        <v>0</v>
      </c>
      <c r="K362">
        <v>1</v>
      </c>
      <c r="L362" t="s">
        <v>38</v>
      </c>
      <c r="M362" t="s">
        <v>9895</v>
      </c>
      <c r="N362" t="s">
        <v>696</v>
      </c>
      <c r="O362" t="s">
        <v>24</v>
      </c>
      <c r="P362" t="s">
        <v>9896</v>
      </c>
      <c r="Q362" t="s">
        <v>9897</v>
      </c>
      <c r="R362" t="s">
        <v>20</v>
      </c>
      <c r="S362" t="s">
        <v>105</v>
      </c>
      <c r="T362" t="s">
        <v>67</v>
      </c>
      <c r="U362" t="s">
        <v>9202</v>
      </c>
      <c r="V362" t="s">
        <v>9202</v>
      </c>
      <c r="W362" t="s">
        <v>9898</v>
      </c>
      <c r="X362" t="s">
        <v>20</v>
      </c>
      <c r="Y362">
        <v>2</v>
      </c>
      <c r="AB362" s="3" t="str">
        <f>IF(Table11112[[#This Row],[In Adafruit Kit]]+Table11112[[#This Row],[Common part]]&gt;0,1,"")</f>
        <v/>
      </c>
      <c r="AE362" s="3" t="e">
        <f>VLOOKUP(Table11112[[#This Row],[Resistance (Ohms)]],Values!$A$12:'Values'!D$88,3,0)</f>
        <v>#N/A</v>
      </c>
      <c r="AF362" s="3"/>
      <c r="AG362" s="3" t="str">
        <f>CONCATENATE(Table11112[[#This Row],[Resistance (Ohms)]],Table11112[[#This Row],[Tolerance]],Table11112[[#This Row],[Stock]])</f>
        <v>1.27kÂ±1%</v>
      </c>
      <c r="AH362" s="10" t="s">
        <v>11347</v>
      </c>
      <c r="AI362" s="6" t="s">
        <v>11351</v>
      </c>
    </row>
    <row r="363" spans="1:35">
      <c r="A363" t="s">
        <v>9890</v>
      </c>
      <c r="B363" t="s">
        <v>9891</v>
      </c>
      <c r="C363" t="s">
        <v>10471</v>
      </c>
      <c r="D363" t="s">
        <v>10472</v>
      </c>
      <c r="E363" t="s">
        <v>60</v>
      </c>
      <c r="F363" t="s">
        <v>10473</v>
      </c>
      <c r="G363">
        <v>7035</v>
      </c>
      <c r="H363">
        <v>0</v>
      </c>
      <c r="I363">
        <v>0.1</v>
      </c>
      <c r="J363">
        <v>0</v>
      </c>
      <c r="K363">
        <v>1</v>
      </c>
      <c r="L363" t="s">
        <v>38</v>
      </c>
      <c r="M363" t="s">
        <v>9895</v>
      </c>
      <c r="N363" t="s">
        <v>778</v>
      </c>
      <c r="O363" t="s">
        <v>24</v>
      </c>
      <c r="P363" t="s">
        <v>9896</v>
      </c>
      <c r="Q363" t="s">
        <v>9897</v>
      </c>
      <c r="R363" t="s">
        <v>20</v>
      </c>
      <c r="S363" t="s">
        <v>105</v>
      </c>
      <c r="T363" t="s">
        <v>67</v>
      </c>
      <c r="U363" t="s">
        <v>9202</v>
      </c>
      <c r="V363" t="s">
        <v>9202</v>
      </c>
      <c r="W363" t="s">
        <v>9898</v>
      </c>
      <c r="X363" t="s">
        <v>20</v>
      </c>
      <c r="Y363">
        <v>2</v>
      </c>
      <c r="AB363" s="3" t="str">
        <f>IF(Table11112[[#This Row],[In Adafruit Kit]]+Table11112[[#This Row],[Common part]]&gt;0,1,"")</f>
        <v/>
      </c>
      <c r="AE363" s="3" t="e">
        <f>VLOOKUP(Table11112[[#This Row],[Resistance (Ohms)]],Values!$A$12:'Values'!D$88,3,0)</f>
        <v>#N/A</v>
      </c>
      <c r="AF363" s="3"/>
      <c r="AG363" s="3" t="str">
        <f>CONCATENATE(Table11112[[#This Row],[Resistance (Ohms)]],Table11112[[#This Row],[Tolerance]],Table11112[[#This Row],[Stock]])</f>
        <v>5.76kÂ±1%</v>
      </c>
      <c r="AH363" s="10" t="s">
        <v>11347</v>
      </c>
      <c r="AI363" s="6" t="s">
        <v>11351</v>
      </c>
    </row>
    <row r="364" spans="1:35">
      <c r="A364" t="s">
        <v>9890</v>
      </c>
      <c r="B364" t="s">
        <v>9891</v>
      </c>
      <c r="C364" t="s">
        <v>10474</v>
      </c>
      <c r="D364" t="s">
        <v>10475</v>
      </c>
      <c r="E364" t="s">
        <v>60</v>
      </c>
      <c r="F364" t="s">
        <v>10476</v>
      </c>
      <c r="G364">
        <v>6962</v>
      </c>
      <c r="H364">
        <v>0</v>
      </c>
      <c r="I364">
        <v>0.1</v>
      </c>
      <c r="J364">
        <v>0</v>
      </c>
      <c r="K364">
        <v>1</v>
      </c>
      <c r="L364" t="s">
        <v>38</v>
      </c>
      <c r="M364" t="s">
        <v>9895</v>
      </c>
      <c r="N364">
        <v>34.799999999999997</v>
      </c>
      <c r="O364" t="s">
        <v>24</v>
      </c>
      <c r="P364" t="s">
        <v>9896</v>
      </c>
      <c r="Q364" t="s">
        <v>9897</v>
      </c>
      <c r="R364" t="s">
        <v>20</v>
      </c>
      <c r="S364" t="s">
        <v>105</v>
      </c>
      <c r="T364" t="s">
        <v>67</v>
      </c>
      <c r="U364" t="s">
        <v>9202</v>
      </c>
      <c r="V364" t="s">
        <v>9202</v>
      </c>
      <c r="W364" t="s">
        <v>9898</v>
      </c>
      <c r="X364" t="s">
        <v>20</v>
      </c>
      <c r="Y364">
        <v>2</v>
      </c>
      <c r="AB364" s="3" t="str">
        <f>IF(Table11112[[#This Row],[In Adafruit Kit]]+Table11112[[#This Row],[Common part]]&gt;0,1,"")</f>
        <v/>
      </c>
      <c r="AE364" s="3" t="e">
        <f>VLOOKUP(Table11112[[#This Row],[Resistance (Ohms)]],Values!$A$12:'Values'!D$88,3,0)</f>
        <v>#N/A</v>
      </c>
      <c r="AF364" s="3"/>
      <c r="AG364" s="3" t="str">
        <f>CONCATENATE(Table11112[[#This Row],[Resistance (Ohms)]],Table11112[[#This Row],[Tolerance]],Table11112[[#This Row],[Stock]])</f>
        <v>34.8Â±1%</v>
      </c>
      <c r="AH364" s="10" t="s">
        <v>11347</v>
      </c>
      <c r="AI364" s="6" t="s">
        <v>11351</v>
      </c>
    </row>
    <row r="365" spans="1:35">
      <c r="A365" t="s">
        <v>9890</v>
      </c>
      <c r="B365" t="s">
        <v>9891</v>
      </c>
      <c r="C365" t="s">
        <v>10477</v>
      </c>
      <c r="D365" t="s">
        <v>10478</v>
      </c>
      <c r="E365" t="s">
        <v>60</v>
      </c>
      <c r="F365" t="s">
        <v>10479</v>
      </c>
      <c r="G365">
        <v>6890</v>
      </c>
      <c r="H365">
        <v>0</v>
      </c>
      <c r="I365">
        <v>0.1</v>
      </c>
      <c r="J365">
        <v>0</v>
      </c>
      <c r="K365">
        <v>1</v>
      </c>
      <c r="L365" t="s">
        <v>38</v>
      </c>
      <c r="M365" t="s">
        <v>9895</v>
      </c>
      <c r="N365" t="s">
        <v>2506</v>
      </c>
      <c r="O365" t="s">
        <v>24</v>
      </c>
      <c r="P365" t="s">
        <v>9896</v>
      </c>
      <c r="Q365" t="s">
        <v>9897</v>
      </c>
      <c r="R365" t="s">
        <v>20</v>
      </c>
      <c r="S365" t="s">
        <v>105</v>
      </c>
      <c r="T365" t="s">
        <v>67</v>
      </c>
      <c r="U365" t="s">
        <v>9202</v>
      </c>
      <c r="V365" t="s">
        <v>9202</v>
      </c>
      <c r="W365" t="s">
        <v>9898</v>
      </c>
      <c r="X365" t="s">
        <v>20</v>
      </c>
      <c r="Y365">
        <v>2</v>
      </c>
      <c r="AB365" s="3" t="str">
        <f>IF(Table11112[[#This Row],[In Adafruit Kit]]+Table11112[[#This Row],[Common part]]&gt;0,1,"")</f>
        <v/>
      </c>
      <c r="AE365" s="3" t="e">
        <f>VLOOKUP(Table11112[[#This Row],[Resistance (Ohms)]],Values!$A$12:'Values'!D$88,3,0)</f>
        <v>#N/A</v>
      </c>
      <c r="AF365" s="3"/>
      <c r="AG365" s="3" t="str">
        <f>CONCATENATE(Table11112[[#This Row],[Resistance (Ohms)]],Table11112[[#This Row],[Tolerance]],Table11112[[#This Row],[Stock]])</f>
        <v>715kÂ±1%</v>
      </c>
      <c r="AH365" s="10" t="s">
        <v>11347</v>
      </c>
      <c r="AI365" s="6" t="s">
        <v>11351</v>
      </c>
    </row>
    <row r="366" spans="1:35">
      <c r="A366" t="s">
        <v>9890</v>
      </c>
      <c r="B366" t="s">
        <v>9891</v>
      </c>
      <c r="C366" t="s">
        <v>10480</v>
      </c>
      <c r="D366" t="s">
        <v>10481</v>
      </c>
      <c r="E366" t="s">
        <v>60</v>
      </c>
      <c r="F366" t="s">
        <v>10482</v>
      </c>
      <c r="G366">
        <v>6807</v>
      </c>
      <c r="H366">
        <v>0</v>
      </c>
      <c r="I366">
        <v>0.1</v>
      </c>
      <c r="J366">
        <v>0</v>
      </c>
      <c r="K366">
        <v>1</v>
      </c>
      <c r="L366" t="s">
        <v>38</v>
      </c>
      <c r="M366" t="s">
        <v>9895</v>
      </c>
      <c r="N366" t="s">
        <v>785</v>
      </c>
      <c r="O366" t="s">
        <v>24</v>
      </c>
      <c r="P366" t="s">
        <v>9896</v>
      </c>
      <c r="Q366" t="s">
        <v>9897</v>
      </c>
      <c r="R366" t="s">
        <v>20</v>
      </c>
      <c r="S366" t="s">
        <v>105</v>
      </c>
      <c r="T366" t="s">
        <v>67</v>
      </c>
      <c r="U366" t="s">
        <v>9202</v>
      </c>
      <c r="V366" t="s">
        <v>9202</v>
      </c>
      <c r="W366" t="s">
        <v>9898</v>
      </c>
      <c r="X366" t="s">
        <v>20</v>
      </c>
      <c r="Y366">
        <v>2</v>
      </c>
      <c r="AB366" s="3" t="str">
        <f>IF(Table11112[[#This Row],[In Adafruit Kit]]+Table11112[[#This Row],[Common part]]&gt;0,1,"")</f>
        <v/>
      </c>
      <c r="AE366" s="3" t="e">
        <f>VLOOKUP(Table11112[[#This Row],[Resistance (Ohms)]],Values!$A$12:'Values'!D$88,3,0)</f>
        <v>#N/A</v>
      </c>
      <c r="AF366" s="3"/>
      <c r="AG366" s="3" t="str">
        <f>CONCATENATE(Table11112[[#This Row],[Resistance (Ohms)]],Table11112[[#This Row],[Tolerance]],Table11112[[#This Row],[Stock]])</f>
        <v>9.76kÂ±1%</v>
      </c>
      <c r="AH366" s="10" t="s">
        <v>11347</v>
      </c>
      <c r="AI366" s="6" t="s">
        <v>11351</v>
      </c>
    </row>
    <row r="367" spans="1:35">
      <c r="A367" t="s">
        <v>9890</v>
      </c>
      <c r="B367" t="s">
        <v>9891</v>
      </c>
      <c r="C367" t="s">
        <v>10483</v>
      </c>
      <c r="D367" t="s">
        <v>10484</v>
      </c>
      <c r="E367" t="s">
        <v>60</v>
      </c>
      <c r="F367" t="s">
        <v>10485</v>
      </c>
      <c r="G367">
        <v>6810</v>
      </c>
      <c r="H367">
        <v>0</v>
      </c>
      <c r="I367">
        <v>0.1</v>
      </c>
      <c r="J367">
        <v>0</v>
      </c>
      <c r="K367">
        <v>1</v>
      </c>
      <c r="L367" t="s">
        <v>38</v>
      </c>
      <c r="M367" t="s">
        <v>9895</v>
      </c>
      <c r="N367" t="s">
        <v>2834</v>
      </c>
      <c r="O367" t="s">
        <v>24</v>
      </c>
      <c r="P367" t="s">
        <v>9896</v>
      </c>
      <c r="Q367" t="s">
        <v>9897</v>
      </c>
      <c r="R367" t="s">
        <v>20</v>
      </c>
      <c r="S367" t="s">
        <v>105</v>
      </c>
      <c r="T367" t="s">
        <v>67</v>
      </c>
      <c r="U367" t="s">
        <v>9202</v>
      </c>
      <c r="V367" t="s">
        <v>9202</v>
      </c>
      <c r="W367" t="s">
        <v>9898</v>
      </c>
      <c r="X367" t="s">
        <v>20</v>
      </c>
      <c r="Y367">
        <v>2</v>
      </c>
      <c r="AB367" s="3" t="str">
        <f>IF(Table11112[[#This Row],[In Adafruit Kit]]+Table11112[[#This Row],[Common part]]&gt;0,1,"")</f>
        <v/>
      </c>
      <c r="AE367" s="3" t="e">
        <f>VLOOKUP(Table11112[[#This Row],[Resistance (Ohms)]],Values!$A$12:'Values'!D$88,3,0)</f>
        <v>#N/A</v>
      </c>
      <c r="AF367" s="3"/>
      <c r="AG367" s="3" t="str">
        <f>CONCATENATE(Table11112[[#This Row],[Resistance (Ohms)]],Table11112[[#This Row],[Tolerance]],Table11112[[#This Row],[Stock]])</f>
        <v>11.3kÂ±1%</v>
      </c>
      <c r="AH367" s="10" t="s">
        <v>11347</v>
      </c>
      <c r="AI367" s="6" t="s">
        <v>11351</v>
      </c>
    </row>
    <row r="368" spans="1:35">
      <c r="A368" t="s">
        <v>9890</v>
      </c>
      <c r="B368" t="s">
        <v>9891</v>
      </c>
      <c r="C368" t="s">
        <v>10486</v>
      </c>
      <c r="D368" t="s">
        <v>10487</v>
      </c>
      <c r="E368" t="s">
        <v>60</v>
      </c>
      <c r="F368" t="s">
        <v>10488</v>
      </c>
      <c r="G368">
        <v>6776</v>
      </c>
      <c r="H368">
        <v>0</v>
      </c>
      <c r="I368">
        <v>0.1</v>
      </c>
      <c r="J368">
        <v>0</v>
      </c>
      <c r="K368">
        <v>1</v>
      </c>
      <c r="L368" t="s">
        <v>38</v>
      </c>
      <c r="M368" t="s">
        <v>9895</v>
      </c>
      <c r="N368" t="s">
        <v>1779</v>
      </c>
      <c r="O368" t="s">
        <v>24</v>
      </c>
      <c r="P368" t="s">
        <v>9896</v>
      </c>
      <c r="Q368" t="s">
        <v>9897</v>
      </c>
      <c r="R368" t="s">
        <v>20</v>
      </c>
      <c r="S368" t="s">
        <v>105</v>
      </c>
      <c r="T368" t="s">
        <v>67</v>
      </c>
      <c r="U368" t="s">
        <v>9202</v>
      </c>
      <c r="V368" t="s">
        <v>9202</v>
      </c>
      <c r="W368" t="s">
        <v>9898</v>
      </c>
      <c r="X368" t="s">
        <v>20</v>
      </c>
      <c r="Y368">
        <v>2</v>
      </c>
      <c r="AB368" s="3" t="str">
        <f>IF(Table11112[[#This Row],[In Adafruit Kit]]+Table11112[[#This Row],[Common part]]&gt;0,1,"")</f>
        <v/>
      </c>
      <c r="AE368" s="3" t="e">
        <f>VLOOKUP(Table11112[[#This Row],[Resistance (Ohms)]],Values!$A$12:'Values'!D$88,3,0)</f>
        <v>#N/A</v>
      </c>
      <c r="AF368" s="3"/>
      <c r="AG368" s="3" t="str">
        <f>CONCATENATE(Table11112[[#This Row],[Resistance (Ohms)]],Table11112[[#This Row],[Tolerance]],Table11112[[#This Row],[Stock]])</f>
        <v>26.7kÂ±1%</v>
      </c>
      <c r="AH368" s="10" t="s">
        <v>11347</v>
      </c>
      <c r="AI368" s="6" t="s">
        <v>11351</v>
      </c>
    </row>
    <row r="369" spans="1:35">
      <c r="A369" t="s">
        <v>9890</v>
      </c>
      <c r="B369" t="s">
        <v>9891</v>
      </c>
      <c r="C369" t="s">
        <v>10489</v>
      </c>
      <c r="D369" t="s">
        <v>10490</v>
      </c>
      <c r="E369" t="s">
        <v>60</v>
      </c>
      <c r="F369" t="s">
        <v>10491</v>
      </c>
      <c r="G369">
        <v>6698</v>
      </c>
      <c r="H369">
        <v>0</v>
      </c>
      <c r="I369">
        <v>0.1</v>
      </c>
      <c r="J369">
        <v>0</v>
      </c>
      <c r="K369">
        <v>1</v>
      </c>
      <c r="L369" t="s">
        <v>38</v>
      </c>
      <c r="M369" t="s">
        <v>9895</v>
      </c>
      <c r="N369" t="s">
        <v>1956</v>
      </c>
      <c r="O369" t="s">
        <v>24</v>
      </c>
      <c r="P369" t="s">
        <v>9896</v>
      </c>
      <c r="Q369" t="s">
        <v>9897</v>
      </c>
      <c r="R369" t="s">
        <v>20</v>
      </c>
      <c r="S369" t="s">
        <v>105</v>
      </c>
      <c r="T369" t="s">
        <v>67</v>
      </c>
      <c r="U369" t="s">
        <v>9202</v>
      </c>
      <c r="V369" t="s">
        <v>9202</v>
      </c>
      <c r="W369" t="s">
        <v>9898</v>
      </c>
      <c r="X369" t="s">
        <v>20</v>
      </c>
      <c r="Y369">
        <v>2</v>
      </c>
      <c r="AB369" s="3" t="str">
        <f>IF(Table11112[[#This Row],[In Adafruit Kit]]+Table11112[[#This Row],[Common part]]&gt;0,1,"")</f>
        <v/>
      </c>
      <c r="AE369" s="3" t="e">
        <f>VLOOKUP(Table11112[[#This Row],[Resistance (Ohms)]],Values!$A$12:'Values'!D$88,3,0)</f>
        <v>#N/A</v>
      </c>
      <c r="AF369" s="3"/>
      <c r="AG369" s="3" t="str">
        <f>CONCATENATE(Table11112[[#This Row],[Resistance (Ohms)]],Table11112[[#This Row],[Tolerance]],Table11112[[#This Row],[Stock]])</f>
        <v>76.8kÂ±1%</v>
      </c>
      <c r="AH369" s="10" t="s">
        <v>11347</v>
      </c>
      <c r="AI369" s="6" t="s">
        <v>11351</v>
      </c>
    </row>
    <row r="370" spans="1:35">
      <c r="A370" t="s">
        <v>9890</v>
      </c>
      <c r="B370" t="s">
        <v>9891</v>
      </c>
      <c r="C370" t="s">
        <v>10492</v>
      </c>
      <c r="D370" t="s">
        <v>10493</v>
      </c>
      <c r="E370" t="s">
        <v>60</v>
      </c>
      <c r="F370" t="s">
        <v>10494</v>
      </c>
      <c r="G370">
        <v>6684</v>
      </c>
      <c r="H370">
        <v>0</v>
      </c>
      <c r="I370">
        <v>0.1</v>
      </c>
      <c r="J370">
        <v>0</v>
      </c>
      <c r="K370">
        <v>1</v>
      </c>
      <c r="L370" t="s">
        <v>38</v>
      </c>
      <c r="M370" t="s">
        <v>9895</v>
      </c>
      <c r="N370">
        <v>154</v>
      </c>
      <c r="O370" t="s">
        <v>24</v>
      </c>
      <c r="P370" t="s">
        <v>9896</v>
      </c>
      <c r="Q370" t="s">
        <v>9897</v>
      </c>
      <c r="R370" t="s">
        <v>20</v>
      </c>
      <c r="S370" t="s">
        <v>105</v>
      </c>
      <c r="T370" t="s">
        <v>67</v>
      </c>
      <c r="U370" t="s">
        <v>9202</v>
      </c>
      <c r="V370" t="s">
        <v>9202</v>
      </c>
      <c r="W370" t="s">
        <v>9898</v>
      </c>
      <c r="X370" t="s">
        <v>20</v>
      </c>
      <c r="Y370">
        <v>2</v>
      </c>
      <c r="AB370" s="3" t="str">
        <f>IF(Table11112[[#This Row],[In Adafruit Kit]]+Table11112[[#This Row],[Common part]]&gt;0,1,"")</f>
        <v/>
      </c>
      <c r="AE370" s="3" t="e">
        <f>VLOOKUP(Table11112[[#This Row],[Resistance (Ohms)]],Values!$A$12:'Values'!D$88,3,0)</f>
        <v>#N/A</v>
      </c>
      <c r="AF370" s="3"/>
      <c r="AG370" s="3" t="str">
        <f>CONCATENATE(Table11112[[#This Row],[Resistance (Ohms)]],Table11112[[#This Row],[Tolerance]],Table11112[[#This Row],[Stock]])</f>
        <v>154Â±1%</v>
      </c>
      <c r="AH370" s="10" t="s">
        <v>11347</v>
      </c>
      <c r="AI370" s="6" t="s">
        <v>11351</v>
      </c>
    </row>
    <row r="371" spans="1:35">
      <c r="A371" t="s">
        <v>9890</v>
      </c>
      <c r="B371" t="s">
        <v>9891</v>
      </c>
      <c r="C371" t="s">
        <v>10495</v>
      </c>
      <c r="D371" t="s">
        <v>10496</v>
      </c>
      <c r="E371" t="s">
        <v>60</v>
      </c>
      <c r="F371" t="s">
        <v>10497</v>
      </c>
      <c r="G371">
        <v>6637</v>
      </c>
      <c r="H371">
        <v>0</v>
      </c>
      <c r="I371">
        <v>0.1</v>
      </c>
      <c r="J371">
        <v>0</v>
      </c>
      <c r="K371">
        <v>1</v>
      </c>
      <c r="L371" t="s">
        <v>38</v>
      </c>
      <c r="M371" t="s">
        <v>9895</v>
      </c>
      <c r="N371" t="s">
        <v>1291</v>
      </c>
      <c r="O371" t="s">
        <v>24</v>
      </c>
      <c r="P371" t="s">
        <v>9896</v>
      </c>
      <c r="Q371" t="s">
        <v>9897</v>
      </c>
      <c r="R371" t="s">
        <v>20</v>
      </c>
      <c r="S371" t="s">
        <v>105</v>
      </c>
      <c r="T371" t="s">
        <v>67</v>
      </c>
      <c r="U371" t="s">
        <v>9202</v>
      </c>
      <c r="V371" t="s">
        <v>9202</v>
      </c>
      <c r="W371" t="s">
        <v>9898</v>
      </c>
      <c r="X371" t="s">
        <v>20</v>
      </c>
      <c r="Y371">
        <v>2</v>
      </c>
      <c r="AB371" s="3" t="str">
        <f>IF(Table11112[[#This Row],[In Adafruit Kit]]+Table11112[[#This Row],[Common part]]&gt;0,1,"")</f>
        <v/>
      </c>
      <c r="AE371" s="3" t="e">
        <f>VLOOKUP(Table11112[[#This Row],[Resistance (Ohms)]],Values!$A$12:'Values'!D$88,3,0)</f>
        <v>#N/A</v>
      </c>
      <c r="AF371" s="3"/>
      <c r="AG371" s="3" t="str">
        <f>CONCATENATE(Table11112[[#This Row],[Resistance (Ohms)]],Table11112[[#This Row],[Tolerance]],Table11112[[#This Row],[Stock]])</f>
        <v>2.87kÂ±1%</v>
      </c>
      <c r="AH371" s="10" t="s">
        <v>11347</v>
      </c>
      <c r="AI371" s="6" t="s">
        <v>11351</v>
      </c>
    </row>
    <row r="372" spans="1:35">
      <c r="A372" t="s">
        <v>9890</v>
      </c>
      <c r="B372" t="s">
        <v>9891</v>
      </c>
      <c r="C372" t="s">
        <v>10498</v>
      </c>
      <c r="D372" t="s">
        <v>10499</v>
      </c>
      <c r="E372" t="s">
        <v>60</v>
      </c>
      <c r="F372" t="s">
        <v>10500</v>
      </c>
      <c r="G372">
        <v>6604</v>
      </c>
      <c r="H372">
        <v>0</v>
      </c>
      <c r="I372">
        <v>0.1</v>
      </c>
      <c r="J372">
        <v>0</v>
      </c>
      <c r="K372">
        <v>1</v>
      </c>
      <c r="L372" t="s">
        <v>38</v>
      </c>
      <c r="M372" t="s">
        <v>9895</v>
      </c>
      <c r="N372">
        <v>523</v>
      </c>
      <c r="O372" t="s">
        <v>24</v>
      </c>
      <c r="P372" t="s">
        <v>9896</v>
      </c>
      <c r="Q372" t="s">
        <v>9897</v>
      </c>
      <c r="R372" t="s">
        <v>20</v>
      </c>
      <c r="S372" t="s">
        <v>105</v>
      </c>
      <c r="T372" t="s">
        <v>67</v>
      </c>
      <c r="U372" t="s">
        <v>9202</v>
      </c>
      <c r="V372" t="s">
        <v>9202</v>
      </c>
      <c r="W372" t="s">
        <v>9898</v>
      </c>
      <c r="X372" t="s">
        <v>20</v>
      </c>
      <c r="Y372">
        <v>2</v>
      </c>
      <c r="AB372" s="3" t="str">
        <f>IF(Table11112[[#This Row],[In Adafruit Kit]]+Table11112[[#This Row],[Common part]]&gt;0,1,"")</f>
        <v/>
      </c>
      <c r="AE372" s="3" t="e">
        <f>VLOOKUP(Table11112[[#This Row],[Resistance (Ohms)]],Values!$A$12:'Values'!D$88,3,0)</f>
        <v>#N/A</v>
      </c>
      <c r="AF372" s="3"/>
      <c r="AG372" s="3" t="str">
        <f>CONCATENATE(Table11112[[#This Row],[Resistance (Ohms)]],Table11112[[#This Row],[Tolerance]],Table11112[[#This Row],[Stock]])</f>
        <v>523Â±1%</v>
      </c>
      <c r="AH372" s="10" t="s">
        <v>11347</v>
      </c>
      <c r="AI372" s="6" t="s">
        <v>11351</v>
      </c>
    </row>
    <row r="373" spans="1:35">
      <c r="A373" t="s">
        <v>9890</v>
      </c>
      <c r="B373" t="s">
        <v>9891</v>
      </c>
      <c r="C373" t="s">
        <v>10501</v>
      </c>
      <c r="D373" t="s">
        <v>10502</v>
      </c>
      <c r="E373" t="s">
        <v>60</v>
      </c>
      <c r="F373" t="s">
        <v>10503</v>
      </c>
      <c r="G373">
        <v>6583</v>
      </c>
      <c r="H373">
        <v>0</v>
      </c>
      <c r="I373">
        <v>0.1</v>
      </c>
      <c r="J373">
        <v>0</v>
      </c>
      <c r="K373">
        <v>1</v>
      </c>
      <c r="L373" t="s">
        <v>38</v>
      </c>
      <c r="M373" t="s">
        <v>9895</v>
      </c>
      <c r="N373" t="s">
        <v>2817</v>
      </c>
      <c r="O373" t="s">
        <v>24</v>
      </c>
      <c r="P373" t="s">
        <v>9896</v>
      </c>
      <c r="Q373" t="s">
        <v>9897</v>
      </c>
      <c r="R373" t="s">
        <v>20</v>
      </c>
      <c r="S373" t="s">
        <v>105</v>
      </c>
      <c r="T373" t="s">
        <v>67</v>
      </c>
      <c r="U373" t="s">
        <v>9202</v>
      </c>
      <c r="V373" t="s">
        <v>9202</v>
      </c>
      <c r="W373" t="s">
        <v>9898</v>
      </c>
      <c r="X373" t="s">
        <v>20</v>
      </c>
      <c r="Y373">
        <v>2</v>
      </c>
      <c r="AB373" s="3" t="str">
        <f>IF(Table11112[[#This Row],[In Adafruit Kit]]+Table11112[[#This Row],[Common part]]&gt;0,1,"")</f>
        <v/>
      </c>
      <c r="AE373" s="3" t="e">
        <f>VLOOKUP(Table11112[[#This Row],[Resistance (Ohms)]],Values!$A$12:'Values'!D$88,3,0)</f>
        <v>#N/A</v>
      </c>
      <c r="AF373" s="3"/>
      <c r="AG373" s="3" t="str">
        <f>CONCATENATE(Table11112[[#This Row],[Resistance (Ohms)]],Table11112[[#This Row],[Tolerance]],Table11112[[#This Row],[Stock]])</f>
        <v>294kÂ±1%</v>
      </c>
      <c r="AH373" s="10" t="s">
        <v>11347</v>
      </c>
      <c r="AI373" s="6" t="s">
        <v>11351</v>
      </c>
    </row>
    <row r="374" spans="1:35">
      <c r="A374" t="s">
        <v>9890</v>
      </c>
      <c r="B374" t="s">
        <v>9891</v>
      </c>
      <c r="C374" t="s">
        <v>10504</v>
      </c>
      <c r="D374" t="s">
        <v>10505</v>
      </c>
      <c r="E374" t="s">
        <v>60</v>
      </c>
      <c r="F374" t="s">
        <v>10506</v>
      </c>
      <c r="G374">
        <v>6554</v>
      </c>
      <c r="H374">
        <v>0</v>
      </c>
      <c r="I374">
        <v>0.1</v>
      </c>
      <c r="J374">
        <v>0</v>
      </c>
      <c r="K374">
        <v>1</v>
      </c>
      <c r="L374" t="s">
        <v>38</v>
      </c>
      <c r="M374" t="s">
        <v>9895</v>
      </c>
      <c r="N374" t="s">
        <v>1182</v>
      </c>
      <c r="O374" t="s">
        <v>24</v>
      </c>
      <c r="P374" t="s">
        <v>9896</v>
      </c>
      <c r="Q374" t="s">
        <v>9897</v>
      </c>
      <c r="R374" t="s">
        <v>20</v>
      </c>
      <c r="S374" t="s">
        <v>105</v>
      </c>
      <c r="T374" t="s">
        <v>67</v>
      </c>
      <c r="U374" t="s">
        <v>9202</v>
      </c>
      <c r="V374" t="s">
        <v>9202</v>
      </c>
      <c r="W374" t="s">
        <v>9898</v>
      </c>
      <c r="X374" t="s">
        <v>20</v>
      </c>
      <c r="Y374">
        <v>2</v>
      </c>
      <c r="AB374" s="3" t="str">
        <f>IF(Table11112[[#This Row],[In Adafruit Kit]]+Table11112[[#This Row],[Common part]]&gt;0,1,"")</f>
        <v/>
      </c>
      <c r="AE374" s="3" t="e">
        <f>VLOOKUP(Table11112[[#This Row],[Resistance (Ohms)]],Values!$A$12:'Values'!D$88,3,0)</f>
        <v>#N/A</v>
      </c>
      <c r="AF374" s="3"/>
      <c r="AG374" s="3" t="str">
        <f>CONCATENATE(Table11112[[#This Row],[Resistance (Ohms)]],Table11112[[#This Row],[Tolerance]],Table11112[[#This Row],[Stock]])</f>
        <v>121kÂ±1%</v>
      </c>
      <c r="AH374" s="10" t="s">
        <v>11347</v>
      </c>
      <c r="AI374" s="6" t="s">
        <v>11351</v>
      </c>
    </row>
    <row r="375" spans="1:35">
      <c r="A375" t="s">
        <v>9890</v>
      </c>
      <c r="B375" t="s">
        <v>9891</v>
      </c>
      <c r="C375" t="s">
        <v>10507</v>
      </c>
      <c r="D375" t="s">
        <v>10508</v>
      </c>
      <c r="E375" t="s">
        <v>60</v>
      </c>
      <c r="F375" t="s">
        <v>10509</v>
      </c>
      <c r="G375">
        <v>6572</v>
      </c>
      <c r="H375">
        <v>0</v>
      </c>
      <c r="I375">
        <v>0.1</v>
      </c>
      <c r="J375">
        <v>0</v>
      </c>
      <c r="K375">
        <v>1</v>
      </c>
      <c r="L375" t="s">
        <v>38</v>
      </c>
      <c r="M375" t="s">
        <v>9895</v>
      </c>
      <c r="N375">
        <v>174</v>
      </c>
      <c r="O375" t="s">
        <v>24</v>
      </c>
      <c r="P375" t="s">
        <v>9896</v>
      </c>
      <c r="Q375" t="s">
        <v>9897</v>
      </c>
      <c r="R375" t="s">
        <v>20</v>
      </c>
      <c r="S375" t="s">
        <v>105</v>
      </c>
      <c r="T375" t="s">
        <v>67</v>
      </c>
      <c r="U375" t="s">
        <v>9202</v>
      </c>
      <c r="V375" t="s">
        <v>9202</v>
      </c>
      <c r="W375" t="s">
        <v>9898</v>
      </c>
      <c r="X375" t="s">
        <v>20</v>
      </c>
      <c r="Y375">
        <v>2</v>
      </c>
      <c r="AB375" s="3" t="str">
        <f>IF(Table11112[[#This Row],[In Adafruit Kit]]+Table11112[[#This Row],[Common part]]&gt;0,1,"")</f>
        <v/>
      </c>
      <c r="AE375" s="3" t="e">
        <f>VLOOKUP(Table11112[[#This Row],[Resistance (Ohms)]],Values!$A$12:'Values'!D$88,3,0)</f>
        <v>#N/A</v>
      </c>
      <c r="AF375" s="3"/>
      <c r="AG375" s="3" t="str">
        <f>CONCATENATE(Table11112[[#This Row],[Resistance (Ohms)]],Table11112[[#This Row],[Tolerance]],Table11112[[#This Row],[Stock]])</f>
        <v>174Â±1%</v>
      </c>
      <c r="AH375" s="10" t="s">
        <v>11347</v>
      </c>
      <c r="AI375" s="6" t="s">
        <v>11351</v>
      </c>
    </row>
    <row r="376" spans="1:35">
      <c r="A376" t="s">
        <v>9890</v>
      </c>
      <c r="B376" t="s">
        <v>9891</v>
      </c>
      <c r="C376" t="s">
        <v>10510</v>
      </c>
      <c r="D376" t="s">
        <v>10511</v>
      </c>
      <c r="E376" t="s">
        <v>60</v>
      </c>
      <c r="F376" t="s">
        <v>10512</v>
      </c>
      <c r="G376">
        <v>6546</v>
      </c>
      <c r="H376">
        <v>0</v>
      </c>
      <c r="I376">
        <v>0.1</v>
      </c>
      <c r="J376">
        <v>0</v>
      </c>
      <c r="K376">
        <v>1</v>
      </c>
      <c r="L376" t="s">
        <v>38</v>
      </c>
      <c r="M376" t="s">
        <v>9895</v>
      </c>
      <c r="N376" t="s">
        <v>741</v>
      </c>
      <c r="O376" t="s">
        <v>24</v>
      </c>
      <c r="P376" t="s">
        <v>9896</v>
      </c>
      <c r="Q376" t="s">
        <v>9897</v>
      </c>
      <c r="R376" t="s">
        <v>20</v>
      </c>
      <c r="S376" t="s">
        <v>105</v>
      </c>
      <c r="T376" t="s">
        <v>67</v>
      </c>
      <c r="U376" t="s">
        <v>9202</v>
      </c>
      <c r="V376" t="s">
        <v>9202</v>
      </c>
      <c r="W376" t="s">
        <v>9898</v>
      </c>
      <c r="X376" t="s">
        <v>20</v>
      </c>
      <c r="Y376">
        <v>2</v>
      </c>
      <c r="AB376" s="3" t="str">
        <f>IF(Table11112[[#This Row],[In Adafruit Kit]]+Table11112[[#This Row],[Common part]]&gt;0,1,"")</f>
        <v/>
      </c>
      <c r="AE376" s="3" t="e">
        <f>VLOOKUP(Table11112[[#This Row],[Resistance (Ohms)]],Values!$A$12:'Values'!D$88,3,0)</f>
        <v>#N/A</v>
      </c>
      <c r="AF376" s="3"/>
      <c r="AG376" s="3" t="str">
        <f>CONCATENATE(Table11112[[#This Row],[Resistance (Ohms)]],Table11112[[#This Row],[Tolerance]],Table11112[[#This Row],[Stock]])</f>
        <v>5.36kÂ±1%</v>
      </c>
      <c r="AH376" s="10" t="s">
        <v>11347</v>
      </c>
      <c r="AI376" s="6" t="s">
        <v>11351</v>
      </c>
    </row>
    <row r="377" spans="1:35">
      <c r="A377" t="s">
        <v>9890</v>
      </c>
      <c r="B377" t="s">
        <v>9891</v>
      </c>
      <c r="C377" t="s">
        <v>10513</v>
      </c>
      <c r="D377" t="s">
        <v>10514</v>
      </c>
      <c r="E377" t="s">
        <v>60</v>
      </c>
      <c r="F377" t="s">
        <v>10515</v>
      </c>
      <c r="G377">
        <v>6476</v>
      </c>
      <c r="H377">
        <v>0</v>
      </c>
      <c r="I377">
        <v>0.1</v>
      </c>
      <c r="J377">
        <v>0</v>
      </c>
      <c r="K377">
        <v>1</v>
      </c>
      <c r="L377" t="s">
        <v>38</v>
      </c>
      <c r="M377" t="s">
        <v>9895</v>
      </c>
      <c r="N377">
        <v>59</v>
      </c>
      <c r="O377" t="s">
        <v>24</v>
      </c>
      <c r="P377" t="s">
        <v>9896</v>
      </c>
      <c r="Q377" t="s">
        <v>9897</v>
      </c>
      <c r="R377" t="s">
        <v>20</v>
      </c>
      <c r="S377" t="s">
        <v>105</v>
      </c>
      <c r="T377" t="s">
        <v>67</v>
      </c>
      <c r="U377" t="s">
        <v>9202</v>
      </c>
      <c r="V377" t="s">
        <v>9202</v>
      </c>
      <c r="W377" t="s">
        <v>9898</v>
      </c>
      <c r="X377" t="s">
        <v>20</v>
      </c>
      <c r="Y377">
        <v>2</v>
      </c>
      <c r="AB377" s="3" t="str">
        <f>IF(Table11112[[#This Row],[In Adafruit Kit]]+Table11112[[#This Row],[Common part]]&gt;0,1,"")</f>
        <v/>
      </c>
      <c r="AE377" s="3" t="e">
        <f>VLOOKUP(Table11112[[#This Row],[Resistance (Ohms)]],Values!$A$12:'Values'!D$88,3,0)</f>
        <v>#N/A</v>
      </c>
      <c r="AF377" s="3"/>
      <c r="AG377" s="3" t="str">
        <f>CONCATENATE(Table11112[[#This Row],[Resistance (Ohms)]],Table11112[[#This Row],[Tolerance]],Table11112[[#This Row],[Stock]])</f>
        <v>59Â±1%</v>
      </c>
      <c r="AH377" s="10" t="s">
        <v>11347</v>
      </c>
      <c r="AI377" s="6" t="s">
        <v>11351</v>
      </c>
    </row>
    <row r="378" spans="1:35">
      <c r="A378" t="s">
        <v>9890</v>
      </c>
      <c r="B378" t="s">
        <v>9891</v>
      </c>
      <c r="C378" t="s">
        <v>10516</v>
      </c>
      <c r="D378" t="s">
        <v>10517</v>
      </c>
      <c r="E378" t="s">
        <v>60</v>
      </c>
      <c r="F378" t="s">
        <v>10518</v>
      </c>
      <c r="G378">
        <v>6370</v>
      </c>
      <c r="H378">
        <v>0</v>
      </c>
      <c r="I378">
        <v>0.1</v>
      </c>
      <c r="J378">
        <v>0</v>
      </c>
      <c r="K378">
        <v>1</v>
      </c>
      <c r="L378" t="s">
        <v>38</v>
      </c>
      <c r="M378" t="s">
        <v>9895</v>
      </c>
      <c r="N378" t="s">
        <v>914</v>
      </c>
      <c r="O378" t="s">
        <v>24</v>
      </c>
      <c r="P378" t="s">
        <v>9896</v>
      </c>
      <c r="Q378" t="s">
        <v>9897</v>
      </c>
      <c r="R378" t="s">
        <v>20</v>
      </c>
      <c r="S378" t="s">
        <v>105</v>
      </c>
      <c r="T378" t="s">
        <v>67</v>
      </c>
      <c r="U378" t="s">
        <v>9202</v>
      </c>
      <c r="V378" t="s">
        <v>9202</v>
      </c>
      <c r="W378" t="s">
        <v>9898</v>
      </c>
      <c r="X378" t="s">
        <v>20</v>
      </c>
      <c r="Y378">
        <v>2</v>
      </c>
      <c r="AB378" s="3" t="str">
        <f>IF(Table11112[[#This Row],[In Adafruit Kit]]+Table11112[[#This Row],[Common part]]&gt;0,1,"")</f>
        <v/>
      </c>
      <c r="AE378" s="3" t="e">
        <f>VLOOKUP(Table11112[[#This Row],[Resistance (Ohms)]],Values!$A$12:'Values'!D$88,3,0)</f>
        <v>#N/A</v>
      </c>
      <c r="AF378" s="3"/>
      <c r="AG378" s="3" t="str">
        <f>CONCATENATE(Table11112[[#This Row],[Resistance (Ohms)]],Table11112[[#This Row],[Tolerance]],Table11112[[#This Row],[Stock]])</f>
        <v>12.7kÂ±1%</v>
      </c>
      <c r="AH378" s="10" t="s">
        <v>11347</v>
      </c>
      <c r="AI378" s="6" t="s">
        <v>11351</v>
      </c>
    </row>
    <row r="379" spans="1:35">
      <c r="A379" t="s">
        <v>9890</v>
      </c>
      <c r="B379" t="s">
        <v>9891</v>
      </c>
      <c r="C379" t="s">
        <v>10519</v>
      </c>
      <c r="D379" t="s">
        <v>10520</v>
      </c>
      <c r="E379" t="s">
        <v>60</v>
      </c>
      <c r="F379" t="s">
        <v>10521</v>
      </c>
      <c r="G379">
        <v>6418</v>
      </c>
      <c r="H379">
        <v>0</v>
      </c>
      <c r="I379">
        <v>0.1</v>
      </c>
      <c r="J379">
        <v>0</v>
      </c>
      <c r="K379">
        <v>1</v>
      </c>
      <c r="L379" t="s">
        <v>38</v>
      </c>
      <c r="M379" t="s">
        <v>9895</v>
      </c>
      <c r="N379" t="s">
        <v>899</v>
      </c>
      <c r="O379" t="s">
        <v>24</v>
      </c>
      <c r="P379" t="s">
        <v>9896</v>
      </c>
      <c r="Q379" t="s">
        <v>9897</v>
      </c>
      <c r="R379" t="s">
        <v>20</v>
      </c>
      <c r="S379" t="s">
        <v>105</v>
      </c>
      <c r="T379" t="s">
        <v>67</v>
      </c>
      <c r="U379" t="s">
        <v>9202</v>
      </c>
      <c r="V379" t="s">
        <v>9202</v>
      </c>
      <c r="W379" t="s">
        <v>9898</v>
      </c>
      <c r="X379" t="s">
        <v>20</v>
      </c>
      <c r="Y379">
        <v>2</v>
      </c>
      <c r="AB379" s="3" t="str">
        <f>IF(Table11112[[#This Row],[In Adafruit Kit]]+Table11112[[#This Row],[Common part]]&gt;0,1,"")</f>
        <v/>
      </c>
      <c r="AE379" s="3" t="e">
        <f>VLOOKUP(Table11112[[#This Row],[Resistance (Ohms)]],Values!$A$12:'Values'!D$88,3,0)</f>
        <v>#N/A</v>
      </c>
      <c r="AF379" s="3"/>
      <c r="AG379" s="3" t="str">
        <f>CONCATENATE(Table11112[[#This Row],[Resistance (Ohms)]],Table11112[[#This Row],[Tolerance]],Table11112[[#This Row],[Stock]])</f>
        <v>4.87kÂ±1%</v>
      </c>
      <c r="AH379" s="10" t="s">
        <v>11347</v>
      </c>
      <c r="AI379" s="6" t="s">
        <v>11351</v>
      </c>
    </row>
    <row r="380" spans="1:35">
      <c r="A380" t="s">
        <v>9890</v>
      </c>
      <c r="B380" t="s">
        <v>9891</v>
      </c>
      <c r="C380" t="s">
        <v>10522</v>
      </c>
      <c r="D380" t="s">
        <v>10523</v>
      </c>
      <c r="E380" t="s">
        <v>60</v>
      </c>
      <c r="F380" t="s">
        <v>10524</v>
      </c>
      <c r="G380">
        <v>6197</v>
      </c>
      <c r="H380">
        <v>0</v>
      </c>
      <c r="I380">
        <v>0.1</v>
      </c>
      <c r="J380">
        <v>0</v>
      </c>
      <c r="K380">
        <v>1</v>
      </c>
      <c r="L380" t="s">
        <v>38</v>
      </c>
      <c r="M380" t="s">
        <v>9895</v>
      </c>
      <c r="N380" t="s">
        <v>1091</v>
      </c>
      <c r="O380" t="s">
        <v>24</v>
      </c>
      <c r="P380" t="s">
        <v>9896</v>
      </c>
      <c r="Q380" t="s">
        <v>9897</v>
      </c>
      <c r="R380" t="s">
        <v>20</v>
      </c>
      <c r="S380" t="s">
        <v>105</v>
      </c>
      <c r="T380" t="s">
        <v>67</v>
      </c>
      <c r="U380" t="s">
        <v>9202</v>
      </c>
      <c r="V380" t="s">
        <v>9202</v>
      </c>
      <c r="W380" t="s">
        <v>9898</v>
      </c>
      <c r="X380" t="s">
        <v>20</v>
      </c>
      <c r="Y380">
        <v>2</v>
      </c>
      <c r="AB380" s="3" t="str">
        <f>IF(Table11112[[#This Row],[In Adafruit Kit]]+Table11112[[#This Row],[Common part]]&gt;0,1,"")</f>
        <v/>
      </c>
      <c r="AE380" s="3" t="e">
        <f>VLOOKUP(Table11112[[#This Row],[Resistance (Ohms)]],Values!$A$12:'Values'!D$88,3,0)</f>
        <v>#N/A</v>
      </c>
      <c r="AF380" s="3"/>
      <c r="AG380" s="3" t="str">
        <f>CONCATENATE(Table11112[[#This Row],[Resistance (Ohms)]],Table11112[[#This Row],[Tolerance]],Table11112[[#This Row],[Stock]])</f>
        <v>6.49kÂ±1%</v>
      </c>
      <c r="AH380" s="10" t="s">
        <v>11347</v>
      </c>
      <c r="AI380" s="6" t="s">
        <v>11351</v>
      </c>
    </row>
    <row r="381" spans="1:35">
      <c r="A381" t="s">
        <v>9890</v>
      </c>
      <c r="B381" t="s">
        <v>9891</v>
      </c>
      <c r="C381" t="s">
        <v>10525</v>
      </c>
      <c r="D381" t="s">
        <v>10526</v>
      </c>
      <c r="E381" t="s">
        <v>60</v>
      </c>
      <c r="F381" t="s">
        <v>10527</v>
      </c>
      <c r="G381">
        <v>6360</v>
      </c>
      <c r="H381">
        <v>0</v>
      </c>
      <c r="I381">
        <v>0.1</v>
      </c>
      <c r="J381">
        <v>0</v>
      </c>
      <c r="K381">
        <v>1</v>
      </c>
      <c r="L381" t="s">
        <v>38</v>
      </c>
      <c r="M381" t="s">
        <v>9895</v>
      </c>
      <c r="N381">
        <v>210</v>
      </c>
      <c r="O381" t="s">
        <v>24</v>
      </c>
      <c r="P381" t="s">
        <v>9896</v>
      </c>
      <c r="Q381" t="s">
        <v>9897</v>
      </c>
      <c r="R381" t="s">
        <v>20</v>
      </c>
      <c r="S381" t="s">
        <v>105</v>
      </c>
      <c r="T381" t="s">
        <v>67</v>
      </c>
      <c r="U381" t="s">
        <v>9202</v>
      </c>
      <c r="V381" t="s">
        <v>9202</v>
      </c>
      <c r="W381" t="s">
        <v>9898</v>
      </c>
      <c r="X381" t="s">
        <v>20</v>
      </c>
      <c r="Y381">
        <v>2</v>
      </c>
      <c r="AB381" s="3" t="str">
        <f>IF(Table11112[[#This Row],[In Adafruit Kit]]+Table11112[[#This Row],[Common part]]&gt;0,1,"")</f>
        <v/>
      </c>
      <c r="AE381" s="3" t="e">
        <f>VLOOKUP(Table11112[[#This Row],[Resistance (Ohms)]],Values!$A$12:'Values'!D$88,3,0)</f>
        <v>#N/A</v>
      </c>
      <c r="AF381" s="3"/>
      <c r="AG381" s="3" t="str">
        <f>CONCATENATE(Table11112[[#This Row],[Resistance (Ohms)]],Table11112[[#This Row],[Tolerance]],Table11112[[#This Row],[Stock]])</f>
        <v>210Â±1%</v>
      </c>
      <c r="AH381" s="10" t="s">
        <v>11347</v>
      </c>
      <c r="AI381" s="6" t="s">
        <v>11351</v>
      </c>
    </row>
    <row r="382" spans="1:35">
      <c r="A382" t="s">
        <v>9890</v>
      </c>
      <c r="B382" t="s">
        <v>9891</v>
      </c>
      <c r="C382" t="s">
        <v>10528</v>
      </c>
      <c r="D382" t="s">
        <v>10529</v>
      </c>
      <c r="E382" t="s">
        <v>60</v>
      </c>
      <c r="F382" t="s">
        <v>10530</v>
      </c>
      <c r="G382">
        <v>6345</v>
      </c>
      <c r="H382">
        <v>0</v>
      </c>
      <c r="I382">
        <v>0.1</v>
      </c>
      <c r="J382">
        <v>0</v>
      </c>
      <c r="K382">
        <v>1</v>
      </c>
      <c r="L382" t="s">
        <v>38</v>
      </c>
      <c r="M382" t="s">
        <v>9895</v>
      </c>
      <c r="N382" t="s">
        <v>1427</v>
      </c>
      <c r="O382" t="s">
        <v>24</v>
      </c>
      <c r="P382" t="s">
        <v>9896</v>
      </c>
      <c r="Q382" t="s">
        <v>9897</v>
      </c>
      <c r="R382" t="s">
        <v>20</v>
      </c>
      <c r="S382" t="s">
        <v>105</v>
      </c>
      <c r="T382" t="s">
        <v>67</v>
      </c>
      <c r="U382" t="s">
        <v>9202</v>
      </c>
      <c r="V382" t="s">
        <v>9202</v>
      </c>
      <c r="W382" t="s">
        <v>9898</v>
      </c>
      <c r="X382" t="s">
        <v>20</v>
      </c>
      <c r="Y382">
        <v>2</v>
      </c>
      <c r="AB382" s="3" t="str">
        <f>IF(Table11112[[#This Row],[In Adafruit Kit]]+Table11112[[#This Row],[Common part]]&gt;0,1,"")</f>
        <v/>
      </c>
      <c r="AE382" s="3" t="e">
        <f>VLOOKUP(Table11112[[#This Row],[Resistance (Ohms)]],Values!$A$12:'Values'!D$88,3,0)</f>
        <v>#N/A</v>
      </c>
      <c r="AF382" s="3"/>
      <c r="AG382" s="3" t="str">
        <f>CONCATENATE(Table11112[[#This Row],[Resistance (Ohms)]],Table11112[[#This Row],[Tolerance]],Table11112[[#This Row],[Stock]])</f>
        <v>232kÂ±1%</v>
      </c>
      <c r="AH382" s="10" t="s">
        <v>11347</v>
      </c>
      <c r="AI382" s="6" t="s">
        <v>11351</v>
      </c>
    </row>
    <row r="383" spans="1:35">
      <c r="A383" t="s">
        <v>9890</v>
      </c>
      <c r="B383" t="s">
        <v>9891</v>
      </c>
      <c r="C383" t="s">
        <v>10531</v>
      </c>
      <c r="D383" t="s">
        <v>10532</v>
      </c>
      <c r="E383" t="s">
        <v>60</v>
      </c>
      <c r="F383" t="s">
        <v>10533</v>
      </c>
      <c r="G383">
        <v>6281</v>
      </c>
      <c r="H383">
        <v>0</v>
      </c>
      <c r="I383">
        <v>0.1</v>
      </c>
      <c r="J383">
        <v>0</v>
      </c>
      <c r="K383">
        <v>1</v>
      </c>
      <c r="L383" t="s">
        <v>38</v>
      </c>
      <c r="M383" t="s">
        <v>9895</v>
      </c>
      <c r="N383">
        <v>549</v>
      </c>
      <c r="O383" t="s">
        <v>24</v>
      </c>
      <c r="P383" t="s">
        <v>9896</v>
      </c>
      <c r="Q383" t="s">
        <v>9897</v>
      </c>
      <c r="R383" t="s">
        <v>20</v>
      </c>
      <c r="S383" t="s">
        <v>105</v>
      </c>
      <c r="T383" t="s">
        <v>67</v>
      </c>
      <c r="U383" t="s">
        <v>9202</v>
      </c>
      <c r="V383" t="s">
        <v>9202</v>
      </c>
      <c r="W383" t="s">
        <v>9898</v>
      </c>
      <c r="X383" t="s">
        <v>20</v>
      </c>
      <c r="Y383">
        <v>2</v>
      </c>
      <c r="AB383" s="3" t="str">
        <f>IF(Table11112[[#This Row],[In Adafruit Kit]]+Table11112[[#This Row],[Common part]]&gt;0,1,"")</f>
        <v/>
      </c>
      <c r="AE383" s="3" t="e">
        <f>VLOOKUP(Table11112[[#This Row],[Resistance (Ohms)]],Values!$A$12:'Values'!D$88,3,0)</f>
        <v>#N/A</v>
      </c>
      <c r="AF383" s="3"/>
      <c r="AG383" s="3" t="str">
        <f>CONCATENATE(Table11112[[#This Row],[Resistance (Ohms)]],Table11112[[#This Row],[Tolerance]],Table11112[[#This Row],[Stock]])</f>
        <v>549Â±1%</v>
      </c>
      <c r="AH383" s="10" t="s">
        <v>11347</v>
      </c>
      <c r="AI383" s="6" t="s">
        <v>11351</v>
      </c>
    </row>
    <row r="384" spans="1:35">
      <c r="A384" t="s">
        <v>9890</v>
      </c>
      <c r="B384" t="s">
        <v>9891</v>
      </c>
      <c r="C384" t="s">
        <v>10534</v>
      </c>
      <c r="D384" t="s">
        <v>10535</v>
      </c>
      <c r="E384" t="s">
        <v>60</v>
      </c>
      <c r="F384" t="s">
        <v>10536</v>
      </c>
      <c r="G384">
        <v>6198</v>
      </c>
      <c r="H384">
        <v>0</v>
      </c>
      <c r="I384">
        <v>0.1</v>
      </c>
      <c r="J384">
        <v>0</v>
      </c>
      <c r="K384">
        <v>1</v>
      </c>
      <c r="L384" t="s">
        <v>38</v>
      </c>
      <c r="M384" t="s">
        <v>9895</v>
      </c>
      <c r="N384">
        <v>178</v>
      </c>
      <c r="O384" t="s">
        <v>24</v>
      </c>
      <c r="P384" t="s">
        <v>9896</v>
      </c>
      <c r="Q384" t="s">
        <v>9897</v>
      </c>
      <c r="R384" t="s">
        <v>20</v>
      </c>
      <c r="S384" t="s">
        <v>105</v>
      </c>
      <c r="T384" t="s">
        <v>67</v>
      </c>
      <c r="U384" t="s">
        <v>9202</v>
      </c>
      <c r="V384" t="s">
        <v>9202</v>
      </c>
      <c r="W384" t="s">
        <v>9898</v>
      </c>
      <c r="X384" t="s">
        <v>20</v>
      </c>
      <c r="Y384">
        <v>2</v>
      </c>
      <c r="AB384" s="3" t="str">
        <f>IF(Table11112[[#This Row],[In Adafruit Kit]]+Table11112[[#This Row],[Common part]]&gt;0,1,"")</f>
        <v/>
      </c>
      <c r="AE384" s="3" t="e">
        <f>VLOOKUP(Table11112[[#This Row],[Resistance (Ohms)]],Values!$A$12:'Values'!D$88,3,0)</f>
        <v>#N/A</v>
      </c>
      <c r="AF384" s="3"/>
      <c r="AG384" s="3" t="str">
        <f>CONCATENATE(Table11112[[#This Row],[Resistance (Ohms)]],Table11112[[#This Row],[Tolerance]],Table11112[[#This Row],[Stock]])</f>
        <v>178Â±1%</v>
      </c>
      <c r="AH384" s="10" t="s">
        <v>11347</v>
      </c>
      <c r="AI384" s="6" t="s">
        <v>11351</v>
      </c>
    </row>
    <row r="385" spans="1:35">
      <c r="A385" t="s">
        <v>9890</v>
      </c>
      <c r="B385" t="s">
        <v>9891</v>
      </c>
      <c r="C385" t="s">
        <v>10537</v>
      </c>
      <c r="D385" t="s">
        <v>10538</v>
      </c>
      <c r="E385" t="s">
        <v>60</v>
      </c>
      <c r="F385" t="s">
        <v>10539</v>
      </c>
      <c r="G385">
        <v>6184</v>
      </c>
      <c r="H385">
        <v>0</v>
      </c>
      <c r="I385">
        <v>0.1</v>
      </c>
      <c r="J385">
        <v>0</v>
      </c>
      <c r="K385">
        <v>1</v>
      </c>
      <c r="L385" t="s">
        <v>38</v>
      </c>
      <c r="M385" t="s">
        <v>9895</v>
      </c>
      <c r="N385" t="s">
        <v>1906</v>
      </c>
      <c r="O385" t="s">
        <v>24</v>
      </c>
      <c r="P385" t="s">
        <v>9896</v>
      </c>
      <c r="Q385" t="s">
        <v>9897</v>
      </c>
      <c r="R385" t="s">
        <v>20</v>
      </c>
      <c r="S385" t="s">
        <v>105</v>
      </c>
      <c r="T385" t="s">
        <v>67</v>
      </c>
      <c r="U385" t="s">
        <v>9202</v>
      </c>
      <c r="V385" t="s">
        <v>9202</v>
      </c>
      <c r="W385" t="s">
        <v>9898</v>
      </c>
      <c r="X385" t="s">
        <v>20</v>
      </c>
      <c r="Y385">
        <v>2</v>
      </c>
      <c r="AB385" s="3" t="str">
        <f>IF(Table11112[[#This Row],[In Adafruit Kit]]+Table11112[[#This Row],[Common part]]&gt;0,1,"")</f>
        <v/>
      </c>
      <c r="AE385" s="3" t="e">
        <f>VLOOKUP(Table11112[[#This Row],[Resistance (Ohms)]],Values!$A$12:'Values'!D$88,3,0)</f>
        <v>#N/A</v>
      </c>
      <c r="AF385" s="3"/>
      <c r="AG385" s="3" t="str">
        <f>CONCATENATE(Table11112[[#This Row],[Resistance (Ohms)]],Table11112[[#This Row],[Tolerance]],Table11112[[#This Row],[Stock]])</f>
        <v>357kÂ±1%</v>
      </c>
      <c r="AH385" s="10" t="s">
        <v>11347</v>
      </c>
      <c r="AI385" s="6" t="s">
        <v>11351</v>
      </c>
    </row>
    <row r="386" spans="1:35">
      <c r="A386" t="s">
        <v>9890</v>
      </c>
      <c r="B386" t="s">
        <v>9891</v>
      </c>
      <c r="C386" t="s">
        <v>10540</v>
      </c>
      <c r="D386" t="s">
        <v>10541</v>
      </c>
      <c r="E386" t="s">
        <v>60</v>
      </c>
      <c r="F386" t="s">
        <v>10542</v>
      </c>
      <c r="G386">
        <v>6183</v>
      </c>
      <c r="H386">
        <v>0</v>
      </c>
      <c r="I386">
        <v>0.1</v>
      </c>
      <c r="J386">
        <v>0</v>
      </c>
      <c r="K386">
        <v>1</v>
      </c>
      <c r="L386" t="s">
        <v>38</v>
      </c>
      <c r="M386" t="s">
        <v>9895</v>
      </c>
      <c r="N386" t="s">
        <v>1431</v>
      </c>
      <c r="O386" t="s">
        <v>24</v>
      </c>
      <c r="P386" t="s">
        <v>9896</v>
      </c>
      <c r="Q386" t="s">
        <v>9897</v>
      </c>
      <c r="R386" t="s">
        <v>20</v>
      </c>
      <c r="S386" t="s">
        <v>105</v>
      </c>
      <c r="T386" t="s">
        <v>67</v>
      </c>
      <c r="U386" t="s">
        <v>9202</v>
      </c>
      <c r="V386" t="s">
        <v>9202</v>
      </c>
      <c r="W386" t="s">
        <v>9898</v>
      </c>
      <c r="X386" t="s">
        <v>20</v>
      </c>
      <c r="Y386">
        <v>2</v>
      </c>
      <c r="AB386" s="3" t="str">
        <f>IF(Table11112[[#This Row],[In Adafruit Kit]]+Table11112[[#This Row],[Common part]]&gt;0,1,"")</f>
        <v/>
      </c>
      <c r="AE386" s="3" t="e">
        <f>VLOOKUP(Table11112[[#This Row],[Resistance (Ohms)]],Values!$A$12:'Values'!D$88,3,0)</f>
        <v>#N/A</v>
      </c>
      <c r="AF386" s="3"/>
      <c r="AG386" s="3" t="str">
        <f>CONCATENATE(Table11112[[#This Row],[Resistance (Ohms)]],Table11112[[#This Row],[Tolerance]],Table11112[[#This Row],[Stock]])</f>
        <v>237kÂ±1%</v>
      </c>
      <c r="AH386" s="10" t="s">
        <v>11347</v>
      </c>
      <c r="AI386" s="6" t="s">
        <v>11351</v>
      </c>
    </row>
    <row r="387" spans="1:35">
      <c r="A387" t="s">
        <v>9890</v>
      </c>
      <c r="B387" t="s">
        <v>9891</v>
      </c>
      <c r="C387" t="s">
        <v>10543</v>
      </c>
      <c r="D387" t="s">
        <v>10544</v>
      </c>
      <c r="E387" t="s">
        <v>60</v>
      </c>
      <c r="F387" t="s">
        <v>10545</v>
      </c>
      <c r="G387">
        <v>6157</v>
      </c>
      <c r="H387">
        <v>0</v>
      </c>
      <c r="I387">
        <v>0.1</v>
      </c>
      <c r="J387">
        <v>0</v>
      </c>
      <c r="K387">
        <v>1</v>
      </c>
      <c r="L387" t="s">
        <v>38</v>
      </c>
      <c r="M387" t="s">
        <v>9895</v>
      </c>
      <c r="N387">
        <v>165</v>
      </c>
      <c r="O387" t="s">
        <v>24</v>
      </c>
      <c r="P387" t="s">
        <v>9896</v>
      </c>
      <c r="Q387" t="s">
        <v>9897</v>
      </c>
      <c r="R387" t="s">
        <v>20</v>
      </c>
      <c r="S387" t="s">
        <v>105</v>
      </c>
      <c r="T387" t="s">
        <v>67</v>
      </c>
      <c r="U387" t="s">
        <v>9202</v>
      </c>
      <c r="V387" t="s">
        <v>9202</v>
      </c>
      <c r="W387" t="s">
        <v>9898</v>
      </c>
      <c r="X387" t="s">
        <v>20</v>
      </c>
      <c r="Y387">
        <v>2</v>
      </c>
      <c r="AB387" s="3" t="str">
        <f>IF(Table11112[[#This Row],[In Adafruit Kit]]+Table11112[[#This Row],[Common part]]&gt;0,1,"")</f>
        <v/>
      </c>
      <c r="AE387" s="3" t="e">
        <f>VLOOKUP(Table11112[[#This Row],[Resistance (Ohms)]],Values!$A$12:'Values'!D$88,3,0)</f>
        <v>#N/A</v>
      </c>
      <c r="AF387" s="3"/>
      <c r="AG387" s="3" t="str">
        <f>CONCATENATE(Table11112[[#This Row],[Resistance (Ohms)]],Table11112[[#This Row],[Tolerance]],Table11112[[#This Row],[Stock]])</f>
        <v>165Â±1%</v>
      </c>
      <c r="AH387" s="10" t="s">
        <v>11347</v>
      </c>
      <c r="AI387" s="6" t="s">
        <v>11351</v>
      </c>
    </row>
    <row r="388" spans="1:35">
      <c r="A388" t="s">
        <v>9890</v>
      </c>
      <c r="B388" t="s">
        <v>9891</v>
      </c>
      <c r="C388" t="s">
        <v>10546</v>
      </c>
      <c r="D388" t="s">
        <v>10547</v>
      </c>
      <c r="E388" t="s">
        <v>60</v>
      </c>
      <c r="F388" t="s">
        <v>10548</v>
      </c>
      <c r="G388">
        <v>6128</v>
      </c>
      <c r="H388">
        <v>0</v>
      </c>
      <c r="I388">
        <v>0.1</v>
      </c>
      <c r="J388">
        <v>0</v>
      </c>
      <c r="K388">
        <v>1</v>
      </c>
      <c r="L388" t="s">
        <v>38</v>
      </c>
      <c r="M388" t="s">
        <v>9895</v>
      </c>
      <c r="N388">
        <v>357</v>
      </c>
      <c r="O388" t="s">
        <v>24</v>
      </c>
      <c r="P388" t="s">
        <v>9896</v>
      </c>
      <c r="Q388" t="s">
        <v>9897</v>
      </c>
      <c r="R388" t="s">
        <v>20</v>
      </c>
      <c r="S388" t="s">
        <v>105</v>
      </c>
      <c r="T388" t="s">
        <v>67</v>
      </c>
      <c r="U388" t="s">
        <v>9202</v>
      </c>
      <c r="V388" t="s">
        <v>9202</v>
      </c>
      <c r="W388" t="s">
        <v>9898</v>
      </c>
      <c r="X388" t="s">
        <v>20</v>
      </c>
      <c r="Y388">
        <v>2</v>
      </c>
      <c r="AB388" s="3" t="str">
        <f>IF(Table11112[[#This Row],[In Adafruit Kit]]+Table11112[[#This Row],[Common part]]&gt;0,1,"")</f>
        <v/>
      </c>
      <c r="AE388" s="3" t="e">
        <f>VLOOKUP(Table11112[[#This Row],[Resistance (Ohms)]],Values!$A$12:'Values'!D$88,3,0)</f>
        <v>#N/A</v>
      </c>
      <c r="AF388" s="3"/>
      <c r="AG388" s="3" t="str">
        <f>CONCATENATE(Table11112[[#This Row],[Resistance (Ohms)]],Table11112[[#This Row],[Tolerance]],Table11112[[#This Row],[Stock]])</f>
        <v>357Â±1%</v>
      </c>
      <c r="AH388" s="10" t="s">
        <v>11347</v>
      </c>
      <c r="AI388" s="6" t="s">
        <v>11351</v>
      </c>
    </row>
    <row r="389" spans="1:35">
      <c r="A389" t="s">
        <v>9890</v>
      </c>
      <c r="B389" t="s">
        <v>9891</v>
      </c>
      <c r="C389" t="s">
        <v>10549</v>
      </c>
      <c r="D389" t="s">
        <v>10550</v>
      </c>
      <c r="E389" t="s">
        <v>60</v>
      </c>
      <c r="F389" t="s">
        <v>10551</v>
      </c>
      <c r="G389">
        <v>6141</v>
      </c>
      <c r="H389">
        <v>0</v>
      </c>
      <c r="I389">
        <v>0.1</v>
      </c>
      <c r="J389">
        <v>0</v>
      </c>
      <c r="K389">
        <v>1</v>
      </c>
      <c r="L389" t="s">
        <v>38</v>
      </c>
      <c r="M389" t="s">
        <v>9895</v>
      </c>
      <c r="N389">
        <v>374</v>
      </c>
      <c r="O389" t="s">
        <v>24</v>
      </c>
      <c r="P389" t="s">
        <v>9896</v>
      </c>
      <c r="Q389" t="s">
        <v>9897</v>
      </c>
      <c r="R389" t="s">
        <v>20</v>
      </c>
      <c r="S389" t="s">
        <v>105</v>
      </c>
      <c r="T389" t="s">
        <v>67</v>
      </c>
      <c r="U389" t="s">
        <v>9202</v>
      </c>
      <c r="V389" t="s">
        <v>9202</v>
      </c>
      <c r="W389" t="s">
        <v>9898</v>
      </c>
      <c r="X389" t="s">
        <v>20</v>
      </c>
      <c r="Y389">
        <v>2</v>
      </c>
      <c r="AB389" s="3" t="str">
        <f>IF(Table11112[[#This Row],[In Adafruit Kit]]+Table11112[[#This Row],[Common part]]&gt;0,1,"")</f>
        <v/>
      </c>
      <c r="AE389" s="3" t="e">
        <f>VLOOKUP(Table11112[[#This Row],[Resistance (Ohms)]],Values!$A$12:'Values'!D$88,3,0)</f>
        <v>#N/A</v>
      </c>
      <c r="AF389" s="3"/>
      <c r="AG389" s="3" t="str">
        <f>CONCATENATE(Table11112[[#This Row],[Resistance (Ohms)]],Table11112[[#This Row],[Tolerance]],Table11112[[#This Row],[Stock]])</f>
        <v>374Â±1%</v>
      </c>
      <c r="AH389" s="10" t="s">
        <v>11347</v>
      </c>
      <c r="AI389" s="6" t="s">
        <v>11351</v>
      </c>
    </row>
    <row r="390" spans="1:35">
      <c r="A390" t="s">
        <v>9890</v>
      </c>
      <c r="B390" t="s">
        <v>9891</v>
      </c>
      <c r="C390" t="s">
        <v>10552</v>
      </c>
      <c r="D390" t="s">
        <v>10553</v>
      </c>
      <c r="E390" t="s">
        <v>60</v>
      </c>
      <c r="F390" t="s">
        <v>10554</v>
      </c>
      <c r="G390">
        <v>6098</v>
      </c>
      <c r="H390">
        <v>0</v>
      </c>
      <c r="I390">
        <v>0.1</v>
      </c>
      <c r="J390">
        <v>0</v>
      </c>
      <c r="K390">
        <v>1</v>
      </c>
      <c r="L390" t="s">
        <v>38</v>
      </c>
      <c r="M390" t="s">
        <v>9895</v>
      </c>
      <c r="N390">
        <v>115</v>
      </c>
      <c r="O390" t="s">
        <v>24</v>
      </c>
      <c r="P390" t="s">
        <v>9896</v>
      </c>
      <c r="Q390" t="s">
        <v>9897</v>
      </c>
      <c r="R390" t="s">
        <v>20</v>
      </c>
      <c r="S390" t="s">
        <v>105</v>
      </c>
      <c r="T390" t="s">
        <v>67</v>
      </c>
      <c r="U390" t="s">
        <v>9202</v>
      </c>
      <c r="V390" t="s">
        <v>9202</v>
      </c>
      <c r="W390" t="s">
        <v>9898</v>
      </c>
      <c r="X390" t="s">
        <v>20</v>
      </c>
      <c r="Y390">
        <v>2</v>
      </c>
      <c r="AB390" s="3" t="str">
        <f>IF(Table11112[[#This Row],[In Adafruit Kit]]+Table11112[[#This Row],[Common part]]&gt;0,1,"")</f>
        <v/>
      </c>
      <c r="AE390" s="3" t="e">
        <f>VLOOKUP(Table11112[[#This Row],[Resistance (Ohms)]],Values!$A$12:'Values'!D$88,3,0)</f>
        <v>#N/A</v>
      </c>
      <c r="AF390" s="3"/>
      <c r="AG390" s="3" t="str">
        <f>CONCATENATE(Table11112[[#This Row],[Resistance (Ohms)]],Table11112[[#This Row],[Tolerance]],Table11112[[#This Row],[Stock]])</f>
        <v>115Â±1%</v>
      </c>
      <c r="AH390" s="10" t="s">
        <v>11347</v>
      </c>
      <c r="AI390" s="6" t="s">
        <v>11351</v>
      </c>
    </row>
    <row r="391" spans="1:35">
      <c r="A391" t="s">
        <v>9890</v>
      </c>
      <c r="B391" t="s">
        <v>9891</v>
      </c>
      <c r="C391" t="s">
        <v>10555</v>
      </c>
      <c r="D391" t="s">
        <v>10556</v>
      </c>
      <c r="E391" t="s">
        <v>60</v>
      </c>
      <c r="F391" t="s">
        <v>10557</v>
      </c>
      <c r="G391">
        <v>6067</v>
      </c>
      <c r="H391">
        <v>0</v>
      </c>
      <c r="I391">
        <v>0.1</v>
      </c>
      <c r="J391">
        <v>0</v>
      </c>
      <c r="K391">
        <v>1</v>
      </c>
      <c r="L391" t="s">
        <v>38</v>
      </c>
      <c r="M391" t="s">
        <v>9895</v>
      </c>
      <c r="N391" t="s">
        <v>1548</v>
      </c>
      <c r="O391" t="s">
        <v>24</v>
      </c>
      <c r="P391" t="s">
        <v>9896</v>
      </c>
      <c r="Q391" t="s">
        <v>9897</v>
      </c>
      <c r="R391" t="s">
        <v>20</v>
      </c>
      <c r="S391" t="s">
        <v>105</v>
      </c>
      <c r="T391" t="s">
        <v>67</v>
      </c>
      <c r="U391" t="s">
        <v>9202</v>
      </c>
      <c r="V391" t="s">
        <v>9202</v>
      </c>
      <c r="W391" t="s">
        <v>9898</v>
      </c>
      <c r="X391" t="s">
        <v>20</v>
      </c>
      <c r="Y391">
        <v>2</v>
      </c>
      <c r="AB391" s="3" t="str">
        <f>IF(Table11112[[#This Row],[In Adafruit Kit]]+Table11112[[#This Row],[Common part]]&gt;0,1,"")</f>
        <v/>
      </c>
      <c r="AE391" s="3" t="e">
        <f>VLOOKUP(Table11112[[#This Row],[Resistance (Ohms)]],Values!$A$12:'Values'!D$88,3,0)</f>
        <v>#N/A</v>
      </c>
      <c r="AF391" s="3"/>
      <c r="AG391" s="3" t="str">
        <f>CONCATENATE(Table11112[[#This Row],[Resistance (Ohms)]],Table11112[[#This Row],[Tolerance]],Table11112[[#This Row],[Stock]])</f>
        <v>11.5kÂ±1%</v>
      </c>
      <c r="AH391" s="10" t="s">
        <v>11347</v>
      </c>
      <c r="AI391" s="6" t="s">
        <v>11351</v>
      </c>
    </row>
    <row r="392" spans="1:35">
      <c r="A392" t="s">
        <v>9890</v>
      </c>
      <c r="B392" t="s">
        <v>9891</v>
      </c>
      <c r="C392" t="s">
        <v>10558</v>
      </c>
      <c r="D392" t="s">
        <v>10559</v>
      </c>
      <c r="E392" t="s">
        <v>60</v>
      </c>
      <c r="F392" t="s">
        <v>10560</v>
      </c>
      <c r="G392">
        <v>6047</v>
      </c>
      <c r="H392">
        <v>0</v>
      </c>
      <c r="I392">
        <v>0.1</v>
      </c>
      <c r="J392">
        <v>0</v>
      </c>
      <c r="K392">
        <v>1</v>
      </c>
      <c r="L392" t="s">
        <v>38</v>
      </c>
      <c r="M392" t="s">
        <v>9895</v>
      </c>
      <c r="N392" t="s">
        <v>748</v>
      </c>
      <c r="O392" t="s">
        <v>24</v>
      </c>
      <c r="P392" t="s">
        <v>9896</v>
      </c>
      <c r="Q392" t="s">
        <v>9897</v>
      </c>
      <c r="R392" t="s">
        <v>20</v>
      </c>
      <c r="S392" t="s">
        <v>105</v>
      </c>
      <c r="T392" t="s">
        <v>67</v>
      </c>
      <c r="U392" t="s">
        <v>9202</v>
      </c>
      <c r="V392" t="s">
        <v>9202</v>
      </c>
      <c r="W392" t="s">
        <v>9898</v>
      </c>
      <c r="X392" t="s">
        <v>20</v>
      </c>
      <c r="Y392">
        <v>2</v>
      </c>
      <c r="AB392" s="3" t="str">
        <f>IF(Table11112[[#This Row],[In Adafruit Kit]]+Table11112[[#This Row],[Common part]]&gt;0,1,"")</f>
        <v/>
      </c>
      <c r="AE392" s="3" t="e">
        <f>VLOOKUP(Table11112[[#This Row],[Resistance (Ohms)]],Values!$A$12:'Values'!D$88,3,0)</f>
        <v>#N/A</v>
      </c>
      <c r="AF392" s="3"/>
      <c r="AG392" s="3" t="str">
        <f>CONCATENATE(Table11112[[#This Row],[Resistance (Ohms)]],Table11112[[#This Row],[Tolerance]],Table11112[[#This Row],[Stock]])</f>
        <v>1.78kÂ±1%</v>
      </c>
      <c r="AH392" s="10" t="s">
        <v>11347</v>
      </c>
      <c r="AI392" s="6" t="s">
        <v>11351</v>
      </c>
    </row>
    <row r="393" spans="1:35">
      <c r="A393" t="s">
        <v>9890</v>
      </c>
      <c r="B393" t="s">
        <v>9891</v>
      </c>
      <c r="C393" t="s">
        <v>10561</v>
      </c>
      <c r="D393" t="s">
        <v>10562</v>
      </c>
      <c r="E393" t="s">
        <v>60</v>
      </c>
      <c r="F393" t="s">
        <v>10563</v>
      </c>
      <c r="G393">
        <v>6040</v>
      </c>
      <c r="H393">
        <v>0</v>
      </c>
      <c r="I393">
        <v>0.1</v>
      </c>
      <c r="J393">
        <v>0</v>
      </c>
      <c r="K393">
        <v>1</v>
      </c>
      <c r="L393" t="s">
        <v>38</v>
      </c>
      <c r="M393" t="s">
        <v>9895</v>
      </c>
      <c r="N393">
        <v>11</v>
      </c>
      <c r="O393" t="s">
        <v>24</v>
      </c>
      <c r="P393" t="s">
        <v>9896</v>
      </c>
      <c r="Q393" t="s">
        <v>9897</v>
      </c>
      <c r="R393" t="s">
        <v>20</v>
      </c>
      <c r="S393" t="s">
        <v>105</v>
      </c>
      <c r="T393" t="s">
        <v>67</v>
      </c>
      <c r="U393" t="s">
        <v>9202</v>
      </c>
      <c r="V393" t="s">
        <v>9202</v>
      </c>
      <c r="W393" t="s">
        <v>9898</v>
      </c>
      <c r="X393" t="s">
        <v>20</v>
      </c>
      <c r="Y393">
        <v>2</v>
      </c>
      <c r="AB393" s="3" t="str">
        <f>IF(Table11112[[#This Row],[In Adafruit Kit]]+Table11112[[#This Row],[Common part]]&gt;0,1,"")</f>
        <v/>
      </c>
      <c r="AE393" s="3" t="e">
        <f>VLOOKUP(Table11112[[#This Row],[Resistance (Ohms)]],Values!$A$12:'Values'!D$88,3,0)</f>
        <v>#N/A</v>
      </c>
      <c r="AF393" s="3"/>
      <c r="AG393" s="3" t="str">
        <f>CONCATENATE(Table11112[[#This Row],[Resistance (Ohms)]],Table11112[[#This Row],[Tolerance]],Table11112[[#This Row],[Stock]])</f>
        <v>11Â±1%</v>
      </c>
      <c r="AH393" s="10" t="s">
        <v>11347</v>
      </c>
      <c r="AI393" s="6" t="s">
        <v>11351</v>
      </c>
    </row>
    <row r="394" spans="1:35">
      <c r="A394" t="s">
        <v>9890</v>
      </c>
      <c r="B394" t="s">
        <v>9891</v>
      </c>
      <c r="C394" t="s">
        <v>10564</v>
      </c>
      <c r="D394" t="s">
        <v>10565</v>
      </c>
      <c r="E394" t="s">
        <v>60</v>
      </c>
      <c r="F394" t="s">
        <v>10566</v>
      </c>
      <c r="G394">
        <v>6034</v>
      </c>
      <c r="H394">
        <v>0</v>
      </c>
      <c r="I394">
        <v>0.1</v>
      </c>
      <c r="J394">
        <v>0</v>
      </c>
      <c r="K394">
        <v>1</v>
      </c>
      <c r="L394" t="s">
        <v>38</v>
      </c>
      <c r="M394" t="s">
        <v>9895</v>
      </c>
      <c r="N394">
        <v>280</v>
      </c>
      <c r="O394" t="s">
        <v>24</v>
      </c>
      <c r="P394" t="s">
        <v>9896</v>
      </c>
      <c r="Q394" t="s">
        <v>9897</v>
      </c>
      <c r="R394" t="s">
        <v>20</v>
      </c>
      <c r="S394" t="s">
        <v>105</v>
      </c>
      <c r="T394" t="s">
        <v>67</v>
      </c>
      <c r="U394" t="s">
        <v>9202</v>
      </c>
      <c r="V394" t="s">
        <v>9202</v>
      </c>
      <c r="W394" t="s">
        <v>9898</v>
      </c>
      <c r="X394" t="s">
        <v>20</v>
      </c>
      <c r="Y394">
        <v>2</v>
      </c>
      <c r="AB394" s="3" t="str">
        <f>IF(Table11112[[#This Row],[In Adafruit Kit]]+Table11112[[#This Row],[Common part]]&gt;0,1,"")</f>
        <v/>
      </c>
      <c r="AE394" s="3" t="e">
        <f>VLOOKUP(Table11112[[#This Row],[Resistance (Ohms)]],Values!$A$12:'Values'!D$88,3,0)</f>
        <v>#N/A</v>
      </c>
      <c r="AF394" s="3"/>
      <c r="AG394" s="3" t="str">
        <f>CONCATENATE(Table11112[[#This Row],[Resistance (Ohms)]],Table11112[[#This Row],[Tolerance]],Table11112[[#This Row],[Stock]])</f>
        <v>280Â±1%</v>
      </c>
      <c r="AH394" s="10" t="s">
        <v>11347</v>
      </c>
      <c r="AI394" s="6" t="s">
        <v>11351</v>
      </c>
    </row>
    <row r="395" spans="1:35">
      <c r="A395" t="s">
        <v>9890</v>
      </c>
      <c r="B395" t="s">
        <v>9891</v>
      </c>
      <c r="C395" t="s">
        <v>10567</v>
      </c>
      <c r="D395" t="s">
        <v>10568</v>
      </c>
      <c r="E395" t="s">
        <v>60</v>
      </c>
      <c r="F395" t="s">
        <v>10569</v>
      </c>
      <c r="G395">
        <v>6026</v>
      </c>
      <c r="H395">
        <v>0</v>
      </c>
      <c r="I395">
        <v>0.1</v>
      </c>
      <c r="J395">
        <v>0</v>
      </c>
      <c r="K395">
        <v>1</v>
      </c>
      <c r="L395" t="s">
        <v>38</v>
      </c>
      <c r="M395" t="s">
        <v>9895</v>
      </c>
      <c r="N395" t="s">
        <v>2892</v>
      </c>
      <c r="O395" t="s">
        <v>24</v>
      </c>
      <c r="P395" t="s">
        <v>9896</v>
      </c>
      <c r="Q395" t="s">
        <v>9897</v>
      </c>
      <c r="R395" t="s">
        <v>20</v>
      </c>
      <c r="S395" t="s">
        <v>105</v>
      </c>
      <c r="T395" t="s">
        <v>67</v>
      </c>
      <c r="U395" t="s">
        <v>9202</v>
      </c>
      <c r="V395" t="s">
        <v>9202</v>
      </c>
      <c r="W395" t="s">
        <v>9898</v>
      </c>
      <c r="X395" t="s">
        <v>20</v>
      </c>
      <c r="Y395">
        <v>2</v>
      </c>
      <c r="AB395" s="3" t="str">
        <f>IF(Table11112[[#This Row],[In Adafruit Kit]]+Table11112[[#This Row],[Common part]]&gt;0,1,"")</f>
        <v/>
      </c>
      <c r="AE395" s="3" t="e">
        <f>VLOOKUP(Table11112[[#This Row],[Resistance (Ohms)]],Values!$A$12:'Values'!D$88,3,0)</f>
        <v>#N/A</v>
      </c>
      <c r="AF395" s="3"/>
      <c r="AG395" s="3" t="str">
        <f>CONCATENATE(Table11112[[#This Row],[Resistance (Ohms)]],Table11112[[#This Row],[Tolerance]],Table11112[[#This Row],[Stock]])</f>
        <v>73.2kÂ±1%</v>
      </c>
      <c r="AH395" s="10" t="s">
        <v>11347</v>
      </c>
      <c r="AI395" s="6" t="s">
        <v>11351</v>
      </c>
    </row>
    <row r="396" spans="1:35">
      <c r="A396" t="s">
        <v>9890</v>
      </c>
      <c r="B396" t="s">
        <v>9891</v>
      </c>
      <c r="C396" t="s">
        <v>10570</v>
      </c>
      <c r="D396" t="s">
        <v>10571</v>
      </c>
      <c r="E396" t="s">
        <v>60</v>
      </c>
      <c r="F396" t="s">
        <v>10572</v>
      </c>
      <c r="G396">
        <v>5982</v>
      </c>
      <c r="H396">
        <v>0</v>
      </c>
      <c r="I396">
        <v>0.1</v>
      </c>
      <c r="J396">
        <v>0</v>
      </c>
      <c r="K396">
        <v>1</v>
      </c>
      <c r="L396" t="s">
        <v>38</v>
      </c>
      <c r="M396" t="s">
        <v>9895</v>
      </c>
      <c r="N396">
        <v>324</v>
      </c>
      <c r="O396" t="s">
        <v>24</v>
      </c>
      <c r="P396" t="s">
        <v>9896</v>
      </c>
      <c r="Q396" t="s">
        <v>9897</v>
      </c>
      <c r="R396" t="s">
        <v>20</v>
      </c>
      <c r="S396" t="s">
        <v>105</v>
      </c>
      <c r="T396" t="s">
        <v>67</v>
      </c>
      <c r="U396" t="s">
        <v>9202</v>
      </c>
      <c r="V396" t="s">
        <v>9202</v>
      </c>
      <c r="W396" t="s">
        <v>9898</v>
      </c>
      <c r="X396" t="s">
        <v>20</v>
      </c>
      <c r="Y396">
        <v>2</v>
      </c>
      <c r="AB396" s="3" t="str">
        <f>IF(Table11112[[#This Row],[In Adafruit Kit]]+Table11112[[#This Row],[Common part]]&gt;0,1,"")</f>
        <v/>
      </c>
      <c r="AE396" s="3" t="e">
        <f>VLOOKUP(Table11112[[#This Row],[Resistance (Ohms)]],Values!$A$12:'Values'!D$88,3,0)</f>
        <v>#N/A</v>
      </c>
      <c r="AF396" s="3"/>
      <c r="AG396" s="3" t="str">
        <f>CONCATENATE(Table11112[[#This Row],[Resistance (Ohms)]],Table11112[[#This Row],[Tolerance]],Table11112[[#This Row],[Stock]])</f>
        <v>324Â±1%</v>
      </c>
      <c r="AH396" s="10" t="s">
        <v>11347</v>
      </c>
      <c r="AI396" s="6" t="s">
        <v>11351</v>
      </c>
    </row>
    <row r="397" spans="1:35">
      <c r="A397" t="s">
        <v>9890</v>
      </c>
      <c r="B397" t="s">
        <v>9891</v>
      </c>
      <c r="C397" t="s">
        <v>10573</v>
      </c>
      <c r="D397" t="s">
        <v>10574</v>
      </c>
      <c r="E397" t="s">
        <v>60</v>
      </c>
      <c r="F397" t="s">
        <v>10575</v>
      </c>
      <c r="G397">
        <v>5976</v>
      </c>
      <c r="H397">
        <v>0</v>
      </c>
      <c r="I397">
        <v>0.1</v>
      </c>
      <c r="J397">
        <v>0</v>
      </c>
      <c r="K397">
        <v>1</v>
      </c>
      <c r="L397" t="s">
        <v>38</v>
      </c>
      <c r="M397" t="s">
        <v>9895</v>
      </c>
      <c r="N397" t="s">
        <v>1952</v>
      </c>
      <c r="O397" t="s">
        <v>24</v>
      </c>
      <c r="P397" t="s">
        <v>9896</v>
      </c>
      <c r="Q397" t="s">
        <v>9897</v>
      </c>
      <c r="R397" t="s">
        <v>20</v>
      </c>
      <c r="S397" t="s">
        <v>105</v>
      </c>
      <c r="T397" t="s">
        <v>67</v>
      </c>
      <c r="U397" t="s">
        <v>9202</v>
      </c>
      <c r="V397" t="s">
        <v>9202</v>
      </c>
      <c r="W397" t="s">
        <v>9898</v>
      </c>
      <c r="X397" t="s">
        <v>20</v>
      </c>
      <c r="Y397">
        <v>2</v>
      </c>
      <c r="AB397" s="3" t="str">
        <f>IF(Table11112[[#This Row],[In Adafruit Kit]]+Table11112[[#This Row],[Common part]]&gt;0,1,"")</f>
        <v/>
      </c>
      <c r="AE397" s="3" t="e">
        <f>VLOOKUP(Table11112[[#This Row],[Resistance (Ohms)]],Values!$A$12:'Values'!D$88,3,0)</f>
        <v>#N/A</v>
      </c>
      <c r="AF397" s="3"/>
      <c r="AG397" s="3" t="str">
        <f>CONCATENATE(Table11112[[#This Row],[Resistance (Ohms)]],Table11112[[#This Row],[Tolerance]],Table11112[[#This Row],[Stock]])</f>
        <v>7.68kÂ±1%</v>
      </c>
      <c r="AH397" s="10" t="s">
        <v>11347</v>
      </c>
      <c r="AI397" s="6" t="s">
        <v>11351</v>
      </c>
    </row>
    <row r="398" spans="1:35">
      <c r="A398" t="s">
        <v>9890</v>
      </c>
      <c r="B398" t="s">
        <v>9891</v>
      </c>
      <c r="C398" t="s">
        <v>10576</v>
      </c>
      <c r="D398" t="s">
        <v>10577</v>
      </c>
      <c r="E398" t="s">
        <v>60</v>
      </c>
      <c r="F398" t="s">
        <v>10578</v>
      </c>
      <c r="G398">
        <v>5957</v>
      </c>
      <c r="H398">
        <v>0</v>
      </c>
      <c r="I398">
        <v>0.1</v>
      </c>
      <c r="J398">
        <v>0</v>
      </c>
      <c r="K398">
        <v>1</v>
      </c>
      <c r="L398" t="s">
        <v>38</v>
      </c>
      <c r="M398" t="s">
        <v>9895</v>
      </c>
      <c r="N398" t="s">
        <v>1243</v>
      </c>
      <c r="O398" t="s">
        <v>24</v>
      </c>
      <c r="P398" t="s">
        <v>9896</v>
      </c>
      <c r="Q398" t="s">
        <v>9897</v>
      </c>
      <c r="R398" t="s">
        <v>20</v>
      </c>
      <c r="S398" t="s">
        <v>105</v>
      </c>
      <c r="T398" t="s">
        <v>67</v>
      </c>
      <c r="U398" t="s">
        <v>9202</v>
      </c>
      <c r="V398" t="s">
        <v>9202</v>
      </c>
      <c r="W398" t="s">
        <v>9898</v>
      </c>
      <c r="X398" t="s">
        <v>20</v>
      </c>
      <c r="Y398">
        <v>2</v>
      </c>
      <c r="AB398" s="3" t="str">
        <f>IF(Table11112[[#This Row],[In Adafruit Kit]]+Table11112[[#This Row],[Common part]]&gt;0,1,"")</f>
        <v/>
      </c>
      <c r="AE398" s="3" t="e">
        <f>VLOOKUP(Table11112[[#This Row],[Resistance (Ohms)]],Values!$A$12:'Values'!D$88,3,0)</f>
        <v>#N/A</v>
      </c>
      <c r="AF398" s="3"/>
      <c r="AG398" s="3" t="str">
        <f>CONCATENATE(Table11112[[#This Row],[Resistance (Ohms)]],Table11112[[#This Row],[Tolerance]],Table11112[[#This Row],[Stock]])</f>
        <v>825kÂ±1%</v>
      </c>
      <c r="AH398" s="10" t="s">
        <v>11347</v>
      </c>
      <c r="AI398" s="6" t="s">
        <v>11351</v>
      </c>
    </row>
    <row r="399" spans="1:35">
      <c r="A399" t="s">
        <v>9890</v>
      </c>
      <c r="B399" t="s">
        <v>9891</v>
      </c>
      <c r="C399" t="s">
        <v>10579</v>
      </c>
      <c r="D399" t="s">
        <v>10580</v>
      </c>
      <c r="E399" t="s">
        <v>60</v>
      </c>
      <c r="F399" t="s">
        <v>10581</v>
      </c>
      <c r="G399">
        <v>5940</v>
      </c>
      <c r="H399">
        <v>0</v>
      </c>
      <c r="I399">
        <v>0.1</v>
      </c>
      <c r="J399">
        <v>0</v>
      </c>
      <c r="K399">
        <v>1</v>
      </c>
      <c r="L399" t="s">
        <v>38</v>
      </c>
      <c r="M399" t="s">
        <v>9895</v>
      </c>
      <c r="N399">
        <v>147</v>
      </c>
      <c r="O399" t="s">
        <v>24</v>
      </c>
      <c r="P399" t="s">
        <v>9896</v>
      </c>
      <c r="Q399" t="s">
        <v>9897</v>
      </c>
      <c r="R399" t="s">
        <v>20</v>
      </c>
      <c r="S399" t="s">
        <v>105</v>
      </c>
      <c r="T399" t="s">
        <v>67</v>
      </c>
      <c r="U399" t="s">
        <v>9202</v>
      </c>
      <c r="V399" t="s">
        <v>9202</v>
      </c>
      <c r="W399" t="s">
        <v>9898</v>
      </c>
      <c r="X399" t="s">
        <v>20</v>
      </c>
      <c r="Y399">
        <v>2</v>
      </c>
      <c r="AB399" s="3" t="str">
        <f>IF(Table11112[[#This Row],[In Adafruit Kit]]+Table11112[[#This Row],[Common part]]&gt;0,1,"")</f>
        <v/>
      </c>
      <c r="AE399" s="3" t="e">
        <f>VLOOKUP(Table11112[[#This Row],[Resistance (Ohms)]],Values!$A$12:'Values'!D$88,3,0)</f>
        <v>#N/A</v>
      </c>
      <c r="AF399" s="3"/>
      <c r="AG399" s="3" t="str">
        <f>CONCATENATE(Table11112[[#This Row],[Resistance (Ohms)]],Table11112[[#This Row],[Tolerance]],Table11112[[#This Row],[Stock]])</f>
        <v>147Â±1%</v>
      </c>
      <c r="AH399" s="10" t="s">
        <v>11347</v>
      </c>
      <c r="AI399" s="6" t="s">
        <v>11351</v>
      </c>
    </row>
    <row r="400" spans="1:35">
      <c r="A400" t="s">
        <v>9890</v>
      </c>
      <c r="B400" t="s">
        <v>9891</v>
      </c>
      <c r="C400" t="s">
        <v>10582</v>
      </c>
      <c r="D400" t="s">
        <v>10583</v>
      </c>
      <c r="E400" t="s">
        <v>60</v>
      </c>
      <c r="F400" t="s">
        <v>10584</v>
      </c>
      <c r="G400">
        <v>5897</v>
      </c>
      <c r="H400">
        <v>0</v>
      </c>
      <c r="I400">
        <v>0.1</v>
      </c>
      <c r="J400">
        <v>0</v>
      </c>
      <c r="K400">
        <v>1</v>
      </c>
      <c r="L400" t="s">
        <v>38</v>
      </c>
      <c r="M400" t="s">
        <v>9895</v>
      </c>
      <c r="N400">
        <v>432</v>
      </c>
      <c r="O400" t="s">
        <v>24</v>
      </c>
      <c r="P400" t="s">
        <v>9896</v>
      </c>
      <c r="Q400" t="s">
        <v>9897</v>
      </c>
      <c r="R400" t="s">
        <v>20</v>
      </c>
      <c r="S400" t="s">
        <v>105</v>
      </c>
      <c r="T400" t="s">
        <v>67</v>
      </c>
      <c r="U400" t="s">
        <v>9202</v>
      </c>
      <c r="V400" t="s">
        <v>9202</v>
      </c>
      <c r="W400" t="s">
        <v>9898</v>
      </c>
      <c r="X400" t="s">
        <v>20</v>
      </c>
      <c r="Y400">
        <v>2</v>
      </c>
      <c r="AB400" s="3" t="str">
        <f>IF(Table11112[[#This Row],[In Adafruit Kit]]+Table11112[[#This Row],[Common part]]&gt;0,1,"")</f>
        <v/>
      </c>
      <c r="AE400" s="3" t="e">
        <f>VLOOKUP(Table11112[[#This Row],[Resistance (Ohms)]],Values!$A$12:'Values'!D$88,3,0)</f>
        <v>#N/A</v>
      </c>
      <c r="AF400" s="3"/>
      <c r="AG400" s="3" t="str">
        <f>CONCATENATE(Table11112[[#This Row],[Resistance (Ohms)]],Table11112[[#This Row],[Tolerance]],Table11112[[#This Row],[Stock]])</f>
        <v>432Â±1%</v>
      </c>
      <c r="AH400" s="10" t="s">
        <v>11347</v>
      </c>
      <c r="AI400" s="6" t="s">
        <v>11351</v>
      </c>
    </row>
    <row r="401" spans="1:35">
      <c r="A401" t="s">
        <v>9890</v>
      </c>
      <c r="B401" t="s">
        <v>9891</v>
      </c>
      <c r="C401" t="s">
        <v>10585</v>
      </c>
      <c r="D401" t="s">
        <v>10586</v>
      </c>
      <c r="E401" t="s">
        <v>60</v>
      </c>
      <c r="F401" t="s">
        <v>10587</v>
      </c>
      <c r="G401">
        <v>5880</v>
      </c>
      <c r="H401">
        <v>0</v>
      </c>
      <c r="I401">
        <v>0.1</v>
      </c>
      <c r="J401">
        <v>0</v>
      </c>
      <c r="K401">
        <v>1</v>
      </c>
      <c r="L401" t="s">
        <v>38</v>
      </c>
      <c r="M401" t="s">
        <v>9895</v>
      </c>
      <c r="N401">
        <v>84.5</v>
      </c>
      <c r="O401" t="s">
        <v>24</v>
      </c>
      <c r="P401" t="s">
        <v>9896</v>
      </c>
      <c r="Q401" t="s">
        <v>9897</v>
      </c>
      <c r="R401" t="s">
        <v>20</v>
      </c>
      <c r="S401" t="s">
        <v>105</v>
      </c>
      <c r="T401" t="s">
        <v>67</v>
      </c>
      <c r="U401" t="s">
        <v>9202</v>
      </c>
      <c r="V401" t="s">
        <v>9202</v>
      </c>
      <c r="W401" t="s">
        <v>9898</v>
      </c>
      <c r="X401" t="s">
        <v>20</v>
      </c>
      <c r="Y401">
        <v>2</v>
      </c>
      <c r="AB401" s="3" t="str">
        <f>IF(Table11112[[#This Row],[In Adafruit Kit]]+Table11112[[#This Row],[Common part]]&gt;0,1,"")</f>
        <v/>
      </c>
      <c r="AE401" s="3" t="e">
        <f>VLOOKUP(Table11112[[#This Row],[Resistance (Ohms)]],Values!$A$12:'Values'!D$88,3,0)</f>
        <v>#N/A</v>
      </c>
      <c r="AF401" s="3"/>
      <c r="AG401" s="3" t="str">
        <f>CONCATENATE(Table11112[[#This Row],[Resistance (Ohms)]],Table11112[[#This Row],[Tolerance]],Table11112[[#This Row],[Stock]])</f>
        <v>84.5Â±1%</v>
      </c>
      <c r="AH401" s="10" t="s">
        <v>11347</v>
      </c>
      <c r="AI401" s="6" t="s">
        <v>11351</v>
      </c>
    </row>
    <row r="402" spans="1:35">
      <c r="A402" t="s">
        <v>9890</v>
      </c>
      <c r="B402" t="s">
        <v>9891</v>
      </c>
      <c r="C402" t="s">
        <v>10588</v>
      </c>
      <c r="D402" t="s">
        <v>10589</v>
      </c>
      <c r="E402" t="s">
        <v>60</v>
      </c>
      <c r="F402" t="s">
        <v>10590</v>
      </c>
      <c r="G402">
        <v>5853</v>
      </c>
      <c r="H402">
        <v>0</v>
      </c>
      <c r="I402">
        <v>0.1</v>
      </c>
      <c r="J402">
        <v>0</v>
      </c>
      <c r="K402">
        <v>1</v>
      </c>
      <c r="L402" t="s">
        <v>38</v>
      </c>
      <c r="M402" t="s">
        <v>9895</v>
      </c>
      <c r="N402">
        <v>294</v>
      </c>
      <c r="O402" t="s">
        <v>24</v>
      </c>
      <c r="P402" t="s">
        <v>9896</v>
      </c>
      <c r="Q402" t="s">
        <v>9897</v>
      </c>
      <c r="R402" t="s">
        <v>20</v>
      </c>
      <c r="S402" t="s">
        <v>105</v>
      </c>
      <c r="T402" t="s">
        <v>67</v>
      </c>
      <c r="U402" t="s">
        <v>9202</v>
      </c>
      <c r="V402" t="s">
        <v>9202</v>
      </c>
      <c r="W402" t="s">
        <v>9898</v>
      </c>
      <c r="X402" t="s">
        <v>20</v>
      </c>
      <c r="Y402">
        <v>2</v>
      </c>
      <c r="AB402" s="3" t="str">
        <f>IF(Table11112[[#This Row],[In Adafruit Kit]]+Table11112[[#This Row],[Common part]]&gt;0,1,"")</f>
        <v/>
      </c>
      <c r="AE402" s="3" t="e">
        <f>VLOOKUP(Table11112[[#This Row],[Resistance (Ohms)]],Values!$A$12:'Values'!D$88,3,0)</f>
        <v>#N/A</v>
      </c>
      <c r="AF402" s="3"/>
      <c r="AG402" s="3" t="str">
        <f>CONCATENATE(Table11112[[#This Row],[Resistance (Ohms)]],Table11112[[#This Row],[Tolerance]],Table11112[[#This Row],[Stock]])</f>
        <v>294Â±1%</v>
      </c>
      <c r="AH402" s="10" t="s">
        <v>11347</v>
      </c>
      <c r="AI402" s="6" t="s">
        <v>11351</v>
      </c>
    </row>
    <row r="403" spans="1:35">
      <c r="A403" t="s">
        <v>9890</v>
      </c>
      <c r="B403" t="s">
        <v>9891</v>
      </c>
      <c r="C403" t="s">
        <v>10591</v>
      </c>
      <c r="D403" t="s">
        <v>10592</v>
      </c>
      <c r="E403" t="s">
        <v>60</v>
      </c>
      <c r="F403" t="s">
        <v>10593</v>
      </c>
      <c r="G403">
        <v>5862</v>
      </c>
      <c r="H403">
        <v>0</v>
      </c>
      <c r="I403">
        <v>0.1</v>
      </c>
      <c r="J403">
        <v>0</v>
      </c>
      <c r="K403">
        <v>1</v>
      </c>
      <c r="L403" t="s">
        <v>38</v>
      </c>
      <c r="M403" t="s">
        <v>9895</v>
      </c>
      <c r="N403" t="s">
        <v>1581</v>
      </c>
      <c r="O403" t="s">
        <v>24</v>
      </c>
      <c r="P403" t="s">
        <v>9896</v>
      </c>
      <c r="Q403" t="s">
        <v>9897</v>
      </c>
      <c r="R403" t="s">
        <v>20</v>
      </c>
      <c r="S403" t="s">
        <v>105</v>
      </c>
      <c r="T403" t="s">
        <v>67</v>
      </c>
      <c r="U403" t="s">
        <v>9202</v>
      </c>
      <c r="V403" t="s">
        <v>9202</v>
      </c>
      <c r="W403" t="s">
        <v>9898</v>
      </c>
      <c r="X403" t="s">
        <v>20</v>
      </c>
      <c r="Y403">
        <v>2</v>
      </c>
      <c r="AB403" s="3" t="str">
        <f>IF(Table11112[[#This Row],[In Adafruit Kit]]+Table11112[[#This Row],[Common part]]&gt;0,1,"")</f>
        <v/>
      </c>
      <c r="AE403" s="3" t="e">
        <f>VLOOKUP(Table11112[[#This Row],[Resistance (Ohms)]],Values!$A$12:'Values'!D$88,3,0)</f>
        <v>#N/A</v>
      </c>
      <c r="AF403" s="3"/>
      <c r="AG403" s="3" t="str">
        <f>CONCATENATE(Table11112[[#This Row],[Resistance (Ohms)]],Table11112[[#This Row],[Tolerance]],Table11112[[#This Row],[Stock]])</f>
        <v>316kÂ±1%</v>
      </c>
      <c r="AH403" s="10" t="s">
        <v>11347</v>
      </c>
      <c r="AI403" s="6" t="s">
        <v>11351</v>
      </c>
    </row>
    <row r="404" spans="1:35">
      <c r="A404" t="s">
        <v>9890</v>
      </c>
      <c r="B404" t="s">
        <v>9891</v>
      </c>
      <c r="C404" t="s">
        <v>10594</v>
      </c>
      <c r="D404" t="s">
        <v>10595</v>
      </c>
      <c r="E404" t="s">
        <v>60</v>
      </c>
      <c r="F404" t="s">
        <v>10596</v>
      </c>
      <c r="G404">
        <v>5838</v>
      </c>
      <c r="H404">
        <v>0</v>
      </c>
      <c r="I404">
        <v>0.1</v>
      </c>
      <c r="J404">
        <v>0</v>
      </c>
      <c r="K404">
        <v>1</v>
      </c>
      <c r="L404" t="s">
        <v>38</v>
      </c>
      <c r="M404" t="s">
        <v>9895</v>
      </c>
      <c r="N404" t="s">
        <v>3097</v>
      </c>
      <c r="O404" t="s">
        <v>24</v>
      </c>
      <c r="P404" t="s">
        <v>9896</v>
      </c>
      <c r="Q404" t="s">
        <v>9897</v>
      </c>
      <c r="R404" t="s">
        <v>20</v>
      </c>
      <c r="S404" t="s">
        <v>105</v>
      </c>
      <c r="T404" t="s">
        <v>67</v>
      </c>
      <c r="U404" t="s">
        <v>9202</v>
      </c>
      <c r="V404" t="s">
        <v>9202</v>
      </c>
      <c r="W404" t="s">
        <v>9898</v>
      </c>
      <c r="X404" t="s">
        <v>20</v>
      </c>
      <c r="Y404">
        <v>2</v>
      </c>
      <c r="AB404" s="3" t="str">
        <f>IF(Table11112[[#This Row],[In Adafruit Kit]]+Table11112[[#This Row],[Common part]]&gt;0,1,"")</f>
        <v/>
      </c>
      <c r="AE404" s="3" t="e">
        <f>VLOOKUP(Table11112[[#This Row],[Resistance (Ohms)]],Values!$A$12:'Values'!D$88,3,0)</f>
        <v>#N/A</v>
      </c>
      <c r="AF404" s="3"/>
      <c r="AG404" s="3" t="str">
        <f>CONCATENATE(Table11112[[#This Row],[Resistance (Ohms)]],Table11112[[#This Row],[Tolerance]],Table11112[[#This Row],[Stock]])</f>
        <v>10.5kÂ±1%</v>
      </c>
      <c r="AH404" s="10" t="s">
        <v>11347</v>
      </c>
      <c r="AI404" s="6" t="s">
        <v>11351</v>
      </c>
    </row>
    <row r="405" spans="1:35">
      <c r="A405" t="s">
        <v>9890</v>
      </c>
      <c r="B405" t="s">
        <v>9891</v>
      </c>
      <c r="C405" t="s">
        <v>10597</v>
      </c>
      <c r="D405" t="s">
        <v>10598</v>
      </c>
      <c r="E405" t="s">
        <v>60</v>
      </c>
      <c r="F405" t="s">
        <v>10599</v>
      </c>
      <c r="G405">
        <v>5779</v>
      </c>
      <c r="H405">
        <v>0</v>
      </c>
      <c r="I405">
        <v>0.1</v>
      </c>
      <c r="J405">
        <v>0</v>
      </c>
      <c r="K405">
        <v>1</v>
      </c>
      <c r="L405" t="s">
        <v>38</v>
      </c>
      <c r="M405" t="s">
        <v>9895</v>
      </c>
      <c r="N405" t="s">
        <v>1646</v>
      </c>
      <c r="O405" t="s">
        <v>24</v>
      </c>
      <c r="P405" t="s">
        <v>9896</v>
      </c>
      <c r="Q405" t="s">
        <v>9897</v>
      </c>
      <c r="R405" t="s">
        <v>20</v>
      </c>
      <c r="S405" t="s">
        <v>105</v>
      </c>
      <c r="T405" t="s">
        <v>67</v>
      </c>
      <c r="U405" t="s">
        <v>9202</v>
      </c>
      <c r="V405" t="s">
        <v>9202</v>
      </c>
      <c r="W405" t="s">
        <v>9898</v>
      </c>
      <c r="X405" t="s">
        <v>20</v>
      </c>
      <c r="Y405">
        <v>2</v>
      </c>
      <c r="AB405" s="3" t="str">
        <f>IF(Table11112[[#This Row],[In Adafruit Kit]]+Table11112[[#This Row],[Common part]]&gt;0,1,"")</f>
        <v/>
      </c>
      <c r="AE405" s="3" t="e">
        <f>VLOOKUP(Table11112[[#This Row],[Resistance (Ohms)]],Values!$A$12:'Values'!D$88,3,0)</f>
        <v>#N/A</v>
      </c>
      <c r="AF405" s="3"/>
      <c r="AG405" s="3" t="str">
        <f>CONCATENATE(Table11112[[#This Row],[Resistance (Ohms)]],Table11112[[#This Row],[Tolerance]],Table11112[[#This Row],[Stock]])</f>
        <v>866kÂ±1%</v>
      </c>
      <c r="AH405" s="10" t="s">
        <v>11347</v>
      </c>
      <c r="AI405" s="6" t="s">
        <v>11351</v>
      </c>
    </row>
    <row r="406" spans="1:35">
      <c r="A406" t="s">
        <v>9890</v>
      </c>
      <c r="B406" t="s">
        <v>9891</v>
      </c>
      <c r="C406" t="s">
        <v>10600</v>
      </c>
      <c r="D406" t="s">
        <v>10601</v>
      </c>
      <c r="E406" t="s">
        <v>60</v>
      </c>
      <c r="F406" t="s">
        <v>10602</v>
      </c>
      <c r="G406">
        <v>5524</v>
      </c>
      <c r="H406">
        <v>0</v>
      </c>
      <c r="I406">
        <v>0.1</v>
      </c>
      <c r="J406">
        <v>0</v>
      </c>
      <c r="K406">
        <v>1</v>
      </c>
      <c r="L406" t="s">
        <v>38</v>
      </c>
      <c r="M406" t="s">
        <v>9895</v>
      </c>
      <c r="N406" t="s">
        <v>1250</v>
      </c>
      <c r="O406" t="s">
        <v>24</v>
      </c>
      <c r="P406" t="s">
        <v>9896</v>
      </c>
      <c r="Q406" t="s">
        <v>9897</v>
      </c>
      <c r="R406" t="s">
        <v>20</v>
      </c>
      <c r="S406" t="s">
        <v>105</v>
      </c>
      <c r="T406" t="s">
        <v>67</v>
      </c>
      <c r="U406" t="s">
        <v>9202</v>
      </c>
      <c r="V406" t="s">
        <v>9202</v>
      </c>
      <c r="W406" t="s">
        <v>9898</v>
      </c>
      <c r="X406" t="s">
        <v>20</v>
      </c>
      <c r="Y406">
        <v>2</v>
      </c>
      <c r="AB406" s="3" t="str">
        <f>IF(Table11112[[#This Row],[In Adafruit Kit]]+Table11112[[#This Row],[Common part]]&gt;0,1,"")</f>
        <v/>
      </c>
      <c r="AE406" s="3" t="e">
        <f>VLOOKUP(Table11112[[#This Row],[Resistance (Ohms)]],Values!$A$12:'Values'!D$88,3,0)</f>
        <v>#N/A</v>
      </c>
      <c r="AF406" s="3"/>
      <c r="AG406" s="3" t="str">
        <f>CONCATENATE(Table11112[[#This Row],[Resistance (Ohms)]],Table11112[[#This Row],[Tolerance]],Table11112[[#This Row],[Stock]])</f>
        <v>9.53kÂ±1%</v>
      </c>
      <c r="AH406" s="10" t="s">
        <v>11347</v>
      </c>
      <c r="AI406" s="6" t="s">
        <v>11351</v>
      </c>
    </row>
    <row r="407" spans="1:35">
      <c r="A407" t="s">
        <v>9890</v>
      </c>
      <c r="B407" t="s">
        <v>9891</v>
      </c>
      <c r="C407" t="s">
        <v>10603</v>
      </c>
      <c r="D407" t="s">
        <v>10604</v>
      </c>
      <c r="E407" t="s">
        <v>60</v>
      </c>
      <c r="F407" t="s">
        <v>10605</v>
      </c>
      <c r="G407">
        <v>5690</v>
      </c>
      <c r="H407">
        <v>0</v>
      </c>
      <c r="I407">
        <v>0.1</v>
      </c>
      <c r="J407">
        <v>0</v>
      </c>
      <c r="K407">
        <v>1</v>
      </c>
      <c r="L407" t="s">
        <v>38</v>
      </c>
      <c r="M407" t="s">
        <v>9895</v>
      </c>
      <c r="N407">
        <v>402</v>
      </c>
      <c r="O407" t="s">
        <v>24</v>
      </c>
      <c r="P407" t="s">
        <v>9896</v>
      </c>
      <c r="Q407" t="s">
        <v>9897</v>
      </c>
      <c r="R407" t="s">
        <v>20</v>
      </c>
      <c r="S407" t="s">
        <v>105</v>
      </c>
      <c r="T407" t="s">
        <v>67</v>
      </c>
      <c r="U407" t="s">
        <v>9202</v>
      </c>
      <c r="V407" t="s">
        <v>9202</v>
      </c>
      <c r="W407" t="s">
        <v>9898</v>
      </c>
      <c r="X407" t="s">
        <v>20</v>
      </c>
      <c r="Y407">
        <v>2</v>
      </c>
      <c r="AB407" s="3" t="str">
        <f>IF(Table11112[[#This Row],[In Adafruit Kit]]+Table11112[[#This Row],[Common part]]&gt;0,1,"")</f>
        <v/>
      </c>
      <c r="AE407" s="3" t="e">
        <f>VLOOKUP(Table11112[[#This Row],[Resistance (Ohms)]],Values!$A$12:'Values'!D$88,3,0)</f>
        <v>#N/A</v>
      </c>
      <c r="AF407" s="3"/>
      <c r="AG407" s="3" t="str">
        <f>CONCATENATE(Table11112[[#This Row],[Resistance (Ohms)]],Table11112[[#This Row],[Tolerance]],Table11112[[#This Row],[Stock]])</f>
        <v>402Â±1%</v>
      </c>
      <c r="AH407" s="10" t="s">
        <v>11347</v>
      </c>
      <c r="AI407" s="6" t="s">
        <v>11351</v>
      </c>
    </row>
    <row r="408" spans="1:35">
      <c r="A408" t="s">
        <v>9890</v>
      </c>
      <c r="B408" t="s">
        <v>9891</v>
      </c>
      <c r="C408" t="s">
        <v>10606</v>
      </c>
      <c r="D408" t="s">
        <v>10607</v>
      </c>
      <c r="E408" t="s">
        <v>60</v>
      </c>
      <c r="F408" t="s">
        <v>10608</v>
      </c>
      <c r="G408">
        <v>5677</v>
      </c>
      <c r="H408">
        <v>0</v>
      </c>
      <c r="I408">
        <v>0.1</v>
      </c>
      <c r="J408">
        <v>0</v>
      </c>
      <c r="K408">
        <v>1</v>
      </c>
      <c r="L408" t="s">
        <v>38</v>
      </c>
      <c r="M408" t="s">
        <v>9895</v>
      </c>
      <c r="N408" t="s">
        <v>1024</v>
      </c>
      <c r="O408" t="s">
        <v>24</v>
      </c>
      <c r="P408" t="s">
        <v>9896</v>
      </c>
      <c r="Q408" t="s">
        <v>9897</v>
      </c>
      <c r="R408" t="s">
        <v>20</v>
      </c>
      <c r="S408" t="s">
        <v>105</v>
      </c>
      <c r="T408" t="s">
        <v>67</v>
      </c>
      <c r="U408" t="s">
        <v>9202</v>
      </c>
      <c r="V408" t="s">
        <v>9202</v>
      </c>
      <c r="W408" t="s">
        <v>9898</v>
      </c>
      <c r="X408" t="s">
        <v>20</v>
      </c>
      <c r="Y408">
        <v>2</v>
      </c>
      <c r="AB408" s="3" t="str">
        <f>IF(Table11112[[#This Row],[In Adafruit Kit]]+Table11112[[#This Row],[Common part]]&gt;0,1,"")</f>
        <v/>
      </c>
      <c r="AE408" s="3" t="e">
        <f>VLOOKUP(Table11112[[#This Row],[Resistance (Ohms)]],Values!$A$12:'Values'!D$88,3,0)</f>
        <v>#N/A</v>
      </c>
      <c r="AF408" s="3"/>
      <c r="AG408" s="3" t="str">
        <f>CONCATENATE(Table11112[[#This Row],[Resistance (Ohms)]],Table11112[[#This Row],[Tolerance]],Table11112[[#This Row],[Stock]])</f>
        <v>59kÂ±1%</v>
      </c>
      <c r="AH408" s="10" t="s">
        <v>11347</v>
      </c>
      <c r="AI408" s="6" t="s">
        <v>11351</v>
      </c>
    </row>
    <row r="409" spans="1:35">
      <c r="A409" t="s">
        <v>9890</v>
      </c>
      <c r="B409" t="s">
        <v>9891</v>
      </c>
      <c r="C409" t="s">
        <v>10609</v>
      </c>
      <c r="D409" t="s">
        <v>10610</v>
      </c>
      <c r="E409" t="s">
        <v>60</v>
      </c>
      <c r="F409" t="s">
        <v>10611</v>
      </c>
      <c r="G409">
        <v>5662</v>
      </c>
      <c r="H409">
        <v>0</v>
      </c>
      <c r="I409">
        <v>0.1</v>
      </c>
      <c r="J409">
        <v>0</v>
      </c>
      <c r="K409">
        <v>1</v>
      </c>
      <c r="L409" t="s">
        <v>38</v>
      </c>
      <c r="M409" t="s">
        <v>9895</v>
      </c>
      <c r="N409">
        <v>215</v>
      </c>
      <c r="O409" t="s">
        <v>24</v>
      </c>
      <c r="P409" t="s">
        <v>9896</v>
      </c>
      <c r="Q409" t="s">
        <v>9897</v>
      </c>
      <c r="R409" t="s">
        <v>20</v>
      </c>
      <c r="S409" t="s">
        <v>105</v>
      </c>
      <c r="T409" t="s">
        <v>67</v>
      </c>
      <c r="U409" t="s">
        <v>9202</v>
      </c>
      <c r="V409" t="s">
        <v>9202</v>
      </c>
      <c r="W409" t="s">
        <v>9898</v>
      </c>
      <c r="X409" t="s">
        <v>20</v>
      </c>
      <c r="Y409">
        <v>2</v>
      </c>
      <c r="AB409" s="3" t="str">
        <f>IF(Table11112[[#This Row],[In Adafruit Kit]]+Table11112[[#This Row],[Common part]]&gt;0,1,"")</f>
        <v/>
      </c>
      <c r="AE409" s="3" t="e">
        <f>VLOOKUP(Table11112[[#This Row],[Resistance (Ohms)]],Values!$A$12:'Values'!D$88,3,0)</f>
        <v>#N/A</v>
      </c>
      <c r="AF409" s="3"/>
      <c r="AG409" s="3" t="str">
        <f>CONCATENATE(Table11112[[#This Row],[Resistance (Ohms)]],Table11112[[#This Row],[Tolerance]],Table11112[[#This Row],[Stock]])</f>
        <v>215Â±1%</v>
      </c>
      <c r="AH409" s="10" t="s">
        <v>11347</v>
      </c>
      <c r="AI409" s="6" t="s">
        <v>11351</v>
      </c>
    </row>
    <row r="410" spans="1:35">
      <c r="A410" t="s">
        <v>9890</v>
      </c>
      <c r="B410" t="s">
        <v>9891</v>
      </c>
      <c r="C410" t="s">
        <v>10612</v>
      </c>
      <c r="D410" t="s">
        <v>10613</v>
      </c>
      <c r="E410" t="s">
        <v>60</v>
      </c>
      <c r="F410" t="s">
        <v>10614</v>
      </c>
      <c r="G410">
        <v>5620</v>
      </c>
      <c r="H410">
        <v>0</v>
      </c>
      <c r="I410">
        <v>0.1</v>
      </c>
      <c r="J410">
        <v>0</v>
      </c>
      <c r="K410">
        <v>1</v>
      </c>
      <c r="L410" t="s">
        <v>38</v>
      </c>
      <c r="M410" t="s">
        <v>9895</v>
      </c>
      <c r="N410" t="s">
        <v>1603</v>
      </c>
      <c r="O410" t="s">
        <v>24</v>
      </c>
      <c r="P410" t="s">
        <v>9896</v>
      </c>
      <c r="Q410" t="s">
        <v>9897</v>
      </c>
      <c r="R410" t="s">
        <v>20</v>
      </c>
      <c r="S410" t="s">
        <v>105</v>
      </c>
      <c r="T410" t="s">
        <v>67</v>
      </c>
      <c r="U410" t="s">
        <v>9202</v>
      </c>
      <c r="V410" t="s">
        <v>9202</v>
      </c>
      <c r="W410" t="s">
        <v>9898</v>
      </c>
      <c r="X410" t="s">
        <v>20</v>
      </c>
      <c r="Y410">
        <v>2</v>
      </c>
      <c r="AB410" s="3" t="str">
        <f>IF(Table11112[[#This Row],[In Adafruit Kit]]+Table11112[[#This Row],[Common part]]&gt;0,1,"")</f>
        <v/>
      </c>
      <c r="AE410" s="3" t="e">
        <f>VLOOKUP(Table11112[[#This Row],[Resistance (Ohms)]],Values!$A$12:'Values'!D$88,3,0)</f>
        <v>#N/A</v>
      </c>
      <c r="AF410" s="3"/>
      <c r="AG410" s="3" t="str">
        <f>CONCATENATE(Table11112[[#This Row],[Resistance (Ohms)]],Table11112[[#This Row],[Tolerance]],Table11112[[#This Row],[Stock]])</f>
        <v>4.64kÂ±1%</v>
      </c>
      <c r="AH410" s="10" t="s">
        <v>11347</v>
      </c>
      <c r="AI410" s="6" t="s">
        <v>11351</v>
      </c>
    </row>
    <row r="411" spans="1:35">
      <c r="A411" t="s">
        <v>9890</v>
      </c>
      <c r="B411" t="s">
        <v>9891</v>
      </c>
      <c r="C411" t="s">
        <v>10615</v>
      </c>
      <c r="D411" t="s">
        <v>10616</v>
      </c>
      <c r="E411" t="s">
        <v>60</v>
      </c>
      <c r="F411" t="s">
        <v>10617</v>
      </c>
      <c r="G411">
        <v>5626</v>
      </c>
      <c r="H411">
        <v>0</v>
      </c>
      <c r="I411">
        <v>0.1</v>
      </c>
      <c r="J411">
        <v>0</v>
      </c>
      <c r="K411">
        <v>1</v>
      </c>
      <c r="L411" t="s">
        <v>38</v>
      </c>
      <c r="M411" t="s">
        <v>9895</v>
      </c>
      <c r="N411">
        <v>15</v>
      </c>
      <c r="O411" t="s">
        <v>24</v>
      </c>
      <c r="P411" t="s">
        <v>9896</v>
      </c>
      <c r="Q411" t="s">
        <v>9897</v>
      </c>
      <c r="R411" t="s">
        <v>20</v>
      </c>
      <c r="S411" t="s">
        <v>105</v>
      </c>
      <c r="T411" t="s">
        <v>67</v>
      </c>
      <c r="U411" t="s">
        <v>9202</v>
      </c>
      <c r="V411" t="s">
        <v>9202</v>
      </c>
      <c r="W411" t="s">
        <v>9898</v>
      </c>
      <c r="X411" t="s">
        <v>20</v>
      </c>
      <c r="Y411">
        <v>2</v>
      </c>
      <c r="AB411" s="3" t="str">
        <f>IF(Table11112[[#This Row],[In Adafruit Kit]]+Table11112[[#This Row],[Common part]]&gt;0,1,"")</f>
        <v/>
      </c>
      <c r="AE411" s="3" t="str">
        <f>VLOOKUP(Table11112[[#This Row],[Resistance (Ohms)]],Values!$A$12:'Values'!D$88,3,0)</f>
        <v>STOCK</v>
      </c>
      <c r="AF411" s="3"/>
      <c r="AG411" s="3" t="str">
        <f>CONCATENATE(Table11112[[#This Row],[Resistance (Ohms)]],Table11112[[#This Row],[Tolerance]],Table11112[[#This Row],[Stock]])</f>
        <v>15Â±1%</v>
      </c>
      <c r="AH411" s="10" t="s">
        <v>11347</v>
      </c>
      <c r="AI411" s="6" t="s">
        <v>11351</v>
      </c>
    </row>
    <row r="412" spans="1:35">
      <c r="A412" t="s">
        <v>9890</v>
      </c>
      <c r="B412" t="s">
        <v>9891</v>
      </c>
      <c r="C412" t="s">
        <v>10618</v>
      </c>
      <c r="D412" t="s">
        <v>10619</v>
      </c>
      <c r="E412" t="s">
        <v>60</v>
      </c>
      <c r="F412" t="s">
        <v>10620</v>
      </c>
      <c r="G412">
        <v>5542</v>
      </c>
      <c r="H412">
        <v>0</v>
      </c>
      <c r="I412">
        <v>0.1</v>
      </c>
      <c r="J412">
        <v>0</v>
      </c>
      <c r="K412">
        <v>1</v>
      </c>
      <c r="L412" t="s">
        <v>38</v>
      </c>
      <c r="M412" t="s">
        <v>9895</v>
      </c>
      <c r="N412" t="s">
        <v>1832</v>
      </c>
      <c r="O412" t="s">
        <v>24</v>
      </c>
      <c r="P412" t="s">
        <v>9896</v>
      </c>
      <c r="Q412" t="s">
        <v>9897</v>
      </c>
      <c r="R412" t="s">
        <v>20</v>
      </c>
      <c r="S412" t="s">
        <v>105</v>
      </c>
      <c r="T412" t="s">
        <v>67</v>
      </c>
      <c r="U412" t="s">
        <v>9202</v>
      </c>
      <c r="V412" t="s">
        <v>9202</v>
      </c>
      <c r="W412" t="s">
        <v>9898</v>
      </c>
      <c r="X412" t="s">
        <v>20</v>
      </c>
      <c r="Y412">
        <v>2</v>
      </c>
      <c r="AB412" s="3" t="str">
        <f>IF(Table11112[[#This Row],[In Adafruit Kit]]+Table11112[[#This Row],[Common part]]&gt;0,1,"")</f>
        <v/>
      </c>
      <c r="AE412" s="3" t="e">
        <f>VLOOKUP(Table11112[[#This Row],[Resistance (Ohms)]],Values!$A$12:'Values'!D$88,3,0)</f>
        <v>#N/A</v>
      </c>
      <c r="AF412" s="3"/>
      <c r="AG412" s="3" t="str">
        <f>CONCATENATE(Table11112[[#This Row],[Resistance (Ohms)]],Table11112[[#This Row],[Tolerance]],Table11112[[#This Row],[Stock]])</f>
        <v>681kÂ±1%</v>
      </c>
      <c r="AH412" s="10" t="s">
        <v>11347</v>
      </c>
      <c r="AI412" s="6" t="s">
        <v>11351</v>
      </c>
    </row>
    <row r="413" spans="1:35">
      <c r="A413" t="s">
        <v>9890</v>
      </c>
      <c r="B413" t="s">
        <v>9891</v>
      </c>
      <c r="C413" t="s">
        <v>10621</v>
      </c>
      <c r="D413" t="s">
        <v>10622</v>
      </c>
      <c r="E413" t="s">
        <v>60</v>
      </c>
      <c r="F413" t="s">
        <v>10623</v>
      </c>
      <c r="G413">
        <v>5533</v>
      </c>
      <c r="H413">
        <v>0</v>
      </c>
      <c r="I413">
        <v>0.1</v>
      </c>
      <c r="J413">
        <v>0</v>
      </c>
      <c r="K413">
        <v>1</v>
      </c>
      <c r="L413" t="s">
        <v>38</v>
      </c>
      <c r="M413" t="s">
        <v>9895</v>
      </c>
      <c r="N413">
        <v>137</v>
      </c>
      <c r="O413" t="s">
        <v>24</v>
      </c>
      <c r="P413" t="s">
        <v>9896</v>
      </c>
      <c r="Q413" t="s">
        <v>9897</v>
      </c>
      <c r="R413" t="s">
        <v>20</v>
      </c>
      <c r="S413" t="s">
        <v>105</v>
      </c>
      <c r="T413" t="s">
        <v>67</v>
      </c>
      <c r="U413" t="s">
        <v>9202</v>
      </c>
      <c r="V413" t="s">
        <v>9202</v>
      </c>
      <c r="W413" t="s">
        <v>9898</v>
      </c>
      <c r="X413" t="s">
        <v>20</v>
      </c>
      <c r="Y413">
        <v>2</v>
      </c>
      <c r="AB413" s="3" t="str">
        <f>IF(Table11112[[#This Row],[In Adafruit Kit]]+Table11112[[#This Row],[Common part]]&gt;0,1,"")</f>
        <v/>
      </c>
      <c r="AE413" s="3" t="e">
        <f>VLOOKUP(Table11112[[#This Row],[Resistance (Ohms)]],Values!$A$12:'Values'!D$88,3,0)</f>
        <v>#N/A</v>
      </c>
      <c r="AF413" s="3"/>
      <c r="AG413" s="3" t="str">
        <f>CONCATENATE(Table11112[[#This Row],[Resistance (Ohms)]],Table11112[[#This Row],[Tolerance]],Table11112[[#This Row],[Stock]])</f>
        <v>137Â±1%</v>
      </c>
      <c r="AH413" s="10" t="s">
        <v>11347</v>
      </c>
      <c r="AI413" s="6" t="s">
        <v>11351</v>
      </c>
    </row>
    <row r="414" spans="1:35">
      <c r="A414" t="s">
        <v>9890</v>
      </c>
      <c r="B414" t="s">
        <v>9891</v>
      </c>
      <c r="C414" t="s">
        <v>10624</v>
      </c>
      <c r="D414" t="s">
        <v>10625</v>
      </c>
      <c r="E414" t="s">
        <v>60</v>
      </c>
      <c r="F414" t="s">
        <v>10626</v>
      </c>
      <c r="G414">
        <v>5531</v>
      </c>
      <c r="H414">
        <v>0</v>
      </c>
      <c r="I414">
        <v>0.1</v>
      </c>
      <c r="J414">
        <v>0</v>
      </c>
      <c r="K414">
        <v>1</v>
      </c>
      <c r="L414" t="s">
        <v>38</v>
      </c>
      <c r="M414" t="s">
        <v>9895</v>
      </c>
      <c r="N414">
        <v>107</v>
      </c>
      <c r="O414" t="s">
        <v>24</v>
      </c>
      <c r="P414" t="s">
        <v>9896</v>
      </c>
      <c r="Q414" t="s">
        <v>9897</v>
      </c>
      <c r="R414" t="s">
        <v>20</v>
      </c>
      <c r="S414" t="s">
        <v>105</v>
      </c>
      <c r="T414" t="s">
        <v>67</v>
      </c>
      <c r="U414" t="s">
        <v>9202</v>
      </c>
      <c r="V414" t="s">
        <v>9202</v>
      </c>
      <c r="W414" t="s">
        <v>9898</v>
      </c>
      <c r="X414" t="s">
        <v>20</v>
      </c>
      <c r="Y414">
        <v>2</v>
      </c>
      <c r="AB414" s="3" t="str">
        <f>IF(Table11112[[#This Row],[In Adafruit Kit]]+Table11112[[#This Row],[Common part]]&gt;0,1,"")</f>
        <v/>
      </c>
      <c r="AE414" s="3" t="e">
        <f>VLOOKUP(Table11112[[#This Row],[Resistance (Ohms)]],Values!$A$12:'Values'!D$88,3,0)</f>
        <v>#N/A</v>
      </c>
      <c r="AF414" s="3"/>
      <c r="AG414" s="3" t="str">
        <f>CONCATENATE(Table11112[[#This Row],[Resistance (Ohms)]],Table11112[[#This Row],[Tolerance]],Table11112[[#This Row],[Stock]])</f>
        <v>107Â±1%</v>
      </c>
      <c r="AH414" s="10" t="s">
        <v>11347</v>
      </c>
      <c r="AI414" s="6" t="s">
        <v>11351</v>
      </c>
    </row>
    <row r="415" spans="1:35">
      <c r="A415" t="s">
        <v>9890</v>
      </c>
      <c r="B415" t="s">
        <v>9891</v>
      </c>
      <c r="C415" t="s">
        <v>10627</v>
      </c>
      <c r="D415" t="s">
        <v>10628</v>
      </c>
      <c r="E415" t="s">
        <v>60</v>
      </c>
      <c r="F415" t="s">
        <v>10629</v>
      </c>
      <c r="G415">
        <v>5487</v>
      </c>
      <c r="H415">
        <v>0</v>
      </c>
      <c r="I415">
        <v>0.1</v>
      </c>
      <c r="J415">
        <v>0</v>
      </c>
      <c r="K415">
        <v>1</v>
      </c>
      <c r="L415" t="s">
        <v>38</v>
      </c>
      <c r="M415" t="s">
        <v>9895</v>
      </c>
      <c r="N415" t="s">
        <v>1171</v>
      </c>
      <c r="O415" t="s">
        <v>24</v>
      </c>
      <c r="P415" t="s">
        <v>9896</v>
      </c>
      <c r="Q415" t="s">
        <v>9897</v>
      </c>
      <c r="R415" t="s">
        <v>20</v>
      </c>
      <c r="S415" t="s">
        <v>105</v>
      </c>
      <c r="T415" t="s">
        <v>67</v>
      </c>
      <c r="U415" t="s">
        <v>9202</v>
      </c>
      <c r="V415" t="s">
        <v>9202</v>
      </c>
      <c r="W415" t="s">
        <v>9898</v>
      </c>
      <c r="X415" t="s">
        <v>20</v>
      </c>
      <c r="Y415">
        <v>2</v>
      </c>
      <c r="AB415" s="3" t="str">
        <f>IF(Table11112[[#This Row],[In Adafruit Kit]]+Table11112[[#This Row],[Common part]]&gt;0,1,"")</f>
        <v/>
      </c>
      <c r="AE415" s="3" t="e">
        <f>VLOOKUP(Table11112[[#This Row],[Resistance (Ohms)]],Values!$A$12:'Values'!D$88,3,0)</f>
        <v>#N/A</v>
      </c>
      <c r="AF415" s="3"/>
      <c r="AG415" s="3" t="str">
        <f>CONCATENATE(Table11112[[#This Row],[Resistance (Ohms)]],Table11112[[#This Row],[Tolerance]],Table11112[[#This Row],[Stock]])</f>
        <v>787kÂ±1%</v>
      </c>
      <c r="AH415" s="10" t="s">
        <v>11347</v>
      </c>
      <c r="AI415" s="6" t="s">
        <v>11351</v>
      </c>
    </row>
    <row r="416" spans="1:35">
      <c r="A416" t="s">
        <v>9890</v>
      </c>
      <c r="B416" t="s">
        <v>9891</v>
      </c>
      <c r="C416" t="s">
        <v>10630</v>
      </c>
      <c r="D416" t="s">
        <v>10631</v>
      </c>
      <c r="E416" t="s">
        <v>60</v>
      </c>
      <c r="F416" t="s">
        <v>10632</v>
      </c>
      <c r="G416">
        <v>4457</v>
      </c>
      <c r="H416">
        <v>0</v>
      </c>
      <c r="I416">
        <v>0.1</v>
      </c>
      <c r="J416">
        <v>0</v>
      </c>
      <c r="K416">
        <v>1</v>
      </c>
      <c r="L416" t="s">
        <v>38</v>
      </c>
      <c r="M416" t="s">
        <v>9895</v>
      </c>
      <c r="N416" t="s">
        <v>1577</v>
      </c>
      <c r="O416" t="s">
        <v>24</v>
      </c>
      <c r="P416" t="s">
        <v>9896</v>
      </c>
      <c r="Q416" t="s">
        <v>9897</v>
      </c>
      <c r="R416" t="s">
        <v>20</v>
      </c>
      <c r="S416" t="s">
        <v>105</v>
      </c>
      <c r="T416" t="s">
        <v>67</v>
      </c>
      <c r="U416" t="s">
        <v>9202</v>
      </c>
      <c r="V416" t="s">
        <v>9202</v>
      </c>
      <c r="W416" t="s">
        <v>9898</v>
      </c>
      <c r="X416" t="s">
        <v>20</v>
      </c>
      <c r="Y416">
        <v>2</v>
      </c>
      <c r="AB416" s="3" t="str">
        <f>IF(Table11112[[#This Row],[In Adafruit Kit]]+Table11112[[#This Row],[Common part]]&gt;0,1,"")</f>
        <v/>
      </c>
      <c r="AE416" s="3" t="e">
        <f>VLOOKUP(Table11112[[#This Row],[Resistance (Ohms)]],Values!$A$12:'Values'!D$88,3,0)</f>
        <v>#N/A</v>
      </c>
      <c r="AF416" s="3"/>
      <c r="AG416" s="3" t="str">
        <f>CONCATENATE(Table11112[[#This Row],[Resistance (Ohms)]],Table11112[[#This Row],[Tolerance]],Table11112[[#This Row],[Stock]])</f>
        <v>3.16kÂ±1%</v>
      </c>
      <c r="AH416" s="10" t="s">
        <v>11347</v>
      </c>
      <c r="AI416" s="6" t="s">
        <v>11351</v>
      </c>
    </row>
    <row r="417" spans="1:35">
      <c r="A417" t="s">
        <v>9890</v>
      </c>
      <c r="B417" t="s">
        <v>9891</v>
      </c>
      <c r="C417" t="s">
        <v>10633</v>
      </c>
      <c r="D417" t="s">
        <v>10634</v>
      </c>
      <c r="E417" t="s">
        <v>60</v>
      </c>
      <c r="F417" t="s">
        <v>10635</v>
      </c>
      <c r="G417">
        <v>5452</v>
      </c>
      <c r="H417">
        <v>0</v>
      </c>
      <c r="I417">
        <v>0.1</v>
      </c>
      <c r="J417">
        <v>0</v>
      </c>
      <c r="K417">
        <v>1</v>
      </c>
      <c r="L417" t="s">
        <v>38</v>
      </c>
      <c r="M417" t="s">
        <v>9895</v>
      </c>
      <c r="N417" t="s">
        <v>1331</v>
      </c>
      <c r="O417" t="s">
        <v>24</v>
      </c>
      <c r="P417" t="s">
        <v>9896</v>
      </c>
      <c r="Q417" t="s">
        <v>9897</v>
      </c>
      <c r="R417" t="s">
        <v>20</v>
      </c>
      <c r="S417" t="s">
        <v>105</v>
      </c>
      <c r="T417" t="s">
        <v>67</v>
      </c>
      <c r="U417" t="s">
        <v>9202</v>
      </c>
      <c r="V417" t="s">
        <v>9202</v>
      </c>
      <c r="W417" t="s">
        <v>9898</v>
      </c>
      <c r="X417" t="s">
        <v>20</v>
      </c>
      <c r="Y417">
        <v>2</v>
      </c>
      <c r="AB417" s="3" t="str">
        <f>IF(Table11112[[#This Row],[In Adafruit Kit]]+Table11112[[#This Row],[Common part]]&gt;0,1,"")</f>
        <v/>
      </c>
      <c r="AE417" s="3" t="e">
        <f>VLOOKUP(Table11112[[#This Row],[Resistance (Ohms)]],Values!$A$12:'Values'!D$88,3,0)</f>
        <v>#N/A</v>
      </c>
      <c r="AF417" s="3"/>
      <c r="AG417" s="3" t="str">
        <f>CONCATENATE(Table11112[[#This Row],[Resistance (Ohms)]],Table11112[[#This Row],[Tolerance]],Table11112[[#This Row],[Stock]])</f>
        <v>54.9kÂ±1%</v>
      </c>
      <c r="AH417" s="10" t="s">
        <v>11347</v>
      </c>
      <c r="AI417" s="6" t="s">
        <v>11351</v>
      </c>
    </row>
    <row r="418" spans="1:35">
      <c r="A418" t="s">
        <v>9890</v>
      </c>
      <c r="B418" t="s">
        <v>9891</v>
      </c>
      <c r="C418" t="s">
        <v>10636</v>
      </c>
      <c r="D418" t="s">
        <v>10637</v>
      </c>
      <c r="E418" t="s">
        <v>60</v>
      </c>
      <c r="F418" t="s">
        <v>10638</v>
      </c>
      <c r="G418">
        <v>5433</v>
      </c>
      <c r="H418">
        <v>0</v>
      </c>
      <c r="I418">
        <v>0.1</v>
      </c>
      <c r="J418">
        <v>0</v>
      </c>
      <c r="K418">
        <v>1</v>
      </c>
      <c r="L418" t="s">
        <v>38</v>
      </c>
      <c r="M418" t="s">
        <v>9895</v>
      </c>
      <c r="N418" t="s">
        <v>1745</v>
      </c>
      <c r="O418" t="s">
        <v>24</v>
      </c>
      <c r="P418" t="s">
        <v>9896</v>
      </c>
      <c r="Q418" t="s">
        <v>9897</v>
      </c>
      <c r="R418" t="s">
        <v>20</v>
      </c>
      <c r="S418" t="s">
        <v>105</v>
      </c>
      <c r="T418" t="s">
        <v>67</v>
      </c>
      <c r="U418" t="s">
        <v>9202</v>
      </c>
      <c r="V418" t="s">
        <v>9202</v>
      </c>
      <c r="W418" t="s">
        <v>9898</v>
      </c>
      <c r="X418" t="s">
        <v>20</v>
      </c>
      <c r="Y418">
        <v>2</v>
      </c>
      <c r="AB418" s="3" t="str">
        <f>IF(Table11112[[#This Row],[In Adafruit Kit]]+Table11112[[#This Row],[Common part]]&gt;0,1,"")</f>
        <v/>
      </c>
      <c r="AE418" s="3" t="e">
        <f>VLOOKUP(Table11112[[#This Row],[Resistance (Ohms)]],Values!$A$12:'Values'!D$88,3,0)</f>
        <v>#N/A</v>
      </c>
      <c r="AF418" s="3"/>
      <c r="AG418" s="3" t="str">
        <f>CONCATENATE(Table11112[[#This Row],[Resistance (Ohms)]],Table11112[[#This Row],[Tolerance]],Table11112[[#This Row],[Stock]])</f>
        <v>162kÂ±1%</v>
      </c>
      <c r="AH418" s="10" t="s">
        <v>11347</v>
      </c>
      <c r="AI418" s="6" t="s">
        <v>11351</v>
      </c>
    </row>
    <row r="419" spans="1:35">
      <c r="A419" t="s">
        <v>9890</v>
      </c>
      <c r="B419" t="s">
        <v>9891</v>
      </c>
      <c r="C419" t="s">
        <v>10639</v>
      </c>
      <c r="D419" t="s">
        <v>10640</v>
      </c>
      <c r="E419" t="s">
        <v>60</v>
      </c>
      <c r="F419" t="s">
        <v>10641</v>
      </c>
      <c r="G419">
        <v>5385</v>
      </c>
      <c r="H419">
        <v>0</v>
      </c>
      <c r="I419">
        <v>0.1</v>
      </c>
      <c r="J419">
        <v>0</v>
      </c>
      <c r="K419">
        <v>1</v>
      </c>
      <c r="L419" t="s">
        <v>38</v>
      </c>
      <c r="M419" t="s">
        <v>9895</v>
      </c>
      <c r="N419">
        <v>110</v>
      </c>
      <c r="O419" t="s">
        <v>24</v>
      </c>
      <c r="P419" t="s">
        <v>9896</v>
      </c>
      <c r="Q419" t="s">
        <v>9897</v>
      </c>
      <c r="R419" t="s">
        <v>20</v>
      </c>
      <c r="S419" t="s">
        <v>105</v>
      </c>
      <c r="T419" t="s">
        <v>67</v>
      </c>
      <c r="U419" t="s">
        <v>9202</v>
      </c>
      <c r="V419" t="s">
        <v>9202</v>
      </c>
      <c r="W419" t="s">
        <v>9898</v>
      </c>
      <c r="X419" t="s">
        <v>20</v>
      </c>
      <c r="Y419">
        <v>2</v>
      </c>
      <c r="AB419" s="3" t="str">
        <f>IF(Table11112[[#This Row],[In Adafruit Kit]]+Table11112[[#This Row],[Common part]]&gt;0,1,"")</f>
        <v/>
      </c>
      <c r="AE419" s="3" t="e">
        <f>VLOOKUP(Table11112[[#This Row],[Resistance (Ohms)]],Values!$A$12:'Values'!D$88,3,0)</f>
        <v>#N/A</v>
      </c>
      <c r="AF419" s="3"/>
      <c r="AG419" s="3" t="str">
        <f>CONCATENATE(Table11112[[#This Row],[Resistance (Ohms)]],Table11112[[#This Row],[Tolerance]],Table11112[[#This Row],[Stock]])</f>
        <v>110Â±1%</v>
      </c>
      <c r="AH419" s="10" t="s">
        <v>11347</v>
      </c>
      <c r="AI419" s="6" t="s">
        <v>11351</v>
      </c>
    </row>
    <row r="420" spans="1:35">
      <c r="A420" t="s">
        <v>9890</v>
      </c>
      <c r="B420" t="s">
        <v>9891</v>
      </c>
      <c r="C420" t="s">
        <v>10642</v>
      </c>
      <c r="D420" t="s">
        <v>10643</v>
      </c>
      <c r="E420" t="s">
        <v>60</v>
      </c>
      <c r="F420" t="s">
        <v>10644</v>
      </c>
      <c r="G420">
        <v>5398</v>
      </c>
      <c r="H420">
        <v>0</v>
      </c>
      <c r="I420">
        <v>0.1</v>
      </c>
      <c r="J420">
        <v>0</v>
      </c>
      <c r="K420">
        <v>1</v>
      </c>
      <c r="L420" t="s">
        <v>38</v>
      </c>
      <c r="M420" t="s">
        <v>9895</v>
      </c>
      <c r="N420" t="s">
        <v>1675</v>
      </c>
      <c r="O420" t="s">
        <v>24</v>
      </c>
      <c r="P420" t="s">
        <v>9896</v>
      </c>
      <c r="Q420" t="s">
        <v>9897</v>
      </c>
      <c r="R420" t="s">
        <v>20</v>
      </c>
      <c r="S420" t="s">
        <v>105</v>
      </c>
      <c r="T420" t="s">
        <v>67</v>
      </c>
      <c r="U420" t="s">
        <v>9202</v>
      </c>
      <c r="V420" t="s">
        <v>9202</v>
      </c>
      <c r="W420" t="s">
        <v>9898</v>
      </c>
      <c r="X420" t="s">
        <v>20</v>
      </c>
      <c r="Y420">
        <v>2</v>
      </c>
      <c r="AB420" s="3" t="str">
        <f>IF(Table11112[[#This Row],[In Adafruit Kit]]+Table11112[[#This Row],[Common part]]&gt;0,1,"")</f>
        <v/>
      </c>
      <c r="AE420" s="3" t="e">
        <f>VLOOKUP(Table11112[[#This Row],[Resistance (Ohms)]],Values!$A$12:'Values'!D$88,3,0)</f>
        <v>#N/A</v>
      </c>
      <c r="AF420" s="3"/>
      <c r="AG420" s="3" t="str">
        <f>CONCATENATE(Table11112[[#This Row],[Resistance (Ohms)]],Table11112[[#This Row],[Tolerance]],Table11112[[#This Row],[Stock]])</f>
        <v>3.09kÂ±1%</v>
      </c>
      <c r="AH420" s="10" t="s">
        <v>11347</v>
      </c>
      <c r="AI420" s="6" t="s">
        <v>11351</v>
      </c>
    </row>
    <row r="421" spans="1:35">
      <c r="A421" t="s">
        <v>9890</v>
      </c>
      <c r="B421" t="s">
        <v>9891</v>
      </c>
      <c r="C421" t="s">
        <v>10645</v>
      </c>
      <c r="D421" t="s">
        <v>10646</v>
      </c>
      <c r="E421" t="s">
        <v>60</v>
      </c>
      <c r="F421" t="s">
        <v>10647</v>
      </c>
      <c r="G421">
        <v>5389</v>
      </c>
      <c r="H421">
        <v>0</v>
      </c>
      <c r="I421">
        <v>0.1</v>
      </c>
      <c r="J421">
        <v>0</v>
      </c>
      <c r="K421">
        <v>1</v>
      </c>
      <c r="L421" t="s">
        <v>38</v>
      </c>
      <c r="M421" t="s">
        <v>9895</v>
      </c>
      <c r="N421" t="s">
        <v>1772</v>
      </c>
      <c r="O421" t="s">
        <v>24</v>
      </c>
      <c r="P421" t="s">
        <v>9896</v>
      </c>
      <c r="Q421" t="s">
        <v>9897</v>
      </c>
      <c r="R421" t="s">
        <v>20</v>
      </c>
      <c r="S421" t="s">
        <v>105</v>
      </c>
      <c r="T421" t="s">
        <v>67</v>
      </c>
      <c r="U421" t="s">
        <v>9202</v>
      </c>
      <c r="V421" t="s">
        <v>9202</v>
      </c>
      <c r="W421" t="s">
        <v>9898</v>
      </c>
      <c r="X421" t="s">
        <v>20</v>
      </c>
      <c r="Y421">
        <v>2</v>
      </c>
      <c r="AB421" s="3" t="str">
        <f>IF(Table11112[[#This Row],[In Adafruit Kit]]+Table11112[[#This Row],[Common part]]&gt;0,1,"")</f>
        <v/>
      </c>
      <c r="AE421" s="3" t="e">
        <f>VLOOKUP(Table11112[[#This Row],[Resistance (Ohms)]],Values!$A$12:'Values'!D$88,3,0)</f>
        <v>#N/A</v>
      </c>
      <c r="AF421" s="3"/>
      <c r="AG421" s="3" t="str">
        <f>CONCATENATE(Table11112[[#This Row],[Resistance (Ohms)]],Table11112[[#This Row],[Tolerance]],Table11112[[#This Row],[Stock]])</f>
        <v>23.7kÂ±1%</v>
      </c>
      <c r="AH421" s="10" t="s">
        <v>11347</v>
      </c>
      <c r="AI421" s="6" t="s">
        <v>11351</v>
      </c>
    </row>
    <row r="422" spans="1:35">
      <c r="A422" t="s">
        <v>9890</v>
      </c>
      <c r="B422" t="s">
        <v>9891</v>
      </c>
      <c r="C422" t="s">
        <v>10648</v>
      </c>
      <c r="D422" t="s">
        <v>10649</v>
      </c>
      <c r="E422" t="s">
        <v>60</v>
      </c>
      <c r="F422" t="s">
        <v>10650</v>
      </c>
      <c r="G422">
        <v>5372</v>
      </c>
      <c r="H422">
        <v>0</v>
      </c>
      <c r="I422">
        <v>0.1</v>
      </c>
      <c r="J422">
        <v>0</v>
      </c>
      <c r="K422">
        <v>1</v>
      </c>
      <c r="L422" t="s">
        <v>38</v>
      </c>
      <c r="M422" t="s">
        <v>9895</v>
      </c>
      <c r="N422">
        <v>28.7</v>
      </c>
      <c r="O422" t="s">
        <v>24</v>
      </c>
      <c r="P422" t="s">
        <v>9896</v>
      </c>
      <c r="Q422" t="s">
        <v>9897</v>
      </c>
      <c r="R422" t="s">
        <v>20</v>
      </c>
      <c r="S422" t="s">
        <v>105</v>
      </c>
      <c r="T422" t="s">
        <v>67</v>
      </c>
      <c r="U422" t="s">
        <v>9202</v>
      </c>
      <c r="V422" t="s">
        <v>9202</v>
      </c>
      <c r="W422" t="s">
        <v>9898</v>
      </c>
      <c r="X422" t="s">
        <v>20</v>
      </c>
      <c r="Y422">
        <v>2</v>
      </c>
      <c r="AB422" s="3" t="str">
        <f>IF(Table11112[[#This Row],[In Adafruit Kit]]+Table11112[[#This Row],[Common part]]&gt;0,1,"")</f>
        <v/>
      </c>
      <c r="AE422" s="3" t="e">
        <f>VLOOKUP(Table11112[[#This Row],[Resistance (Ohms)]],Values!$A$12:'Values'!D$88,3,0)</f>
        <v>#N/A</v>
      </c>
      <c r="AF422" s="3"/>
      <c r="AG422" s="3" t="str">
        <f>CONCATENATE(Table11112[[#This Row],[Resistance (Ohms)]],Table11112[[#This Row],[Tolerance]],Table11112[[#This Row],[Stock]])</f>
        <v>28.7Â±1%</v>
      </c>
      <c r="AH422" s="10" t="s">
        <v>11347</v>
      </c>
      <c r="AI422" s="6" t="s">
        <v>11351</v>
      </c>
    </row>
    <row r="423" spans="1:35">
      <c r="A423" t="s">
        <v>9890</v>
      </c>
      <c r="B423" t="s">
        <v>9891</v>
      </c>
      <c r="C423" t="s">
        <v>10651</v>
      </c>
      <c r="D423" t="s">
        <v>10652</v>
      </c>
      <c r="E423" t="s">
        <v>60</v>
      </c>
      <c r="F423" t="s">
        <v>10653</v>
      </c>
      <c r="G423">
        <v>5362</v>
      </c>
      <c r="H423">
        <v>0</v>
      </c>
      <c r="I423">
        <v>0.1</v>
      </c>
      <c r="J423">
        <v>0</v>
      </c>
      <c r="K423">
        <v>1</v>
      </c>
      <c r="L423" t="s">
        <v>38</v>
      </c>
      <c r="M423" t="s">
        <v>9895</v>
      </c>
      <c r="N423">
        <v>866</v>
      </c>
      <c r="O423" t="s">
        <v>24</v>
      </c>
      <c r="P423" t="s">
        <v>9896</v>
      </c>
      <c r="Q423" t="s">
        <v>9897</v>
      </c>
      <c r="R423" t="s">
        <v>20</v>
      </c>
      <c r="S423" t="s">
        <v>105</v>
      </c>
      <c r="T423" t="s">
        <v>67</v>
      </c>
      <c r="U423" t="s">
        <v>9202</v>
      </c>
      <c r="V423" t="s">
        <v>9202</v>
      </c>
      <c r="W423" t="s">
        <v>9898</v>
      </c>
      <c r="X423" t="s">
        <v>20</v>
      </c>
      <c r="Y423">
        <v>2</v>
      </c>
      <c r="AB423" s="3" t="str">
        <f>IF(Table11112[[#This Row],[In Adafruit Kit]]+Table11112[[#This Row],[Common part]]&gt;0,1,"")</f>
        <v/>
      </c>
      <c r="AE423" s="3" t="e">
        <f>VLOOKUP(Table11112[[#This Row],[Resistance (Ohms)]],Values!$A$12:'Values'!D$88,3,0)</f>
        <v>#N/A</v>
      </c>
      <c r="AF423" s="3"/>
      <c r="AG423" s="3" t="str">
        <f>CONCATENATE(Table11112[[#This Row],[Resistance (Ohms)]],Table11112[[#This Row],[Tolerance]],Table11112[[#This Row],[Stock]])</f>
        <v>866Â±1%</v>
      </c>
      <c r="AH423" s="10" t="s">
        <v>11347</v>
      </c>
      <c r="AI423" s="6" t="s">
        <v>11351</v>
      </c>
    </row>
    <row r="424" spans="1:35">
      <c r="A424" t="s">
        <v>9890</v>
      </c>
      <c r="B424" t="s">
        <v>9891</v>
      </c>
      <c r="C424" t="s">
        <v>10654</v>
      </c>
      <c r="D424" t="s">
        <v>10655</v>
      </c>
      <c r="E424" t="s">
        <v>60</v>
      </c>
      <c r="F424" t="s">
        <v>10656</v>
      </c>
      <c r="G424">
        <v>5346</v>
      </c>
      <c r="H424">
        <v>0</v>
      </c>
      <c r="I424">
        <v>0.1</v>
      </c>
      <c r="J424">
        <v>0</v>
      </c>
      <c r="K424">
        <v>1</v>
      </c>
      <c r="L424" t="s">
        <v>38</v>
      </c>
      <c r="M424" t="s">
        <v>9895</v>
      </c>
      <c r="N424" t="s">
        <v>1045</v>
      </c>
      <c r="O424" t="s">
        <v>24</v>
      </c>
      <c r="P424" t="s">
        <v>9896</v>
      </c>
      <c r="Q424" t="s">
        <v>9897</v>
      </c>
      <c r="R424" t="s">
        <v>20</v>
      </c>
      <c r="S424" t="s">
        <v>105</v>
      </c>
      <c r="T424" t="s">
        <v>67</v>
      </c>
      <c r="U424" t="s">
        <v>9202</v>
      </c>
      <c r="V424" t="s">
        <v>9202</v>
      </c>
      <c r="W424" t="s">
        <v>9898</v>
      </c>
      <c r="X424" t="s">
        <v>20</v>
      </c>
      <c r="Y424">
        <v>2</v>
      </c>
      <c r="AB424" s="3" t="str">
        <f>IF(Table11112[[#This Row],[In Adafruit Kit]]+Table11112[[#This Row],[Common part]]&gt;0,1,"")</f>
        <v/>
      </c>
      <c r="AE424" s="3" t="e">
        <f>VLOOKUP(Table11112[[#This Row],[Resistance (Ohms)]],Values!$A$12:'Values'!D$88,3,0)</f>
        <v>#N/A</v>
      </c>
      <c r="AF424" s="3"/>
      <c r="AG424" s="3" t="str">
        <f>CONCATENATE(Table11112[[#This Row],[Resistance (Ohms)]],Table11112[[#This Row],[Tolerance]],Table11112[[#This Row],[Stock]])</f>
        <v>191kÂ±1%</v>
      </c>
      <c r="AH424" s="10" t="s">
        <v>11347</v>
      </c>
      <c r="AI424" s="6" t="s">
        <v>11351</v>
      </c>
    </row>
    <row r="425" spans="1:35">
      <c r="A425" t="s">
        <v>9890</v>
      </c>
      <c r="B425" t="s">
        <v>10657</v>
      </c>
      <c r="C425" t="s">
        <v>10658</v>
      </c>
      <c r="D425" t="s">
        <v>10659</v>
      </c>
      <c r="E425" t="s">
        <v>60</v>
      </c>
      <c r="F425" t="s">
        <v>10660</v>
      </c>
      <c r="G425">
        <v>5143</v>
      </c>
      <c r="H425">
        <v>0</v>
      </c>
      <c r="I425">
        <v>0.1</v>
      </c>
      <c r="J425">
        <v>0</v>
      </c>
      <c r="K425">
        <v>1</v>
      </c>
      <c r="L425" t="s">
        <v>38</v>
      </c>
      <c r="M425" t="s">
        <v>9895</v>
      </c>
      <c r="N425" t="s">
        <v>1338</v>
      </c>
      <c r="O425" t="s">
        <v>24</v>
      </c>
      <c r="P425" t="s">
        <v>9896</v>
      </c>
      <c r="Q425" t="s">
        <v>9897</v>
      </c>
      <c r="R425" t="s">
        <v>20</v>
      </c>
      <c r="S425" t="s">
        <v>105</v>
      </c>
      <c r="T425" t="s">
        <v>67</v>
      </c>
      <c r="U425" t="s">
        <v>9202</v>
      </c>
      <c r="V425" t="s">
        <v>9202</v>
      </c>
      <c r="W425" t="s">
        <v>9898</v>
      </c>
      <c r="X425" t="s">
        <v>20</v>
      </c>
      <c r="Y425">
        <v>2</v>
      </c>
      <c r="AB425" s="3" t="str">
        <f>IF(Table11112[[#This Row],[In Adafruit Kit]]+Table11112[[#This Row],[Common part]]&gt;0,1,"")</f>
        <v/>
      </c>
      <c r="AE425" s="3" t="e">
        <f>VLOOKUP(Table11112[[#This Row],[Resistance (Ohms)]],Values!$A$12:'Values'!D$88,3,0)</f>
        <v>#N/A</v>
      </c>
      <c r="AF425" s="3"/>
      <c r="AG425" s="3" t="str">
        <f>CONCATENATE(Table11112[[#This Row],[Resistance (Ohms)]],Table11112[[#This Row],[Tolerance]],Table11112[[#This Row],[Stock]])</f>
        <v>68.1kÂ±1%</v>
      </c>
      <c r="AH425" s="10" t="s">
        <v>11347</v>
      </c>
      <c r="AI425" s="6" t="s">
        <v>11351</v>
      </c>
    </row>
    <row r="426" spans="1:35">
      <c r="A426" t="s">
        <v>9890</v>
      </c>
      <c r="B426" t="s">
        <v>9891</v>
      </c>
      <c r="C426" t="s">
        <v>10661</v>
      </c>
      <c r="D426" t="s">
        <v>10662</v>
      </c>
      <c r="E426" t="s">
        <v>60</v>
      </c>
      <c r="F426" t="s">
        <v>10663</v>
      </c>
      <c r="G426">
        <v>5326</v>
      </c>
      <c r="H426">
        <v>0</v>
      </c>
      <c r="I426">
        <v>0.1</v>
      </c>
      <c r="J426">
        <v>0</v>
      </c>
      <c r="K426">
        <v>1</v>
      </c>
      <c r="L426" t="s">
        <v>38</v>
      </c>
      <c r="M426" t="s">
        <v>9895</v>
      </c>
      <c r="N426" t="s">
        <v>624</v>
      </c>
      <c r="O426" t="s">
        <v>24</v>
      </c>
      <c r="P426" t="s">
        <v>9896</v>
      </c>
      <c r="Q426" t="s">
        <v>9897</v>
      </c>
      <c r="R426" t="s">
        <v>20</v>
      </c>
      <c r="S426" t="s">
        <v>105</v>
      </c>
      <c r="T426" t="s">
        <v>67</v>
      </c>
      <c r="U426" t="s">
        <v>9202</v>
      </c>
      <c r="V426" t="s">
        <v>9202</v>
      </c>
      <c r="W426" t="s">
        <v>9898</v>
      </c>
      <c r="X426" t="s">
        <v>20</v>
      </c>
      <c r="Y426">
        <v>2</v>
      </c>
      <c r="AB426" s="3" t="str">
        <f>IF(Table11112[[#This Row],[In Adafruit Kit]]+Table11112[[#This Row],[Common part]]&gt;0,1,"")</f>
        <v/>
      </c>
      <c r="AE426" s="3" t="e">
        <f>VLOOKUP(Table11112[[#This Row],[Resistance (Ohms)]],Values!$A$12:'Values'!D$88,3,0)</f>
        <v>#N/A</v>
      </c>
      <c r="AF426" s="3"/>
      <c r="AG426" s="3" t="str">
        <f>CONCATENATE(Table11112[[#This Row],[Resistance (Ohms)]],Table11112[[#This Row],[Tolerance]],Table11112[[#This Row],[Stock]])</f>
        <v>750kÂ±1%</v>
      </c>
      <c r="AH426" s="10" t="s">
        <v>11347</v>
      </c>
      <c r="AI426" s="6" t="s">
        <v>11351</v>
      </c>
    </row>
    <row r="427" spans="1:35">
      <c r="A427" t="s">
        <v>9890</v>
      </c>
      <c r="B427" t="s">
        <v>9891</v>
      </c>
      <c r="C427" t="s">
        <v>10664</v>
      </c>
      <c r="D427" t="s">
        <v>10665</v>
      </c>
      <c r="E427" t="s">
        <v>60</v>
      </c>
      <c r="F427" t="s">
        <v>10666</v>
      </c>
      <c r="G427">
        <v>5321</v>
      </c>
      <c r="H427">
        <v>0</v>
      </c>
      <c r="I427">
        <v>0.1</v>
      </c>
      <c r="J427">
        <v>0</v>
      </c>
      <c r="K427">
        <v>1</v>
      </c>
      <c r="L427" t="s">
        <v>38</v>
      </c>
      <c r="M427" t="s">
        <v>9895</v>
      </c>
      <c r="N427">
        <v>61.9</v>
      </c>
      <c r="O427" t="s">
        <v>24</v>
      </c>
      <c r="P427" t="s">
        <v>9896</v>
      </c>
      <c r="Q427" t="s">
        <v>9897</v>
      </c>
      <c r="R427" t="s">
        <v>20</v>
      </c>
      <c r="S427" t="s">
        <v>105</v>
      </c>
      <c r="T427" t="s">
        <v>67</v>
      </c>
      <c r="U427" t="s">
        <v>9202</v>
      </c>
      <c r="V427" t="s">
        <v>9202</v>
      </c>
      <c r="W427" t="s">
        <v>9898</v>
      </c>
      <c r="X427" t="s">
        <v>20</v>
      </c>
      <c r="Y427">
        <v>2</v>
      </c>
      <c r="AB427" s="3" t="str">
        <f>IF(Table11112[[#This Row],[In Adafruit Kit]]+Table11112[[#This Row],[Common part]]&gt;0,1,"")</f>
        <v/>
      </c>
      <c r="AE427" s="3" t="e">
        <f>VLOOKUP(Table11112[[#This Row],[Resistance (Ohms)]],Values!$A$12:'Values'!D$88,3,0)</f>
        <v>#N/A</v>
      </c>
      <c r="AF427" s="3"/>
      <c r="AG427" s="3" t="str">
        <f>CONCATENATE(Table11112[[#This Row],[Resistance (Ohms)]],Table11112[[#This Row],[Tolerance]],Table11112[[#This Row],[Stock]])</f>
        <v>61.9Â±1%</v>
      </c>
      <c r="AH427" s="10" t="s">
        <v>11347</v>
      </c>
      <c r="AI427" s="6" t="s">
        <v>11351</v>
      </c>
    </row>
    <row r="428" spans="1:35">
      <c r="A428" t="s">
        <v>9890</v>
      </c>
      <c r="B428" t="s">
        <v>9891</v>
      </c>
      <c r="C428" t="s">
        <v>10667</v>
      </c>
      <c r="D428" t="s">
        <v>10668</v>
      </c>
      <c r="E428" t="s">
        <v>60</v>
      </c>
      <c r="F428" t="s">
        <v>10669</v>
      </c>
      <c r="G428">
        <v>5310</v>
      </c>
      <c r="H428">
        <v>0</v>
      </c>
      <c r="I428">
        <v>0.1</v>
      </c>
      <c r="J428">
        <v>0</v>
      </c>
      <c r="K428">
        <v>1</v>
      </c>
      <c r="L428" t="s">
        <v>38</v>
      </c>
      <c r="M428" t="s">
        <v>9895</v>
      </c>
      <c r="N428" t="s">
        <v>808</v>
      </c>
      <c r="O428" t="s">
        <v>24</v>
      </c>
      <c r="P428" t="s">
        <v>9896</v>
      </c>
      <c r="Q428" t="s">
        <v>9897</v>
      </c>
      <c r="R428" t="s">
        <v>20</v>
      </c>
      <c r="S428" t="s">
        <v>105</v>
      </c>
      <c r="T428" t="s">
        <v>67</v>
      </c>
      <c r="U428" t="s">
        <v>9202</v>
      </c>
      <c r="V428" t="s">
        <v>9202</v>
      </c>
      <c r="W428" t="s">
        <v>9898</v>
      </c>
      <c r="X428" t="s">
        <v>20</v>
      </c>
      <c r="Y428">
        <v>2</v>
      </c>
      <c r="AB428" s="3" t="str">
        <f>IF(Table11112[[#This Row],[In Adafruit Kit]]+Table11112[[#This Row],[Common part]]&gt;0,1,"")</f>
        <v/>
      </c>
      <c r="AE428" s="3" t="e">
        <f>VLOOKUP(Table11112[[#This Row],[Resistance (Ohms)]],Values!$A$12:'Values'!D$88,3,0)</f>
        <v>#N/A</v>
      </c>
      <c r="AF428" s="3"/>
      <c r="AG428" s="3" t="str">
        <f>CONCATENATE(Table11112[[#This Row],[Resistance (Ohms)]],Table11112[[#This Row],[Tolerance]],Table11112[[#This Row],[Stock]])</f>
        <v>536kÂ±1%</v>
      </c>
      <c r="AH428" s="10" t="s">
        <v>11347</v>
      </c>
      <c r="AI428" s="6" t="s">
        <v>11351</v>
      </c>
    </row>
    <row r="429" spans="1:35">
      <c r="A429" t="s">
        <v>9890</v>
      </c>
      <c r="B429" t="s">
        <v>9891</v>
      </c>
      <c r="C429" t="s">
        <v>10670</v>
      </c>
      <c r="D429" t="s">
        <v>10671</v>
      </c>
      <c r="E429" t="s">
        <v>60</v>
      </c>
      <c r="F429" t="s">
        <v>10672</v>
      </c>
      <c r="G429">
        <v>5259</v>
      </c>
      <c r="H429">
        <v>0</v>
      </c>
      <c r="I429">
        <v>0.1</v>
      </c>
      <c r="J429">
        <v>0</v>
      </c>
      <c r="K429">
        <v>1</v>
      </c>
      <c r="L429" t="s">
        <v>38</v>
      </c>
      <c r="M429" t="s">
        <v>9895</v>
      </c>
      <c r="N429" t="s">
        <v>1757</v>
      </c>
      <c r="O429" t="s">
        <v>24</v>
      </c>
      <c r="P429" t="s">
        <v>9896</v>
      </c>
      <c r="Q429" t="s">
        <v>9897</v>
      </c>
      <c r="R429" t="s">
        <v>20</v>
      </c>
      <c r="S429" t="s">
        <v>105</v>
      </c>
      <c r="T429" t="s">
        <v>67</v>
      </c>
      <c r="U429" t="s">
        <v>9202</v>
      </c>
      <c r="V429" t="s">
        <v>9202</v>
      </c>
      <c r="W429" t="s">
        <v>9898</v>
      </c>
      <c r="X429" t="s">
        <v>20</v>
      </c>
      <c r="Y429">
        <v>2</v>
      </c>
      <c r="AB429" s="3" t="str">
        <f>IF(Table11112[[#This Row],[In Adafruit Kit]]+Table11112[[#This Row],[Common part]]&gt;0,1,"")</f>
        <v/>
      </c>
      <c r="AE429" s="3" t="e">
        <f>VLOOKUP(Table11112[[#This Row],[Resistance (Ohms)]],Values!$A$12:'Values'!D$88,3,0)</f>
        <v>#N/A</v>
      </c>
      <c r="AF429" s="3"/>
      <c r="AG429" s="3" t="str">
        <f>CONCATENATE(Table11112[[#This Row],[Resistance (Ohms)]],Table11112[[#This Row],[Tolerance]],Table11112[[#This Row],[Stock]])</f>
        <v>2.61kÂ±1%</v>
      </c>
      <c r="AH429" s="10" t="s">
        <v>11347</v>
      </c>
      <c r="AI429" s="6" t="s">
        <v>11351</v>
      </c>
    </row>
    <row r="430" spans="1:35">
      <c r="A430" t="s">
        <v>9890</v>
      </c>
      <c r="B430" t="s">
        <v>9891</v>
      </c>
      <c r="C430" t="s">
        <v>10673</v>
      </c>
      <c r="D430" t="s">
        <v>10674</v>
      </c>
      <c r="E430" t="s">
        <v>60</v>
      </c>
      <c r="F430" t="s">
        <v>10675</v>
      </c>
      <c r="G430">
        <v>5261</v>
      </c>
      <c r="H430">
        <v>0</v>
      </c>
      <c r="I430">
        <v>0.1</v>
      </c>
      <c r="J430">
        <v>0</v>
      </c>
      <c r="K430">
        <v>1</v>
      </c>
      <c r="L430" t="s">
        <v>38</v>
      </c>
      <c r="M430" t="s">
        <v>9895</v>
      </c>
      <c r="N430" t="s">
        <v>1453</v>
      </c>
      <c r="O430" t="s">
        <v>24</v>
      </c>
      <c r="P430" t="s">
        <v>9896</v>
      </c>
      <c r="Q430" t="s">
        <v>9897</v>
      </c>
      <c r="R430" t="s">
        <v>20</v>
      </c>
      <c r="S430" t="s">
        <v>105</v>
      </c>
      <c r="T430" t="s">
        <v>67</v>
      </c>
      <c r="U430" t="s">
        <v>9202</v>
      </c>
      <c r="V430" t="s">
        <v>9202</v>
      </c>
      <c r="W430" t="s">
        <v>9898</v>
      </c>
      <c r="X430" t="s">
        <v>20</v>
      </c>
      <c r="Y430">
        <v>2</v>
      </c>
      <c r="AB430" s="3" t="str">
        <f>IF(Table11112[[#This Row],[In Adafruit Kit]]+Table11112[[#This Row],[Common part]]&gt;0,1,"")</f>
        <v/>
      </c>
      <c r="AE430" s="3" t="e">
        <f>VLOOKUP(Table11112[[#This Row],[Resistance (Ohms)]],Values!$A$12:'Values'!D$88,3,0)</f>
        <v>#N/A</v>
      </c>
      <c r="AF430" s="3"/>
      <c r="AG430" s="3" t="str">
        <f>CONCATENATE(Table11112[[#This Row],[Resistance (Ohms)]],Table11112[[#This Row],[Tolerance]],Table11112[[#This Row],[Stock]])</f>
        <v>34.8kÂ±1%</v>
      </c>
      <c r="AH430" s="10" t="s">
        <v>11347</v>
      </c>
      <c r="AI430" s="6" t="s">
        <v>11351</v>
      </c>
    </row>
    <row r="431" spans="1:35">
      <c r="A431" t="s">
        <v>9890</v>
      </c>
      <c r="B431" t="s">
        <v>9891</v>
      </c>
      <c r="C431" t="s">
        <v>10676</v>
      </c>
      <c r="D431" t="s">
        <v>10677</v>
      </c>
      <c r="E431" t="s">
        <v>60</v>
      </c>
      <c r="F431" t="s">
        <v>10678</v>
      </c>
      <c r="G431">
        <v>5061</v>
      </c>
      <c r="H431">
        <v>0</v>
      </c>
      <c r="I431">
        <v>0.1</v>
      </c>
      <c r="J431">
        <v>0</v>
      </c>
      <c r="K431">
        <v>1</v>
      </c>
      <c r="L431" t="s">
        <v>38</v>
      </c>
      <c r="M431" t="s">
        <v>9895</v>
      </c>
      <c r="N431" t="s">
        <v>1617</v>
      </c>
      <c r="O431" t="s">
        <v>24</v>
      </c>
      <c r="P431" t="s">
        <v>9896</v>
      </c>
      <c r="Q431" t="s">
        <v>9897</v>
      </c>
      <c r="R431" t="s">
        <v>20</v>
      </c>
      <c r="S431" t="s">
        <v>105</v>
      </c>
      <c r="T431" t="s">
        <v>67</v>
      </c>
      <c r="U431" t="s">
        <v>9202</v>
      </c>
      <c r="V431" t="s">
        <v>9202</v>
      </c>
      <c r="W431" t="s">
        <v>9898</v>
      </c>
      <c r="X431" t="s">
        <v>20</v>
      </c>
      <c r="Y431">
        <v>2</v>
      </c>
      <c r="AB431" s="3" t="str">
        <f>IF(Table11112[[#This Row],[In Adafruit Kit]]+Table11112[[#This Row],[Common part]]&gt;0,1,"")</f>
        <v/>
      </c>
      <c r="AE431" s="3" t="e">
        <f>VLOOKUP(Table11112[[#This Row],[Resistance (Ohms)]],Values!$A$12:'Values'!D$88,3,0)</f>
        <v>#N/A</v>
      </c>
      <c r="AF431" s="3"/>
      <c r="AG431" s="3" t="str">
        <f>CONCATENATE(Table11112[[#This Row],[Resistance (Ohms)]],Table11112[[#This Row],[Tolerance]],Table11112[[#This Row],[Stock]])</f>
        <v>487kÂ±1%</v>
      </c>
      <c r="AH431" s="10" t="s">
        <v>11347</v>
      </c>
      <c r="AI431" s="6" t="s">
        <v>11351</v>
      </c>
    </row>
    <row r="432" spans="1:35">
      <c r="A432" t="s">
        <v>9890</v>
      </c>
      <c r="B432" t="s">
        <v>9891</v>
      </c>
      <c r="C432" t="s">
        <v>10679</v>
      </c>
      <c r="D432" t="s">
        <v>10680</v>
      </c>
      <c r="E432" t="s">
        <v>60</v>
      </c>
      <c r="F432" t="s">
        <v>10681</v>
      </c>
      <c r="G432">
        <v>4955</v>
      </c>
      <c r="H432">
        <v>0</v>
      </c>
      <c r="I432">
        <v>0.1</v>
      </c>
      <c r="J432">
        <v>0</v>
      </c>
      <c r="K432">
        <v>1</v>
      </c>
      <c r="L432" t="s">
        <v>38</v>
      </c>
      <c r="M432" t="s">
        <v>9895</v>
      </c>
      <c r="N432" t="s">
        <v>1190</v>
      </c>
      <c r="O432" t="s">
        <v>24</v>
      </c>
      <c r="P432" t="s">
        <v>9896</v>
      </c>
      <c r="Q432" t="s">
        <v>9897</v>
      </c>
      <c r="R432" t="s">
        <v>20</v>
      </c>
      <c r="S432" t="s">
        <v>105</v>
      </c>
      <c r="T432" t="s">
        <v>67</v>
      </c>
      <c r="U432" t="s">
        <v>9202</v>
      </c>
      <c r="V432" t="s">
        <v>9202</v>
      </c>
      <c r="W432" t="s">
        <v>9898</v>
      </c>
      <c r="X432" t="s">
        <v>20</v>
      </c>
      <c r="Y432">
        <v>2</v>
      </c>
      <c r="AB432" s="3" t="str">
        <f>IF(Table11112[[#This Row],[In Adafruit Kit]]+Table11112[[#This Row],[Common part]]&gt;0,1,"")</f>
        <v/>
      </c>
      <c r="AE432" s="3" t="e">
        <f>VLOOKUP(Table11112[[#This Row],[Resistance (Ohms)]],Values!$A$12:'Values'!D$88,3,0)</f>
        <v>#N/A</v>
      </c>
      <c r="AF432" s="3"/>
      <c r="AG432" s="3" t="str">
        <f>CONCATENATE(Table11112[[#This Row],[Resistance (Ohms)]],Table11112[[#This Row],[Tolerance]],Table11112[[#This Row],[Stock]])</f>
        <v>154kÂ±1%</v>
      </c>
      <c r="AH432" s="10" t="s">
        <v>11347</v>
      </c>
      <c r="AI432" s="6" t="s">
        <v>11351</v>
      </c>
    </row>
    <row r="433" spans="1:35">
      <c r="A433" t="s">
        <v>9890</v>
      </c>
      <c r="B433" t="s">
        <v>9891</v>
      </c>
      <c r="C433" t="s">
        <v>10682</v>
      </c>
      <c r="D433" t="s">
        <v>10683</v>
      </c>
      <c r="E433" t="s">
        <v>60</v>
      </c>
      <c r="F433" t="s">
        <v>10684</v>
      </c>
      <c r="G433">
        <v>5255</v>
      </c>
      <c r="H433">
        <v>0</v>
      </c>
      <c r="I433">
        <v>0.1</v>
      </c>
      <c r="J433">
        <v>0</v>
      </c>
      <c r="K433">
        <v>1</v>
      </c>
      <c r="L433" t="s">
        <v>38</v>
      </c>
      <c r="M433" t="s">
        <v>9895</v>
      </c>
      <c r="N433" t="s">
        <v>1213</v>
      </c>
      <c r="O433" t="s">
        <v>24</v>
      </c>
      <c r="P433" t="s">
        <v>9896</v>
      </c>
      <c r="Q433" t="s">
        <v>9897</v>
      </c>
      <c r="R433" t="s">
        <v>20</v>
      </c>
      <c r="S433" t="s">
        <v>105</v>
      </c>
      <c r="T433" t="s">
        <v>67</v>
      </c>
      <c r="U433" t="s">
        <v>9202</v>
      </c>
      <c r="V433" t="s">
        <v>9202</v>
      </c>
      <c r="W433" t="s">
        <v>9898</v>
      </c>
      <c r="X433" t="s">
        <v>20</v>
      </c>
      <c r="Y433">
        <v>2</v>
      </c>
      <c r="AB433" s="3" t="str">
        <f>IF(Table11112[[#This Row],[In Adafruit Kit]]+Table11112[[#This Row],[Common part]]&gt;0,1,"")</f>
        <v/>
      </c>
      <c r="AE433" s="3" t="e">
        <f>VLOOKUP(Table11112[[#This Row],[Resistance (Ohms)]],Values!$A$12:'Values'!D$88,3,0)</f>
        <v>#N/A</v>
      </c>
      <c r="AF433" s="3"/>
      <c r="AG433" s="3" t="str">
        <f>CONCATENATE(Table11112[[#This Row],[Resistance (Ohms)]],Table11112[[#This Row],[Tolerance]],Table11112[[#This Row],[Stock]])</f>
        <v>374kÂ±1%</v>
      </c>
      <c r="AH433" s="10" t="s">
        <v>11347</v>
      </c>
      <c r="AI433" s="6" t="s">
        <v>11351</v>
      </c>
    </row>
    <row r="434" spans="1:35">
      <c r="A434" t="s">
        <v>9890</v>
      </c>
      <c r="B434" t="s">
        <v>9891</v>
      </c>
      <c r="C434" t="s">
        <v>10685</v>
      </c>
      <c r="D434" t="s">
        <v>10686</v>
      </c>
      <c r="E434" t="s">
        <v>60</v>
      </c>
      <c r="F434" t="s">
        <v>10687</v>
      </c>
      <c r="G434">
        <v>5254</v>
      </c>
      <c r="H434">
        <v>0</v>
      </c>
      <c r="I434">
        <v>0.1</v>
      </c>
      <c r="J434">
        <v>0</v>
      </c>
      <c r="K434">
        <v>1</v>
      </c>
      <c r="L434" t="s">
        <v>38</v>
      </c>
      <c r="M434" t="s">
        <v>9895</v>
      </c>
      <c r="N434" t="s">
        <v>1783</v>
      </c>
      <c r="O434" t="s">
        <v>24</v>
      </c>
      <c r="P434" t="s">
        <v>9896</v>
      </c>
      <c r="Q434" t="s">
        <v>9897</v>
      </c>
      <c r="R434" t="s">
        <v>20</v>
      </c>
      <c r="S434" t="s">
        <v>105</v>
      </c>
      <c r="T434" t="s">
        <v>67</v>
      </c>
      <c r="U434" t="s">
        <v>9202</v>
      </c>
      <c r="V434" t="s">
        <v>9202</v>
      </c>
      <c r="W434" t="s">
        <v>9898</v>
      </c>
      <c r="X434" t="s">
        <v>20</v>
      </c>
      <c r="Y434">
        <v>2</v>
      </c>
      <c r="AB434" s="3" t="str">
        <f>IF(Table11112[[#This Row],[In Adafruit Kit]]+Table11112[[#This Row],[Common part]]&gt;0,1,"")</f>
        <v/>
      </c>
      <c r="AE434" s="3" t="e">
        <f>VLOOKUP(Table11112[[#This Row],[Resistance (Ohms)]],Values!$A$12:'Values'!D$88,3,0)</f>
        <v>#N/A</v>
      </c>
      <c r="AF434" s="3"/>
      <c r="AG434" s="3" t="str">
        <f>CONCATENATE(Table11112[[#This Row],[Resistance (Ohms)]],Table11112[[#This Row],[Tolerance]],Table11112[[#This Row],[Stock]])</f>
        <v>287kÂ±1%</v>
      </c>
      <c r="AH434" s="10" t="s">
        <v>11347</v>
      </c>
      <c r="AI434" s="6" t="s">
        <v>11351</v>
      </c>
    </row>
    <row r="435" spans="1:35">
      <c r="A435" t="s">
        <v>9890</v>
      </c>
      <c r="B435" t="s">
        <v>9891</v>
      </c>
      <c r="C435" t="s">
        <v>10688</v>
      </c>
      <c r="D435" t="s">
        <v>10689</v>
      </c>
      <c r="E435" t="s">
        <v>60</v>
      </c>
      <c r="F435" t="s">
        <v>10690</v>
      </c>
      <c r="G435">
        <v>5220</v>
      </c>
      <c r="H435">
        <v>0</v>
      </c>
      <c r="I435">
        <v>0.1</v>
      </c>
      <c r="J435">
        <v>0</v>
      </c>
      <c r="K435">
        <v>1</v>
      </c>
      <c r="L435" t="s">
        <v>38</v>
      </c>
      <c r="M435" t="s">
        <v>9895</v>
      </c>
      <c r="N435">
        <v>14</v>
      </c>
      <c r="O435" t="s">
        <v>24</v>
      </c>
      <c r="P435" t="s">
        <v>9896</v>
      </c>
      <c r="Q435" t="s">
        <v>9897</v>
      </c>
      <c r="R435" t="s">
        <v>20</v>
      </c>
      <c r="S435" t="s">
        <v>105</v>
      </c>
      <c r="T435" t="s">
        <v>67</v>
      </c>
      <c r="U435" t="s">
        <v>9202</v>
      </c>
      <c r="V435" t="s">
        <v>9202</v>
      </c>
      <c r="W435" t="s">
        <v>9898</v>
      </c>
      <c r="X435" t="s">
        <v>20</v>
      </c>
      <c r="Y435">
        <v>2</v>
      </c>
      <c r="AB435" s="3" t="str">
        <f>IF(Table11112[[#This Row],[In Adafruit Kit]]+Table11112[[#This Row],[Common part]]&gt;0,1,"")</f>
        <v/>
      </c>
      <c r="AE435" s="3" t="e">
        <f>VLOOKUP(Table11112[[#This Row],[Resistance (Ohms)]],Values!$A$12:'Values'!D$88,3,0)</f>
        <v>#N/A</v>
      </c>
      <c r="AF435" s="3"/>
      <c r="AG435" s="3" t="str">
        <f>CONCATENATE(Table11112[[#This Row],[Resistance (Ohms)]],Table11112[[#This Row],[Tolerance]],Table11112[[#This Row],[Stock]])</f>
        <v>14Â±1%</v>
      </c>
      <c r="AH435" s="10" t="s">
        <v>11347</v>
      </c>
      <c r="AI435" s="6" t="s">
        <v>11351</v>
      </c>
    </row>
    <row r="436" spans="1:35">
      <c r="A436" t="s">
        <v>9890</v>
      </c>
      <c r="B436" t="s">
        <v>9891</v>
      </c>
      <c r="C436" t="s">
        <v>10691</v>
      </c>
      <c r="D436" t="s">
        <v>10692</v>
      </c>
      <c r="E436" t="s">
        <v>60</v>
      </c>
      <c r="F436" t="s">
        <v>10693</v>
      </c>
      <c r="G436">
        <v>5177</v>
      </c>
      <c r="H436">
        <v>0</v>
      </c>
      <c r="I436">
        <v>0.1</v>
      </c>
      <c r="J436">
        <v>0</v>
      </c>
      <c r="K436">
        <v>1</v>
      </c>
      <c r="L436" t="s">
        <v>38</v>
      </c>
      <c r="M436" t="s">
        <v>9895</v>
      </c>
      <c r="N436">
        <v>162</v>
      </c>
      <c r="O436" t="s">
        <v>24</v>
      </c>
      <c r="P436" t="s">
        <v>9896</v>
      </c>
      <c r="Q436" t="s">
        <v>9897</v>
      </c>
      <c r="R436" t="s">
        <v>20</v>
      </c>
      <c r="S436" t="s">
        <v>105</v>
      </c>
      <c r="T436" t="s">
        <v>67</v>
      </c>
      <c r="U436" t="s">
        <v>9202</v>
      </c>
      <c r="V436" t="s">
        <v>9202</v>
      </c>
      <c r="W436" t="s">
        <v>9898</v>
      </c>
      <c r="X436" t="s">
        <v>20</v>
      </c>
      <c r="Y436">
        <v>2</v>
      </c>
      <c r="AB436" s="3" t="str">
        <f>IF(Table11112[[#This Row],[In Adafruit Kit]]+Table11112[[#This Row],[Common part]]&gt;0,1,"")</f>
        <v/>
      </c>
      <c r="AE436" s="3" t="e">
        <f>VLOOKUP(Table11112[[#This Row],[Resistance (Ohms)]],Values!$A$12:'Values'!D$88,3,0)</f>
        <v>#N/A</v>
      </c>
      <c r="AF436" s="3"/>
      <c r="AG436" s="3" t="str">
        <f>CONCATENATE(Table11112[[#This Row],[Resistance (Ohms)]],Table11112[[#This Row],[Tolerance]],Table11112[[#This Row],[Stock]])</f>
        <v>162Â±1%</v>
      </c>
      <c r="AH436" s="10" t="s">
        <v>11347</v>
      </c>
      <c r="AI436" s="6" t="s">
        <v>11351</v>
      </c>
    </row>
    <row r="437" spans="1:35">
      <c r="A437" t="s">
        <v>9890</v>
      </c>
      <c r="B437" t="s">
        <v>9891</v>
      </c>
      <c r="C437" t="s">
        <v>10694</v>
      </c>
      <c r="D437" t="s">
        <v>10695</v>
      </c>
      <c r="E437" t="s">
        <v>60</v>
      </c>
      <c r="F437" t="s">
        <v>10696</v>
      </c>
      <c r="G437">
        <v>4868</v>
      </c>
      <c r="H437">
        <v>0</v>
      </c>
      <c r="I437">
        <v>0.1</v>
      </c>
      <c r="J437">
        <v>0</v>
      </c>
      <c r="K437">
        <v>1</v>
      </c>
      <c r="L437" t="s">
        <v>38</v>
      </c>
      <c r="M437" t="s">
        <v>9895</v>
      </c>
      <c r="N437">
        <v>604</v>
      </c>
      <c r="O437" t="s">
        <v>24</v>
      </c>
      <c r="P437" t="s">
        <v>9896</v>
      </c>
      <c r="Q437" t="s">
        <v>9897</v>
      </c>
      <c r="R437" t="s">
        <v>20</v>
      </c>
      <c r="S437" t="s">
        <v>105</v>
      </c>
      <c r="T437" t="s">
        <v>67</v>
      </c>
      <c r="U437" t="s">
        <v>9202</v>
      </c>
      <c r="V437" t="s">
        <v>9202</v>
      </c>
      <c r="W437" t="s">
        <v>9898</v>
      </c>
      <c r="X437" t="s">
        <v>20</v>
      </c>
      <c r="Y437">
        <v>2</v>
      </c>
      <c r="AB437" s="3" t="str">
        <f>IF(Table11112[[#This Row],[In Adafruit Kit]]+Table11112[[#This Row],[Common part]]&gt;0,1,"")</f>
        <v/>
      </c>
      <c r="AE437" s="3" t="e">
        <f>VLOOKUP(Table11112[[#This Row],[Resistance (Ohms)]],Values!$A$12:'Values'!D$88,3,0)</f>
        <v>#N/A</v>
      </c>
      <c r="AF437" s="3"/>
      <c r="AG437" s="3" t="str">
        <f>CONCATENATE(Table11112[[#This Row],[Resistance (Ohms)]],Table11112[[#This Row],[Tolerance]],Table11112[[#This Row],[Stock]])</f>
        <v>604Â±1%</v>
      </c>
      <c r="AH437" s="10" t="s">
        <v>11347</v>
      </c>
      <c r="AI437" s="6" t="s">
        <v>11351</v>
      </c>
    </row>
    <row r="438" spans="1:35">
      <c r="A438" t="s">
        <v>9890</v>
      </c>
      <c r="B438" t="s">
        <v>9891</v>
      </c>
      <c r="C438" t="s">
        <v>10697</v>
      </c>
      <c r="D438" t="s">
        <v>10698</v>
      </c>
      <c r="E438" t="s">
        <v>60</v>
      </c>
      <c r="F438" t="s">
        <v>10699</v>
      </c>
      <c r="G438">
        <v>4929</v>
      </c>
      <c r="H438">
        <v>0</v>
      </c>
      <c r="I438">
        <v>0.1</v>
      </c>
      <c r="J438">
        <v>0</v>
      </c>
      <c r="K438">
        <v>1</v>
      </c>
      <c r="L438" t="s">
        <v>38</v>
      </c>
      <c r="M438" t="s">
        <v>9895</v>
      </c>
      <c r="N438">
        <v>35.700000000000003</v>
      </c>
      <c r="O438" t="s">
        <v>24</v>
      </c>
      <c r="P438" t="s">
        <v>9896</v>
      </c>
      <c r="Q438" t="s">
        <v>9897</v>
      </c>
      <c r="R438" t="s">
        <v>20</v>
      </c>
      <c r="S438" t="s">
        <v>105</v>
      </c>
      <c r="T438" t="s">
        <v>67</v>
      </c>
      <c r="U438" t="s">
        <v>9202</v>
      </c>
      <c r="V438" t="s">
        <v>9202</v>
      </c>
      <c r="W438" t="s">
        <v>9898</v>
      </c>
      <c r="X438" t="s">
        <v>20</v>
      </c>
      <c r="Y438">
        <v>2</v>
      </c>
      <c r="AB438" s="3" t="str">
        <f>IF(Table11112[[#This Row],[In Adafruit Kit]]+Table11112[[#This Row],[Common part]]&gt;0,1,"")</f>
        <v/>
      </c>
      <c r="AE438" s="3" t="e">
        <f>VLOOKUP(Table11112[[#This Row],[Resistance (Ohms)]],Values!$A$12:'Values'!D$88,3,0)</f>
        <v>#N/A</v>
      </c>
      <c r="AF438" s="3"/>
      <c r="AG438" s="3" t="str">
        <f>CONCATENATE(Table11112[[#This Row],[Resistance (Ohms)]],Table11112[[#This Row],[Tolerance]],Table11112[[#This Row],[Stock]])</f>
        <v>35.7Â±1%</v>
      </c>
      <c r="AH438" s="10" t="s">
        <v>11347</v>
      </c>
      <c r="AI438" s="6" t="s">
        <v>11351</v>
      </c>
    </row>
    <row r="439" spans="1:35">
      <c r="A439" t="s">
        <v>9890</v>
      </c>
      <c r="B439" t="s">
        <v>9891</v>
      </c>
      <c r="C439" t="s">
        <v>10700</v>
      </c>
      <c r="D439" t="s">
        <v>10701</v>
      </c>
      <c r="E439" t="s">
        <v>60</v>
      </c>
      <c r="F439" t="s">
        <v>10702</v>
      </c>
      <c r="G439">
        <v>4926</v>
      </c>
      <c r="H439">
        <v>0</v>
      </c>
      <c r="I439">
        <v>0.1</v>
      </c>
      <c r="J439">
        <v>0</v>
      </c>
      <c r="K439">
        <v>1</v>
      </c>
      <c r="L439" t="s">
        <v>38</v>
      </c>
      <c r="M439" t="s">
        <v>9895</v>
      </c>
      <c r="N439" t="s">
        <v>1395</v>
      </c>
      <c r="O439" t="s">
        <v>24</v>
      </c>
      <c r="P439" t="s">
        <v>9896</v>
      </c>
      <c r="Q439" t="s">
        <v>9897</v>
      </c>
      <c r="R439" t="s">
        <v>20</v>
      </c>
      <c r="S439" t="s">
        <v>105</v>
      </c>
      <c r="T439" t="s">
        <v>67</v>
      </c>
      <c r="U439" t="s">
        <v>9202</v>
      </c>
      <c r="V439" t="s">
        <v>9202</v>
      </c>
      <c r="W439" t="s">
        <v>9898</v>
      </c>
      <c r="X439" t="s">
        <v>20</v>
      </c>
      <c r="Y439">
        <v>2</v>
      </c>
      <c r="AB439" s="3" t="str">
        <f>IF(Table11112[[#This Row],[In Adafruit Kit]]+Table11112[[#This Row],[Common part]]&gt;0,1,"")</f>
        <v/>
      </c>
      <c r="AE439" s="3" t="e">
        <f>VLOOKUP(Table11112[[#This Row],[Resistance (Ohms)]],Values!$A$12:'Values'!D$88,3,0)</f>
        <v>#N/A</v>
      </c>
      <c r="AF439" s="3"/>
      <c r="AG439" s="3" t="str">
        <f>CONCATENATE(Table11112[[#This Row],[Resistance (Ohms)]],Table11112[[#This Row],[Tolerance]],Table11112[[#This Row],[Stock]])</f>
        <v>15.4kÂ±1%</v>
      </c>
      <c r="AH439" s="10" t="s">
        <v>11347</v>
      </c>
      <c r="AI439" s="6" t="s">
        <v>11351</v>
      </c>
    </row>
    <row r="440" spans="1:35">
      <c r="A440" t="s">
        <v>9890</v>
      </c>
      <c r="B440" t="s">
        <v>9891</v>
      </c>
      <c r="C440" t="s">
        <v>10703</v>
      </c>
      <c r="D440" t="s">
        <v>10704</v>
      </c>
      <c r="E440" t="s">
        <v>60</v>
      </c>
      <c r="F440" t="s">
        <v>10705</v>
      </c>
      <c r="G440">
        <v>4717</v>
      </c>
      <c r="H440">
        <v>0</v>
      </c>
      <c r="I440">
        <v>0.1</v>
      </c>
      <c r="J440">
        <v>0</v>
      </c>
      <c r="K440">
        <v>1</v>
      </c>
      <c r="L440" t="s">
        <v>38</v>
      </c>
      <c r="M440" t="s">
        <v>9895</v>
      </c>
      <c r="N440" t="s">
        <v>1720</v>
      </c>
      <c r="O440" t="s">
        <v>24</v>
      </c>
      <c r="P440" t="s">
        <v>9896</v>
      </c>
      <c r="Q440" t="s">
        <v>9897</v>
      </c>
      <c r="R440" t="s">
        <v>20</v>
      </c>
      <c r="S440" t="s">
        <v>105</v>
      </c>
      <c r="T440" t="s">
        <v>67</v>
      </c>
      <c r="U440" t="s">
        <v>9202</v>
      </c>
      <c r="V440" t="s">
        <v>9202</v>
      </c>
      <c r="W440" t="s">
        <v>9898</v>
      </c>
      <c r="X440" t="s">
        <v>20</v>
      </c>
      <c r="Y440">
        <v>2</v>
      </c>
      <c r="AB440" s="3" t="str">
        <f>IF(Table11112[[#This Row],[In Adafruit Kit]]+Table11112[[#This Row],[Common part]]&gt;0,1,"")</f>
        <v/>
      </c>
      <c r="AE440" s="3" t="e">
        <f>VLOOKUP(Table11112[[#This Row],[Resistance (Ohms)]],Values!$A$12:'Values'!D$88,3,0)</f>
        <v>#N/A</v>
      </c>
      <c r="AF440" s="3"/>
      <c r="AG440" s="3" t="str">
        <f>CONCATENATE(Table11112[[#This Row],[Resistance (Ohms)]],Table11112[[#This Row],[Tolerance]],Table11112[[#This Row],[Stock]])</f>
        <v>8.45kÂ±1%</v>
      </c>
      <c r="AH440" s="10" t="s">
        <v>11347</v>
      </c>
      <c r="AI440" s="6" t="s">
        <v>11351</v>
      </c>
    </row>
    <row r="441" spans="1:35">
      <c r="A441" t="s">
        <v>9890</v>
      </c>
      <c r="B441" t="s">
        <v>9891</v>
      </c>
      <c r="C441" t="s">
        <v>10706</v>
      </c>
      <c r="D441" t="s">
        <v>10707</v>
      </c>
      <c r="E441" t="s">
        <v>60</v>
      </c>
      <c r="F441" t="s">
        <v>10708</v>
      </c>
      <c r="G441">
        <v>4895</v>
      </c>
      <c r="H441">
        <v>0</v>
      </c>
      <c r="I441">
        <v>0.1</v>
      </c>
      <c r="J441">
        <v>0</v>
      </c>
      <c r="K441">
        <v>1</v>
      </c>
      <c r="L441" t="s">
        <v>38</v>
      </c>
      <c r="M441" t="s">
        <v>9895</v>
      </c>
      <c r="N441">
        <v>232</v>
      </c>
      <c r="O441" t="s">
        <v>24</v>
      </c>
      <c r="P441" t="s">
        <v>9896</v>
      </c>
      <c r="Q441" t="s">
        <v>9897</v>
      </c>
      <c r="R441" t="s">
        <v>20</v>
      </c>
      <c r="S441" t="s">
        <v>105</v>
      </c>
      <c r="T441" t="s">
        <v>67</v>
      </c>
      <c r="U441" t="s">
        <v>9202</v>
      </c>
      <c r="V441" t="s">
        <v>9202</v>
      </c>
      <c r="W441" t="s">
        <v>9898</v>
      </c>
      <c r="X441" t="s">
        <v>20</v>
      </c>
      <c r="Y441">
        <v>2</v>
      </c>
      <c r="AB441" s="3" t="str">
        <f>IF(Table11112[[#This Row],[In Adafruit Kit]]+Table11112[[#This Row],[Common part]]&gt;0,1,"")</f>
        <v/>
      </c>
      <c r="AE441" s="3" t="e">
        <f>VLOOKUP(Table11112[[#This Row],[Resistance (Ohms)]],Values!$A$12:'Values'!D$88,3,0)</f>
        <v>#N/A</v>
      </c>
      <c r="AF441" s="3"/>
      <c r="AG441" s="3" t="str">
        <f>CONCATENATE(Table11112[[#This Row],[Resistance (Ohms)]],Table11112[[#This Row],[Tolerance]],Table11112[[#This Row],[Stock]])</f>
        <v>232Â±1%</v>
      </c>
      <c r="AH441" s="10" t="s">
        <v>11347</v>
      </c>
      <c r="AI441" s="6" t="s">
        <v>11351</v>
      </c>
    </row>
    <row r="442" spans="1:35">
      <c r="A442" t="s">
        <v>9890</v>
      </c>
      <c r="B442" t="s">
        <v>9891</v>
      </c>
      <c r="C442" t="s">
        <v>10709</v>
      </c>
      <c r="D442" t="s">
        <v>10710</v>
      </c>
      <c r="E442" t="s">
        <v>60</v>
      </c>
      <c r="F442" t="s">
        <v>10711</v>
      </c>
      <c r="G442">
        <v>4635</v>
      </c>
      <c r="H442">
        <v>0</v>
      </c>
      <c r="I442">
        <v>0.1</v>
      </c>
      <c r="J442">
        <v>0</v>
      </c>
      <c r="K442">
        <v>1</v>
      </c>
      <c r="L442" t="s">
        <v>38</v>
      </c>
      <c r="M442" t="s">
        <v>9895</v>
      </c>
      <c r="N442" t="s">
        <v>1161</v>
      </c>
      <c r="O442" t="s">
        <v>24</v>
      </c>
      <c r="P442" t="s">
        <v>9896</v>
      </c>
      <c r="Q442" t="s">
        <v>9897</v>
      </c>
      <c r="R442" t="s">
        <v>20</v>
      </c>
      <c r="S442" t="s">
        <v>105</v>
      </c>
      <c r="T442" t="s">
        <v>67</v>
      </c>
      <c r="U442" t="s">
        <v>9202</v>
      </c>
      <c r="V442" t="s">
        <v>9202</v>
      </c>
      <c r="W442" t="s">
        <v>9898</v>
      </c>
      <c r="X442" t="s">
        <v>20</v>
      </c>
      <c r="Y442">
        <v>2</v>
      </c>
      <c r="AB442" s="3" t="str">
        <f>IF(Table11112[[#This Row],[In Adafruit Kit]]+Table11112[[#This Row],[Common part]]&gt;0,1,"")</f>
        <v/>
      </c>
      <c r="AE442" s="3" t="e">
        <f>VLOOKUP(Table11112[[#This Row],[Resistance (Ohms)]],Values!$A$12:'Values'!D$88,3,0)</f>
        <v>#N/A</v>
      </c>
      <c r="AF442" s="3"/>
      <c r="AG442" s="3" t="str">
        <f>CONCATENATE(Table11112[[#This Row],[Resistance (Ohms)]],Table11112[[#This Row],[Tolerance]],Table11112[[#This Row],[Stock]])</f>
        <v>6.65kÂ±1%</v>
      </c>
      <c r="AH442" s="10" t="s">
        <v>11347</v>
      </c>
      <c r="AI442" s="6" t="s">
        <v>11351</v>
      </c>
    </row>
    <row r="443" spans="1:35">
      <c r="A443" t="s">
        <v>9890</v>
      </c>
      <c r="B443" t="s">
        <v>9891</v>
      </c>
      <c r="C443" t="s">
        <v>10712</v>
      </c>
      <c r="D443" t="s">
        <v>10713</v>
      </c>
      <c r="E443" t="s">
        <v>60</v>
      </c>
      <c r="F443" t="s">
        <v>10714</v>
      </c>
      <c r="G443">
        <v>4833</v>
      </c>
      <c r="H443">
        <v>0</v>
      </c>
      <c r="I443">
        <v>0.1</v>
      </c>
      <c r="J443">
        <v>0</v>
      </c>
      <c r="K443">
        <v>1</v>
      </c>
      <c r="L443" t="s">
        <v>38</v>
      </c>
      <c r="M443" t="s">
        <v>9895</v>
      </c>
      <c r="N443" t="s">
        <v>1468</v>
      </c>
      <c r="O443" t="s">
        <v>24</v>
      </c>
      <c r="P443" t="s">
        <v>9896</v>
      </c>
      <c r="Q443" t="s">
        <v>9897</v>
      </c>
      <c r="R443" t="s">
        <v>20</v>
      </c>
      <c r="S443" t="s">
        <v>105</v>
      </c>
      <c r="T443" t="s">
        <v>67</v>
      </c>
      <c r="U443" t="s">
        <v>9202</v>
      </c>
      <c r="V443" t="s">
        <v>9202</v>
      </c>
      <c r="W443" t="s">
        <v>9898</v>
      </c>
      <c r="X443" t="s">
        <v>20</v>
      </c>
      <c r="Y443">
        <v>2</v>
      </c>
      <c r="AB443" s="3" t="str">
        <f>IF(Table11112[[#This Row],[In Adafruit Kit]]+Table11112[[#This Row],[Common part]]&gt;0,1,"")</f>
        <v/>
      </c>
      <c r="AE443" s="3" t="e">
        <f>VLOOKUP(Table11112[[#This Row],[Resistance (Ohms)]],Values!$A$12:'Values'!D$88,3,0)</f>
        <v>#N/A</v>
      </c>
      <c r="AF443" s="3"/>
      <c r="AG443" s="3" t="str">
        <f>CONCATENATE(Table11112[[#This Row],[Resistance (Ohms)]],Table11112[[#This Row],[Tolerance]],Table11112[[#This Row],[Stock]])</f>
        <v>442kÂ±1%</v>
      </c>
      <c r="AH443" s="10" t="s">
        <v>11347</v>
      </c>
      <c r="AI443" s="6" t="s">
        <v>11351</v>
      </c>
    </row>
    <row r="444" spans="1:35">
      <c r="A444" t="s">
        <v>9890</v>
      </c>
      <c r="B444" t="s">
        <v>9891</v>
      </c>
      <c r="C444" t="s">
        <v>10715</v>
      </c>
      <c r="D444" t="s">
        <v>10716</v>
      </c>
      <c r="E444" t="s">
        <v>60</v>
      </c>
      <c r="F444" t="s">
        <v>10717</v>
      </c>
      <c r="G444">
        <v>4797</v>
      </c>
      <c r="H444">
        <v>0</v>
      </c>
      <c r="I444">
        <v>0.1</v>
      </c>
      <c r="J444">
        <v>0</v>
      </c>
      <c r="K444">
        <v>1</v>
      </c>
      <c r="L444" t="s">
        <v>38</v>
      </c>
      <c r="M444" t="s">
        <v>9895</v>
      </c>
      <c r="N444">
        <v>71.5</v>
      </c>
      <c r="O444" t="s">
        <v>24</v>
      </c>
      <c r="P444" t="s">
        <v>9896</v>
      </c>
      <c r="Q444" t="s">
        <v>9897</v>
      </c>
      <c r="R444" t="s">
        <v>20</v>
      </c>
      <c r="S444" t="s">
        <v>105</v>
      </c>
      <c r="T444" t="s">
        <v>67</v>
      </c>
      <c r="U444" t="s">
        <v>9202</v>
      </c>
      <c r="V444" t="s">
        <v>9202</v>
      </c>
      <c r="W444" t="s">
        <v>9898</v>
      </c>
      <c r="X444" t="s">
        <v>20</v>
      </c>
      <c r="Y444">
        <v>2</v>
      </c>
      <c r="AB444" s="3" t="str">
        <f>IF(Table11112[[#This Row],[In Adafruit Kit]]+Table11112[[#This Row],[Common part]]&gt;0,1,"")</f>
        <v/>
      </c>
      <c r="AE444" s="3" t="e">
        <f>VLOOKUP(Table11112[[#This Row],[Resistance (Ohms)]],Values!$A$12:'Values'!D$88,3,0)</f>
        <v>#N/A</v>
      </c>
      <c r="AF444" s="3"/>
      <c r="AG444" s="3" t="str">
        <f>CONCATENATE(Table11112[[#This Row],[Resistance (Ohms)]],Table11112[[#This Row],[Tolerance]],Table11112[[#This Row],[Stock]])</f>
        <v>71.5Â±1%</v>
      </c>
      <c r="AH444" s="10" t="s">
        <v>11347</v>
      </c>
      <c r="AI444" s="6" t="s">
        <v>11351</v>
      </c>
    </row>
    <row r="445" spans="1:35">
      <c r="A445" t="s">
        <v>9890</v>
      </c>
      <c r="B445" t="s">
        <v>9891</v>
      </c>
      <c r="C445" t="s">
        <v>10718</v>
      </c>
      <c r="D445" t="s">
        <v>10719</v>
      </c>
      <c r="E445" t="s">
        <v>60</v>
      </c>
      <c r="F445" t="s">
        <v>10720</v>
      </c>
      <c r="G445">
        <v>4749</v>
      </c>
      <c r="H445">
        <v>0</v>
      </c>
      <c r="I445">
        <v>0.1</v>
      </c>
      <c r="J445">
        <v>0</v>
      </c>
      <c r="K445">
        <v>1</v>
      </c>
      <c r="L445" t="s">
        <v>38</v>
      </c>
      <c r="M445" t="s">
        <v>9895</v>
      </c>
      <c r="N445">
        <v>60.4</v>
      </c>
      <c r="O445" t="s">
        <v>24</v>
      </c>
      <c r="P445" t="s">
        <v>9896</v>
      </c>
      <c r="Q445" t="s">
        <v>9897</v>
      </c>
      <c r="R445" t="s">
        <v>20</v>
      </c>
      <c r="S445" t="s">
        <v>105</v>
      </c>
      <c r="T445" t="s">
        <v>67</v>
      </c>
      <c r="U445" t="s">
        <v>9202</v>
      </c>
      <c r="V445" t="s">
        <v>9202</v>
      </c>
      <c r="W445" t="s">
        <v>9898</v>
      </c>
      <c r="X445" t="s">
        <v>20</v>
      </c>
      <c r="Y445">
        <v>2</v>
      </c>
      <c r="AB445" s="3" t="str">
        <f>IF(Table11112[[#This Row],[In Adafruit Kit]]+Table11112[[#This Row],[Common part]]&gt;0,1,"")</f>
        <v/>
      </c>
      <c r="AE445" s="3" t="e">
        <f>VLOOKUP(Table11112[[#This Row],[Resistance (Ohms)]],Values!$A$12:'Values'!D$88,3,0)</f>
        <v>#N/A</v>
      </c>
      <c r="AF445" s="3"/>
      <c r="AG445" s="3" t="str">
        <f>CONCATENATE(Table11112[[#This Row],[Resistance (Ohms)]],Table11112[[#This Row],[Tolerance]],Table11112[[#This Row],[Stock]])</f>
        <v>60.4Â±1%</v>
      </c>
      <c r="AH445" s="10" t="s">
        <v>11347</v>
      </c>
      <c r="AI445" s="6" t="s">
        <v>11351</v>
      </c>
    </row>
    <row r="446" spans="1:35">
      <c r="A446" t="s">
        <v>9890</v>
      </c>
      <c r="B446" t="s">
        <v>9891</v>
      </c>
      <c r="C446" t="s">
        <v>10721</v>
      </c>
      <c r="D446" t="s">
        <v>10722</v>
      </c>
      <c r="E446" t="s">
        <v>60</v>
      </c>
      <c r="F446" t="s">
        <v>10723</v>
      </c>
      <c r="G446">
        <v>4717</v>
      </c>
      <c r="H446">
        <v>0</v>
      </c>
      <c r="I446">
        <v>0.1</v>
      </c>
      <c r="J446">
        <v>0</v>
      </c>
      <c r="K446">
        <v>1</v>
      </c>
      <c r="L446" t="s">
        <v>38</v>
      </c>
      <c r="M446" t="s">
        <v>9895</v>
      </c>
      <c r="N446" t="s">
        <v>1038</v>
      </c>
      <c r="O446" t="s">
        <v>24</v>
      </c>
      <c r="P446" t="s">
        <v>9896</v>
      </c>
      <c r="Q446" t="s">
        <v>9897</v>
      </c>
      <c r="R446" t="s">
        <v>20</v>
      </c>
      <c r="S446" t="s">
        <v>105</v>
      </c>
      <c r="T446" t="s">
        <v>67</v>
      </c>
      <c r="U446" t="s">
        <v>9202</v>
      </c>
      <c r="V446" t="s">
        <v>9202</v>
      </c>
      <c r="W446" t="s">
        <v>9898</v>
      </c>
      <c r="X446" t="s">
        <v>20</v>
      </c>
      <c r="Y446">
        <v>2</v>
      </c>
      <c r="AB446" s="3" t="str">
        <f>IF(Table11112[[#This Row],[In Adafruit Kit]]+Table11112[[#This Row],[Common part]]&gt;0,1,"")</f>
        <v/>
      </c>
      <c r="AE446" s="3" t="e">
        <f>VLOOKUP(Table11112[[#This Row],[Resistance (Ohms)]],Values!$A$12:'Values'!D$88,3,0)</f>
        <v>#N/A</v>
      </c>
      <c r="AF446" s="3"/>
      <c r="AG446" s="3" t="str">
        <f>CONCATENATE(Table11112[[#This Row],[Resistance (Ohms)]],Table11112[[#This Row],[Tolerance]],Table11112[[#This Row],[Stock]])</f>
        <v>102kÂ±1%</v>
      </c>
      <c r="AH446" s="10" t="s">
        <v>11347</v>
      </c>
      <c r="AI446" s="6" t="s">
        <v>11351</v>
      </c>
    </row>
    <row r="447" spans="1:35">
      <c r="A447" t="s">
        <v>9890</v>
      </c>
      <c r="B447" t="s">
        <v>10724</v>
      </c>
      <c r="C447" t="s">
        <v>10725</v>
      </c>
      <c r="D447" t="s">
        <v>10726</v>
      </c>
      <c r="E447" t="s">
        <v>60</v>
      </c>
      <c r="F447" t="s">
        <v>10727</v>
      </c>
      <c r="G447">
        <v>4715</v>
      </c>
      <c r="H447">
        <v>0</v>
      </c>
      <c r="I447">
        <v>0.1</v>
      </c>
      <c r="J447">
        <v>0</v>
      </c>
      <c r="K447">
        <v>1</v>
      </c>
      <c r="L447" t="s">
        <v>38</v>
      </c>
      <c r="M447" t="s">
        <v>9895</v>
      </c>
      <c r="N447" t="s">
        <v>2694</v>
      </c>
      <c r="O447" t="s">
        <v>24</v>
      </c>
      <c r="P447" t="s">
        <v>9896</v>
      </c>
      <c r="Q447" t="s">
        <v>9897</v>
      </c>
      <c r="R447" t="s">
        <v>20</v>
      </c>
      <c r="S447" t="s">
        <v>105</v>
      </c>
      <c r="T447" t="s">
        <v>67</v>
      </c>
      <c r="U447" t="s">
        <v>9202</v>
      </c>
      <c r="V447" t="s">
        <v>9202</v>
      </c>
      <c r="W447" t="s">
        <v>9898</v>
      </c>
      <c r="X447" t="s">
        <v>20</v>
      </c>
      <c r="Y447">
        <v>2</v>
      </c>
      <c r="AB447" s="3" t="str">
        <f>IF(Table11112[[#This Row],[In Adafruit Kit]]+Table11112[[#This Row],[Common part]]&gt;0,1,"")</f>
        <v/>
      </c>
      <c r="AE447" s="3" t="e">
        <f>VLOOKUP(Table11112[[#This Row],[Resistance (Ohms)]],Values!$A$12:'Values'!D$88,3,0)</f>
        <v>#N/A</v>
      </c>
      <c r="AF447" s="3"/>
      <c r="AG447" s="3" t="str">
        <f>CONCATENATE(Table11112[[#This Row],[Resistance (Ohms)]],Table11112[[#This Row],[Tolerance]],Table11112[[#This Row],[Stock]])</f>
        <v>2.55kÂ±1%</v>
      </c>
      <c r="AH447" s="10" t="s">
        <v>11347</v>
      </c>
      <c r="AI447" s="6" t="s">
        <v>11351</v>
      </c>
    </row>
    <row r="448" spans="1:35">
      <c r="A448" t="s">
        <v>9890</v>
      </c>
      <c r="B448" t="s">
        <v>9891</v>
      </c>
      <c r="C448" t="s">
        <v>10728</v>
      </c>
      <c r="D448" t="s">
        <v>10729</v>
      </c>
      <c r="E448" t="s">
        <v>60</v>
      </c>
      <c r="F448" t="s">
        <v>10730</v>
      </c>
      <c r="G448">
        <v>4699</v>
      </c>
      <c r="H448">
        <v>0</v>
      </c>
      <c r="I448">
        <v>0.1</v>
      </c>
      <c r="J448">
        <v>0</v>
      </c>
      <c r="K448">
        <v>1</v>
      </c>
      <c r="L448" t="s">
        <v>38</v>
      </c>
      <c r="M448" t="s">
        <v>9895</v>
      </c>
      <c r="N448">
        <v>16.899999999999999</v>
      </c>
      <c r="O448" t="s">
        <v>24</v>
      </c>
      <c r="P448" t="s">
        <v>9896</v>
      </c>
      <c r="Q448" t="s">
        <v>9897</v>
      </c>
      <c r="R448" t="s">
        <v>20</v>
      </c>
      <c r="S448" t="s">
        <v>105</v>
      </c>
      <c r="T448" t="s">
        <v>67</v>
      </c>
      <c r="U448" t="s">
        <v>9202</v>
      </c>
      <c r="V448" t="s">
        <v>9202</v>
      </c>
      <c r="W448" t="s">
        <v>9898</v>
      </c>
      <c r="X448" t="s">
        <v>20</v>
      </c>
      <c r="Y448">
        <v>2</v>
      </c>
      <c r="AB448" s="3" t="str">
        <f>IF(Table11112[[#This Row],[In Adafruit Kit]]+Table11112[[#This Row],[Common part]]&gt;0,1,"")</f>
        <v/>
      </c>
      <c r="AE448" s="3" t="e">
        <f>VLOOKUP(Table11112[[#This Row],[Resistance (Ohms)]],Values!$A$12:'Values'!D$88,3,0)</f>
        <v>#N/A</v>
      </c>
      <c r="AF448" s="3"/>
      <c r="AG448" s="3" t="str">
        <f>CONCATENATE(Table11112[[#This Row],[Resistance (Ohms)]],Table11112[[#This Row],[Tolerance]],Table11112[[#This Row],[Stock]])</f>
        <v>16.9Â±1%</v>
      </c>
      <c r="AH448" s="10" t="s">
        <v>11347</v>
      </c>
      <c r="AI448" s="6" t="s">
        <v>11351</v>
      </c>
    </row>
    <row r="449" spans="1:35">
      <c r="A449" t="s">
        <v>9890</v>
      </c>
      <c r="B449" t="s">
        <v>9891</v>
      </c>
      <c r="C449" t="s">
        <v>10731</v>
      </c>
      <c r="D449" t="s">
        <v>10732</v>
      </c>
      <c r="E449" t="s">
        <v>60</v>
      </c>
      <c r="F449" t="s">
        <v>10733</v>
      </c>
      <c r="G449">
        <v>4666</v>
      </c>
      <c r="H449">
        <v>0</v>
      </c>
      <c r="I449">
        <v>0.1</v>
      </c>
      <c r="J449">
        <v>0</v>
      </c>
      <c r="K449">
        <v>1</v>
      </c>
      <c r="L449" t="s">
        <v>38</v>
      </c>
      <c r="M449" t="s">
        <v>9895</v>
      </c>
      <c r="N449">
        <v>12.1</v>
      </c>
      <c r="O449" t="s">
        <v>24</v>
      </c>
      <c r="P449" t="s">
        <v>9896</v>
      </c>
      <c r="Q449" t="s">
        <v>9897</v>
      </c>
      <c r="R449" t="s">
        <v>20</v>
      </c>
      <c r="S449" t="s">
        <v>105</v>
      </c>
      <c r="T449" t="s">
        <v>67</v>
      </c>
      <c r="U449" t="s">
        <v>9202</v>
      </c>
      <c r="V449" t="s">
        <v>9202</v>
      </c>
      <c r="W449" t="s">
        <v>9898</v>
      </c>
      <c r="X449" t="s">
        <v>20</v>
      </c>
      <c r="Y449">
        <v>2</v>
      </c>
      <c r="AB449" s="3" t="str">
        <f>IF(Table11112[[#This Row],[In Adafruit Kit]]+Table11112[[#This Row],[Common part]]&gt;0,1,"")</f>
        <v/>
      </c>
      <c r="AE449" s="3" t="e">
        <f>VLOOKUP(Table11112[[#This Row],[Resistance (Ohms)]],Values!$A$12:'Values'!D$88,3,0)</f>
        <v>#N/A</v>
      </c>
      <c r="AF449" s="3"/>
      <c r="AG449" s="3" t="str">
        <f>CONCATENATE(Table11112[[#This Row],[Resistance (Ohms)]],Table11112[[#This Row],[Tolerance]],Table11112[[#This Row],[Stock]])</f>
        <v>12.1Â±1%</v>
      </c>
      <c r="AH449" s="10" t="s">
        <v>11347</v>
      </c>
      <c r="AI449" s="6" t="s">
        <v>11351</v>
      </c>
    </row>
    <row r="450" spans="1:35">
      <c r="A450" t="s">
        <v>9890</v>
      </c>
      <c r="B450" t="s">
        <v>9891</v>
      </c>
      <c r="C450" t="s">
        <v>10734</v>
      </c>
      <c r="D450" t="s">
        <v>10735</v>
      </c>
      <c r="E450" t="s">
        <v>60</v>
      </c>
      <c r="F450" t="s">
        <v>10736</v>
      </c>
      <c r="G450">
        <v>4646</v>
      </c>
      <c r="H450">
        <v>0</v>
      </c>
      <c r="I450">
        <v>0.1</v>
      </c>
      <c r="J450">
        <v>0</v>
      </c>
      <c r="K450">
        <v>1</v>
      </c>
      <c r="L450" t="s">
        <v>38</v>
      </c>
      <c r="M450" t="s">
        <v>9895</v>
      </c>
      <c r="N450" t="s">
        <v>989</v>
      </c>
      <c r="O450" t="s">
        <v>24</v>
      </c>
      <c r="P450" t="s">
        <v>9896</v>
      </c>
      <c r="Q450" t="s">
        <v>9897</v>
      </c>
      <c r="R450" t="s">
        <v>20</v>
      </c>
      <c r="S450" t="s">
        <v>105</v>
      </c>
      <c r="T450" t="s">
        <v>67</v>
      </c>
      <c r="U450" t="s">
        <v>9202</v>
      </c>
      <c r="V450" t="s">
        <v>9202</v>
      </c>
      <c r="W450" t="s">
        <v>9898</v>
      </c>
      <c r="X450" t="s">
        <v>20</v>
      </c>
      <c r="Y450">
        <v>2</v>
      </c>
      <c r="AB450" s="3" t="str">
        <f>IF(Table11112[[#This Row],[In Adafruit Kit]]+Table11112[[#This Row],[Common part]]&gt;0,1,"")</f>
        <v/>
      </c>
      <c r="AE450" s="3" t="e">
        <f>VLOOKUP(Table11112[[#This Row],[Resistance (Ohms)]],Values!$A$12:'Values'!D$88,3,0)</f>
        <v>#N/A</v>
      </c>
      <c r="AF450" s="3"/>
      <c r="AG450" s="3" t="str">
        <f>CONCATENATE(Table11112[[#This Row],[Resistance (Ohms)]],Table11112[[#This Row],[Tolerance]],Table11112[[#This Row],[Stock]])</f>
        <v>16.9kÂ±1%</v>
      </c>
      <c r="AH450" s="10" t="s">
        <v>11347</v>
      </c>
      <c r="AI450" s="6" t="s">
        <v>11351</v>
      </c>
    </row>
    <row r="451" spans="1:35">
      <c r="A451" t="s">
        <v>9890</v>
      </c>
      <c r="B451" t="s">
        <v>9891</v>
      </c>
      <c r="C451" t="s">
        <v>10737</v>
      </c>
      <c r="D451" t="s">
        <v>10738</v>
      </c>
      <c r="E451" t="s">
        <v>60</v>
      </c>
      <c r="F451" t="s">
        <v>10739</v>
      </c>
      <c r="G451">
        <v>4615</v>
      </c>
      <c r="H451">
        <v>0</v>
      </c>
      <c r="I451">
        <v>0.1</v>
      </c>
      <c r="J451">
        <v>0</v>
      </c>
      <c r="K451">
        <v>1</v>
      </c>
      <c r="L451" t="s">
        <v>38</v>
      </c>
      <c r="M451" t="s">
        <v>9895</v>
      </c>
      <c r="N451">
        <v>383</v>
      </c>
      <c r="O451" t="s">
        <v>24</v>
      </c>
      <c r="P451" t="s">
        <v>9896</v>
      </c>
      <c r="Q451" t="s">
        <v>9897</v>
      </c>
      <c r="R451" t="s">
        <v>20</v>
      </c>
      <c r="S451" t="s">
        <v>105</v>
      </c>
      <c r="T451" t="s">
        <v>67</v>
      </c>
      <c r="U451" t="s">
        <v>9202</v>
      </c>
      <c r="V451" t="s">
        <v>9202</v>
      </c>
      <c r="W451" t="s">
        <v>9898</v>
      </c>
      <c r="X451" t="s">
        <v>20</v>
      </c>
      <c r="Y451">
        <v>2</v>
      </c>
      <c r="AB451" s="3" t="str">
        <f>IF(Table11112[[#This Row],[In Adafruit Kit]]+Table11112[[#This Row],[Common part]]&gt;0,1,"")</f>
        <v/>
      </c>
      <c r="AE451" s="3" t="e">
        <f>VLOOKUP(Table11112[[#This Row],[Resistance (Ohms)]],Values!$A$12:'Values'!D$88,3,0)</f>
        <v>#N/A</v>
      </c>
      <c r="AF451" s="3"/>
      <c r="AG451" s="3" t="str">
        <f>CONCATENATE(Table11112[[#This Row],[Resistance (Ohms)]],Table11112[[#This Row],[Tolerance]],Table11112[[#This Row],[Stock]])</f>
        <v>383Â±1%</v>
      </c>
      <c r="AH451" s="10" t="s">
        <v>11347</v>
      </c>
      <c r="AI451" s="6" t="s">
        <v>11351</v>
      </c>
    </row>
    <row r="452" spans="1:35">
      <c r="A452" t="s">
        <v>9890</v>
      </c>
      <c r="B452" t="s">
        <v>9891</v>
      </c>
      <c r="C452" t="s">
        <v>10740</v>
      </c>
      <c r="D452" t="s">
        <v>10741</v>
      </c>
      <c r="E452" t="s">
        <v>60</v>
      </c>
      <c r="F452" t="s">
        <v>10742</v>
      </c>
      <c r="G452">
        <v>4298</v>
      </c>
      <c r="H452">
        <v>0</v>
      </c>
      <c r="I452">
        <v>0.1</v>
      </c>
      <c r="J452">
        <v>0</v>
      </c>
      <c r="K452">
        <v>1</v>
      </c>
      <c r="L452" t="s">
        <v>38</v>
      </c>
      <c r="M452" t="s">
        <v>9895</v>
      </c>
      <c r="N452" t="s">
        <v>1149</v>
      </c>
      <c r="O452" t="s">
        <v>24</v>
      </c>
      <c r="P452" t="s">
        <v>9896</v>
      </c>
      <c r="Q452" t="s">
        <v>9897</v>
      </c>
      <c r="R452" t="s">
        <v>20</v>
      </c>
      <c r="S452" t="s">
        <v>105</v>
      </c>
      <c r="T452" t="s">
        <v>67</v>
      </c>
      <c r="U452" t="s">
        <v>9202</v>
      </c>
      <c r="V452" t="s">
        <v>9202</v>
      </c>
      <c r="W452" t="s">
        <v>9898</v>
      </c>
      <c r="X452" t="s">
        <v>20</v>
      </c>
      <c r="Y452">
        <v>2</v>
      </c>
      <c r="AB452" s="3" t="str">
        <f>IF(Table11112[[#This Row],[In Adafruit Kit]]+Table11112[[#This Row],[Common part]]&gt;0,1,"")</f>
        <v/>
      </c>
      <c r="AE452" s="3" t="e">
        <f>VLOOKUP(Table11112[[#This Row],[Resistance (Ohms)]],Values!$A$12:'Values'!D$88,3,0)</f>
        <v>#N/A</v>
      </c>
      <c r="AF452" s="3"/>
      <c r="AG452" s="3" t="str">
        <f>CONCATENATE(Table11112[[#This Row],[Resistance (Ohms)]],Table11112[[#This Row],[Tolerance]],Table11112[[#This Row],[Stock]])</f>
        <v>35.7kÂ±1%</v>
      </c>
      <c r="AH452" s="10" t="s">
        <v>11347</v>
      </c>
      <c r="AI452" s="6" t="s">
        <v>11351</v>
      </c>
    </row>
    <row r="453" spans="1:35">
      <c r="A453" t="s">
        <v>9890</v>
      </c>
      <c r="B453" t="s">
        <v>9891</v>
      </c>
      <c r="C453" t="s">
        <v>10743</v>
      </c>
      <c r="D453" t="s">
        <v>10744</v>
      </c>
      <c r="E453" t="s">
        <v>60</v>
      </c>
      <c r="F453" t="s">
        <v>10745</v>
      </c>
      <c r="G453">
        <v>4552</v>
      </c>
      <c r="H453">
        <v>0</v>
      </c>
      <c r="I453">
        <v>0.1</v>
      </c>
      <c r="J453">
        <v>0</v>
      </c>
      <c r="K453">
        <v>1</v>
      </c>
      <c r="L453" t="s">
        <v>38</v>
      </c>
      <c r="M453" t="s">
        <v>9895</v>
      </c>
      <c r="N453">
        <v>196</v>
      </c>
      <c r="O453" t="s">
        <v>24</v>
      </c>
      <c r="P453" t="s">
        <v>9896</v>
      </c>
      <c r="Q453" t="s">
        <v>9897</v>
      </c>
      <c r="R453" t="s">
        <v>20</v>
      </c>
      <c r="S453" t="s">
        <v>105</v>
      </c>
      <c r="T453" t="s">
        <v>67</v>
      </c>
      <c r="U453" t="s">
        <v>9202</v>
      </c>
      <c r="V453" t="s">
        <v>9202</v>
      </c>
      <c r="W453" t="s">
        <v>9898</v>
      </c>
      <c r="X453" t="s">
        <v>20</v>
      </c>
      <c r="Y453">
        <v>2</v>
      </c>
      <c r="AB453" s="3" t="str">
        <f>IF(Table11112[[#This Row],[In Adafruit Kit]]+Table11112[[#This Row],[Common part]]&gt;0,1,"")</f>
        <v/>
      </c>
      <c r="AE453" s="3" t="e">
        <f>VLOOKUP(Table11112[[#This Row],[Resistance (Ohms)]],Values!$A$12:'Values'!D$88,3,0)</f>
        <v>#N/A</v>
      </c>
      <c r="AF453" s="3"/>
      <c r="AG453" s="3" t="str">
        <f>CONCATENATE(Table11112[[#This Row],[Resistance (Ohms)]],Table11112[[#This Row],[Tolerance]],Table11112[[#This Row],[Stock]])</f>
        <v>196Â±1%</v>
      </c>
      <c r="AH453" s="10" t="s">
        <v>11347</v>
      </c>
      <c r="AI453" s="6" t="s">
        <v>11351</v>
      </c>
    </row>
    <row r="454" spans="1:35">
      <c r="A454" t="s">
        <v>9890</v>
      </c>
      <c r="B454" t="s">
        <v>9891</v>
      </c>
      <c r="C454" t="s">
        <v>10746</v>
      </c>
      <c r="D454" t="s">
        <v>10747</v>
      </c>
      <c r="E454" t="s">
        <v>60</v>
      </c>
      <c r="F454" t="s">
        <v>10748</v>
      </c>
      <c r="G454">
        <v>4534</v>
      </c>
      <c r="H454">
        <v>0</v>
      </c>
      <c r="I454">
        <v>0.1</v>
      </c>
      <c r="J454">
        <v>0</v>
      </c>
      <c r="K454">
        <v>1</v>
      </c>
      <c r="L454" t="s">
        <v>38</v>
      </c>
      <c r="M454" t="s">
        <v>9895</v>
      </c>
      <c r="N454" t="s">
        <v>1803</v>
      </c>
      <c r="O454" t="s">
        <v>24</v>
      </c>
      <c r="P454" t="s">
        <v>9896</v>
      </c>
      <c r="Q454" t="s">
        <v>9897</v>
      </c>
      <c r="R454" t="s">
        <v>20</v>
      </c>
      <c r="S454" t="s">
        <v>105</v>
      </c>
      <c r="T454" t="s">
        <v>67</v>
      </c>
      <c r="U454" t="s">
        <v>9202</v>
      </c>
      <c r="V454" t="s">
        <v>9202</v>
      </c>
      <c r="W454" t="s">
        <v>9898</v>
      </c>
      <c r="X454" t="s">
        <v>20</v>
      </c>
      <c r="Y454">
        <v>2</v>
      </c>
      <c r="AB454" s="3" t="str">
        <f>IF(Table11112[[#This Row],[In Adafruit Kit]]+Table11112[[#This Row],[Common part]]&gt;0,1,"")</f>
        <v/>
      </c>
      <c r="AE454" s="3" t="e">
        <f>VLOOKUP(Table11112[[#This Row],[Resistance (Ohms)]],Values!$A$12:'Values'!D$88,3,0)</f>
        <v>#N/A</v>
      </c>
      <c r="AF454" s="3"/>
      <c r="AG454" s="3" t="str">
        <f>CONCATENATE(Table11112[[#This Row],[Resistance (Ohms)]],Table11112[[#This Row],[Tolerance]],Table11112[[#This Row],[Stock]])</f>
        <v>5.23kÂ±1%</v>
      </c>
      <c r="AH454" s="10" t="s">
        <v>11347</v>
      </c>
      <c r="AI454" s="6" t="s">
        <v>11351</v>
      </c>
    </row>
    <row r="455" spans="1:35">
      <c r="A455" t="s">
        <v>9890</v>
      </c>
      <c r="B455" t="s">
        <v>9891</v>
      </c>
      <c r="C455" t="s">
        <v>10749</v>
      </c>
      <c r="D455" t="s">
        <v>10750</v>
      </c>
      <c r="E455" t="s">
        <v>60</v>
      </c>
      <c r="F455" t="s">
        <v>10751</v>
      </c>
      <c r="G455">
        <v>4530</v>
      </c>
      <c r="H455">
        <v>0</v>
      </c>
      <c r="I455">
        <v>0.1</v>
      </c>
      <c r="J455">
        <v>0</v>
      </c>
      <c r="K455">
        <v>1</v>
      </c>
      <c r="L455" t="s">
        <v>38</v>
      </c>
      <c r="M455" t="s">
        <v>9895</v>
      </c>
      <c r="N455">
        <v>24.3</v>
      </c>
      <c r="O455" t="s">
        <v>24</v>
      </c>
      <c r="P455" t="s">
        <v>9896</v>
      </c>
      <c r="Q455" t="s">
        <v>9897</v>
      </c>
      <c r="R455" t="s">
        <v>20</v>
      </c>
      <c r="S455" t="s">
        <v>105</v>
      </c>
      <c r="T455" t="s">
        <v>67</v>
      </c>
      <c r="U455" t="s">
        <v>9202</v>
      </c>
      <c r="V455" t="s">
        <v>9202</v>
      </c>
      <c r="W455" t="s">
        <v>9898</v>
      </c>
      <c r="X455" t="s">
        <v>20</v>
      </c>
      <c r="Y455">
        <v>2</v>
      </c>
      <c r="AB455" s="3" t="str">
        <f>IF(Table11112[[#This Row],[In Adafruit Kit]]+Table11112[[#This Row],[Common part]]&gt;0,1,"")</f>
        <v/>
      </c>
      <c r="AE455" s="3" t="e">
        <f>VLOOKUP(Table11112[[#This Row],[Resistance (Ohms)]],Values!$A$12:'Values'!D$88,3,0)</f>
        <v>#N/A</v>
      </c>
      <c r="AF455" s="3"/>
      <c r="AG455" s="3" t="str">
        <f>CONCATENATE(Table11112[[#This Row],[Resistance (Ohms)]],Table11112[[#This Row],[Tolerance]],Table11112[[#This Row],[Stock]])</f>
        <v>24.3Â±1%</v>
      </c>
      <c r="AH455" s="10" t="s">
        <v>11347</v>
      </c>
      <c r="AI455" s="6" t="s">
        <v>11351</v>
      </c>
    </row>
    <row r="456" spans="1:35">
      <c r="A456" t="s">
        <v>9890</v>
      </c>
      <c r="B456" t="s">
        <v>9891</v>
      </c>
      <c r="C456" t="s">
        <v>10752</v>
      </c>
      <c r="D456" t="s">
        <v>10753</v>
      </c>
      <c r="E456" t="s">
        <v>60</v>
      </c>
      <c r="F456" t="s">
        <v>10754</v>
      </c>
      <c r="G456">
        <v>4529</v>
      </c>
      <c r="H456">
        <v>0</v>
      </c>
      <c r="I456">
        <v>0.1</v>
      </c>
      <c r="J456">
        <v>0</v>
      </c>
      <c r="K456">
        <v>1</v>
      </c>
      <c r="L456" t="s">
        <v>38</v>
      </c>
      <c r="M456" t="s">
        <v>9895</v>
      </c>
      <c r="N456" t="s">
        <v>2644</v>
      </c>
      <c r="O456" t="s">
        <v>24</v>
      </c>
      <c r="P456" t="s">
        <v>9896</v>
      </c>
      <c r="Q456" t="s">
        <v>9897</v>
      </c>
      <c r="R456" t="s">
        <v>20</v>
      </c>
      <c r="S456" t="s">
        <v>105</v>
      </c>
      <c r="T456" t="s">
        <v>67</v>
      </c>
      <c r="U456" t="s">
        <v>9202</v>
      </c>
      <c r="V456" t="s">
        <v>9202</v>
      </c>
      <c r="W456" t="s">
        <v>9898</v>
      </c>
      <c r="X456" t="s">
        <v>20</v>
      </c>
      <c r="Y456">
        <v>2</v>
      </c>
      <c r="AB456" s="3" t="str">
        <f>IF(Table11112[[#This Row],[In Adafruit Kit]]+Table11112[[#This Row],[Common part]]&gt;0,1,"")</f>
        <v/>
      </c>
      <c r="AE456" s="3" t="e">
        <f>VLOOKUP(Table11112[[#This Row],[Resistance (Ohms)]],Values!$A$12:'Values'!D$88,3,0)</f>
        <v>#N/A</v>
      </c>
      <c r="AF456" s="3"/>
      <c r="AG456" s="3" t="str">
        <f>CONCATENATE(Table11112[[#This Row],[Resistance (Ohms)]],Table11112[[#This Row],[Tolerance]],Table11112[[#This Row],[Stock]])</f>
        <v>42.2kÂ±1%</v>
      </c>
      <c r="AH456" s="10" t="s">
        <v>11347</v>
      </c>
      <c r="AI456" s="6" t="s">
        <v>11351</v>
      </c>
    </row>
    <row r="457" spans="1:35">
      <c r="A457" t="s">
        <v>9890</v>
      </c>
      <c r="B457" t="s">
        <v>9891</v>
      </c>
      <c r="C457" t="s">
        <v>10755</v>
      </c>
      <c r="D457" t="s">
        <v>10756</v>
      </c>
      <c r="E457" t="s">
        <v>60</v>
      </c>
      <c r="F457" t="s">
        <v>10757</v>
      </c>
      <c r="G457">
        <v>4505</v>
      </c>
      <c r="H457">
        <v>0</v>
      </c>
      <c r="I457">
        <v>0.1</v>
      </c>
      <c r="J457">
        <v>0</v>
      </c>
      <c r="K457">
        <v>1</v>
      </c>
      <c r="L457" t="s">
        <v>38</v>
      </c>
      <c r="M457" t="s">
        <v>9895</v>
      </c>
      <c r="N457">
        <v>140</v>
      </c>
      <c r="O457" t="s">
        <v>24</v>
      </c>
      <c r="P457" t="s">
        <v>9896</v>
      </c>
      <c r="Q457" t="s">
        <v>9897</v>
      </c>
      <c r="R457" t="s">
        <v>20</v>
      </c>
      <c r="S457" t="s">
        <v>105</v>
      </c>
      <c r="T457" t="s">
        <v>67</v>
      </c>
      <c r="U457" t="s">
        <v>9202</v>
      </c>
      <c r="V457" t="s">
        <v>9202</v>
      </c>
      <c r="W457" t="s">
        <v>9898</v>
      </c>
      <c r="X457" t="s">
        <v>20</v>
      </c>
      <c r="Y457">
        <v>2</v>
      </c>
      <c r="AB457" s="3" t="str">
        <f>IF(Table11112[[#This Row],[In Adafruit Kit]]+Table11112[[#This Row],[Common part]]&gt;0,1,"")</f>
        <v/>
      </c>
      <c r="AE457" s="3" t="e">
        <f>VLOOKUP(Table11112[[#This Row],[Resistance (Ohms)]],Values!$A$12:'Values'!D$88,3,0)</f>
        <v>#N/A</v>
      </c>
      <c r="AF457" s="3"/>
      <c r="AG457" s="3" t="str">
        <f>CONCATENATE(Table11112[[#This Row],[Resistance (Ohms)]],Table11112[[#This Row],[Tolerance]],Table11112[[#This Row],[Stock]])</f>
        <v>140Â±1%</v>
      </c>
      <c r="AH457" s="10" t="s">
        <v>11347</v>
      </c>
      <c r="AI457" s="6" t="s">
        <v>11351</v>
      </c>
    </row>
    <row r="458" spans="1:35">
      <c r="A458" t="s">
        <v>9890</v>
      </c>
      <c r="B458" t="s">
        <v>9891</v>
      </c>
      <c r="C458" t="s">
        <v>10758</v>
      </c>
      <c r="D458" t="s">
        <v>10759</v>
      </c>
      <c r="E458" t="s">
        <v>60</v>
      </c>
      <c r="F458" t="s">
        <v>10760</v>
      </c>
      <c r="G458">
        <v>4485</v>
      </c>
      <c r="H458">
        <v>0</v>
      </c>
      <c r="I458">
        <v>0.1</v>
      </c>
      <c r="J458">
        <v>0</v>
      </c>
      <c r="K458">
        <v>1</v>
      </c>
      <c r="L458" t="s">
        <v>38</v>
      </c>
      <c r="M458" t="s">
        <v>9895</v>
      </c>
      <c r="N458">
        <v>133</v>
      </c>
      <c r="O458" t="s">
        <v>24</v>
      </c>
      <c r="P458" t="s">
        <v>9896</v>
      </c>
      <c r="Q458" t="s">
        <v>9897</v>
      </c>
      <c r="R458" t="s">
        <v>20</v>
      </c>
      <c r="S458" t="s">
        <v>105</v>
      </c>
      <c r="T458" t="s">
        <v>67</v>
      </c>
      <c r="U458" t="s">
        <v>9202</v>
      </c>
      <c r="V458" t="s">
        <v>9202</v>
      </c>
      <c r="W458" t="s">
        <v>9898</v>
      </c>
      <c r="X458" t="s">
        <v>20</v>
      </c>
      <c r="Y458">
        <v>2</v>
      </c>
      <c r="AB458" s="3" t="str">
        <f>IF(Table11112[[#This Row],[In Adafruit Kit]]+Table11112[[#This Row],[Common part]]&gt;0,1,"")</f>
        <v/>
      </c>
      <c r="AE458" s="3" t="e">
        <f>VLOOKUP(Table11112[[#This Row],[Resistance (Ohms)]],Values!$A$12:'Values'!D$88,3,0)</f>
        <v>#N/A</v>
      </c>
      <c r="AF458" s="3"/>
      <c r="AG458" s="3" t="str">
        <f>CONCATENATE(Table11112[[#This Row],[Resistance (Ohms)]],Table11112[[#This Row],[Tolerance]],Table11112[[#This Row],[Stock]])</f>
        <v>133Â±1%</v>
      </c>
      <c r="AH458" s="10" t="s">
        <v>11347</v>
      </c>
      <c r="AI458" s="6" t="s">
        <v>11351</v>
      </c>
    </row>
    <row r="459" spans="1:35">
      <c r="A459" t="s">
        <v>9890</v>
      </c>
      <c r="B459" t="s">
        <v>9891</v>
      </c>
      <c r="C459" t="s">
        <v>10761</v>
      </c>
      <c r="D459" t="s">
        <v>10762</v>
      </c>
      <c r="E459" t="s">
        <v>60</v>
      </c>
      <c r="F459" t="s">
        <v>10763</v>
      </c>
      <c r="G459">
        <v>4452</v>
      </c>
      <c r="H459">
        <v>0</v>
      </c>
      <c r="I459">
        <v>0.1</v>
      </c>
      <c r="J459">
        <v>0</v>
      </c>
      <c r="K459">
        <v>1</v>
      </c>
      <c r="L459" t="s">
        <v>38</v>
      </c>
      <c r="M459" t="s">
        <v>9895</v>
      </c>
      <c r="N459" t="s">
        <v>1730</v>
      </c>
      <c r="O459" t="s">
        <v>24</v>
      </c>
      <c r="P459" t="s">
        <v>9896</v>
      </c>
      <c r="Q459" t="s">
        <v>9897</v>
      </c>
      <c r="R459" t="s">
        <v>20</v>
      </c>
      <c r="S459" t="s">
        <v>105</v>
      </c>
      <c r="T459" t="s">
        <v>67</v>
      </c>
      <c r="U459" t="s">
        <v>9202</v>
      </c>
      <c r="V459" t="s">
        <v>9202</v>
      </c>
      <c r="W459" t="s">
        <v>9898</v>
      </c>
      <c r="X459" t="s">
        <v>20</v>
      </c>
      <c r="Y459">
        <v>2</v>
      </c>
      <c r="AB459" s="3" t="str">
        <f>IF(Table11112[[#This Row],[In Adafruit Kit]]+Table11112[[#This Row],[Common part]]&gt;0,1,"")</f>
        <v/>
      </c>
      <c r="AE459" s="3" t="e">
        <f>VLOOKUP(Table11112[[#This Row],[Resistance (Ohms)]],Values!$A$12:'Values'!D$88,3,0)</f>
        <v>#N/A</v>
      </c>
      <c r="AF459" s="3"/>
      <c r="AG459" s="3" t="str">
        <f>CONCATENATE(Table11112[[#This Row],[Resistance (Ohms)]],Table11112[[#This Row],[Tolerance]],Table11112[[#This Row],[Stock]])</f>
        <v>1.07kÂ±1%</v>
      </c>
      <c r="AH459" s="10" t="s">
        <v>11347</v>
      </c>
      <c r="AI459" s="6" t="s">
        <v>11351</v>
      </c>
    </row>
    <row r="460" spans="1:35">
      <c r="A460" t="s">
        <v>9890</v>
      </c>
      <c r="B460" t="s">
        <v>10764</v>
      </c>
      <c r="C460" t="s">
        <v>10765</v>
      </c>
      <c r="D460" t="s">
        <v>10766</v>
      </c>
      <c r="E460" t="s">
        <v>60</v>
      </c>
      <c r="F460" t="s">
        <v>10767</v>
      </c>
      <c r="G460">
        <v>4267</v>
      </c>
      <c r="H460">
        <v>0</v>
      </c>
      <c r="I460">
        <v>0.1</v>
      </c>
      <c r="J460">
        <v>0</v>
      </c>
      <c r="K460">
        <v>1</v>
      </c>
      <c r="L460" t="s">
        <v>38</v>
      </c>
      <c r="M460" t="s">
        <v>9895</v>
      </c>
      <c r="N460" t="s">
        <v>2517</v>
      </c>
      <c r="O460" t="s">
        <v>24</v>
      </c>
      <c r="P460" t="s">
        <v>9896</v>
      </c>
      <c r="Q460" t="s">
        <v>9897</v>
      </c>
      <c r="R460" t="s">
        <v>20</v>
      </c>
      <c r="S460" t="s">
        <v>105</v>
      </c>
      <c r="T460" t="s">
        <v>67</v>
      </c>
      <c r="U460" t="s">
        <v>9202</v>
      </c>
      <c r="V460" t="s">
        <v>9202</v>
      </c>
      <c r="W460" t="s">
        <v>9898</v>
      </c>
      <c r="X460" t="s">
        <v>20</v>
      </c>
      <c r="Y460">
        <v>2</v>
      </c>
      <c r="AB460" s="3" t="str">
        <f>IF(Table11112[[#This Row],[In Adafruit Kit]]+Table11112[[#This Row],[Common part]]&gt;0,1,"")</f>
        <v/>
      </c>
      <c r="AE460" s="3" t="e">
        <f>VLOOKUP(Table11112[[#This Row],[Resistance (Ohms)]],Values!$A$12:'Values'!D$88,3,0)</f>
        <v>#N/A</v>
      </c>
      <c r="AF460" s="3"/>
      <c r="AG460" s="3" t="str">
        <f>CONCATENATE(Table11112[[#This Row],[Resistance (Ohms)]],Table11112[[#This Row],[Tolerance]],Table11112[[#This Row],[Stock]])</f>
        <v>24.9kÂ±1%</v>
      </c>
      <c r="AH460" s="10" t="s">
        <v>11347</v>
      </c>
      <c r="AI460" s="6" t="s">
        <v>11351</v>
      </c>
    </row>
    <row r="461" spans="1:35">
      <c r="A461" t="s">
        <v>9890</v>
      </c>
      <c r="B461" t="s">
        <v>9891</v>
      </c>
      <c r="C461" t="s">
        <v>10768</v>
      </c>
      <c r="D461" t="s">
        <v>10769</v>
      </c>
      <c r="E461" t="s">
        <v>60</v>
      </c>
      <c r="F461" t="s">
        <v>10770</v>
      </c>
      <c r="G461">
        <v>4460</v>
      </c>
      <c r="H461">
        <v>0</v>
      </c>
      <c r="I461">
        <v>0.1</v>
      </c>
      <c r="J461">
        <v>0</v>
      </c>
      <c r="K461">
        <v>1</v>
      </c>
      <c r="L461" t="s">
        <v>38</v>
      </c>
      <c r="M461" t="s">
        <v>9895</v>
      </c>
      <c r="N461" t="s">
        <v>1423</v>
      </c>
      <c r="O461" t="s">
        <v>24</v>
      </c>
      <c r="P461" t="s">
        <v>9896</v>
      </c>
      <c r="Q461" t="s">
        <v>9897</v>
      </c>
      <c r="R461" t="s">
        <v>20</v>
      </c>
      <c r="S461" t="s">
        <v>105</v>
      </c>
      <c r="T461" t="s">
        <v>67</v>
      </c>
      <c r="U461" t="s">
        <v>9202</v>
      </c>
      <c r="V461" t="s">
        <v>9202</v>
      </c>
      <c r="W461" t="s">
        <v>9898</v>
      </c>
      <c r="X461" t="s">
        <v>20</v>
      </c>
      <c r="Y461">
        <v>2</v>
      </c>
      <c r="AB461" s="3" t="str">
        <f>IF(Table11112[[#This Row],[In Adafruit Kit]]+Table11112[[#This Row],[Common part]]&gt;0,1,"")</f>
        <v/>
      </c>
      <c r="AE461" s="3" t="e">
        <f>VLOOKUP(Table11112[[#This Row],[Resistance (Ohms)]],Values!$A$12:'Values'!D$88,3,0)</f>
        <v>#N/A</v>
      </c>
      <c r="AF461" s="3"/>
      <c r="AG461" s="3" t="str">
        <f>CONCATENATE(Table11112[[#This Row],[Resistance (Ohms)]],Table11112[[#This Row],[Tolerance]],Table11112[[#This Row],[Stock]])</f>
        <v>215kÂ±1%</v>
      </c>
      <c r="AH461" s="10" t="s">
        <v>11347</v>
      </c>
      <c r="AI461" s="6" t="s">
        <v>11351</v>
      </c>
    </row>
    <row r="462" spans="1:35">
      <c r="A462" t="s">
        <v>9890</v>
      </c>
      <c r="B462" t="s">
        <v>9891</v>
      </c>
      <c r="C462" t="s">
        <v>10771</v>
      </c>
      <c r="D462" t="s">
        <v>10772</v>
      </c>
      <c r="E462" t="s">
        <v>60</v>
      </c>
      <c r="F462" t="s">
        <v>10773</v>
      </c>
      <c r="G462">
        <v>4438</v>
      </c>
      <c r="H462">
        <v>0</v>
      </c>
      <c r="I462">
        <v>0.1</v>
      </c>
      <c r="J462">
        <v>0</v>
      </c>
      <c r="K462">
        <v>1</v>
      </c>
      <c r="L462" t="s">
        <v>38</v>
      </c>
      <c r="M462" t="s">
        <v>9895</v>
      </c>
      <c r="N462">
        <v>48.7</v>
      </c>
      <c r="O462" t="s">
        <v>24</v>
      </c>
      <c r="P462" t="s">
        <v>9896</v>
      </c>
      <c r="Q462" t="s">
        <v>9897</v>
      </c>
      <c r="R462" t="s">
        <v>20</v>
      </c>
      <c r="S462" t="s">
        <v>105</v>
      </c>
      <c r="T462" t="s">
        <v>67</v>
      </c>
      <c r="U462" t="s">
        <v>9202</v>
      </c>
      <c r="V462" t="s">
        <v>9202</v>
      </c>
      <c r="W462" t="s">
        <v>9898</v>
      </c>
      <c r="X462" t="s">
        <v>20</v>
      </c>
      <c r="Y462">
        <v>2</v>
      </c>
      <c r="AB462" s="3" t="str">
        <f>IF(Table11112[[#This Row],[In Adafruit Kit]]+Table11112[[#This Row],[Common part]]&gt;0,1,"")</f>
        <v/>
      </c>
      <c r="AE462" s="3" t="e">
        <f>VLOOKUP(Table11112[[#This Row],[Resistance (Ohms)]],Values!$A$12:'Values'!D$88,3,0)</f>
        <v>#N/A</v>
      </c>
      <c r="AF462" s="3"/>
      <c r="AG462" s="3" t="str">
        <f>CONCATENATE(Table11112[[#This Row],[Resistance (Ohms)]],Table11112[[#This Row],[Tolerance]],Table11112[[#This Row],[Stock]])</f>
        <v>48.7Â±1%</v>
      </c>
      <c r="AH462" s="10" t="s">
        <v>11347</v>
      </c>
      <c r="AI462" s="6" t="s">
        <v>11351</v>
      </c>
    </row>
    <row r="463" spans="1:35">
      <c r="A463" t="s">
        <v>9890</v>
      </c>
      <c r="B463" t="s">
        <v>9891</v>
      </c>
      <c r="C463" t="s">
        <v>10774</v>
      </c>
      <c r="D463" t="s">
        <v>10775</v>
      </c>
      <c r="E463" t="s">
        <v>60</v>
      </c>
      <c r="F463" t="s">
        <v>10776</v>
      </c>
      <c r="G463">
        <v>4427</v>
      </c>
      <c r="H463">
        <v>0</v>
      </c>
      <c r="I463">
        <v>0.1</v>
      </c>
      <c r="J463">
        <v>0</v>
      </c>
      <c r="K463">
        <v>1</v>
      </c>
      <c r="L463" t="s">
        <v>38</v>
      </c>
      <c r="M463" t="s">
        <v>9895</v>
      </c>
      <c r="N463" t="s">
        <v>903</v>
      </c>
      <c r="O463" t="s">
        <v>24</v>
      </c>
      <c r="P463" t="s">
        <v>9896</v>
      </c>
      <c r="Q463" t="s">
        <v>9897</v>
      </c>
      <c r="R463" t="s">
        <v>20</v>
      </c>
      <c r="S463" t="s">
        <v>105</v>
      </c>
      <c r="T463" t="s">
        <v>67</v>
      </c>
      <c r="U463" t="s">
        <v>9202</v>
      </c>
      <c r="V463" t="s">
        <v>9202</v>
      </c>
      <c r="W463" t="s">
        <v>9898</v>
      </c>
      <c r="X463" t="s">
        <v>20</v>
      </c>
      <c r="Y463">
        <v>2</v>
      </c>
      <c r="AB463" s="3" t="str">
        <f>IF(Table11112[[#This Row],[In Adafruit Kit]]+Table11112[[#This Row],[Common part]]&gt;0,1,"")</f>
        <v/>
      </c>
      <c r="AE463" s="3" t="e">
        <f>VLOOKUP(Table11112[[#This Row],[Resistance (Ohms)]],Values!$A$12:'Values'!D$88,3,0)</f>
        <v>#N/A</v>
      </c>
      <c r="AF463" s="3"/>
      <c r="AG463" s="3" t="str">
        <f>CONCATENATE(Table11112[[#This Row],[Resistance (Ohms)]],Table11112[[#This Row],[Tolerance]],Table11112[[#This Row],[Stock]])</f>
        <v>6.98kÂ±1%</v>
      </c>
      <c r="AH463" s="10" t="s">
        <v>11347</v>
      </c>
      <c r="AI463" s="6" t="s">
        <v>11351</v>
      </c>
    </row>
    <row r="464" spans="1:35">
      <c r="A464" t="s">
        <v>9890</v>
      </c>
      <c r="B464" t="s">
        <v>9891</v>
      </c>
      <c r="C464" t="s">
        <v>10777</v>
      </c>
      <c r="D464" t="s">
        <v>10778</v>
      </c>
      <c r="E464" t="s">
        <v>60</v>
      </c>
      <c r="F464" t="s">
        <v>10779</v>
      </c>
      <c r="G464">
        <v>4415</v>
      </c>
      <c r="H464">
        <v>0</v>
      </c>
      <c r="I464">
        <v>0.1</v>
      </c>
      <c r="J464">
        <v>0</v>
      </c>
      <c r="K464">
        <v>1</v>
      </c>
      <c r="L464" t="s">
        <v>38</v>
      </c>
      <c r="M464" t="s">
        <v>9895</v>
      </c>
      <c r="N464">
        <v>309</v>
      </c>
      <c r="O464" t="s">
        <v>24</v>
      </c>
      <c r="P464" t="s">
        <v>9896</v>
      </c>
      <c r="Q464" t="s">
        <v>9897</v>
      </c>
      <c r="R464" t="s">
        <v>20</v>
      </c>
      <c r="S464" t="s">
        <v>105</v>
      </c>
      <c r="T464" t="s">
        <v>67</v>
      </c>
      <c r="U464" t="s">
        <v>9202</v>
      </c>
      <c r="V464" t="s">
        <v>9202</v>
      </c>
      <c r="W464" t="s">
        <v>9898</v>
      </c>
      <c r="X464" t="s">
        <v>20</v>
      </c>
      <c r="Y464">
        <v>2</v>
      </c>
      <c r="AB464" s="3" t="str">
        <f>IF(Table11112[[#This Row],[In Adafruit Kit]]+Table11112[[#This Row],[Common part]]&gt;0,1,"")</f>
        <v/>
      </c>
      <c r="AE464" s="3" t="e">
        <f>VLOOKUP(Table11112[[#This Row],[Resistance (Ohms)]],Values!$A$12:'Values'!D$88,3,0)</f>
        <v>#N/A</v>
      </c>
      <c r="AF464" s="3"/>
      <c r="AG464" s="3" t="str">
        <f>CONCATENATE(Table11112[[#This Row],[Resistance (Ohms)]],Table11112[[#This Row],[Tolerance]],Table11112[[#This Row],[Stock]])</f>
        <v>309Â±1%</v>
      </c>
      <c r="AH464" s="10" t="s">
        <v>11347</v>
      </c>
      <c r="AI464" s="6" t="s">
        <v>11351</v>
      </c>
    </row>
    <row r="465" spans="1:35">
      <c r="A465" t="s">
        <v>9890</v>
      </c>
      <c r="B465" t="s">
        <v>9891</v>
      </c>
      <c r="C465" t="s">
        <v>10780</v>
      </c>
      <c r="D465" t="s">
        <v>10781</v>
      </c>
      <c r="E465" t="s">
        <v>60</v>
      </c>
      <c r="F465" t="s">
        <v>10782</v>
      </c>
      <c r="G465">
        <v>4410</v>
      </c>
      <c r="H465">
        <v>0</v>
      </c>
      <c r="I465">
        <v>0.1</v>
      </c>
      <c r="J465">
        <v>0</v>
      </c>
      <c r="K465">
        <v>1</v>
      </c>
      <c r="L465" t="s">
        <v>38</v>
      </c>
      <c r="M465" t="s">
        <v>9895</v>
      </c>
      <c r="N465" t="s">
        <v>1810</v>
      </c>
      <c r="O465" t="s">
        <v>24</v>
      </c>
      <c r="P465" t="s">
        <v>9896</v>
      </c>
      <c r="Q465" t="s">
        <v>9897</v>
      </c>
      <c r="R465" t="s">
        <v>20</v>
      </c>
      <c r="S465" t="s">
        <v>105</v>
      </c>
      <c r="T465" t="s">
        <v>67</v>
      </c>
      <c r="U465" t="s">
        <v>9202</v>
      </c>
      <c r="V465" t="s">
        <v>9202</v>
      </c>
      <c r="W465" t="s">
        <v>9898</v>
      </c>
      <c r="X465" t="s">
        <v>20</v>
      </c>
      <c r="Y465">
        <v>2</v>
      </c>
      <c r="AB465" s="3" t="str">
        <f>IF(Table11112[[#This Row],[In Adafruit Kit]]+Table11112[[#This Row],[Common part]]&gt;0,1,"")</f>
        <v/>
      </c>
      <c r="AE465" s="3" t="e">
        <f>VLOOKUP(Table11112[[#This Row],[Resistance (Ohms)]],Values!$A$12:'Values'!D$88,3,0)</f>
        <v>#N/A</v>
      </c>
      <c r="AF465" s="3"/>
      <c r="AG465" s="3" t="str">
        <f>CONCATENATE(Table11112[[#This Row],[Resistance (Ohms)]],Table11112[[#This Row],[Tolerance]],Table11112[[#This Row],[Stock]])</f>
        <v>52.3kÂ±1%</v>
      </c>
      <c r="AH465" s="10" t="s">
        <v>11347</v>
      </c>
      <c r="AI465" s="6" t="s">
        <v>11351</v>
      </c>
    </row>
    <row r="466" spans="1:35">
      <c r="A466" t="s">
        <v>9890</v>
      </c>
      <c r="B466" t="s">
        <v>9891</v>
      </c>
      <c r="C466" t="s">
        <v>10783</v>
      </c>
      <c r="D466" t="s">
        <v>10784</v>
      </c>
      <c r="E466" t="s">
        <v>60</v>
      </c>
      <c r="F466" t="s">
        <v>10785</v>
      </c>
      <c r="G466">
        <v>4364</v>
      </c>
      <c r="H466">
        <v>0</v>
      </c>
      <c r="I466">
        <v>0.1</v>
      </c>
      <c r="J466">
        <v>0</v>
      </c>
      <c r="K466">
        <v>1</v>
      </c>
      <c r="L466" t="s">
        <v>38</v>
      </c>
      <c r="M466" t="s">
        <v>9895</v>
      </c>
      <c r="N466" t="s">
        <v>2690</v>
      </c>
      <c r="O466" t="s">
        <v>24</v>
      </c>
      <c r="P466" t="s">
        <v>9896</v>
      </c>
      <c r="Q466" t="s">
        <v>9897</v>
      </c>
      <c r="R466" t="s">
        <v>20</v>
      </c>
      <c r="S466" t="s">
        <v>105</v>
      </c>
      <c r="T466" t="s">
        <v>67</v>
      </c>
      <c r="U466" t="s">
        <v>9202</v>
      </c>
      <c r="V466" t="s">
        <v>9202</v>
      </c>
      <c r="W466" t="s">
        <v>9898</v>
      </c>
      <c r="X466" t="s">
        <v>20</v>
      </c>
      <c r="Y466">
        <v>2</v>
      </c>
      <c r="AB466" s="3" t="str">
        <f>IF(Table11112[[#This Row],[In Adafruit Kit]]+Table11112[[#This Row],[Common part]]&gt;0,1,"")</f>
        <v/>
      </c>
      <c r="AE466" s="3" t="e">
        <f>VLOOKUP(Table11112[[#This Row],[Resistance (Ohms)]],Values!$A$12:'Values'!D$88,3,0)</f>
        <v>#N/A</v>
      </c>
      <c r="AF466" s="3"/>
      <c r="AG466" s="3" t="str">
        <f>CONCATENATE(Table11112[[#This Row],[Resistance (Ohms)]],Table11112[[#This Row],[Tolerance]],Table11112[[#This Row],[Stock]])</f>
        <v>196kÂ±1%</v>
      </c>
      <c r="AH466" s="10" t="s">
        <v>11347</v>
      </c>
      <c r="AI466" s="6" t="s">
        <v>11351</v>
      </c>
    </row>
    <row r="467" spans="1:35">
      <c r="A467" t="s">
        <v>9890</v>
      </c>
      <c r="B467" t="s">
        <v>9891</v>
      </c>
      <c r="C467" t="s">
        <v>10786</v>
      </c>
      <c r="D467" t="s">
        <v>10787</v>
      </c>
      <c r="E467" t="s">
        <v>60</v>
      </c>
      <c r="F467" t="s">
        <v>10788</v>
      </c>
      <c r="G467">
        <v>4323</v>
      </c>
      <c r="H467">
        <v>0</v>
      </c>
      <c r="I467">
        <v>0.1</v>
      </c>
      <c r="J467">
        <v>0</v>
      </c>
      <c r="K467">
        <v>1</v>
      </c>
      <c r="L467" t="s">
        <v>38</v>
      </c>
      <c r="M467" t="s">
        <v>9895</v>
      </c>
      <c r="N467">
        <v>19.100000000000001</v>
      </c>
      <c r="O467" t="s">
        <v>24</v>
      </c>
      <c r="P467" t="s">
        <v>9896</v>
      </c>
      <c r="Q467" t="s">
        <v>9897</v>
      </c>
      <c r="R467" t="s">
        <v>20</v>
      </c>
      <c r="S467" t="s">
        <v>105</v>
      </c>
      <c r="T467" t="s">
        <v>67</v>
      </c>
      <c r="U467" t="s">
        <v>9202</v>
      </c>
      <c r="V467" t="s">
        <v>9202</v>
      </c>
      <c r="W467" t="s">
        <v>9898</v>
      </c>
      <c r="X467" t="s">
        <v>20</v>
      </c>
      <c r="Y467">
        <v>2</v>
      </c>
      <c r="AB467" s="3" t="str">
        <f>IF(Table11112[[#This Row],[In Adafruit Kit]]+Table11112[[#This Row],[Common part]]&gt;0,1,"")</f>
        <v/>
      </c>
      <c r="AE467" s="3" t="e">
        <f>VLOOKUP(Table11112[[#This Row],[Resistance (Ohms)]],Values!$A$12:'Values'!D$88,3,0)</f>
        <v>#N/A</v>
      </c>
      <c r="AF467" s="3"/>
      <c r="AG467" s="3" t="str">
        <f>CONCATENATE(Table11112[[#This Row],[Resistance (Ohms)]],Table11112[[#This Row],[Tolerance]],Table11112[[#This Row],[Stock]])</f>
        <v>19.1Â±1%</v>
      </c>
      <c r="AH467" s="10" t="s">
        <v>11347</v>
      </c>
      <c r="AI467" s="6" t="s">
        <v>11351</v>
      </c>
    </row>
    <row r="468" spans="1:35">
      <c r="A468" t="s">
        <v>9890</v>
      </c>
      <c r="B468" t="s">
        <v>9891</v>
      </c>
      <c r="C468" t="s">
        <v>10789</v>
      </c>
      <c r="D468" t="s">
        <v>10790</v>
      </c>
      <c r="E468" t="s">
        <v>60</v>
      </c>
      <c r="F468" t="s">
        <v>10791</v>
      </c>
      <c r="G468">
        <v>4311</v>
      </c>
      <c r="H468">
        <v>0</v>
      </c>
      <c r="I468">
        <v>0.1</v>
      </c>
      <c r="J468">
        <v>0</v>
      </c>
      <c r="K468">
        <v>1</v>
      </c>
      <c r="L468" t="s">
        <v>38</v>
      </c>
      <c r="M468" t="s">
        <v>9895</v>
      </c>
      <c r="N468" t="s">
        <v>2587</v>
      </c>
      <c r="O468" t="s">
        <v>24</v>
      </c>
      <c r="P468" t="s">
        <v>9896</v>
      </c>
      <c r="Q468" t="s">
        <v>9897</v>
      </c>
      <c r="R468" t="s">
        <v>20</v>
      </c>
      <c r="S468" t="s">
        <v>105</v>
      </c>
      <c r="T468" t="s">
        <v>67</v>
      </c>
      <c r="U468" t="s">
        <v>9202</v>
      </c>
      <c r="V468" t="s">
        <v>9202</v>
      </c>
      <c r="W468" t="s">
        <v>9898</v>
      </c>
      <c r="X468" t="s">
        <v>20</v>
      </c>
      <c r="Y468">
        <v>2</v>
      </c>
      <c r="AB468" s="3" t="str">
        <f>IF(Table11112[[#This Row],[In Adafruit Kit]]+Table11112[[#This Row],[Common part]]&gt;0,1,"")</f>
        <v/>
      </c>
      <c r="AE468" s="3" t="e">
        <f>VLOOKUP(Table11112[[#This Row],[Resistance (Ohms)]],Values!$A$12:'Values'!D$88,3,0)</f>
        <v>#N/A</v>
      </c>
      <c r="AF468" s="3"/>
      <c r="AG468" s="3" t="str">
        <f>CONCATENATE(Table11112[[#This Row],[Resistance (Ohms)]],Table11112[[#This Row],[Tolerance]],Table11112[[#This Row],[Stock]])</f>
        <v>1.91kÂ±1%</v>
      </c>
      <c r="AH468" s="10" t="s">
        <v>11347</v>
      </c>
      <c r="AI468" s="6" t="s">
        <v>11351</v>
      </c>
    </row>
    <row r="469" spans="1:35">
      <c r="A469" t="s">
        <v>9890</v>
      </c>
      <c r="B469" t="s">
        <v>9891</v>
      </c>
      <c r="C469" t="s">
        <v>10792</v>
      </c>
      <c r="D469" t="s">
        <v>10793</v>
      </c>
      <c r="E469" t="s">
        <v>60</v>
      </c>
      <c r="F469" t="s">
        <v>10794</v>
      </c>
      <c r="G469">
        <v>4267</v>
      </c>
      <c r="H469">
        <v>0</v>
      </c>
      <c r="I469">
        <v>0.1</v>
      </c>
      <c r="J469">
        <v>0</v>
      </c>
      <c r="K469">
        <v>1</v>
      </c>
      <c r="L469" t="s">
        <v>38</v>
      </c>
      <c r="M469" t="s">
        <v>9895</v>
      </c>
      <c r="N469">
        <v>82.5</v>
      </c>
      <c r="O469" t="s">
        <v>24</v>
      </c>
      <c r="P469" t="s">
        <v>9896</v>
      </c>
      <c r="Q469" t="s">
        <v>9897</v>
      </c>
      <c r="R469" t="s">
        <v>20</v>
      </c>
      <c r="S469" t="s">
        <v>105</v>
      </c>
      <c r="T469" t="s">
        <v>67</v>
      </c>
      <c r="U469" t="s">
        <v>9202</v>
      </c>
      <c r="V469" t="s">
        <v>9202</v>
      </c>
      <c r="W469" t="s">
        <v>9898</v>
      </c>
      <c r="X469" t="s">
        <v>20</v>
      </c>
      <c r="Y469">
        <v>2</v>
      </c>
      <c r="AB469" s="3" t="str">
        <f>IF(Table11112[[#This Row],[In Adafruit Kit]]+Table11112[[#This Row],[Common part]]&gt;0,1,"")</f>
        <v/>
      </c>
      <c r="AE469" s="3" t="e">
        <f>VLOOKUP(Table11112[[#This Row],[Resistance (Ohms)]],Values!$A$12:'Values'!D$88,3,0)</f>
        <v>#N/A</v>
      </c>
      <c r="AF469" s="3"/>
      <c r="AG469" s="3" t="str">
        <f>CONCATENATE(Table11112[[#This Row],[Resistance (Ohms)]],Table11112[[#This Row],[Tolerance]],Table11112[[#This Row],[Stock]])</f>
        <v>82.5Â±1%</v>
      </c>
      <c r="AH469" s="10" t="s">
        <v>11347</v>
      </c>
      <c r="AI469" s="6" t="s">
        <v>11351</v>
      </c>
    </row>
    <row r="470" spans="1:35">
      <c r="A470" t="s">
        <v>9890</v>
      </c>
      <c r="B470" t="s">
        <v>9891</v>
      </c>
      <c r="C470" t="s">
        <v>10795</v>
      </c>
      <c r="D470" t="s">
        <v>10796</v>
      </c>
      <c r="E470" t="s">
        <v>60</v>
      </c>
      <c r="F470" t="s">
        <v>10797</v>
      </c>
      <c r="G470">
        <v>4266</v>
      </c>
      <c r="H470">
        <v>0</v>
      </c>
      <c r="I470">
        <v>0.1</v>
      </c>
      <c r="J470">
        <v>0</v>
      </c>
      <c r="K470">
        <v>1</v>
      </c>
      <c r="L470" t="s">
        <v>38</v>
      </c>
      <c r="M470" t="s">
        <v>9895</v>
      </c>
      <c r="N470" t="s">
        <v>1053</v>
      </c>
      <c r="O470" t="s">
        <v>24</v>
      </c>
      <c r="P470" t="s">
        <v>9896</v>
      </c>
      <c r="Q470" t="s">
        <v>9897</v>
      </c>
      <c r="R470" t="s">
        <v>20</v>
      </c>
      <c r="S470" t="s">
        <v>105</v>
      </c>
      <c r="T470" t="s">
        <v>67</v>
      </c>
      <c r="U470" t="s">
        <v>9202</v>
      </c>
      <c r="V470" t="s">
        <v>9202</v>
      </c>
      <c r="W470" t="s">
        <v>9898</v>
      </c>
      <c r="X470" t="s">
        <v>20</v>
      </c>
      <c r="Y470">
        <v>2</v>
      </c>
      <c r="AB470" s="3" t="str">
        <f>IF(Table11112[[#This Row],[In Adafruit Kit]]+Table11112[[#This Row],[Common part]]&gt;0,1,"")</f>
        <v/>
      </c>
      <c r="AE470" s="3" t="e">
        <f>VLOOKUP(Table11112[[#This Row],[Resistance (Ohms)]],Values!$A$12:'Values'!D$88,3,0)</f>
        <v>#N/A</v>
      </c>
      <c r="AF470" s="3"/>
      <c r="AG470" s="3" t="str">
        <f>CONCATENATE(Table11112[[#This Row],[Resistance (Ohms)]],Table11112[[#This Row],[Tolerance]],Table11112[[#This Row],[Stock]])</f>
        <v>20.5kÂ±1%</v>
      </c>
      <c r="AH470" s="10" t="s">
        <v>11347</v>
      </c>
      <c r="AI470" s="6" t="s">
        <v>11351</v>
      </c>
    </row>
    <row r="471" spans="1:35">
      <c r="A471" t="s">
        <v>9890</v>
      </c>
      <c r="B471" t="s">
        <v>9891</v>
      </c>
      <c r="C471" t="s">
        <v>10798</v>
      </c>
      <c r="D471" t="s">
        <v>10799</v>
      </c>
      <c r="E471" t="s">
        <v>60</v>
      </c>
      <c r="F471" t="s">
        <v>10800</v>
      </c>
      <c r="G471">
        <v>4245</v>
      </c>
      <c r="H471">
        <v>0</v>
      </c>
      <c r="I471">
        <v>0.1</v>
      </c>
      <c r="J471">
        <v>0</v>
      </c>
      <c r="K471">
        <v>1</v>
      </c>
      <c r="L471" t="s">
        <v>38</v>
      </c>
      <c r="M471" t="s">
        <v>9895</v>
      </c>
      <c r="N471" t="s">
        <v>2555</v>
      </c>
      <c r="O471" t="s">
        <v>24</v>
      </c>
      <c r="P471" t="s">
        <v>9896</v>
      </c>
      <c r="Q471" t="s">
        <v>9897</v>
      </c>
      <c r="R471" t="s">
        <v>20</v>
      </c>
      <c r="S471" t="s">
        <v>105</v>
      </c>
      <c r="T471" t="s">
        <v>67</v>
      </c>
      <c r="U471" t="s">
        <v>9202</v>
      </c>
      <c r="V471" t="s">
        <v>9202</v>
      </c>
      <c r="W471" t="s">
        <v>9898</v>
      </c>
      <c r="X471" t="s">
        <v>20</v>
      </c>
      <c r="Y471">
        <v>2</v>
      </c>
      <c r="AB471" s="3" t="str">
        <f>IF(Table11112[[#This Row],[In Adafruit Kit]]+Table11112[[#This Row],[Common part]]&gt;0,1,"")</f>
        <v/>
      </c>
      <c r="AE471" s="3" t="e">
        <f>VLOOKUP(Table11112[[#This Row],[Resistance (Ohms)]],Values!$A$12:'Values'!D$88,3,0)</f>
        <v>#N/A</v>
      </c>
      <c r="AF471" s="3"/>
      <c r="AG471" s="3" t="str">
        <f>CONCATENATE(Table11112[[#This Row],[Resistance (Ohms)]],Table11112[[#This Row],[Tolerance]],Table11112[[#This Row],[Stock]])</f>
        <v>1.82kÂ±1%</v>
      </c>
      <c r="AH471" s="10" t="s">
        <v>11347</v>
      </c>
      <c r="AI471" s="6" t="s">
        <v>11351</v>
      </c>
    </row>
    <row r="472" spans="1:35">
      <c r="A472" t="s">
        <v>9890</v>
      </c>
      <c r="B472" t="s">
        <v>9891</v>
      </c>
      <c r="C472" t="s">
        <v>10801</v>
      </c>
      <c r="D472" t="s">
        <v>10802</v>
      </c>
      <c r="E472" t="s">
        <v>60</v>
      </c>
      <c r="F472" t="s">
        <v>10803</v>
      </c>
      <c r="G472">
        <v>4151</v>
      </c>
      <c r="H472">
        <v>0</v>
      </c>
      <c r="I472">
        <v>0.1</v>
      </c>
      <c r="J472">
        <v>0</v>
      </c>
      <c r="K472">
        <v>1</v>
      </c>
      <c r="L472" t="s">
        <v>38</v>
      </c>
      <c r="M472" t="s">
        <v>9895</v>
      </c>
      <c r="N472" t="s">
        <v>1570</v>
      </c>
      <c r="O472" t="s">
        <v>24</v>
      </c>
      <c r="P472" t="s">
        <v>9896</v>
      </c>
      <c r="Q472" t="s">
        <v>9897</v>
      </c>
      <c r="R472" t="s">
        <v>20</v>
      </c>
      <c r="S472" t="s">
        <v>105</v>
      </c>
      <c r="T472" t="s">
        <v>67</v>
      </c>
      <c r="U472" t="s">
        <v>9202</v>
      </c>
      <c r="V472" t="s">
        <v>9202</v>
      </c>
      <c r="W472" t="s">
        <v>9898</v>
      </c>
      <c r="X472" t="s">
        <v>20</v>
      </c>
      <c r="Y472">
        <v>2</v>
      </c>
      <c r="AB472" s="3" t="str">
        <f>IF(Table11112[[#This Row],[In Adafruit Kit]]+Table11112[[#This Row],[Common part]]&gt;0,1,"")</f>
        <v/>
      </c>
      <c r="AE472" s="3" t="e">
        <f>VLOOKUP(Table11112[[#This Row],[Resistance (Ohms)]],Values!$A$12:'Values'!D$88,3,0)</f>
        <v>#N/A</v>
      </c>
      <c r="AF472" s="3"/>
      <c r="AG472" s="3" t="str">
        <f>CONCATENATE(Table11112[[#This Row],[Resistance (Ohms)]],Table11112[[#This Row],[Tolerance]],Table11112[[#This Row],[Stock]])</f>
        <v>21kÂ±1%</v>
      </c>
      <c r="AH472" s="10" t="s">
        <v>11347</v>
      </c>
      <c r="AI472" s="6" t="s">
        <v>11351</v>
      </c>
    </row>
    <row r="473" spans="1:35">
      <c r="A473" t="s">
        <v>9890</v>
      </c>
      <c r="B473" t="s">
        <v>9891</v>
      </c>
      <c r="C473" t="s">
        <v>10804</v>
      </c>
      <c r="D473" t="s">
        <v>10805</v>
      </c>
      <c r="E473" t="s">
        <v>60</v>
      </c>
      <c r="F473" t="s">
        <v>10806</v>
      </c>
      <c r="G473">
        <v>4126</v>
      </c>
      <c r="H473">
        <v>0</v>
      </c>
      <c r="I473">
        <v>0.1</v>
      </c>
      <c r="J473">
        <v>0</v>
      </c>
      <c r="K473">
        <v>1</v>
      </c>
      <c r="L473" t="s">
        <v>38</v>
      </c>
      <c r="M473" t="s">
        <v>9895</v>
      </c>
      <c r="N473" t="s">
        <v>509</v>
      </c>
      <c r="O473" t="s">
        <v>24</v>
      </c>
      <c r="P473" t="s">
        <v>9896</v>
      </c>
      <c r="Q473" t="s">
        <v>9897</v>
      </c>
      <c r="R473" t="s">
        <v>20</v>
      </c>
      <c r="S473" t="s">
        <v>105</v>
      </c>
      <c r="T473" t="s">
        <v>67</v>
      </c>
      <c r="U473" t="s">
        <v>9202</v>
      </c>
      <c r="V473" t="s">
        <v>9202</v>
      </c>
      <c r="W473" t="s">
        <v>9898</v>
      </c>
      <c r="X473" t="s">
        <v>20</v>
      </c>
      <c r="Y473">
        <v>2</v>
      </c>
      <c r="AB473" s="3" t="str">
        <f>IF(Table11112[[#This Row],[In Adafruit Kit]]+Table11112[[#This Row],[Common part]]&gt;0,1,"")</f>
        <v/>
      </c>
      <c r="AE473" s="3" t="e">
        <f>VLOOKUP(Table11112[[#This Row],[Resistance (Ohms)]],Values!$A$12:'Values'!D$88,3,0)</f>
        <v>#N/A</v>
      </c>
      <c r="AF473" s="3"/>
      <c r="AG473" s="3" t="str">
        <f>CONCATENATE(Table11112[[#This Row],[Resistance (Ohms)]],Table11112[[#This Row],[Tolerance]],Table11112[[#This Row],[Stock]])</f>
        <v>130kÂ±1%</v>
      </c>
      <c r="AH473" s="10" t="s">
        <v>11347</v>
      </c>
      <c r="AI473" s="6" t="s">
        <v>11351</v>
      </c>
    </row>
    <row r="474" spans="1:35">
      <c r="A474" t="s">
        <v>9890</v>
      </c>
      <c r="B474" t="s">
        <v>9891</v>
      </c>
      <c r="C474" t="s">
        <v>10807</v>
      </c>
      <c r="D474" t="s">
        <v>10808</v>
      </c>
      <c r="E474" t="s">
        <v>60</v>
      </c>
      <c r="F474" t="s">
        <v>10809</v>
      </c>
      <c r="G474">
        <v>4084</v>
      </c>
      <c r="H474">
        <v>0</v>
      </c>
      <c r="I474">
        <v>0.1</v>
      </c>
      <c r="J474">
        <v>0</v>
      </c>
      <c r="K474">
        <v>1</v>
      </c>
      <c r="L474" t="s">
        <v>38</v>
      </c>
      <c r="M474" t="s">
        <v>9895</v>
      </c>
      <c r="N474" t="s">
        <v>1225</v>
      </c>
      <c r="O474" t="s">
        <v>24</v>
      </c>
      <c r="P474" t="s">
        <v>9896</v>
      </c>
      <c r="Q474" t="s">
        <v>9897</v>
      </c>
      <c r="R474" t="s">
        <v>20</v>
      </c>
      <c r="S474" t="s">
        <v>105</v>
      </c>
      <c r="T474" t="s">
        <v>67</v>
      </c>
      <c r="U474" t="s">
        <v>9202</v>
      </c>
      <c r="V474" t="s">
        <v>9202</v>
      </c>
      <c r="W474" t="s">
        <v>9898</v>
      </c>
      <c r="X474" t="s">
        <v>20</v>
      </c>
      <c r="Y474">
        <v>2</v>
      </c>
      <c r="AB474" s="3" t="str">
        <f>IF(Table11112[[#This Row],[In Adafruit Kit]]+Table11112[[#This Row],[Common part]]&gt;0,1,"")</f>
        <v/>
      </c>
      <c r="AE474" s="3" t="e">
        <f>VLOOKUP(Table11112[[#This Row],[Resistance (Ohms)]],Values!$A$12:'Values'!D$88,3,0)</f>
        <v>#N/A</v>
      </c>
      <c r="AF474" s="3"/>
      <c r="AG474" s="3" t="str">
        <f>CONCATENATE(Table11112[[#This Row],[Resistance (Ohms)]],Table11112[[#This Row],[Tolerance]],Table11112[[#This Row],[Stock]])</f>
        <v>649kÂ±1%</v>
      </c>
      <c r="AH474" s="10" t="s">
        <v>11347</v>
      </c>
      <c r="AI474" s="6" t="s">
        <v>11351</v>
      </c>
    </row>
    <row r="475" spans="1:35">
      <c r="A475" t="s">
        <v>9890</v>
      </c>
      <c r="B475" t="s">
        <v>9891</v>
      </c>
      <c r="C475" t="s">
        <v>10810</v>
      </c>
      <c r="D475" t="s">
        <v>10811</v>
      </c>
      <c r="E475" t="s">
        <v>60</v>
      </c>
      <c r="F475" t="s">
        <v>10812</v>
      </c>
      <c r="G475">
        <v>4063</v>
      </c>
      <c r="H475">
        <v>0</v>
      </c>
      <c r="I475">
        <v>0.1</v>
      </c>
      <c r="J475">
        <v>0</v>
      </c>
      <c r="K475">
        <v>1</v>
      </c>
      <c r="L475" t="s">
        <v>38</v>
      </c>
      <c r="M475" t="s">
        <v>9895</v>
      </c>
      <c r="N475">
        <v>412</v>
      </c>
      <c r="O475" t="s">
        <v>24</v>
      </c>
      <c r="P475" t="s">
        <v>9896</v>
      </c>
      <c r="Q475" t="s">
        <v>9897</v>
      </c>
      <c r="R475" t="s">
        <v>20</v>
      </c>
      <c r="S475" t="s">
        <v>105</v>
      </c>
      <c r="T475" t="s">
        <v>67</v>
      </c>
      <c r="U475" t="s">
        <v>9202</v>
      </c>
      <c r="V475" t="s">
        <v>9202</v>
      </c>
      <c r="W475" t="s">
        <v>9898</v>
      </c>
      <c r="X475" t="s">
        <v>20</v>
      </c>
      <c r="Y475">
        <v>2</v>
      </c>
      <c r="AB475" s="3" t="str">
        <f>IF(Table11112[[#This Row],[In Adafruit Kit]]+Table11112[[#This Row],[Common part]]&gt;0,1,"")</f>
        <v/>
      </c>
      <c r="AE475" s="3" t="e">
        <f>VLOOKUP(Table11112[[#This Row],[Resistance (Ohms)]],Values!$A$12:'Values'!D$88,3,0)</f>
        <v>#N/A</v>
      </c>
      <c r="AF475" s="3"/>
      <c r="AG475" s="3" t="str">
        <f>CONCATENATE(Table11112[[#This Row],[Resistance (Ohms)]],Table11112[[#This Row],[Tolerance]],Table11112[[#This Row],[Stock]])</f>
        <v>412Â±1%</v>
      </c>
      <c r="AH475" s="10" t="s">
        <v>11347</v>
      </c>
      <c r="AI475" s="6" t="s">
        <v>11351</v>
      </c>
    </row>
    <row r="476" spans="1:35">
      <c r="A476" t="s">
        <v>9890</v>
      </c>
      <c r="B476" t="s">
        <v>9891</v>
      </c>
      <c r="C476" t="s">
        <v>10813</v>
      </c>
      <c r="D476" t="s">
        <v>10814</v>
      </c>
      <c r="E476" t="s">
        <v>60</v>
      </c>
      <c r="F476" t="s">
        <v>10815</v>
      </c>
      <c r="G476">
        <v>4015</v>
      </c>
      <c r="H476">
        <v>0</v>
      </c>
      <c r="I476">
        <v>0.1</v>
      </c>
      <c r="J476">
        <v>0</v>
      </c>
      <c r="K476">
        <v>1</v>
      </c>
      <c r="L476" t="s">
        <v>38</v>
      </c>
      <c r="M476" t="s">
        <v>9895</v>
      </c>
      <c r="N476" t="s">
        <v>999</v>
      </c>
      <c r="O476" t="s">
        <v>24</v>
      </c>
      <c r="P476" t="s">
        <v>9896</v>
      </c>
      <c r="Q476" t="s">
        <v>9897</v>
      </c>
      <c r="R476" t="s">
        <v>20</v>
      </c>
      <c r="S476" t="s">
        <v>105</v>
      </c>
      <c r="T476" t="s">
        <v>67</v>
      </c>
      <c r="U476" t="s">
        <v>9202</v>
      </c>
      <c r="V476" t="s">
        <v>9202</v>
      </c>
      <c r="W476" t="s">
        <v>9898</v>
      </c>
      <c r="X476" t="s">
        <v>20</v>
      </c>
      <c r="Y476">
        <v>2</v>
      </c>
      <c r="AB476" s="3" t="str">
        <f>IF(Table11112[[#This Row],[In Adafruit Kit]]+Table11112[[#This Row],[Common part]]&gt;0,1,"")</f>
        <v/>
      </c>
      <c r="AE476" s="3" t="e">
        <f>VLOOKUP(Table11112[[#This Row],[Resistance (Ohms)]],Values!$A$12:'Values'!D$88,3,0)</f>
        <v>#N/A</v>
      </c>
      <c r="AF476" s="3"/>
      <c r="AG476" s="3" t="str">
        <f>CONCATENATE(Table11112[[#This Row],[Resistance (Ohms)]],Table11112[[#This Row],[Tolerance]],Table11112[[#This Row],[Stock]])</f>
        <v>2.8kÂ±1%</v>
      </c>
      <c r="AH476" s="10" t="s">
        <v>11347</v>
      </c>
      <c r="AI476" s="6" t="s">
        <v>11351</v>
      </c>
    </row>
    <row r="477" spans="1:35">
      <c r="A477" t="s">
        <v>9890</v>
      </c>
      <c r="B477" t="s">
        <v>9891</v>
      </c>
      <c r="C477" t="s">
        <v>10816</v>
      </c>
      <c r="D477" t="s">
        <v>10817</v>
      </c>
      <c r="E477" t="s">
        <v>60</v>
      </c>
      <c r="F477" t="s">
        <v>10818</v>
      </c>
      <c r="G477">
        <v>3794</v>
      </c>
      <c r="H477">
        <v>0</v>
      </c>
      <c r="I477">
        <v>0.1</v>
      </c>
      <c r="J477">
        <v>0</v>
      </c>
      <c r="K477">
        <v>1</v>
      </c>
      <c r="L477" t="s">
        <v>38</v>
      </c>
      <c r="M477" t="s">
        <v>9895</v>
      </c>
      <c r="N477" t="s">
        <v>2683</v>
      </c>
      <c r="O477" t="s">
        <v>24</v>
      </c>
      <c r="P477" t="s">
        <v>9896</v>
      </c>
      <c r="Q477" t="s">
        <v>9897</v>
      </c>
      <c r="R477" t="s">
        <v>20</v>
      </c>
      <c r="S477" t="s">
        <v>105</v>
      </c>
      <c r="T477" t="s">
        <v>67</v>
      </c>
      <c r="U477" t="s">
        <v>9202</v>
      </c>
      <c r="V477" t="s">
        <v>9202</v>
      </c>
      <c r="W477" t="s">
        <v>9898</v>
      </c>
      <c r="X477" t="s">
        <v>20</v>
      </c>
      <c r="Y477">
        <v>2</v>
      </c>
      <c r="AB477" s="3" t="str">
        <f>IF(Table11112[[#This Row],[In Adafruit Kit]]+Table11112[[#This Row],[Common part]]&gt;0,1,"")</f>
        <v/>
      </c>
      <c r="AE477" s="3" t="e">
        <f>VLOOKUP(Table11112[[#This Row],[Resistance (Ohms)]],Values!$A$12:'Values'!D$88,3,0)</f>
        <v>#N/A</v>
      </c>
      <c r="AF477" s="3"/>
      <c r="AG477" s="3" t="str">
        <f>CONCATENATE(Table11112[[#This Row],[Resistance (Ohms)]],Table11112[[#This Row],[Tolerance]],Table11112[[#This Row],[Stock]])</f>
        <v>158kÂ±1%</v>
      </c>
      <c r="AH477" s="10" t="s">
        <v>11347</v>
      </c>
      <c r="AI477" s="6" t="s">
        <v>11351</v>
      </c>
    </row>
    <row r="478" spans="1:35">
      <c r="A478" t="s">
        <v>9890</v>
      </c>
      <c r="B478" t="s">
        <v>9891</v>
      </c>
      <c r="C478" t="s">
        <v>10819</v>
      </c>
      <c r="D478" t="s">
        <v>10820</v>
      </c>
      <c r="E478" t="s">
        <v>60</v>
      </c>
      <c r="F478" t="s">
        <v>10821</v>
      </c>
      <c r="G478">
        <v>3964</v>
      </c>
      <c r="H478">
        <v>0</v>
      </c>
      <c r="I478">
        <v>0.1</v>
      </c>
      <c r="J478">
        <v>0</v>
      </c>
      <c r="K478">
        <v>1</v>
      </c>
      <c r="L478" t="s">
        <v>38</v>
      </c>
      <c r="M478" t="s">
        <v>9895</v>
      </c>
      <c r="N478" t="s">
        <v>1104</v>
      </c>
      <c r="O478" t="s">
        <v>24</v>
      </c>
      <c r="P478" t="s">
        <v>9896</v>
      </c>
      <c r="Q478" t="s">
        <v>9897</v>
      </c>
      <c r="R478" t="s">
        <v>20</v>
      </c>
      <c r="S478" t="s">
        <v>105</v>
      </c>
      <c r="T478" t="s">
        <v>67</v>
      </c>
      <c r="U478" t="s">
        <v>9202</v>
      </c>
      <c r="V478" t="s">
        <v>9202</v>
      </c>
      <c r="W478" t="s">
        <v>9898</v>
      </c>
      <c r="X478" t="s">
        <v>20</v>
      </c>
      <c r="Y478">
        <v>2</v>
      </c>
      <c r="AB478" s="3" t="str">
        <f>IF(Table11112[[#This Row],[In Adafruit Kit]]+Table11112[[#This Row],[Common part]]&gt;0,1,"")</f>
        <v/>
      </c>
      <c r="AE478" s="3" t="e">
        <f>VLOOKUP(Table11112[[#This Row],[Resistance (Ohms)]],Values!$A$12:'Values'!D$88,3,0)</f>
        <v>#N/A</v>
      </c>
      <c r="AF478" s="3"/>
      <c r="AG478" s="3" t="str">
        <f>CONCATENATE(Table11112[[#This Row],[Resistance (Ohms)]],Table11112[[#This Row],[Tolerance]],Table11112[[#This Row],[Stock]])</f>
        <v>84.5kÂ±1%</v>
      </c>
      <c r="AH478" s="10" t="s">
        <v>11347</v>
      </c>
      <c r="AI478" s="6" t="s">
        <v>11351</v>
      </c>
    </row>
    <row r="479" spans="1:35">
      <c r="A479" t="s">
        <v>9890</v>
      </c>
      <c r="B479" t="s">
        <v>9891</v>
      </c>
      <c r="C479" t="s">
        <v>10822</v>
      </c>
      <c r="D479" t="s">
        <v>10823</v>
      </c>
      <c r="E479" t="s">
        <v>60</v>
      </c>
      <c r="F479" t="s">
        <v>10824</v>
      </c>
      <c r="G479">
        <v>3913</v>
      </c>
      <c r="H479">
        <v>0</v>
      </c>
      <c r="I479">
        <v>0.1</v>
      </c>
      <c r="J479">
        <v>0</v>
      </c>
      <c r="K479">
        <v>1</v>
      </c>
      <c r="L479" t="s">
        <v>38</v>
      </c>
      <c r="M479" t="s">
        <v>9895</v>
      </c>
      <c r="N479" t="s">
        <v>2607</v>
      </c>
      <c r="O479" t="s">
        <v>24</v>
      </c>
      <c r="P479" t="s">
        <v>9896</v>
      </c>
      <c r="Q479" t="s">
        <v>9897</v>
      </c>
      <c r="R479" t="s">
        <v>20</v>
      </c>
      <c r="S479" t="s">
        <v>105</v>
      </c>
      <c r="T479" t="s">
        <v>67</v>
      </c>
      <c r="U479" t="s">
        <v>9202</v>
      </c>
      <c r="V479" t="s">
        <v>9202</v>
      </c>
      <c r="W479" t="s">
        <v>9898</v>
      </c>
      <c r="X479" t="s">
        <v>20</v>
      </c>
      <c r="Y479">
        <v>2</v>
      </c>
      <c r="AB479" s="3" t="str">
        <f>IF(Table11112[[#This Row],[In Adafruit Kit]]+Table11112[[#This Row],[Common part]]&gt;0,1,"")</f>
        <v/>
      </c>
      <c r="AE479" s="3" t="e">
        <f>VLOOKUP(Table11112[[#This Row],[Resistance (Ohms)]],Values!$A$12:'Values'!D$88,3,0)</f>
        <v>#N/A</v>
      </c>
      <c r="AF479" s="3"/>
      <c r="AG479" s="3" t="str">
        <f>CONCATENATE(Table11112[[#This Row],[Resistance (Ohms)]],Table11112[[#This Row],[Tolerance]],Table11112[[#This Row],[Stock]])</f>
        <v>402kÂ±1%</v>
      </c>
      <c r="AH479" s="10" t="s">
        <v>11347</v>
      </c>
      <c r="AI479" s="6" t="s">
        <v>11351</v>
      </c>
    </row>
    <row r="480" spans="1:35">
      <c r="A480" t="s">
        <v>9890</v>
      </c>
      <c r="B480" t="s">
        <v>9891</v>
      </c>
      <c r="C480" t="s">
        <v>10825</v>
      </c>
      <c r="D480" t="s">
        <v>10826</v>
      </c>
      <c r="E480" t="s">
        <v>60</v>
      </c>
      <c r="F480" t="s">
        <v>10827</v>
      </c>
      <c r="G480">
        <v>3892</v>
      </c>
      <c r="H480">
        <v>0</v>
      </c>
      <c r="I480">
        <v>0.1</v>
      </c>
      <c r="J480">
        <v>0</v>
      </c>
      <c r="K480">
        <v>1</v>
      </c>
      <c r="L480" t="s">
        <v>38</v>
      </c>
      <c r="M480" t="s">
        <v>9895</v>
      </c>
      <c r="N480" t="s">
        <v>1276</v>
      </c>
      <c r="O480" t="s">
        <v>24</v>
      </c>
      <c r="P480" t="s">
        <v>9896</v>
      </c>
      <c r="Q480" t="s">
        <v>9897</v>
      </c>
      <c r="R480" t="s">
        <v>20</v>
      </c>
      <c r="S480" t="s">
        <v>105</v>
      </c>
      <c r="T480" t="s">
        <v>67</v>
      </c>
      <c r="U480" t="s">
        <v>9202</v>
      </c>
      <c r="V480" t="s">
        <v>9202</v>
      </c>
      <c r="W480" t="s">
        <v>9898</v>
      </c>
      <c r="X480" t="s">
        <v>20</v>
      </c>
      <c r="Y480">
        <v>2</v>
      </c>
      <c r="AB480" s="3" t="str">
        <f>IF(Table11112[[#This Row],[In Adafruit Kit]]+Table11112[[#This Row],[Common part]]&gt;0,1,"")</f>
        <v/>
      </c>
      <c r="AE480" s="3" t="e">
        <f>VLOOKUP(Table11112[[#This Row],[Resistance (Ohms)]],Values!$A$12:'Values'!D$88,3,0)</f>
        <v>#N/A</v>
      </c>
      <c r="AF480" s="3"/>
      <c r="AG480" s="3" t="str">
        <f>CONCATENATE(Table11112[[#This Row],[Resistance (Ohms)]],Table11112[[#This Row],[Tolerance]],Table11112[[#This Row],[Stock]])</f>
        <v>15.8kÂ±1%</v>
      </c>
      <c r="AH480" s="10" t="s">
        <v>11347</v>
      </c>
      <c r="AI480" s="6" t="s">
        <v>11351</v>
      </c>
    </row>
    <row r="481" spans="1:35">
      <c r="A481" t="s">
        <v>9890</v>
      </c>
      <c r="B481" t="s">
        <v>9891</v>
      </c>
      <c r="C481" t="s">
        <v>10828</v>
      </c>
      <c r="D481" t="s">
        <v>10829</v>
      </c>
      <c r="E481" t="s">
        <v>60</v>
      </c>
      <c r="F481" t="s">
        <v>10830</v>
      </c>
      <c r="G481">
        <v>3846</v>
      </c>
      <c r="H481">
        <v>0</v>
      </c>
      <c r="I481">
        <v>0.1</v>
      </c>
      <c r="J481">
        <v>0</v>
      </c>
      <c r="K481">
        <v>1</v>
      </c>
      <c r="L481" t="s">
        <v>38</v>
      </c>
      <c r="M481" t="s">
        <v>9895</v>
      </c>
      <c r="N481" t="s">
        <v>1361</v>
      </c>
      <c r="O481" t="s">
        <v>24</v>
      </c>
      <c r="P481" t="s">
        <v>9896</v>
      </c>
      <c r="Q481" t="s">
        <v>9897</v>
      </c>
      <c r="R481" t="s">
        <v>20</v>
      </c>
      <c r="S481" t="s">
        <v>105</v>
      </c>
      <c r="T481" t="s">
        <v>67</v>
      </c>
      <c r="U481" t="s">
        <v>9202</v>
      </c>
      <c r="V481" t="s">
        <v>9202</v>
      </c>
      <c r="W481" t="s">
        <v>9898</v>
      </c>
      <c r="X481" t="s">
        <v>20</v>
      </c>
      <c r="Y481">
        <v>2</v>
      </c>
      <c r="AB481" s="3" t="str">
        <f>IF(Table11112[[#This Row],[In Adafruit Kit]]+Table11112[[#This Row],[Common part]]&gt;0,1,"")</f>
        <v/>
      </c>
      <c r="AE481" s="3" t="e">
        <f>VLOOKUP(Table11112[[#This Row],[Resistance (Ohms)]],Values!$A$12:'Values'!D$88,3,0)</f>
        <v>#N/A</v>
      </c>
      <c r="AF481" s="3"/>
      <c r="AG481" s="3" t="str">
        <f>CONCATENATE(Table11112[[#This Row],[Resistance (Ohms)]],Table11112[[#This Row],[Tolerance]],Table11112[[#This Row],[Stock]])</f>
        <v>1.15kÂ±1%</v>
      </c>
      <c r="AH481" s="10" t="s">
        <v>11347</v>
      </c>
      <c r="AI481" s="6" t="s">
        <v>11351</v>
      </c>
    </row>
    <row r="482" spans="1:35">
      <c r="A482" t="s">
        <v>9890</v>
      </c>
      <c r="B482" t="s">
        <v>9891</v>
      </c>
      <c r="C482" t="s">
        <v>10831</v>
      </c>
      <c r="D482" t="s">
        <v>10832</v>
      </c>
      <c r="E482" t="s">
        <v>60</v>
      </c>
      <c r="F482" t="s">
        <v>10833</v>
      </c>
      <c r="G482">
        <v>3650</v>
      </c>
      <c r="H482">
        <v>0</v>
      </c>
      <c r="I482">
        <v>0.1</v>
      </c>
      <c r="J482">
        <v>0</v>
      </c>
      <c r="K482">
        <v>1</v>
      </c>
      <c r="L482" t="s">
        <v>38</v>
      </c>
      <c r="M482" t="s">
        <v>9895</v>
      </c>
      <c r="N482" t="s">
        <v>1069</v>
      </c>
      <c r="O482" t="s">
        <v>24</v>
      </c>
      <c r="P482" t="s">
        <v>9896</v>
      </c>
      <c r="Q482" t="s">
        <v>9897</v>
      </c>
      <c r="R482" t="s">
        <v>20</v>
      </c>
      <c r="S482" t="s">
        <v>105</v>
      </c>
      <c r="T482" t="s">
        <v>67</v>
      </c>
      <c r="U482" t="s">
        <v>9202</v>
      </c>
      <c r="V482" t="s">
        <v>9202</v>
      </c>
      <c r="W482" t="s">
        <v>9898</v>
      </c>
      <c r="X482" t="s">
        <v>20</v>
      </c>
      <c r="Y482">
        <v>2</v>
      </c>
      <c r="AB482" s="3" t="str">
        <f>IF(Table11112[[#This Row],[In Adafruit Kit]]+Table11112[[#This Row],[Common part]]&gt;0,1,"")</f>
        <v/>
      </c>
      <c r="AE482" s="3" t="e">
        <f>VLOOKUP(Table11112[[#This Row],[Resistance (Ohms)]],Values!$A$12:'Values'!D$88,3,0)</f>
        <v>#N/A</v>
      </c>
      <c r="AF482" s="3"/>
      <c r="AG482" s="3" t="str">
        <f>CONCATENATE(Table11112[[#This Row],[Resistance (Ohms)]],Table11112[[#This Row],[Tolerance]],Table11112[[#This Row],[Stock]])</f>
        <v>30.9kÂ±1%</v>
      </c>
      <c r="AH482" s="10" t="s">
        <v>11347</v>
      </c>
      <c r="AI482" s="6" t="s">
        <v>11351</v>
      </c>
    </row>
    <row r="483" spans="1:35">
      <c r="A483" t="s">
        <v>9890</v>
      </c>
      <c r="B483" t="s">
        <v>9891</v>
      </c>
      <c r="C483" t="s">
        <v>10834</v>
      </c>
      <c r="D483" t="s">
        <v>10835</v>
      </c>
      <c r="E483" t="s">
        <v>60</v>
      </c>
      <c r="F483" t="s">
        <v>10836</v>
      </c>
      <c r="G483">
        <v>3844</v>
      </c>
      <c r="H483">
        <v>0</v>
      </c>
      <c r="I483">
        <v>0.1</v>
      </c>
      <c r="J483">
        <v>0</v>
      </c>
      <c r="K483">
        <v>1</v>
      </c>
      <c r="L483" t="s">
        <v>38</v>
      </c>
      <c r="M483" t="s">
        <v>9895</v>
      </c>
      <c r="N483" t="s">
        <v>1825</v>
      </c>
      <c r="O483" t="s">
        <v>24</v>
      </c>
      <c r="P483" t="s">
        <v>9896</v>
      </c>
      <c r="Q483" t="s">
        <v>9897</v>
      </c>
      <c r="R483" t="s">
        <v>20</v>
      </c>
      <c r="S483" t="s">
        <v>105</v>
      </c>
      <c r="T483" t="s">
        <v>67</v>
      </c>
      <c r="U483" t="s">
        <v>9202</v>
      </c>
      <c r="V483" t="s">
        <v>9202</v>
      </c>
      <c r="W483" t="s">
        <v>9898</v>
      </c>
      <c r="X483" t="s">
        <v>20</v>
      </c>
      <c r="Y483">
        <v>2</v>
      </c>
      <c r="AB483" s="3" t="str">
        <f>IF(Table11112[[#This Row],[In Adafruit Kit]]+Table11112[[#This Row],[Common part]]&gt;0,1,"")</f>
        <v/>
      </c>
      <c r="AE483" s="3" t="e">
        <f>VLOOKUP(Table11112[[#This Row],[Resistance (Ohms)]],Values!$A$12:'Values'!D$88,3,0)</f>
        <v>#N/A</v>
      </c>
      <c r="AF483" s="3"/>
      <c r="AG483" s="3" t="str">
        <f>CONCATENATE(Table11112[[#This Row],[Resistance (Ohms)]],Table11112[[#This Row],[Tolerance]],Table11112[[#This Row],[Stock]])</f>
        <v>66.5kÂ±1%</v>
      </c>
      <c r="AH483" s="10" t="s">
        <v>11347</v>
      </c>
      <c r="AI483" s="6" t="s">
        <v>11351</v>
      </c>
    </row>
    <row r="484" spans="1:35">
      <c r="A484" t="s">
        <v>9890</v>
      </c>
      <c r="B484" t="s">
        <v>9891</v>
      </c>
      <c r="C484" t="s">
        <v>10837</v>
      </c>
      <c r="D484" t="s">
        <v>10838</v>
      </c>
      <c r="E484" t="s">
        <v>60</v>
      </c>
      <c r="F484" t="s">
        <v>10839</v>
      </c>
      <c r="G484">
        <v>3757</v>
      </c>
      <c r="H484">
        <v>0</v>
      </c>
      <c r="I484">
        <v>0.1</v>
      </c>
      <c r="J484">
        <v>0</v>
      </c>
      <c r="K484">
        <v>1</v>
      </c>
      <c r="L484" t="s">
        <v>38</v>
      </c>
      <c r="M484" t="s">
        <v>9895</v>
      </c>
      <c r="N484">
        <v>45.3</v>
      </c>
      <c r="O484" t="s">
        <v>24</v>
      </c>
      <c r="P484" t="s">
        <v>9896</v>
      </c>
      <c r="Q484" t="s">
        <v>9897</v>
      </c>
      <c r="R484" t="s">
        <v>20</v>
      </c>
      <c r="S484" t="s">
        <v>105</v>
      </c>
      <c r="T484" t="s">
        <v>67</v>
      </c>
      <c r="U484" t="s">
        <v>9202</v>
      </c>
      <c r="V484" t="s">
        <v>9202</v>
      </c>
      <c r="W484" t="s">
        <v>9898</v>
      </c>
      <c r="X484" t="s">
        <v>20</v>
      </c>
      <c r="Y484">
        <v>2</v>
      </c>
      <c r="AB484" s="3" t="str">
        <f>IF(Table11112[[#This Row],[In Adafruit Kit]]+Table11112[[#This Row],[Common part]]&gt;0,1,"")</f>
        <v/>
      </c>
      <c r="AE484" s="3" t="e">
        <f>VLOOKUP(Table11112[[#This Row],[Resistance (Ohms)]],Values!$A$12:'Values'!D$88,3,0)</f>
        <v>#N/A</v>
      </c>
      <c r="AF484" s="3"/>
      <c r="AG484" s="3" t="str">
        <f>CONCATENATE(Table11112[[#This Row],[Resistance (Ohms)]],Table11112[[#This Row],[Tolerance]],Table11112[[#This Row],[Stock]])</f>
        <v>45.3Â±1%</v>
      </c>
      <c r="AH484" s="10" t="s">
        <v>11347</v>
      </c>
      <c r="AI484" s="6" t="s">
        <v>11351</v>
      </c>
    </row>
    <row r="485" spans="1:35">
      <c r="A485" t="s">
        <v>9890</v>
      </c>
      <c r="B485" t="s">
        <v>9891</v>
      </c>
      <c r="C485" t="s">
        <v>10840</v>
      </c>
      <c r="D485" t="s">
        <v>10841</v>
      </c>
      <c r="E485" t="s">
        <v>60</v>
      </c>
      <c r="F485" t="s">
        <v>10842</v>
      </c>
      <c r="G485">
        <v>3744</v>
      </c>
      <c r="H485">
        <v>0</v>
      </c>
      <c r="I485">
        <v>0.1</v>
      </c>
      <c r="J485">
        <v>0</v>
      </c>
      <c r="K485">
        <v>1</v>
      </c>
      <c r="L485" t="s">
        <v>38</v>
      </c>
      <c r="M485" t="s">
        <v>9895</v>
      </c>
      <c r="N485" t="s">
        <v>975</v>
      </c>
      <c r="O485" t="s">
        <v>24</v>
      </c>
      <c r="P485" t="s">
        <v>9896</v>
      </c>
      <c r="Q485" t="s">
        <v>9897</v>
      </c>
      <c r="R485" t="s">
        <v>20</v>
      </c>
      <c r="S485" t="s">
        <v>105</v>
      </c>
      <c r="T485" t="s">
        <v>67</v>
      </c>
      <c r="U485" t="s">
        <v>9202</v>
      </c>
      <c r="V485" t="s">
        <v>9202</v>
      </c>
      <c r="W485" t="s">
        <v>9898</v>
      </c>
      <c r="X485" t="s">
        <v>20</v>
      </c>
      <c r="Y485">
        <v>2</v>
      </c>
      <c r="AB485" s="3" t="str">
        <f>IF(Table11112[[#This Row],[In Adafruit Kit]]+Table11112[[#This Row],[Common part]]&gt;0,1,"")</f>
        <v/>
      </c>
      <c r="AE485" s="3" t="e">
        <f>VLOOKUP(Table11112[[#This Row],[Resistance (Ohms)]],Values!$A$12:'Values'!D$88,3,0)</f>
        <v>#N/A</v>
      </c>
      <c r="AF485" s="3"/>
      <c r="AG485" s="3" t="str">
        <f>CONCATENATE(Table11112[[#This Row],[Resistance (Ohms)]],Table11112[[#This Row],[Tolerance]],Table11112[[#This Row],[Stock]])</f>
        <v>118kÂ±1%</v>
      </c>
      <c r="AH485" s="10" t="s">
        <v>11347</v>
      </c>
      <c r="AI485" s="6" t="s">
        <v>11351</v>
      </c>
    </row>
    <row r="486" spans="1:35">
      <c r="A486" t="s">
        <v>9890</v>
      </c>
      <c r="B486" t="s">
        <v>9891</v>
      </c>
      <c r="C486" t="s">
        <v>10843</v>
      </c>
      <c r="D486" t="s">
        <v>10844</v>
      </c>
      <c r="E486" t="s">
        <v>60</v>
      </c>
      <c r="F486" t="s">
        <v>10845</v>
      </c>
      <c r="G486">
        <v>3738</v>
      </c>
      <c r="H486">
        <v>0</v>
      </c>
      <c r="I486">
        <v>0.1</v>
      </c>
      <c r="J486">
        <v>0</v>
      </c>
      <c r="K486">
        <v>1</v>
      </c>
      <c r="L486" t="s">
        <v>38</v>
      </c>
      <c r="M486" t="s">
        <v>9895</v>
      </c>
      <c r="N486">
        <v>365</v>
      </c>
      <c r="O486" t="s">
        <v>24</v>
      </c>
      <c r="P486" t="s">
        <v>9896</v>
      </c>
      <c r="Q486" t="s">
        <v>9897</v>
      </c>
      <c r="R486" t="s">
        <v>20</v>
      </c>
      <c r="S486" t="s">
        <v>105</v>
      </c>
      <c r="T486" t="s">
        <v>67</v>
      </c>
      <c r="U486" t="s">
        <v>9202</v>
      </c>
      <c r="V486" t="s">
        <v>9202</v>
      </c>
      <c r="W486" t="s">
        <v>9898</v>
      </c>
      <c r="X486" t="s">
        <v>20</v>
      </c>
      <c r="Y486">
        <v>2</v>
      </c>
      <c r="AB486" s="3" t="str">
        <f>IF(Table11112[[#This Row],[In Adafruit Kit]]+Table11112[[#This Row],[Common part]]&gt;0,1,"")</f>
        <v/>
      </c>
      <c r="AE486" s="3" t="e">
        <f>VLOOKUP(Table11112[[#This Row],[Resistance (Ohms)]],Values!$A$12:'Values'!D$88,3,0)</f>
        <v>#N/A</v>
      </c>
      <c r="AF486" s="3"/>
      <c r="AG486" s="3" t="str">
        <f>CONCATENATE(Table11112[[#This Row],[Resistance (Ohms)]],Table11112[[#This Row],[Tolerance]],Table11112[[#This Row],[Stock]])</f>
        <v>365Â±1%</v>
      </c>
      <c r="AH486" s="10" t="s">
        <v>11347</v>
      </c>
      <c r="AI486" s="6" t="s">
        <v>11351</v>
      </c>
    </row>
    <row r="487" spans="1:35">
      <c r="A487" t="s">
        <v>9890</v>
      </c>
      <c r="B487" t="s">
        <v>9891</v>
      </c>
      <c r="C487" t="s">
        <v>10846</v>
      </c>
      <c r="D487" t="s">
        <v>10847</v>
      </c>
      <c r="E487" t="s">
        <v>60</v>
      </c>
      <c r="F487" t="s">
        <v>10848</v>
      </c>
      <c r="G487">
        <v>3728</v>
      </c>
      <c r="H487">
        <v>0</v>
      </c>
      <c r="I487">
        <v>0.1</v>
      </c>
      <c r="J487">
        <v>0</v>
      </c>
      <c r="K487">
        <v>1</v>
      </c>
      <c r="L487" t="s">
        <v>38</v>
      </c>
      <c r="M487" t="s">
        <v>9895</v>
      </c>
      <c r="N487">
        <v>28</v>
      </c>
      <c r="O487" t="s">
        <v>24</v>
      </c>
      <c r="P487" t="s">
        <v>9896</v>
      </c>
      <c r="Q487" t="s">
        <v>9897</v>
      </c>
      <c r="R487" t="s">
        <v>20</v>
      </c>
      <c r="S487" t="s">
        <v>105</v>
      </c>
      <c r="T487" t="s">
        <v>67</v>
      </c>
      <c r="U487" t="s">
        <v>9202</v>
      </c>
      <c r="V487" t="s">
        <v>9202</v>
      </c>
      <c r="W487" t="s">
        <v>9898</v>
      </c>
      <c r="X487" t="s">
        <v>20</v>
      </c>
      <c r="Y487">
        <v>2</v>
      </c>
      <c r="AB487" s="3" t="str">
        <f>IF(Table11112[[#This Row],[In Adafruit Kit]]+Table11112[[#This Row],[Common part]]&gt;0,1,"")</f>
        <v/>
      </c>
      <c r="AE487" s="3" t="e">
        <f>VLOOKUP(Table11112[[#This Row],[Resistance (Ohms)]],Values!$A$12:'Values'!D$88,3,0)</f>
        <v>#N/A</v>
      </c>
      <c r="AF487" s="3"/>
      <c r="AG487" s="3" t="str">
        <f>CONCATENATE(Table11112[[#This Row],[Resistance (Ohms)]],Table11112[[#This Row],[Tolerance]],Table11112[[#This Row],[Stock]])</f>
        <v>28Â±1%</v>
      </c>
      <c r="AH487" s="10" t="s">
        <v>11347</v>
      </c>
      <c r="AI487" s="6" t="s">
        <v>11351</v>
      </c>
    </row>
    <row r="488" spans="1:35">
      <c r="A488" t="s">
        <v>9890</v>
      </c>
      <c r="B488" t="s">
        <v>9891</v>
      </c>
      <c r="C488" t="s">
        <v>10849</v>
      </c>
      <c r="D488" t="s">
        <v>10850</v>
      </c>
      <c r="E488" t="s">
        <v>60</v>
      </c>
      <c r="F488" t="s">
        <v>10851</v>
      </c>
      <c r="G488">
        <v>3709</v>
      </c>
      <c r="H488">
        <v>0</v>
      </c>
      <c r="I488">
        <v>0.1</v>
      </c>
      <c r="J488">
        <v>0</v>
      </c>
      <c r="K488">
        <v>1</v>
      </c>
      <c r="L488" t="s">
        <v>38</v>
      </c>
      <c r="M488" t="s">
        <v>9895</v>
      </c>
      <c r="N488" t="s">
        <v>2618</v>
      </c>
      <c r="O488" t="s">
        <v>24</v>
      </c>
      <c r="P488" t="s">
        <v>9896</v>
      </c>
      <c r="Q488" t="s">
        <v>9897</v>
      </c>
      <c r="R488" t="s">
        <v>20</v>
      </c>
      <c r="S488" t="s">
        <v>105</v>
      </c>
      <c r="T488" t="s">
        <v>67</v>
      </c>
      <c r="U488" t="s">
        <v>9202</v>
      </c>
      <c r="V488" t="s">
        <v>9202</v>
      </c>
      <c r="W488" t="s">
        <v>9898</v>
      </c>
      <c r="X488" t="s">
        <v>20</v>
      </c>
      <c r="Y488">
        <v>2</v>
      </c>
      <c r="AB488" s="3" t="str">
        <f>IF(Table11112[[#This Row],[In Adafruit Kit]]+Table11112[[#This Row],[Common part]]&gt;0,1,"")</f>
        <v/>
      </c>
      <c r="AE488" s="3" t="e">
        <f>VLOOKUP(Table11112[[#This Row],[Resistance (Ohms)]],Values!$A$12:'Values'!D$88,3,0)</f>
        <v>#N/A</v>
      </c>
      <c r="AF488" s="3"/>
      <c r="AG488" s="3" t="str">
        <f>CONCATENATE(Table11112[[#This Row],[Resistance (Ohms)]],Table11112[[#This Row],[Tolerance]],Table11112[[#This Row],[Stock]])</f>
        <v>3.92kÂ±1%</v>
      </c>
      <c r="AH488" s="10" t="s">
        <v>11347</v>
      </c>
      <c r="AI488" s="6" t="s">
        <v>11351</v>
      </c>
    </row>
    <row r="489" spans="1:35">
      <c r="A489" t="s">
        <v>9890</v>
      </c>
      <c r="B489" t="s">
        <v>9891</v>
      </c>
      <c r="C489" t="s">
        <v>10852</v>
      </c>
      <c r="D489" t="s">
        <v>10853</v>
      </c>
      <c r="E489" t="s">
        <v>60</v>
      </c>
      <c r="F489" t="s">
        <v>10854</v>
      </c>
      <c r="G489">
        <v>3688</v>
      </c>
      <c r="H489">
        <v>0</v>
      </c>
      <c r="I489">
        <v>0.1</v>
      </c>
      <c r="J489">
        <v>0</v>
      </c>
      <c r="K489">
        <v>1</v>
      </c>
      <c r="L489" t="s">
        <v>38</v>
      </c>
      <c r="M489" t="s">
        <v>9895</v>
      </c>
      <c r="N489" t="s">
        <v>910</v>
      </c>
      <c r="O489" t="s">
        <v>24</v>
      </c>
      <c r="P489" t="s">
        <v>9896</v>
      </c>
      <c r="Q489" t="s">
        <v>9897</v>
      </c>
      <c r="R489" t="s">
        <v>20</v>
      </c>
      <c r="S489" t="s">
        <v>105</v>
      </c>
      <c r="T489" t="s">
        <v>67</v>
      </c>
      <c r="U489" t="s">
        <v>9202</v>
      </c>
      <c r="V489" t="s">
        <v>9202</v>
      </c>
      <c r="W489" t="s">
        <v>9898</v>
      </c>
      <c r="X489" t="s">
        <v>20</v>
      </c>
      <c r="Y489">
        <v>2</v>
      </c>
      <c r="AB489" s="3" t="str">
        <f>IF(Table11112[[#This Row],[In Adafruit Kit]]+Table11112[[#This Row],[Common part]]&gt;0,1,"")</f>
        <v/>
      </c>
      <c r="AE489" s="3" t="e">
        <f>VLOOKUP(Table11112[[#This Row],[Resistance (Ohms)]],Values!$A$12:'Values'!D$88,3,0)</f>
        <v>#N/A</v>
      </c>
      <c r="AF489" s="3"/>
      <c r="AG489" s="3" t="str">
        <f>CONCATENATE(Table11112[[#This Row],[Resistance (Ohms)]],Table11112[[#This Row],[Tolerance]],Table11112[[#This Row],[Stock]])</f>
        <v>1.69kÂ±1%</v>
      </c>
      <c r="AH489" s="10" t="s">
        <v>11347</v>
      </c>
      <c r="AI489" s="6" t="s">
        <v>11351</v>
      </c>
    </row>
    <row r="490" spans="1:35">
      <c r="A490" t="s">
        <v>9890</v>
      </c>
      <c r="B490" t="s">
        <v>9891</v>
      </c>
      <c r="C490" t="s">
        <v>10855</v>
      </c>
      <c r="D490" t="s">
        <v>10856</v>
      </c>
      <c r="E490" t="s">
        <v>60</v>
      </c>
      <c r="F490" t="s">
        <v>10857</v>
      </c>
      <c r="G490">
        <v>3692</v>
      </c>
      <c r="H490">
        <v>0</v>
      </c>
      <c r="I490">
        <v>0.1</v>
      </c>
      <c r="J490">
        <v>0</v>
      </c>
      <c r="K490">
        <v>1</v>
      </c>
      <c r="L490" t="s">
        <v>38</v>
      </c>
      <c r="M490" t="s">
        <v>9895</v>
      </c>
      <c r="N490" t="s">
        <v>1441</v>
      </c>
      <c r="O490" t="s">
        <v>24</v>
      </c>
      <c r="P490" t="s">
        <v>9896</v>
      </c>
      <c r="Q490" t="s">
        <v>9897</v>
      </c>
      <c r="R490" t="s">
        <v>20</v>
      </c>
      <c r="S490" t="s">
        <v>105</v>
      </c>
      <c r="T490" t="s">
        <v>67</v>
      </c>
      <c r="U490" t="s">
        <v>9202</v>
      </c>
      <c r="V490" t="s">
        <v>9202</v>
      </c>
      <c r="W490" t="s">
        <v>9898</v>
      </c>
      <c r="X490" t="s">
        <v>20</v>
      </c>
      <c r="Y490">
        <v>2</v>
      </c>
      <c r="AB490" s="3" t="str">
        <f>IF(Table11112[[#This Row],[In Adafruit Kit]]+Table11112[[#This Row],[Common part]]&gt;0,1,"")</f>
        <v/>
      </c>
      <c r="AE490" s="3" t="e">
        <f>VLOOKUP(Table11112[[#This Row],[Resistance (Ohms)]],Values!$A$12:'Values'!D$88,3,0)</f>
        <v>#N/A</v>
      </c>
      <c r="AF490" s="3"/>
      <c r="AG490" s="3" t="str">
        <f>CONCATENATE(Table11112[[#This Row],[Resistance (Ohms)]],Table11112[[#This Row],[Tolerance]],Table11112[[#This Row],[Stock]])</f>
        <v>28.7kÂ±1%</v>
      </c>
      <c r="AH490" s="10" t="s">
        <v>11347</v>
      </c>
      <c r="AI490" s="6" t="s">
        <v>11351</v>
      </c>
    </row>
    <row r="491" spans="1:35">
      <c r="A491" t="s">
        <v>9890</v>
      </c>
      <c r="B491" t="s">
        <v>9891</v>
      </c>
      <c r="C491" t="s">
        <v>10858</v>
      </c>
      <c r="D491" t="s">
        <v>10859</v>
      </c>
      <c r="E491" t="s">
        <v>60</v>
      </c>
      <c r="F491" t="s">
        <v>10860</v>
      </c>
      <c r="G491">
        <v>3650</v>
      </c>
      <c r="H491">
        <v>0</v>
      </c>
      <c r="I491">
        <v>0.1</v>
      </c>
      <c r="J491">
        <v>0</v>
      </c>
      <c r="K491">
        <v>1</v>
      </c>
      <c r="L491" t="s">
        <v>38</v>
      </c>
      <c r="M491" t="s">
        <v>9895</v>
      </c>
      <c r="N491" t="s">
        <v>1129</v>
      </c>
      <c r="O491" t="s">
        <v>24</v>
      </c>
      <c r="P491" t="s">
        <v>9896</v>
      </c>
      <c r="Q491" t="s">
        <v>9897</v>
      </c>
      <c r="R491" t="s">
        <v>20</v>
      </c>
      <c r="S491" t="s">
        <v>105</v>
      </c>
      <c r="T491" t="s">
        <v>67</v>
      </c>
      <c r="U491" t="s">
        <v>9202</v>
      </c>
      <c r="V491" t="s">
        <v>9202</v>
      </c>
      <c r="W491" t="s">
        <v>9898</v>
      </c>
      <c r="X491" t="s">
        <v>20</v>
      </c>
      <c r="Y491">
        <v>2</v>
      </c>
      <c r="AB491" s="3" t="str">
        <f>IF(Table11112[[#This Row],[In Adafruit Kit]]+Table11112[[#This Row],[Common part]]&gt;0,1,"")</f>
        <v/>
      </c>
      <c r="AE491" s="3" t="e">
        <f>VLOOKUP(Table11112[[#This Row],[Resistance (Ohms)]],Values!$A$12:'Values'!D$88,3,0)</f>
        <v>#N/A</v>
      </c>
      <c r="AF491" s="3"/>
      <c r="AG491" s="3" t="str">
        <f>CONCATENATE(Table11112[[#This Row],[Resistance (Ohms)]],Table11112[[#This Row],[Tolerance]],Table11112[[#This Row],[Stock]])</f>
        <v>2.32kÂ±1%</v>
      </c>
      <c r="AH491" s="10" t="s">
        <v>11347</v>
      </c>
      <c r="AI491" s="6" t="s">
        <v>11351</v>
      </c>
    </row>
    <row r="492" spans="1:35">
      <c r="A492" t="s">
        <v>9890</v>
      </c>
      <c r="B492" t="s">
        <v>9891</v>
      </c>
      <c r="C492" t="s">
        <v>10861</v>
      </c>
      <c r="D492" t="s">
        <v>10862</v>
      </c>
      <c r="E492" t="s">
        <v>60</v>
      </c>
      <c r="F492" t="s">
        <v>10863</v>
      </c>
      <c r="G492">
        <v>3645</v>
      </c>
      <c r="H492">
        <v>0</v>
      </c>
      <c r="I492">
        <v>0.1</v>
      </c>
      <c r="J492">
        <v>0</v>
      </c>
      <c r="K492">
        <v>1</v>
      </c>
      <c r="L492" t="s">
        <v>38</v>
      </c>
      <c r="M492" t="s">
        <v>9895</v>
      </c>
      <c r="N492">
        <v>453</v>
      </c>
      <c r="O492" t="s">
        <v>24</v>
      </c>
      <c r="P492" t="s">
        <v>9896</v>
      </c>
      <c r="Q492" t="s">
        <v>9897</v>
      </c>
      <c r="R492" t="s">
        <v>20</v>
      </c>
      <c r="S492" t="s">
        <v>105</v>
      </c>
      <c r="T492" t="s">
        <v>67</v>
      </c>
      <c r="U492" t="s">
        <v>9202</v>
      </c>
      <c r="V492" t="s">
        <v>9202</v>
      </c>
      <c r="W492" t="s">
        <v>9898</v>
      </c>
      <c r="X492" t="s">
        <v>20</v>
      </c>
      <c r="Y492">
        <v>2</v>
      </c>
      <c r="AB492" s="3" t="str">
        <f>IF(Table11112[[#This Row],[In Adafruit Kit]]+Table11112[[#This Row],[Common part]]&gt;0,1,"")</f>
        <v/>
      </c>
      <c r="AE492" s="3" t="e">
        <f>VLOOKUP(Table11112[[#This Row],[Resistance (Ohms)]],Values!$A$12:'Values'!D$88,3,0)</f>
        <v>#N/A</v>
      </c>
      <c r="AF492" s="3"/>
      <c r="AG492" s="3" t="str">
        <f>CONCATENATE(Table11112[[#This Row],[Resistance (Ohms)]],Table11112[[#This Row],[Tolerance]],Table11112[[#This Row],[Stock]])</f>
        <v>453Â±1%</v>
      </c>
      <c r="AH492" s="10" t="s">
        <v>11347</v>
      </c>
      <c r="AI492" s="6" t="s">
        <v>11351</v>
      </c>
    </row>
    <row r="493" spans="1:35">
      <c r="A493" t="s">
        <v>9890</v>
      </c>
      <c r="B493" t="s">
        <v>9891</v>
      </c>
      <c r="C493" t="s">
        <v>10864</v>
      </c>
      <c r="D493" t="s">
        <v>10865</v>
      </c>
      <c r="E493" t="s">
        <v>60</v>
      </c>
      <c r="F493" t="s">
        <v>10866</v>
      </c>
      <c r="G493">
        <v>3648</v>
      </c>
      <c r="H493">
        <v>0</v>
      </c>
      <c r="I493">
        <v>0.1</v>
      </c>
      <c r="J493">
        <v>0</v>
      </c>
      <c r="K493">
        <v>1</v>
      </c>
      <c r="L493" t="s">
        <v>38</v>
      </c>
      <c r="M493" t="s">
        <v>9895</v>
      </c>
      <c r="N493" t="s">
        <v>1520</v>
      </c>
      <c r="O493" t="s">
        <v>24</v>
      </c>
      <c r="P493" t="s">
        <v>9896</v>
      </c>
      <c r="Q493" t="s">
        <v>9897</v>
      </c>
      <c r="R493" t="s">
        <v>20</v>
      </c>
      <c r="S493" t="s">
        <v>105</v>
      </c>
      <c r="T493" t="s">
        <v>67</v>
      </c>
      <c r="U493" t="s">
        <v>9202</v>
      </c>
      <c r="V493" t="s">
        <v>9202</v>
      </c>
      <c r="W493" t="s">
        <v>9898</v>
      </c>
      <c r="X493" t="s">
        <v>20</v>
      </c>
      <c r="Y493">
        <v>2</v>
      </c>
      <c r="AB493" s="3" t="str">
        <f>IF(Table11112[[#This Row],[In Adafruit Kit]]+Table11112[[#This Row],[Common part]]&gt;0,1,"")</f>
        <v/>
      </c>
      <c r="AE493" s="3" t="e">
        <f>VLOOKUP(Table11112[[#This Row],[Resistance (Ohms)]],Values!$A$12:'Values'!D$88,3,0)</f>
        <v>#N/A</v>
      </c>
      <c r="AF493" s="3"/>
      <c r="AG493" s="3" t="str">
        <f>CONCATENATE(Table11112[[#This Row],[Resistance (Ohms)]],Table11112[[#This Row],[Tolerance]],Table11112[[#This Row],[Stock]])</f>
        <v>86.6kÂ±1%</v>
      </c>
      <c r="AH493" s="10" t="s">
        <v>11347</v>
      </c>
      <c r="AI493" s="6" t="s">
        <v>11351</v>
      </c>
    </row>
    <row r="494" spans="1:35">
      <c r="A494" t="s">
        <v>9890</v>
      </c>
      <c r="B494" t="s">
        <v>9891</v>
      </c>
      <c r="C494" t="s">
        <v>10867</v>
      </c>
      <c r="D494" t="s">
        <v>10868</v>
      </c>
      <c r="E494" t="s">
        <v>60</v>
      </c>
      <c r="F494" t="s">
        <v>10869</v>
      </c>
      <c r="G494">
        <v>3545</v>
      </c>
      <c r="H494">
        <v>0</v>
      </c>
      <c r="I494">
        <v>0.1</v>
      </c>
      <c r="J494">
        <v>0</v>
      </c>
      <c r="K494">
        <v>1</v>
      </c>
      <c r="L494" t="s">
        <v>38</v>
      </c>
      <c r="M494" t="s">
        <v>9895</v>
      </c>
      <c r="N494">
        <v>31.6</v>
      </c>
      <c r="O494" t="s">
        <v>24</v>
      </c>
      <c r="P494" t="s">
        <v>9896</v>
      </c>
      <c r="Q494" t="s">
        <v>9897</v>
      </c>
      <c r="R494" t="s">
        <v>20</v>
      </c>
      <c r="S494" t="s">
        <v>105</v>
      </c>
      <c r="T494" t="s">
        <v>67</v>
      </c>
      <c r="U494" t="s">
        <v>9202</v>
      </c>
      <c r="V494" t="s">
        <v>9202</v>
      </c>
      <c r="W494" t="s">
        <v>9898</v>
      </c>
      <c r="X494" t="s">
        <v>20</v>
      </c>
      <c r="Y494">
        <v>2</v>
      </c>
      <c r="AB494" s="3" t="str">
        <f>IF(Table11112[[#This Row],[In Adafruit Kit]]+Table11112[[#This Row],[Common part]]&gt;0,1,"")</f>
        <v/>
      </c>
      <c r="AE494" s="3" t="e">
        <f>VLOOKUP(Table11112[[#This Row],[Resistance (Ohms)]],Values!$A$12:'Values'!D$88,3,0)</f>
        <v>#N/A</v>
      </c>
      <c r="AF494" s="3"/>
      <c r="AG494" s="3" t="str">
        <f>CONCATENATE(Table11112[[#This Row],[Resistance (Ohms)]],Table11112[[#This Row],[Tolerance]],Table11112[[#This Row],[Stock]])</f>
        <v>31.6Â±1%</v>
      </c>
      <c r="AH494" s="10" t="s">
        <v>11347</v>
      </c>
      <c r="AI494" s="6" t="s">
        <v>11351</v>
      </c>
    </row>
    <row r="495" spans="1:35">
      <c r="A495" t="s">
        <v>9890</v>
      </c>
      <c r="B495" t="s">
        <v>9891</v>
      </c>
      <c r="C495" t="s">
        <v>10870</v>
      </c>
      <c r="D495" t="s">
        <v>10871</v>
      </c>
      <c r="E495" t="s">
        <v>60</v>
      </c>
      <c r="F495" t="s">
        <v>10872</v>
      </c>
      <c r="G495">
        <v>3438</v>
      </c>
      <c r="H495">
        <v>0</v>
      </c>
      <c r="I495">
        <v>0.1</v>
      </c>
      <c r="J495">
        <v>0</v>
      </c>
      <c r="K495">
        <v>1</v>
      </c>
      <c r="L495" t="s">
        <v>38</v>
      </c>
      <c r="M495" t="s">
        <v>9895</v>
      </c>
      <c r="N495">
        <v>51.1</v>
      </c>
      <c r="O495" t="s">
        <v>24</v>
      </c>
      <c r="P495" t="s">
        <v>9896</v>
      </c>
      <c r="Q495" t="s">
        <v>9897</v>
      </c>
      <c r="R495" t="s">
        <v>20</v>
      </c>
      <c r="S495" t="s">
        <v>105</v>
      </c>
      <c r="T495" t="s">
        <v>67</v>
      </c>
      <c r="U495" t="s">
        <v>9202</v>
      </c>
      <c r="V495" t="s">
        <v>9202</v>
      </c>
      <c r="W495" t="s">
        <v>9898</v>
      </c>
      <c r="X495" t="s">
        <v>20</v>
      </c>
      <c r="Y495">
        <v>2</v>
      </c>
      <c r="AB495" s="3" t="str">
        <f>IF(Table11112[[#This Row],[In Adafruit Kit]]+Table11112[[#This Row],[Common part]]&gt;0,1,"")</f>
        <v/>
      </c>
      <c r="AE495" s="3" t="e">
        <f>VLOOKUP(Table11112[[#This Row],[Resistance (Ohms)]],Values!$A$12:'Values'!D$88,3,0)</f>
        <v>#N/A</v>
      </c>
      <c r="AF495" s="3"/>
      <c r="AG495" s="3" t="str">
        <f>CONCATENATE(Table11112[[#This Row],[Resistance (Ohms)]],Table11112[[#This Row],[Tolerance]],Table11112[[#This Row],[Stock]])</f>
        <v>51.1Â±1%</v>
      </c>
      <c r="AH495" s="10" t="s">
        <v>11347</v>
      </c>
      <c r="AI495" s="6" t="s">
        <v>11351</v>
      </c>
    </row>
    <row r="496" spans="1:35">
      <c r="A496" t="s">
        <v>9890</v>
      </c>
      <c r="B496" t="s">
        <v>9891</v>
      </c>
      <c r="C496" t="s">
        <v>10873</v>
      </c>
      <c r="D496" t="s">
        <v>10874</v>
      </c>
      <c r="E496" t="s">
        <v>60</v>
      </c>
      <c r="F496" t="s">
        <v>10875</v>
      </c>
      <c r="G496">
        <v>3399</v>
      </c>
      <c r="H496">
        <v>0</v>
      </c>
      <c r="I496">
        <v>0.1</v>
      </c>
      <c r="J496">
        <v>0</v>
      </c>
      <c r="K496">
        <v>1</v>
      </c>
      <c r="L496" t="s">
        <v>38</v>
      </c>
      <c r="M496" t="s">
        <v>9895</v>
      </c>
      <c r="N496" t="s">
        <v>1910</v>
      </c>
      <c r="O496" t="s">
        <v>24</v>
      </c>
      <c r="P496" t="s">
        <v>9896</v>
      </c>
      <c r="Q496" t="s">
        <v>9897</v>
      </c>
      <c r="R496" t="s">
        <v>20</v>
      </c>
      <c r="S496" t="s">
        <v>105</v>
      </c>
      <c r="T496" t="s">
        <v>67</v>
      </c>
      <c r="U496" t="s">
        <v>9202</v>
      </c>
      <c r="V496" t="s">
        <v>9202</v>
      </c>
      <c r="W496" t="s">
        <v>9898</v>
      </c>
      <c r="X496" t="s">
        <v>20</v>
      </c>
      <c r="Y496">
        <v>2</v>
      </c>
      <c r="AB496" s="3" t="str">
        <f>IF(Table11112[[#This Row],[In Adafruit Kit]]+Table11112[[#This Row],[Common part]]&gt;0,1,"")</f>
        <v/>
      </c>
      <c r="AE496" s="3" t="e">
        <f>VLOOKUP(Table11112[[#This Row],[Resistance (Ohms)]],Values!$A$12:'Values'!D$88,3,0)</f>
        <v>#N/A</v>
      </c>
      <c r="AF496" s="3"/>
      <c r="AG496" s="3" t="str">
        <f>CONCATENATE(Table11112[[#This Row],[Resistance (Ohms)]],Table11112[[#This Row],[Tolerance]],Table11112[[#This Row],[Stock]])</f>
        <v>392kÂ±1%</v>
      </c>
      <c r="AH496" s="10" t="s">
        <v>11347</v>
      </c>
      <c r="AI496" s="6" t="s">
        <v>11351</v>
      </c>
    </row>
    <row r="497" spans="1:35">
      <c r="A497" t="s">
        <v>9890</v>
      </c>
      <c r="B497" t="s">
        <v>9891</v>
      </c>
      <c r="C497" t="s">
        <v>10876</v>
      </c>
      <c r="D497" t="s">
        <v>10877</v>
      </c>
      <c r="E497" t="s">
        <v>60</v>
      </c>
      <c r="F497" t="s">
        <v>10878</v>
      </c>
      <c r="G497">
        <v>3355</v>
      </c>
      <c r="H497">
        <v>0</v>
      </c>
      <c r="I497">
        <v>0.1</v>
      </c>
      <c r="J497">
        <v>0</v>
      </c>
      <c r="K497">
        <v>1</v>
      </c>
      <c r="L497" t="s">
        <v>38</v>
      </c>
      <c r="M497" t="s">
        <v>9895</v>
      </c>
      <c r="N497" t="s">
        <v>1057</v>
      </c>
      <c r="O497" t="s">
        <v>24</v>
      </c>
      <c r="P497" t="s">
        <v>9896</v>
      </c>
      <c r="Q497" t="s">
        <v>9897</v>
      </c>
      <c r="R497" t="s">
        <v>20</v>
      </c>
      <c r="S497" t="s">
        <v>105</v>
      </c>
      <c r="T497" t="s">
        <v>67</v>
      </c>
      <c r="U497" t="s">
        <v>9202</v>
      </c>
      <c r="V497" t="s">
        <v>9202</v>
      </c>
      <c r="W497" t="s">
        <v>9898</v>
      </c>
      <c r="X497" t="s">
        <v>20</v>
      </c>
      <c r="Y497">
        <v>2</v>
      </c>
      <c r="AB497" s="3" t="str">
        <f>IF(Table11112[[#This Row],[In Adafruit Kit]]+Table11112[[#This Row],[Common part]]&gt;0,1,"")</f>
        <v/>
      </c>
      <c r="AE497" s="3" t="e">
        <f>VLOOKUP(Table11112[[#This Row],[Resistance (Ohms)]],Values!$A$12:'Values'!D$88,3,0)</f>
        <v>#N/A</v>
      </c>
      <c r="AF497" s="3"/>
      <c r="AG497" s="3" t="str">
        <f>CONCATENATE(Table11112[[#This Row],[Resistance (Ohms)]],Table11112[[#This Row],[Tolerance]],Table11112[[#This Row],[Stock]])</f>
        <v>205kÂ±1%</v>
      </c>
      <c r="AH497" s="10" t="s">
        <v>11347</v>
      </c>
      <c r="AI497" s="6" t="s">
        <v>11351</v>
      </c>
    </row>
    <row r="498" spans="1:35">
      <c r="A498" t="s">
        <v>9890</v>
      </c>
      <c r="B498" t="s">
        <v>9891</v>
      </c>
      <c r="C498" t="s">
        <v>10879</v>
      </c>
      <c r="D498" t="s">
        <v>10880</v>
      </c>
      <c r="E498" t="s">
        <v>60</v>
      </c>
      <c r="F498" t="s">
        <v>10881</v>
      </c>
      <c r="G498">
        <v>3151</v>
      </c>
      <c r="H498">
        <v>0</v>
      </c>
      <c r="I498">
        <v>0.1</v>
      </c>
      <c r="J498">
        <v>0</v>
      </c>
      <c r="K498">
        <v>1</v>
      </c>
      <c r="L498" t="s">
        <v>38</v>
      </c>
      <c r="M498" t="s">
        <v>9895</v>
      </c>
      <c r="N498" t="s">
        <v>1836</v>
      </c>
      <c r="O498" t="s">
        <v>24</v>
      </c>
      <c r="P498" t="s">
        <v>9896</v>
      </c>
      <c r="Q498" t="s">
        <v>9897</v>
      </c>
      <c r="R498" t="s">
        <v>20</v>
      </c>
      <c r="S498" t="s">
        <v>105</v>
      </c>
      <c r="T498" t="s">
        <v>67</v>
      </c>
      <c r="U498" t="s">
        <v>9202</v>
      </c>
      <c r="V498" t="s">
        <v>9202</v>
      </c>
      <c r="W498" t="s">
        <v>9898</v>
      </c>
      <c r="X498" t="s">
        <v>20</v>
      </c>
      <c r="Y498">
        <v>2</v>
      </c>
      <c r="AB498" s="3" t="str">
        <f>IF(Table11112[[#This Row],[In Adafruit Kit]]+Table11112[[#This Row],[Common part]]&gt;0,1,"")</f>
        <v/>
      </c>
      <c r="AE498" s="3" t="e">
        <f>VLOOKUP(Table11112[[#This Row],[Resistance (Ohms)]],Values!$A$12:'Values'!D$88,3,0)</f>
        <v>#N/A</v>
      </c>
      <c r="AF498" s="3"/>
      <c r="AG498" s="3" t="str">
        <f>CONCATENATE(Table11112[[#This Row],[Resistance (Ohms)]],Table11112[[#This Row],[Tolerance]],Table11112[[#This Row],[Stock]])</f>
        <v>7.32kÂ±1%</v>
      </c>
      <c r="AH498" s="10" t="s">
        <v>11347</v>
      </c>
      <c r="AI498" s="6" t="s">
        <v>11351</v>
      </c>
    </row>
    <row r="499" spans="1:35">
      <c r="A499" t="s">
        <v>9890</v>
      </c>
      <c r="B499" t="s">
        <v>9891</v>
      </c>
      <c r="C499" t="s">
        <v>10882</v>
      </c>
      <c r="D499" t="s">
        <v>10883</v>
      </c>
      <c r="E499" t="s">
        <v>60</v>
      </c>
      <c r="F499" t="s">
        <v>10884</v>
      </c>
      <c r="G499">
        <v>3326</v>
      </c>
      <c r="H499">
        <v>0</v>
      </c>
      <c r="I499">
        <v>0.1</v>
      </c>
      <c r="J499">
        <v>0</v>
      </c>
      <c r="K499">
        <v>1</v>
      </c>
      <c r="L499" t="s">
        <v>38</v>
      </c>
      <c r="M499" t="s">
        <v>9895</v>
      </c>
      <c r="N499" t="s">
        <v>2980</v>
      </c>
      <c r="O499" t="s">
        <v>24</v>
      </c>
      <c r="P499" t="s">
        <v>9896</v>
      </c>
      <c r="Q499" t="s">
        <v>9897</v>
      </c>
      <c r="R499" t="s">
        <v>20</v>
      </c>
      <c r="S499" t="s">
        <v>105</v>
      </c>
      <c r="T499" t="s">
        <v>67</v>
      </c>
      <c r="U499" t="s">
        <v>9202</v>
      </c>
      <c r="V499" t="s">
        <v>9202</v>
      </c>
      <c r="W499" t="s">
        <v>9898</v>
      </c>
      <c r="X499" t="s">
        <v>20</v>
      </c>
      <c r="Y499">
        <v>2</v>
      </c>
      <c r="AB499" s="3" t="str">
        <f>IF(Table11112[[#This Row],[In Adafruit Kit]]+Table11112[[#This Row],[Common part]]&gt;0,1,"")</f>
        <v/>
      </c>
      <c r="AE499" s="3" t="e">
        <f>VLOOKUP(Table11112[[#This Row],[Resistance (Ohms)]],Values!$A$12:'Values'!D$88,3,0)</f>
        <v>#N/A</v>
      </c>
      <c r="AF499" s="3"/>
      <c r="AG499" s="3" t="str">
        <f>CONCATENATE(Table11112[[#This Row],[Resistance (Ohms)]],Table11112[[#This Row],[Tolerance]],Table11112[[#This Row],[Stock]])</f>
        <v>1.58kÂ±1%</v>
      </c>
      <c r="AH499" s="10" t="s">
        <v>11347</v>
      </c>
      <c r="AI499" s="6" t="s">
        <v>11351</v>
      </c>
    </row>
    <row r="500" spans="1:35">
      <c r="A500" t="s">
        <v>9890</v>
      </c>
      <c r="B500" t="s">
        <v>9891</v>
      </c>
      <c r="C500" t="s">
        <v>10885</v>
      </c>
      <c r="D500" t="s">
        <v>10886</v>
      </c>
      <c r="E500" t="s">
        <v>60</v>
      </c>
      <c r="F500" t="s">
        <v>10887</v>
      </c>
      <c r="G500">
        <v>3318</v>
      </c>
      <c r="H500">
        <v>0</v>
      </c>
      <c r="I500">
        <v>0.1</v>
      </c>
      <c r="J500">
        <v>0</v>
      </c>
      <c r="K500">
        <v>1</v>
      </c>
      <c r="L500" t="s">
        <v>38</v>
      </c>
      <c r="M500" t="s">
        <v>9895</v>
      </c>
      <c r="N500" t="s">
        <v>1049</v>
      </c>
      <c r="O500" t="s">
        <v>24</v>
      </c>
      <c r="P500" t="s">
        <v>9896</v>
      </c>
      <c r="Q500" t="s">
        <v>9897</v>
      </c>
      <c r="R500" t="s">
        <v>20</v>
      </c>
      <c r="S500" t="s">
        <v>105</v>
      </c>
      <c r="T500" t="s">
        <v>67</v>
      </c>
      <c r="U500" t="s">
        <v>9202</v>
      </c>
      <c r="V500" t="s">
        <v>9202</v>
      </c>
      <c r="W500" t="s">
        <v>9898</v>
      </c>
      <c r="X500" t="s">
        <v>20</v>
      </c>
      <c r="Y500">
        <v>2</v>
      </c>
      <c r="AB500" s="3" t="str">
        <f>IF(Table11112[[#This Row],[In Adafruit Kit]]+Table11112[[#This Row],[Common part]]&gt;0,1,"")</f>
        <v/>
      </c>
      <c r="AE500" s="3" t="e">
        <f>VLOOKUP(Table11112[[#This Row],[Resistance (Ohms)]],Values!$A$12:'Values'!D$88,3,0)</f>
        <v>#N/A</v>
      </c>
      <c r="AF500" s="3"/>
      <c r="AG500" s="3" t="str">
        <f>CONCATENATE(Table11112[[#This Row],[Resistance (Ohms)]],Table11112[[#This Row],[Tolerance]],Table11112[[#This Row],[Stock]])</f>
        <v>2.05kÂ±1%</v>
      </c>
      <c r="AH500" s="10" t="s">
        <v>11347</v>
      </c>
      <c r="AI500" s="6" t="s">
        <v>11351</v>
      </c>
    </row>
    <row r="501" spans="1:35">
      <c r="A501" t="s">
        <v>9890</v>
      </c>
      <c r="B501" t="s">
        <v>9891</v>
      </c>
      <c r="C501" t="s">
        <v>10888</v>
      </c>
      <c r="D501" t="s">
        <v>10889</v>
      </c>
      <c r="E501" t="s">
        <v>60</v>
      </c>
      <c r="F501" t="s">
        <v>10890</v>
      </c>
      <c r="G501">
        <v>3276</v>
      </c>
      <c r="H501">
        <v>0</v>
      </c>
      <c r="I501">
        <v>0.1</v>
      </c>
      <c r="J501">
        <v>0</v>
      </c>
      <c r="K501">
        <v>1</v>
      </c>
      <c r="L501" t="s">
        <v>38</v>
      </c>
      <c r="M501" t="s">
        <v>9895</v>
      </c>
      <c r="N501" t="s">
        <v>1077</v>
      </c>
      <c r="O501" t="s">
        <v>24</v>
      </c>
      <c r="P501" t="s">
        <v>9896</v>
      </c>
      <c r="Q501" t="s">
        <v>9897</v>
      </c>
      <c r="R501" t="s">
        <v>20</v>
      </c>
      <c r="S501" t="s">
        <v>105</v>
      </c>
      <c r="T501" t="s">
        <v>67</v>
      </c>
      <c r="U501" t="s">
        <v>9202</v>
      </c>
      <c r="V501" t="s">
        <v>9202</v>
      </c>
      <c r="W501" t="s">
        <v>9898</v>
      </c>
      <c r="X501" t="s">
        <v>20</v>
      </c>
      <c r="Y501">
        <v>2</v>
      </c>
      <c r="AB501" s="3" t="str">
        <f>IF(Table11112[[#This Row],[In Adafruit Kit]]+Table11112[[#This Row],[Common part]]&gt;0,1,"")</f>
        <v/>
      </c>
      <c r="AE501" s="3" t="e">
        <f>VLOOKUP(Table11112[[#This Row],[Resistance (Ohms)]],Values!$A$12:'Values'!D$88,3,0)</f>
        <v>#N/A</v>
      </c>
      <c r="AF501" s="3"/>
      <c r="AG501" s="3" t="str">
        <f>CONCATENATE(Table11112[[#This Row],[Resistance (Ohms)]],Table11112[[#This Row],[Tolerance]],Table11112[[#This Row],[Stock]])</f>
        <v>4.53kÂ±1%</v>
      </c>
      <c r="AH501" s="10" t="s">
        <v>11347</v>
      </c>
      <c r="AI501" s="6" t="s">
        <v>11351</v>
      </c>
    </row>
    <row r="502" spans="1:35">
      <c r="A502" t="s">
        <v>9890</v>
      </c>
      <c r="B502" t="s">
        <v>9891</v>
      </c>
      <c r="C502" t="s">
        <v>10891</v>
      </c>
      <c r="D502" t="s">
        <v>10892</v>
      </c>
      <c r="E502" t="s">
        <v>60</v>
      </c>
      <c r="F502" t="s">
        <v>10893</v>
      </c>
      <c r="G502">
        <v>2143</v>
      </c>
      <c r="H502">
        <v>0</v>
      </c>
      <c r="I502">
        <v>0.1</v>
      </c>
      <c r="J502">
        <v>0</v>
      </c>
      <c r="K502">
        <v>1</v>
      </c>
      <c r="L502" t="s">
        <v>38</v>
      </c>
      <c r="M502" t="s">
        <v>9895</v>
      </c>
      <c r="N502" t="s">
        <v>3109</v>
      </c>
      <c r="O502" t="s">
        <v>24</v>
      </c>
      <c r="P502" t="s">
        <v>9896</v>
      </c>
      <c r="Q502" t="s">
        <v>9897</v>
      </c>
      <c r="R502" t="s">
        <v>20</v>
      </c>
      <c r="S502" t="s">
        <v>105</v>
      </c>
      <c r="T502" t="s">
        <v>67</v>
      </c>
      <c r="U502" t="s">
        <v>9202</v>
      </c>
      <c r="V502" t="s">
        <v>9202</v>
      </c>
      <c r="W502" t="s">
        <v>9898</v>
      </c>
      <c r="X502" t="s">
        <v>20</v>
      </c>
      <c r="Y502">
        <v>2</v>
      </c>
      <c r="AB502" s="3" t="str">
        <f>IF(Table11112[[#This Row],[In Adafruit Kit]]+Table11112[[#This Row],[Common part]]&gt;0,1,"")</f>
        <v/>
      </c>
      <c r="AE502" s="3" t="e">
        <f>VLOOKUP(Table11112[[#This Row],[Resistance (Ohms)]],Values!$A$12:'Values'!D$88,3,0)</f>
        <v>#N/A</v>
      </c>
      <c r="AF502" s="3"/>
      <c r="AG502" s="3" t="str">
        <f>CONCATENATE(Table11112[[#This Row],[Resistance (Ohms)]],Table11112[[#This Row],[Tolerance]],Table11112[[#This Row],[Stock]])</f>
        <v>2.1kÂ±1%</v>
      </c>
      <c r="AH502" s="10" t="s">
        <v>11347</v>
      </c>
      <c r="AI502" s="6" t="s">
        <v>11351</v>
      </c>
    </row>
    <row r="503" spans="1:35">
      <c r="A503" t="s">
        <v>9890</v>
      </c>
      <c r="B503" t="s">
        <v>9891</v>
      </c>
      <c r="C503" t="s">
        <v>10894</v>
      </c>
      <c r="D503" t="s">
        <v>10895</v>
      </c>
      <c r="E503" t="s">
        <v>60</v>
      </c>
      <c r="F503" t="s">
        <v>10896</v>
      </c>
      <c r="G503">
        <v>3267</v>
      </c>
      <c r="H503">
        <v>0</v>
      </c>
      <c r="I503">
        <v>0.1</v>
      </c>
      <c r="J503">
        <v>0</v>
      </c>
      <c r="K503">
        <v>1</v>
      </c>
      <c r="L503" t="s">
        <v>38</v>
      </c>
      <c r="M503" t="s">
        <v>9895</v>
      </c>
      <c r="N503" t="s">
        <v>1476</v>
      </c>
      <c r="O503" t="s">
        <v>24</v>
      </c>
      <c r="P503" t="s">
        <v>9896</v>
      </c>
      <c r="Q503" t="s">
        <v>9897</v>
      </c>
      <c r="R503" t="s">
        <v>20</v>
      </c>
      <c r="S503" t="s">
        <v>105</v>
      </c>
      <c r="T503" t="s">
        <v>67</v>
      </c>
      <c r="U503" t="s">
        <v>9202</v>
      </c>
      <c r="V503" t="s">
        <v>9202</v>
      </c>
      <c r="W503" t="s">
        <v>9898</v>
      </c>
      <c r="X503" t="s">
        <v>20</v>
      </c>
      <c r="Y503">
        <v>2</v>
      </c>
      <c r="AB503" s="3" t="str">
        <f>IF(Table11112[[#This Row],[In Adafruit Kit]]+Table11112[[#This Row],[Common part]]&gt;0,1,"")</f>
        <v/>
      </c>
      <c r="AE503" s="3" t="e">
        <f>VLOOKUP(Table11112[[#This Row],[Resistance (Ohms)]],Values!$A$12:'Values'!D$88,3,0)</f>
        <v>#N/A</v>
      </c>
      <c r="AF503" s="3"/>
      <c r="AG503" s="3" t="str">
        <f>CONCATENATE(Table11112[[#This Row],[Resistance (Ohms)]],Table11112[[#This Row],[Tolerance]],Table11112[[#This Row],[Stock]])</f>
        <v>46.4kÂ±1%</v>
      </c>
      <c r="AH503" s="10" t="s">
        <v>11347</v>
      </c>
      <c r="AI503" s="6" t="s">
        <v>11351</v>
      </c>
    </row>
    <row r="504" spans="1:35">
      <c r="A504" t="s">
        <v>9890</v>
      </c>
      <c r="B504" t="s">
        <v>9891</v>
      </c>
      <c r="C504" t="s">
        <v>10897</v>
      </c>
      <c r="D504" t="s">
        <v>10898</v>
      </c>
      <c r="E504" t="s">
        <v>60</v>
      </c>
      <c r="F504" t="s">
        <v>10899</v>
      </c>
      <c r="G504">
        <v>3236</v>
      </c>
      <c r="H504">
        <v>0</v>
      </c>
      <c r="I504">
        <v>0.1</v>
      </c>
      <c r="J504">
        <v>0</v>
      </c>
      <c r="K504">
        <v>1</v>
      </c>
      <c r="L504" t="s">
        <v>38</v>
      </c>
      <c r="M504" t="s">
        <v>9895</v>
      </c>
      <c r="N504" t="s">
        <v>1502</v>
      </c>
      <c r="O504" t="s">
        <v>24</v>
      </c>
      <c r="P504" t="s">
        <v>9896</v>
      </c>
      <c r="Q504" t="s">
        <v>9897</v>
      </c>
      <c r="R504" t="s">
        <v>20</v>
      </c>
      <c r="S504" t="s">
        <v>105</v>
      </c>
      <c r="T504" t="s">
        <v>67</v>
      </c>
      <c r="U504" t="s">
        <v>9202</v>
      </c>
      <c r="V504" t="s">
        <v>9202</v>
      </c>
      <c r="W504" t="s">
        <v>9898</v>
      </c>
      <c r="X504" t="s">
        <v>20</v>
      </c>
      <c r="Y504">
        <v>2</v>
      </c>
      <c r="AB504" s="3" t="str">
        <f>IF(Table11112[[#This Row],[In Adafruit Kit]]+Table11112[[#This Row],[Common part]]&gt;0,1,"")</f>
        <v/>
      </c>
      <c r="AE504" s="3" t="e">
        <f>VLOOKUP(Table11112[[#This Row],[Resistance (Ohms)]],Values!$A$12:'Values'!D$88,3,0)</f>
        <v>#N/A</v>
      </c>
      <c r="AF504" s="3"/>
      <c r="AG504" s="3" t="str">
        <f>CONCATENATE(Table11112[[#This Row],[Resistance (Ohms)]],Table11112[[#This Row],[Tolerance]],Table11112[[#This Row],[Stock]])</f>
        <v>562kÂ±1%</v>
      </c>
      <c r="AH504" s="10" t="s">
        <v>11347</v>
      </c>
      <c r="AI504" s="6" t="s">
        <v>11351</v>
      </c>
    </row>
    <row r="505" spans="1:35">
      <c r="A505" t="s">
        <v>9890</v>
      </c>
      <c r="B505" t="s">
        <v>9891</v>
      </c>
      <c r="C505" t="s">
        <v>10900</v>
      </c>
      <c r="D505" t="s">
        <v>10901</v>
      </c>
      <c r="E505" t="s">
        <v>60</v>
      </c>
      <c r="F505" t="s">
        <v>10902</v>
      </c>
      <c r="G505">
        <v>2966</v>
      </c>
      <c r="H505">
        <v>0</v>
      </c>
      <c r="I505">
        <v>0.1</v>
      </c>
      <c r="J505">
        <v>0</v>
      </c>
      <c r="K505">
        <v>1</v>
      </c>
      <c r="L505" t="s">
        <v>38</v>
      </c>
      <c r="M505" t="s">
        <v>9895</v>
      </c>
      <c r="N505">
        <v>287</v>
      </c>
      <c r="O505" t="s">
        <v>24</v>
      </c>
      <c r="P505" t="s">
        <v>9896</v>
      </c>
      <c r="Q505" t="s">
        <v>9897</v>
      </c>
      <c r="R505" t="s">
        <v>20</v>
      </c>
      <c r="S505" t="s">
        <v>105</v>
      </c>
      <c r="T505" t="s">
        <v>67</v>
      </c>
      <c r="U505" t="s">
        <v>9202</v>
      </c>
      <c r="V505" t="s">
        <v>9202</v>
      </c>
      <c r="W505" t="s">
        <v>9898</v>
      </c>
      <c r="X505" t="s">
        <v>20</v>
      </c>
      <c r="Y505">
        <v>2</v>
      </c>
      <c r="AB505" s="3" t="str">
        <f>IF(Table11112[[#This Row],[In Adafruit Kit]]+Table11112[[#This Row],[Common part]]&gt;0,1,"")</f>
        <v/>
      </c>
      <c r="AE505" s="3" t="e">
        <f>VLOOKUP(Table11112[[#This Row],[Resistance (Ohms)]],Values!$A$12:'Values'!D$88,3,0)</f>
        <v>#N/A</v>
      </c>
      <c r="AF505" s="3"/>
      <c r="AG505" s="3" t="str">
        <f>CONCATENATE(Table11112[[#This Row],[Resistance (Ohms)]],Table11112[[#This Row],[Tolerance]],Table11112[[#This Row],[Stock]])</f>
        <v>287Â±1%</v>
      </c>
      <c r="AH505" s="10" t="s">
        <v>11347</v>
      </c>
      <c r="AI505" s="6" t="s">
        <v>11351</v>
      </c>
    </row>
    <row r="506" spans="1:35">
      <c r="A506" t="s">
        <v>9890</v>
      </c>
      <c r="B506" t="s">
        <v>9891</v>
      </c>
      <c r="C506" t="s">
        <v>10903</v>
      </c>
      <c r="D506" t="s">
        <v>10904</v>
      </c>
      <c r="E506" t="s">
        <v>60</v>
      </c>
      <c r="F506" t="s">
        <v>10905</v>
      </c>
      <c r="G506">
        <v>3217</v>
      </c>
      <c r="H506">
        <v>0</v>
      </c>
      <c r="I506">
        <v>0.1</v>
      </c>
      <c r="J506">
        <v>0</v>
      </c>
      <c r="K506">
        <v>1</v>
      </c>
      <c r="L506" t="s">
        <v>38</v>
      </c>
      <c r="M506" t="s">
        <v>9895</v>
      </c>
      <c r="N506">
        <v>53.6</v>
      </c>
      <c r="O506" t="s">
        <v>24</v>
      </c>
      <c r="P506" t="s">
        <v>9896</v>
      </c>
      <c r="Q506" t="s">
        <v>9897</v>
      </c>
      <c r="R506" t="s">
        <v>20</v>
      </c>
      <c r="S506" t="s">
        <v>105</v>
      </c>
      <c r="T506" t="s">
        <v>67</v>
      </c>
      <c r="U506" t="s">
        <v>9202</v>
      </c>
      <c r="V506" t="s">
        <v>9202</v>
      </c>
      <c r="W506" t="s">
        <v>9898</v>
      </c>
      <c r="X506" t="s">
        <v>20</v>
      </c>
      <c r="Y506">
        <v>2</v>
      </c>
      <c r="AB506" s="3" t="str">
        <f>IF(Table11112[[#This Row],[In Adafruit Kit]]+Table11112[[#This Row],[Common part]]&gt;0,1,"")</f>
        <v/>
      </c>
      <c r="AE506" s="3" t="e">
        <f>VLOOKUP(Table11112[[#This Row],[Resistance (Ohms)]],Values!$A$12:'Values'!D$88,3,0)</f>
        <v>#N/A</v>
      </c>
      <c r="AF506" s="3"/>
      <c r="AG506" s="3" t="str">
        <f>CONCATENATE(Table11112[[#This Row],[Resistance (Ohms)]],Table11112[[#This Row],[Tolerance]],Table11112[[#This Row],[Stock]])</f>
        <v>53.6Â±1%</v>
      </c>
      <c r="AH506" s="10" t="s">
        <v>11347</v>
      </c>
      <c r="AI506" s="6" t="s">
        <v>11351</v>
      </c>
    </row>
    <row r="507" spans="1:35">
      <c r="A507" t="s">
        <v>9890</v>
      </c>
      <c r="B507" t="s">
        <v>9891</v>
      </c>
      <c r="C507" t="s">
        <v>10906</v>
      </c>
      <c r="D507" t="s">
        <v>10907</v>
      </c>
      <c r="E507" t="s">
        <v>60</v>
      </c>
      <c r="F507" t="s">
        <v>10908</v>
      </c>
      <c r="G507">
        <v>2975</v>
      </c>
      <c r="H507">
        <v>0</v>
      </c>
      <c r="I507">
        <v>0.1</v>
      </c>
      <c r="J507">
        <v>0</v>
      </c>
      <c r="K507">
        <v>1</v>
      </c>
      <c r="L507" t="s">
        <v>38</v>
      </c>
      <c r="M507" t="s">
        <v>9895</v>
      </c>
      <c r="N507" t="s">
        <v>1765</v>
      </c>
      <c r="O507" t="s">
        <v>24</v>
      </c>
      <c r="P507" t="s">
        <v>9896</v>
      </c>
      <c r="Q507" t="s">
        <v>9897</v>
      </c>
      <c r="R507" t="s">
        <v>20</v>
      </c>
      <c r="S507" t="s">
        <v>105</v>
      </c>
      <c r="T507" t="s">
        <v>67</v>
      </c>
      <c r="U507" t="s">
        <v>9202</v>
      </c>
      <c r="V507" t="s">
        <v>9202</v>
      </c>
      <c r="W507" t="s">
        <v>9898</v>
      </c>
      <c r="X507" t="s">
        <v>20</v>
      </c>
      <c r="Y507">
        <v>2</v>
      </c>
      <c r="AB507" s="3" t="str">
        <f>IF(Table11112[[#This Row],[In Adafruit Kit]]+Table11112[[#This Row],[Common part]]&gt;0,1,"")</f>
        <v/>
      </c>
      <c r="AE507" s="3" t="e">
        <f>VLOOKUP(Table11112[[#This Row],[Resistance (Ohms)]],Values!$A$12:'Values'!D$88,3,0)</f>
        <v>#N/A</v>
      </c>
      <c r="AF507" s="3"/>
      <c r="AG507" s="3" t="str">
        <f>CONCATENATE(Table11112[[#This Row],[Resistance (Ohms)]],Table11112[[#This Row],[Tolerance]],Table11112[[#This Row],[Stock]])</f>
        <v>210kÂ±1%</v>
      </c>
      <c r="AH507" s="10" t="s">
        <v>11347</v>
      </c>
      <c r="AI507" s="6" t="s">
        <v>11351</v>
      </c>
    </row>
    <row r="508" spans="1:35">
      <c r="A508" t="s">
        <v>9890</v>
      </c>
      <c r="B508" t="s">
        <v>9891</v>
      </c>
      <c r="C508" t="s">
        <v>10909</v>
      </c>
      <c r="D508" t="s">
        <v>10910</v>
      </c>
      <c r="E508" t="s">
        <v>60</v>
      </c>
      <c r="F508" t="s">
        <v>10911</v>
      </c>
      <c r="G508">
        <v>3138</v>
      </c>
      <c r="H508">
        <v>0</v>
      </c>
      <c r="I508">
        <v>0.1</v>
      </c>
      <c r="J508">
        <v>0</v>
      </c>
      <c r="K508">
        <v>1</v>
      </c>
      <c r="L508" t="s">
        <v>38</v>
      </c>
      <c r="M508" t="s">
        <v>9895</v>
      </c>
      <c r="N508" t="s">
        <v>1658</v>
      </c>
      <c r="O508" t="s">
        <v>24</v>
      </c>
      <c r="P508" t="s">
        <v>9896</v>
      </c>
      <c r="Q508" t="s">
        <v>9897</v>
      </c>
      <c r="R508" t="s">
        <v>20</v>
      </c>
      <c r="S508" t="s">
        <v>105</v>
      </c>
      <c r="T508" t="s">
        <v>67</v>
      </c>
      <c r="U508" t="s">
        <v>9202</v>
      </c>
      <c r="V508" t="s">
        <v>9202</v>
      </c>
      <c r="W508" t="s">
        <v>9898</v>
      </c>
      <c r="X508" t="s">
        <v>20</v>
      </c>
      <c r="Y508">
        <v>2</v>
      </c>
      <c r="AB508" s="3" t="str">
        <f>IF(Table11112[[#This Row],[In Adafruit Kit]]+Table11112[[#This Row],[Common part]]&gt;0,1,"")</f>
        <v/>
      </c>
      <c r="AE508" s="3" t="e">
        <f>VLOOKUP(Table11112[[#This Row],[Resistance (Ohms)]],Values!$A$12:'Values'!D$88,3,0)</f>
        <v>#N/A</v>
      </c>
      <c r="AF508" s="3"/>
      <c r="AG508" s="3" t="str">
        <f>CONCATENATE(Table11112[[#This Row],[Resistance (Ohms)]],Table11112[[#This Row],[Tolerance]],Table11112[[#This Row],[Stock]])</f>
        <v>105kÂ±1%</v>
      </c>
      <c r="AH508" s="10" t="s">
        <v>11347</v>
      </c>
      <c r="AI508" s="6" t="s">
        <v>11351</v>
      </c>
    </row>
    <row r="509" spans="1:35">
      <c r="A509" t="s">
        <v>9890</v>
      </c>
      <c r="B509" t="s">
        <v>9891</v>
      </c>
      <c r="C509" t="s">
        <v>10912</v>
      </c>
      <c r="D509" t="s">
        <v>10913</v>
      </c>
      <c r="E509" t="s">
        <v>60</v>
      </c>
      <c r="F509" t="s">
        <v>10914</v>
      </c>
      <c r="G509">
        <v>3129</v>
      </c>
      <c r="H509">
        <v>0</v>
      </c>
      <c r="I509">
        <v>0.1</v>
      </c>
      <c r="J509">
        <v>0</v>
      </c>
      <c r="K509">
        <v>1</v>
      </c>
      <c r="L509" t="s">
        <v>38</v>
      </c>
      <c r="M509" t="s">
        <v>9895</v>
      </c>
      <c r="N509" t="s">
        <v>1457</v>
      </c>
      <c r="O509" t="s">
        <v>24</v>
      </c>
      <c r="P509" t="s">
        <v>9896</v>
      </c>
      <c r="Q509" t="s">
        <v>9897</v>
      </c>
      <c r="R509" t="s">
        <v>20</v>
      </c>
      <c r="S509" t="s">
        <v>105</v>
      </c>
      <c r="T509" t="s">
        <v>67</v>
      </c>
      <c r="U509" t="s">
        <v>9202</v>
      </c>
      <c r="V509" t="s">
        <v>9202</v>
      </c>
      <c r="W509" t="s">
        <v>9898</v>
      </c>
      <c r="X509" t="s">
        <v>20</v>
      </c>
      <c r="Y509">
        <v>2</v>
      </c>
      <c r="AB509" s="3" t="str">
        <f>IF(Table11112[[#This Row],[In Adafruit Kit]]+Table11112[[#This Row],[Common part]]&gt;0,1,"")</f>
        <v/>
      </c>
      <c r="AE509" s="3" t="e">
        <f>VLOOKUP(Table11112[[#This Row],[Resistance (Ohms)]],Values!$A$12:'Values'!D$88,3,0)</f>
        <v>#N/A</v>
      </c>
      <c r="AF509" s="3"/>
      <c r="AG509" s="3" t="str">
        <f>CONCATENATE(Table11112[[#This Row],[Resistance (Ohms)]],Table11112[[#This Row],[Tolerance]],Table11112[[#This Row],[Stock]])</f>
        <v>365kÂ±1%</v>
      </c>
      <c r="AH509" s="10" t="s">
        <v>11347</v>
      </c>
      <c r="AI509" s="6" t="s">
        <v>11351</v>
      </c>
    </row>
    <row r="510" spans="1:35">
      <c r="A510" t="s">
        <v>9890</v>
      </c>
      <c r="B510" t="s">
        <v>9891</v>
      </c>
      <c r="C510" t="s">
        <v>10915</v>
      </c>
      <c r="D510" t="s">
        <v>10916</v>
      </c>
      <c r="E510" t="s">
        <v>60</v>
      </c>
      <c r="F510" t="s">
        <v>10917</v>
      </c>
      <c r="G510">
        <v>2689</v>
      </c>
      <c r="H510">
        <v>0</v>
      </c>
      <c r="I510">
        <v>0.1</v>
      </c>
      <c r="J510">
        <v>0</v>
      </c>
      <c r="K510">
        <v>1</v>
      </c>
      <c r="L510" t="s">
        <v>38</v>
      </c>
      <c r="M510" t="s">
        <v>9895</v>
      </c>
      <c r="N510" t="s">
        <v>1761</v>
      </c>
      <c r="O510" t="s">
        <v>24</v>
      </c>
      <c r="P510" t="s">
        <v>9896</v>
      </c>
      <c r="Q510" t="s">
        <v>9897</v>
      </c>
      <c r="R510" t="s">
        <v>20</v>
      </c>
      <c r="S510" t="s">
        <v>105</v>
      </c>
      <c r="T510" t="s">
        <v>67</v>
      </c>
      <c r="U510" t="s">
        <v>9202</v>
      </c>
      <c r="V510" t="s">
        <v>9202</v>
      </c>
      <c r="W510" t="s">
        <v>9898</v>
      </c>
      <c r="X510" t="s">
        <v>20</v>
      </c>
      <c r="Y510">
        <v>2</v>
      </c>
      <c r="AB510" s="3" t="str">
        <f>IF(Table11112[[#This Row],[In Adafruit Kit]]+Table11112[[#This Row],[Common part]]&gt;0,1,"")</f>
        <v/>
      </c>
      <c r="AE510" s="3" t="e">
        <f>VLOOKUP(Table11112[[#This Row],[Resistance (Ohms)]],Values!$A$12:'Values'!D$88,3,0)</f>
        <v>#N/A</v>
      </c>
      <c r="AF510" s="3"/>
      <c r="AG510" s="3" t="str">
        <f>CONCATENATE(Table11112[[#This Row],[Resistance (Ohms)]],Table11112[[#This Row],[Tolerance]],Table11112[[#This Row],[Stock]])</f>
        <v>2.67kÂ±1%</v>
      </c>
      <c r="AH510" s="10" t="s">
        <v>11347</v>
      </c>
      <c r="AI510" s="6" t="s">
        <v>11351</v>
      </c>
    </row>
    <row r="511" spans="1:35">
      <c r="A511" t="s">
        <v>9890</v>
      </c>
      <c r="B511" t="s">
        <v>9891</v>
      </c>
      <c r="C511" t="s">
        <v>10918</v>
      </c>
      <c r="D511" t="s">
        <v>10919</v>
      </c>
      <c r="E511" t="s">
        <v>60</v>
      </c>
      <c r="F511" t="s">
        <v>10920</v>
      </c>
      <c r="G511">
        <v>3045</v>
      </c>
      <c r="H511">
        <v>0</v>
      </c>
      <c r="I511">
        <v>0.1</v>
      </c>
      <c r="J511">
        <v>0</v>
      </c>
      <c r="K511">
        <v>1</v>
      </c>
      <c r="L511" t="s">
        <v>38</v>
      </c>
      <c r="M511" t="s">
        <v>9895</v>
      </c>
      <c r="N511">
        <v>105</v>
      </c>
      <c r="O511" t="s">
        <v>24</v>
      </c>
      <c r="P511" t="s">
        <v>9896</v>
      </c>
      <c r="Q511" t="s">
        <v>9897</v>
      </c>
      <c r="R511" t="s">
        <v>20</v>
      </c>
      <c r="S511" t="s">
        <v>105</v>
      </c>
      <c r="T511" t="s">
        <v>67</v>
      </c>
      <c r="U511" t="s">
        <v>9202</v>
      </c>
      <c r="V511" t="s">
        <v>9202</v>
      </c>
      <c r="W511" t="s">
        <v>9898</v>
      </c>
      <c r="X511" t="s">
        <v>20</v>
      </c>
      <c r="Y511">
        <v>2</v>
      </c>
      <c r="AB511" s="3" t="str">
        <f>IF(Table11112[[#This Row],[In Adafruit Kit]]+Table11112[[#This Row],[Common part]]&gt;0,1,"")</f>
        <v/>
      </c>
      <c r="AE511" s="3" t="e">
        <f>VLOOKUP(Table11112[[#This Row],[Resistance (Ohms)]],Values!$A$12:'Values'!D$88,3,0)</f>
        <v>#N/A</v>
      </c>
      <c r="AF511" s="3"/>
      <c r="AG511" s="3" t="str">
        <f>CONCATENATE(Table11112[[#This Row],[Resistance (Ohms)]],Table11112[[#This Row],[Tolerance]],Table11112[[#This Row],[Stock]])</f>
        <v>105Â±1%</v>
      </c>
      <c r="AH511" s="10" t="s">
        <v>11347</v>
      </c>
      <c r="AI511" s="6" t="s">
        <v>11351</v>
      </c>
    </row>
    <row r="512" spans="1:35">
      <c r="A512" t="s">
        <v>9890</v>
      </c>
      <c r="B512" t="s">
        <v>9891</v>
      </c>
      <c r="C512" t="s">
        <v>10921</v>
      </c>
      <c r="D512" t="s">
        <v>10922</v>
      </c>
      <c r="E512" t="s">
        <v>60</v>
      </c>
      <c r="F512" t="s">
        <v>10923</v>
      </c>
      <c r="G512">
        <v>3038</v>
      </c>
      <c r="H512">
        <v>0</v>
      </c>
      <c r="I512">
        <v>0.1</v>
      </c>
      <c r="J512">
        <v>0</v>
      </c>
      <c r="K512">
        <v>1</v>
      </c>
      <c r="L512" t="s">
        <v>38</v>
      </c>
      <c r="M512" t="s">
        <v>9895</v>
      </c>
      <c r="N512" t="s">
        <v>2563</v>
      </c>
      <c r="O512" t="s">
        <v>24</v>
      </c>
      <c r="P512" t="s">
        <v>9896</v>
      </c>
      <c r="Q512" t="s">
        <v>9897</v>
      </c>
      <c r="R512" t="s">
        <v>20</v>
      </c>
      <c r="S512" t="s">
        <v>105</v>
      </c>
      <c r="T512" t="s">
        <v>67</v>
      </c>
      <c r="U512" t="s">
        <v>9202</v>
      </c>
      <c r="V512" t="s">
        <v>9202</v>
      </c>
      <c r="W512" t="s">
        <v>9898</v>
      </c>
      <c r="X512" t="s">
        <v>20</v>
      </c>
      <c r="Y512">
        <v>2</v>
      </c>
      <c r="AB512" s="3" t="str">
        <f>IF(Table11112[[#This Row],[In Adafruit Kit]]+Table11112[[#This Row],[Common part]]&gt;0,1,"")</f>
        <v/>
      </c>
      <c r="AE512" s="3" t="e">
        <f>VLOOKUP(Table11112[[#This Row],[Resistance (Ohms)]],Values!$A$12:'Values'!D$88,3,0)</f>
        <v>#N/A</v>
      </c>
      <c r="AF512" s="3"/>
      <c r="AG512" s="3" t="str">
        <f>CONCATENATE(Table11112[[#This Row],[Resistance (Ohms)]],Table11112[[#This Row],[Tolerance]],Table11112[[#This Row],[Stock]])</f>
        <v>261kÂ±1%</v>
      </c>
      <c r="AH512" s="10" t="s">
        <v>11347</v>
      </c>
      <c r="AI512" s="6" t="s">
        <v>11351</v>
      </c>
    </row>
    <row r="513" spans="1:35">
      <c r="A513" t="s">
        <v>9890</v>
      </c>
      <c r="B513" t="s">
        <v>9891</v>
      </c>
      <c r="C513" t="s">
        <v>10924</v>
      </c>
      <c r="D513" t="s">
        <v>10925</v>
      </c>
      <c r="E513" t="s">
        <v>60</v>
      </c>
      <c r="F513" t="s">
        <v>10926</v>
      </c>
      <c r="G513">
        <v>3022</v>
      </c>
      <c r="H513">
        <v>0</v>
      </c>
      <c r="I513">
        <v>0.1</v>
      </c>
      <c r="J513">
        <v>0</v>
      </c>
      <c r="K513">
        <v>1</v>
      </c>
      <c r="L513" t="s">
        <v>38</v>
      </c>
      <c r="M513" t="s">
        <v>9895</v>
      </c>
      <c r="N513">
        <v>42.2</v>
      </c>
      <c r="O513" t="s">
        <v>24</v>
      </c>
      <c r="P513" t="s">
        <v>9896</v>
      </c>
      <c r="Q513" t="s">
        <v>9897</v>
      </c>
      <c r="R513" t="s">
        <v>20</v>
      </c>
      <c r="S513" t="s">
        <v>105</v>
      </c>
      <c r="T513" t="s">
        <v>67</v>
      </c>
      <c r="U513" t="s">
        <v>9202</v>
      </c>
      <c r="V513" t="s">
        <v>9202</v>
      </c>
      <c r="W513" t="s">
        <v>9898</v>
      </c>
      <c r="X513" t="s">
        <v>20</v>
      </c>
      <c r="Y513">
        <v>2</v>
      </c>
      <c r="AB513" s="3" t="str">
        <f>IF(Table11112[[#This Row],[In Adafruit Kit]]+Table11112[[#This Row],[Common part]]&gt;0,1,"")</f>
        <v/>
      </c>
      <c r="AE513" s="3" t="e">
        <f>VLOOKUP(Table11112[[#This Row],[Resistance (Ohms)]],Values!$A$12:'Values'!D$88,3,0)</f>
        <v>#N/A</v>
      </c>
      <c r="AF513" s="3"/>
      <c r="AG513" s="3" t="str">
        <f>CONCATENATE(Table11112[[#This Row],[Resistance (Ohms)]],Table11112[[#This Row],[Tolerance]],Table11112[[#This Row],[Stock]])</f>
        <v>42.2Â±1%</v>
      </c>
      <c r="AH513" s="10" t="s">
        <v>11347</v>
      </c>
      <c r="AI513" s="6" t="s">
        <v>11351</v>
      </c>
    </row>
    <row r="514" spans="1:35">
      <c r="A514" t="s">
        <v>9890</v>
      </c>
      <c r="B514" t="s">
        <v>9891</v>
      </c>
      <c r="C514" t="s">
        <v>10927</v>
      </c>
      <c r="D514" t="s">
        <v>10928</v>
      </c>
      <c r="E514" t="s">
        <v>60</v>
      </c>
      <c r="F514" t="s">
        <v>10929</v>
      </c>
      <c r="G514">
        <v>3020</v>
      </c>
      <c r="H514">
        <v>0</v>
      </c>
      <c r="I514">
        <v>0.1</v>
      </c>
      <c r="J514">
        <v>0</v>
      </c>
      <c r="K514">
        <v>1</v>
      </c>
      <c r="L514" t="s">
        <v>38</v>
      </c>
      <c r="M514" t="s">
        <v>9895</v>
      </c>
      <c r="N514" t="s">
        <v>2813</v>
      </c>
      <c r="O514" t="s">
        <v>24</v>
      </c>
      <c r="P514" t="s">
        <v>9896</v>
      </c>
      <c r="Q514" t="s">
        <v>9897</v>
      </c>
      <c r="R514" t="s">
        <v>20</v>
      </c>
      <c r="S514" t="s">
        <v>105</v>
      </c>
      <c r="T514" t="s">
        <v>67</v>
      </c>
      <c r="U514" t="s">
        <v>9202</v>
      </c>
      <c r="V514" t="s">
        <v>9202</v>
      </c>
      <c r="W514" t="s">
        <v>9898</v>
      </c>
      <c r="X514" t="s">
        <v>20</v>
      </c>
      <c r="Y514">
        <v>2</v>
      </c>
      <c r="AB514" s="3" t="str">
        <f>IF(Table11112[[#This Row],[In Adafruit Kit]]+Table11112[[#This Row],[Common part]]&gt;0,1,"")</f>
        <v/>
      </c>
      <c r="AE514" s="3" t="e">
        <f>VLOOKUP(Table11112[[#This Row],[Resistance (Ohms)]],Values!$A$12:'Values'!D$88,3,0)</f>
        <v>#N/A</v>
      </c>
      <c r="AF514" s="3"/>
      <c r="AG514" s="3" t="str">
        <f>CONCATENATE(Table11112[[#This Row],[Resistance (Ohms)]],Table11112[[#This Row],[Tolerance]],Table11112[[#This Row],[Stock]])</f>
        <v>383kÂ±1%</v>
      </c>
      <c r="AH514" s="10" t="s">
        <v>11347</v>
      </c>
      <c r="AI514" s="6" t="s">
        <v>11351</v>
      </c>
    </row>
    <row r="515" spans="1:35">
      <c r="A515" t="s">
        <v>9890</v>
      </c>
      <c r="B515" t="s">
        <v>9891</v>
      </c>
      <c r="C515" t="s">
        <v>10930</v>
      </c>
      <c r="D515" t="s">
        <v>10931</v>
      </c>
      <c r="E515" t="s">
        <v>60</v>
      </c>
      <c r="F515" t="s">
        <v>10932</v>
      </c>
      <c r="G515">
        <v>2994</v>
      </c>
      <c r="H515">
        <v>0</v>
      </c>
      <c r="I515">
        <v>0.1</v>
      </c>
      <c r="J515">
        <v>0</v>
      </c>
      <c r="K515">
        <v>1</v>
      </c>
      <c r="L515" t="s">
        <v>38</v>
      </c>
      <c r="M515" t="s">
        <v>9895</v>
      </c>
      <c r="N515" t="s">
        <v>957</v>
      </c>
      <c r="O515" t="s">
        <v>24</v>
      </c>
      <c r="P515" t="s">
        <v>9896</v>
      </c>
      <c r="Q515" t="s">
        <v>9897</v>
      </c>
      <c r="R515" t="s">
        <v>20</v>
      </c>
      <c r="S515" t="s">
        <v>105</v>
      </c>
      <c r="T515" t="s">
        <v>67</v>
      </c>
      <c r="U515" t="s">
        <v>9202</v>
      </c>
      <c r="V515" t="s">
        <v>9202</v>
      </c>
      <c r="W515" t="s">
        <v>9898</v>
      </c>
      <c r="X515" t="s">
        <v>20</v>
      </c>
      <c r="Y515">
        <v>2</v>
      </c>
      <c r="AB515" s="3" t="str">
        <f>IF(Table11112[[#This Row],[In Adafruit Kit]]+Table11112[[#This Row],[Common part]]&gt;0,1,"")</f>
        <v/>
      </c>
      <c r="AE515" s="3" t="e">
        <f>VLOOKUP(Table11112[[#This Row],[Resistance (Ohms)]],Values!$A$12:'Values'!D$88,3,0)</f>
        <v>#N/A</v>
      </c>
      <c r="AF515" s="3"/>
      <c r="AG515" s="3" t="str">
        <f>CONCATENATE(Table11112[[#This Row],[Resistance (Ohms)]],Table11112[[#This Row],[Tolerance]],Table11112[[#This Row],[Stock]])</f>
        <v>64.9kÂ±1%</v>
      </c>
      <c r="AH515" s="10" t="s">
        <v>11347</v>
      </c>
      <c r="AI515" s="6" t="s">
        <v>11351</v>
      </c>
    </row>
    <row r="516" spans="1:35">
      <c r="A516" t="s">
        <v>9890</v>
      </c>
      <c r="B516" t="s">
        <v>9891</v>
      </c>
      <c r="C516" t="s">
        <v>10933</v>
      </c>
      <c r="D516" t="s">
        <v>10934</v>
      </c>
      <c r="E516" t="s">
        <v>60</v>
      </c>
      <c r="F516" t="s">
        <v>10935</v>
      </c>
      <c r="G516">
        <v>2991</v>
      </c>
      <c r="H516">
        <v>0</v>
      </c>
      <c r="I516">
        <v>0.1</v>
      </c>
      <c r="J516">
        <v>0</v>
      </c>
      <c r="K516">
        <v>1</v>
      </c>
      <c r="L516" t="s">
        <v>38</v>
      </c>
      <c r="M516" t="s">
        <v>9895</v>
      </c>
      <c r="N516">
        <v>102</v>
      </c>
      <c r="O516" t="s">
        <v>24</v>
      </c>
      <c r="P516" t="s">
        <v>9896</v>
      </c>
      <c r="Q516" t="s">
        <v>9897</v>
      </c>
      <c r="R516" t="s">
        <v>20</v>
      </c>
      <c r="S516" t="s">
        <v>105</v>
      </c>
      <c r="T516" t="s">
        <v>67</v>
      </c>
      <c r="U516" t="s">
        <v>9202</v>
      </c>
      <c r="V516" t="s">
        <v>9202</v>
      </c>
      <c r="W516" t="s">
        <v>9898</v>
      </c>
      <c r="X516" t="s">
        <v>20</v>
      </c>
      <c r="Y516">
        <v>2</v>
      </c>
      <c r="AB516" s="3" t="str">
        <f>IF(Table11112[[#This Row],[In Adafruit Kit]]+Table11112[[#This Row],[Common part]]&gt;0,1,"")</f>
        <v/>
      </c>
      <c r="AE516" s="3" t="e">
        <f>VLOOKUP(Table11112[[#This Row],[Resistance (Ohms)]],Values!$A$12:'Values'!D$88,3,0)</f>
        <v>#N/A</v>
      </c>
      <c r="AF516" s="3"/>
      <c r="AG516" s="3" t="str">
        <f>CONCATENATE(Table11112[[#This Row],[Resistance (Ohms)]],Table11112[[#This Row],[Tolerance]],Table11112[[#This Row],[Stock]])</f>
        <v>102Â±1%</v>
      </c>
      <c r="AH516" s="10" t="s">
        <v>11347</v>
      </c>
      <c r="AI516" s="6" t="s">
        <v>11351</v>
      </c>
    </row>
    <row r="517" spans="1:35">
      <c r="A517" t="s">
        <v>9890</v>
      </c>
      <c r="B517" t="s">
        <v>9891</v>
      </c>
      <c r="C517" t="s">
        <v>10936</v>
      </c>
      <c r="D517" t="s">
        <v>10937</v>
      </c>
      <c r="E517" t="s">
        <v>60</v>
      </c>
      <c r="F517" t="s">
        <v>10938</v>
      </c>
      <c r="G517">
        <v>2978</v>
      </c>
      <c r="H517">
        <v>0</v>
      </c>
      <c r="I517">
        <v>0.1</v>
      </c>
      <c r="J517">
        <v>0</v>
      </c>
      <c r="K517">
        <v>1</v>
      </c>
      <c r="L517" t="s">
        <v>38</v>
      </c>
      <c r="M517" t="s">
        <v>9895</v>
      </c>
      <c r="N517">
        <v>34</v>
      </c>
      <c r="O517" t="s">
        <v>24</v>
      </c>
      <c r="P517" t="s">
        <v>9896</v>
      </c>
      <c r="Q517" t="s">
        <v>9897</v>
      </c>
      <c r="R517" t="s">
        <v>20</v>
      </c>
      <c r="S517" t="s">
        <v>105</v>
      </c>
      <c r="T517" t="s">
        <v>67</v>
      </c>
      <c r="U517" t="s">
        <v>9202</v>
      </c>
      <c r="V517" t="s">
        <v>9202</v>
      </c>
      <c r="W517" t="s">
        <v>9898</v>
      </c>
      <c r="X517" t="s">
        <v>20</v>
      </c>
      <c r="Y517">
        <v>2</v>
      </c>
      <c r="AB517" s="3" t="str">
        <f>IF(Table11112[[#This Row],[In Adafruit Kit]]+Table11112[[#This Row],[Common part]]&gt;0,1,"")</f>
        <v/>
      </c>
      <c r="AE517" s="3" t="e">
        <f>VLOOKUP(Table11112[[#This Row],[Resistance (Ohms)]],Values!$A$12:'Values'!D$88,3,0)</f>
        <v>#N/A</v>
      </c>
      <c r="AF517" s="3"/>
      <c r="AG517" s="3" t="str">
        <f>CONCATENATE(Table11112[[#This Row],[Resistance (Ohms)]],Table11112[[#This Row],[Tolerance]],Table11112[[#This Row],[Stock]])</f>
        <v>34Â±1%</v>
      </c>
      <c r="AH517" s="10" t="s">
        <v>11347</v>
      </c>
      <c r="AI517" s="6" t="s">
        <v>11351</v>
      </c>
    </row>
    <row r="518" spans="1:35">
      <c r="A518" t="s">
        <v>9890</v>
      </c>
      <c r="B518" t="s">
        <v>9891</v>
      </c>
      <c r="C518" t="s">
        <v>10939</v>
      </c>
      <c r="D518" t="s">
        <v>10940</v>
      </c>
      <c r="E518" t="s">
        <v>60</v>
      </c>
      <c r="F518" t="s">
        <v>10941</v>
      </c>
      <c r="G518">
        <v>2908</v>
      </c>
      <c r="H518">
        <v>0</v>
      </c>
      <c r="I518">
        <v>0.1</v>
      </c>
      <c r="J518">
        <v>0</v>
      </c>
      <c r="K518">
        <v>1</v>
      </c>
      <c r="L518" t="s">
        <v>38</v>
      </c>
      <c r="M518" t="s">
        <v>9895</v>
      </c>
      <c r="N518">
        <v>47.5</v>
      </c>
      <c r="O518" t="s">
        <v>24</v>
      </c>
      <c r="P518" t="s">
        <v>9896</v>
      </c>
      <c r="Q518" t="s">
        <v>9897</v>
      </c>
      <c r="R518" t="s">
        <v>20</v>
      </c>
      <c r="S518" t="s">
        <v>105</v>
      </c>
      <c r="T518" t="s">
        <v>67</v>
      </c>
      <c r="U518" t="s">
        <v>9202</v>
      </c>
      <c r="V518" t="s">
        <v>9202</v>
      </c>
      <c r="W518" t="s">
        <v>9898</v>
      </c>
      <c r="X518" t="s">
        <v>20</v>
      </c>
      <c r="Y518">
        <v>2</v>
      </c>
      <c r="AB518" s="3" t="str">
        <f>IF(Table11112[[#This Row],[In Adafruit Kit]]+Table11112[[#This Row],[Common part]]&gt;0,1,"")</f>
        <v/>
      </c>
      <c r="AE518" s="3" t="e">
        <f>VLOOKUP(Table11112[[#This Row],[Resistance (Ohms)]],Values!$A$12:'Values'!D$88,3,0)</f>
        <v>#N/A</v>
      </c>
      <c r="AF518" s="3"/>
      <c r="AG518" s="3" t="str">
        <f>CONCATENATE(Table11112[[#This Row],[Resistance (Ohms)]],Table11112[[#This Row],[Tolerance]],Table11112[[#This Row],[Stock]])</f>
        <v>47.5Â±1%</v>
      </c>
      <c r="AH518" s="10" t="s">
        <v>11347</v>
      </c>
      <c r="AI518" s="6" t="s">
        <v>11351</v>
      </c>
    </row>
    <row r="519" spans="1:35">
      <c r="A519" t="s">
        <v>9890</v>
      </c>
      <c r="B519" t="s">
        <v>9891</v>
      </c>
      <c r="C519" t="s">
        <v>10942</v>
      </c>
      <c r="D519" t="s">
        <v>10943</v>
      </c>
      <c r="E519" t="s">
        <v>60</v>
      </c>
      <c r="F519" t="s">
        <v>10944</v>
      </c>
      <c r="G519">
        <v>2850</v>
      </c>
      <c r="H519">
        <v>0</v>
      </c>
      <c r="I519">
        <v>0.1</v>
      </c>
      <c r="J519">
        <v>0</v>
      </c>
      <c r="K519">
        <v>1</v>
      </c>
      <c r="L519" t="s">
        <v>38</v>
      </c>
      <c r="M519" t="s">
        <v>9895</v>
      </c>
      <c r="N519">
        <v>25.5</v>
      </c>
      <c r="O519" t="s">
        <v>24</v>
      </c>
      <c r="P519" t="s">
        <v>9896</v>
      </c>
      <c r="Q519" t="s">
        <v>9897</v>
      </c>
      <c r="R519" t="s">
        <v>20</v>
      </c>
      <c r="S519" t="s">
        <v>105</v>
      </c>
      <c r="T519" t="s">
        <v>67</v>
      </c>
      <c r="U519" t="s">
        <v>9202</v>
      </c>
      <c r="V519" t="s">
        <v>9202</v>
      </c>
      <c r="W519" t="s">
        <v>9898</v>
      </c>
      <c r="X519" t="s">
        <v>20</v>
      </c>
      <c r="Y519">
        <v>2</v>
      </c>
      <c r="AB519" s="3" t="str">
        <f>IF(Table11112[[#This Row],[In Adafruit Kit]]+Table11112[[#This Row],[Common part]]&gt;0,1,"")</f>
        <v/>
      </c>
      <c r="AE519" s="3" t="e">
        <f>VLOOKUP(Table11112[[#This Row],[Resistance (Ohms)]],Values!$A$12:'Values'!D$88,3,0)</f>
        <v>#N/A</v>
      </c>
      <c r="AF519" s="3"/>
      <c r="AG519" s="3" t="str">
        <f>CONCATENATE(Table11112[[#This Row],[Resistance (Ohms)]],Table11112[[#This Row],[Tolerance]],Table11112[[#This Row],[Stock]])</f>
        <v>25.5Â±1%</v>
      </c>
      <c r="AH519" s="10" t="s">
        <v>11347</v>
      </c>
      <c r="AI519" s="6" t="s">
        <v>11351</v>
      </c>
    </row>
    <row r="520" spans="1:35">
      <c r="A520" t="s">
        <v>9890</v>
      </c>
      <c r="B520" t="s">
        <v>9891</v>
      </c>
      <c r="C520" t="s">
        <v>10945</v>
      </c>
      <c r="D520" t="s">
        <v>10946</v>
      </c>
      <c r="E520" t="s">
        <v>60</v>
      </c>
      <c r="F520" t="s">
        <v>10947</v>
      </c>
      <c r="G520">
        <v>2834</v>
      </c>
      <c r="H520">
        <v>0</v>
      </c>
      <c r="I520">
        <v>0.1</v>
      </c>
      <c r="J520">
        <v>0</v>
      </c>
      <c r="K520">
        <v>1</v>
      </c>
      <c r="L520" t="s">
        <v>38</v>
      </c>
      <c r="M520" t="s">
        <v>9895</v>
      </c>
      <c r="N520">
        <v>43.2</v>
      </c>
      <c r="O520" t="s">
        <v>24</v>
      </c>
      <c r="P520" t="s">
        <v>9896</v>
      </c>
      <c r="Q520" t="s">
        <v>9897</v>
      </c>
      <c r="R520" t="s">
        <v>20</v>
      </c>
      <c r="S520" t="s">
        <v>105</v>
      </c>
      <c r="T520" t="s">
        <v>67</v>
      </c>
      <c r="U520" t="s">
        <v>9202</v>
      </c>
      <c r="V520" t="s">
        <v>9202</v>
      </c>
      <c r="W520" t="s">
        <v>9898</v>
      </c>
      <c r="X520" t="s">
        <v>20</v>
      </c>
      <c r="Y520">
        <v>2</v>
      </c>
      <c r="AB520" s="3" t="str">
        <f>IF(Table11112[[#This Row],[In Adafruit Kit]]+Table11112[[#This Row],[Common part]]&gt;0,1,"")</f>
        <v/>
      </c>
      <c r="AE520" s="3" t="e">
        <f>VLOOKUP(Table11112[[#This Row],[Resistance (Ohms)]],Values!$A$12:'Values'!D$88,3,0)</f>
        <v>#N/A</v>
      </c>
      <c r="AF520" s="3"/>
      <c r="AG520" s="3" t="str">
        <f>CONCATENATE(Table11112[[#This Row],[Resistance (Ohms)]],Table11112[[#This Row],[Tolerance]],Table11112[[#This Row],[Stock]])</f>
        <v>43.2Â±1%</v>
      </c>
      <c r="AH520" s="10" t="s">
        <v>11347</v>
      </c>
      <c r="AI520" s="6" t="s">
        <v>11351</v>
      </c>
    </row>
    <row r="521" spans="1:35">
      <c r="A521" t="s">
        <v>9890</v>
      </c>
      <c r="B521" t="s">
        <v>9891</v>
      </c>
      <c r="C521" t="s">
        <v>10948</v>
      </c>
      <c r="D521" t="s">
        <v>10949</v>
      </c>
      <c r="E521" t="s">
        <v>60</v>
      </c>
      <c r="F521" t="s">
        <v>10950</v>
      </c>
      <c r="G521">
        <v>2764</v>
      </c>
      <c r="H521">
        <v>0</v>
      </c>
      <c r="I521">
        <v>0.1</v>
      </c>
      <c r="J521">
        <v>0</v>
      </c>
      <c r="K521">
        <v>1</v>
      </c>
      <c r="L521" t="s">
        <v>38</v>
      </c>
      <c r="M521" t="s">
        <v>9895</v>
      </c>
      <c r="N521" t="s">
        <v>2611</v>
      </c>
      <c r="O521" t="s">
        <v>24</v>
      </c>
      <c r="P521" t="s">
        <v>9896</v>
      </c>
      <c r="Q521" t="s">
        <v>9897</v>
      </c>
      <c r="R521" t="s">
        <v>20</v>
      </c>
      <c r="S521" t="s">
        <v>105</v>
      </c>
      <c r="T521" t="s">
        <v>67</v>
      </c>
      <c r="U521" t="s">
        <v>9202</v>
      </c>
      <c r="V521" t="s">
        <v>9202</v>
      </c>
      <c r="W521" t="s">
        <v>9898</v>
      </c>
      <c r="X521" t="s">
        <v>20</v>
      </c>
      <c r="Y521">
        <v>2</v>
      </c>
      <c r="AB521" s="3" t="str">
        <f>IF(Table11112[[#This Row],[In Adafruit Kit]]+Table11112[[#This Row],[Common part]]&gt;0,1,"")</f>
        <v/>
      </c>
      <c r="AE521" s="3" t="e">
        <f>VLOOKUP(Table11112[[#This Row],[Resistance (Ohms)]],Values!$A$12:'Values'!D$88,3,0)</f>
        <v>#N/A</v>
      </c>
      <c r="AF521" s="3"/>
      <c r="AG521" s="3" t="str">
        <f>CONCATENATE(Table11112[[#This Row],[Resistance (Ohms)]],Table11112[[#This Row],[Tolerance]],Table11112[[#This Row],[Stock]])</f>
        <v>71.5kÂ±1%</v>
      </c>
      <c r="AH521" s="10" t="s">
        <v>11347</v>
      </c>
      <c r="AI521" s="6" t="s">
        <v>11351</v>
      </c>
    </row>
    <row r="522" spans="1:35">
      <c r="A522" t="s">
        <v>9890</v>
      </c>
      <c r="B522" t="s">
        <v>9891</v>
      </c>
      <c r="C522" t="s">
        <v>10951</v>
      </c>
      <c r="D522" t="s">
        <v>10952</v>
      </c>
      <c r="E522" t="s">
        <v>60</v>
      </c>
      <c r="F522" t="s">
        <v>10953</v>
      </c>
      <c r="G522">
        <v>2722</v>
      </c>
      <c r="H522">
        <v>0</v>
      </c>
      <c r="I522">
        <v>0.1</v>
      </c>
      <c r="J522">
        <v>0</v>
      </c>
      <c r="K522">
        <v>1</v>
      </c>
      <c r="L522" t="s">
        <v>38</v>
      </c>
      <c r="M522" t="s">
        <v>9895</v>
      </c>
      <c r="N522">
        <v>976</v>
      </c>
      <c r="O522" t="s">
        <v>24</v>
      </c>
      <c r="P522" t="s">
        <v>9896</v>
      </c>
      <c r="Q522" t="s">
        <v>9897</v>
      </c>
      <c r="R522" t="s">
        <v>20</v>
      </c>
      <c r="S522" t="s">
        <v>105</v>
      </c>
      <c r="T522" t="s">
        <v>67</v>
      </c>
      <c r="U522" t="s">
        <v>9202</v>
      </c>
      <c r="V522" t="s">
        <v>9202</v>
      </c>
      <c r="W522" t="s">
        <v>9898</v>
      </c>
      <c r="X522" t="s">
        <v>20</v>
      </c>
      <c r="Y522">
        <v>2</v>
      </c>
      <c r="AB522" s="3" t="str">
        <f>IF(Table11112[[#This Row],[In Adafruit Kit]]+Table11112[[#This Row],[Common part]]&gt;0,1,"")</f>
        <v/>
      </c>
      <c r="AE522" s="3" t="e">
        <f>VLOOKUP(Table11112[[#This Row],[Resistance (Ohms)]],Values!$A$12:'Values'!D$88,3,0)</f>
        <v>#N/A</v>
      </c>
      <c r="AF522" s="3"/>
      <c r="AG522" s="3" t="str">
        <f>CONCATENATE(Table11112[[#This Row],[Resistance (Ohms)]],Table11112[[#This Row],[Tolerance]],Table11112[[#This Row],[Stock]])</f>
        <v>976Â±1%</v>
      </c>
      <c r="AH522" s="10" t="s">
        <v>11347</v>
      </c>
      <c r="AI522" s="6" t="s">
        <v>11351</v>
      </c>
    </row>
    <row r="523" spans="1:35">
      <c r="A523" t="s">
        <v>9890</v>
      </c>
      <c r="B523" t="s">
        <v>9891</v>
      </c>
      <c r="C523" t="s">
        <v>10954</v>
      </c>
      <c r="D523" t="s">
        <v>10955</v>
      </c>
      <c r="E523" t="s">
        <v>60</v>
      </c>
      <c r="F523" t="s">
        <v>10956</v>
      </c>
      <c r="G523">
        <v>2721</v>
      </c>
      <c r="H523">
        <v>0</v>
      </c>
      <c r="I523">
        <v>0.1</v>
      </c>
      <c r="J523">
        <v>0</v>
      </c>
      <c r="K523">
        <v>1</v>
      </c>
      <c r="L523" t="s">
        <v>38</v>
      </c>
      <c r="M523" t="s">
        <v>9895</v>
      </c>
      <c r="N523">
        <v>88.7</v>
      </c>
      <c r="O523" t="s">
        <v>24</v>
      </c>
      <c r="P523" t="s">
        <v>9896</v>
      </c>
      <c r="Q523" t="s">
        <v>9897</v>
      </c>
      <c r="R523" t="s">
        <v>20</v>
      </c>
      <c r="S523" t="s">
        <v>105</v>
      </c>
      <c r="T523" t="s">
        <v>67</v>
      </c>
      <c r="U523" t="s">
        <v>9202</v>
      </c>
      <c r="V523" t="s">
        <v>9202</v>
      </c>
      <c r="W523" t="s">
        <v>9898</v>
      </c>
      <c r="X523" t="s">
        <v>20</v>
      </c>
      <c r="Y523">
        <v>2</v>
      </c>
      <c r="AB523" s="3" t="str">
        <f>IF(Table11112[[#This Row],[In Adafruit Kit]]+Table11112[[#This Row],[Common part]]&gt;0,1,"")</f>
        <v/>
      </c>
      <c r="AE523" s="3" t="e">
        <f>VLOOKUP(Table11112[[#This Row],[Resistance (Ohms)]],Values!$A$12:'Values'!D$88,3,0)</f>
        <v>#N/A</v>
      </c>
      <c r="AF523" s="3"/>
      <c r="AG523" s="3" t="str">
        <f>CONCATENATE(Table11112[[#This Row],[Resistance (Ohms)]],Table11112[[#This Row],[Tolerance]],Table11112[[#This Row],[Stock]])</f>
        <v>88.7Â±1%</v>
      </c>
      <c r="AH523" s="10" t="s">
        <v>11347</v>
      </c>
      <c r="AI523" s="6" t="s">
        <v>11351</v>
      </c>
    </row>
    <row r="524" spans="1:35">
      <c r="A524" t="s">
        <v>9890</v>
      </c>
      <c r="B524" t="s">
        <v>9891</v>
      </c>
      <c r="C524" t="s">
        <v>10957</v>
      </c>
      <c r="D524" t="s">
        <v>10958</v>
      </c>
      <c r="E524" t="s">
        <v>60</v>
      </c>
      <c r="F524" t="s">
        <v>10959</v>
      </c>
      <c r="G524">
        <v>2712</v>
      </c>
      <c r="H524">
        <v>0</v>
      </c>
      <c r="I524">
        <v>0.1</v>
      </c>
      <c r="J524">
        <v>0</v>
      </c>
      <c r="K524">
        <v>1</v>
      </c>
      <c r="L524" t="s">
        <v>38</v>
      </c>
      <c r="M524" t="s">
        <v>9895</v>
      </c>
      <c r="N524" t="s">
        <v>1239</v>
      </c>
      <c r="O524" t="s">
        <v>24</v>
      </c>
      <c r="P524" t="s">
        <v>9896</v>
      </c>
      <c r="Q524" t="s">
        <v>9897</v>
      </c>
      <c r="R524" t="s">
        <v>20</v>
      </c>
      <c r="S524" t="s">
        <v>105</v>
      </c>
      <c r="T524" t="s">
        <v>67</v>
      </c>
      <c r="U524" t="s">
        <v>9202</v>
      </c>
      <c r="V524" t="s">
        <v>9202</v>
      </c>
      <c r="W524" t="s">
        <v>9898</v>
      </c>
      <c r="X524" t="s">
        <v>20</v>
      </c>
      <c r="Y524">
        <v>2</v>
      </c>
      <c r="AB524" s="3" t="str">
        <f>IF(Table11112[[#This Row],[In Adafruit Kit]]+Table11112[[#This Row],[Common part]]&gt;0,1,"")</f>
        <v/>
      </c>
      <c r="AE524" s="3" t="e">
        <f>VLOOKUP(Table11112[[#This Row],[Resistance (Ohms)]],Values!$A$12:'Values'!D$88,3,0)</f>
        <v>#N/A</v>
      </c>
      <c r="AF524" s="3"/>
      <c r="AG524" s="3" t="str">
        <f>CONCATENATE(Table11112[[#This Row],[Resistance (Ohms)]],Table11112[[#This Row],[Tolerance]],Table11112[[#This Row],[Stock]])</f>
        <v>806kÂ±1%</v>
      </c>
      <c r="AH524" s="10" t="s">
        <v>11347</v>
      </c>
      <c r="AI524" s="6" t="s">
        <v>11351</v>
      </c>
    </row>
    <row r="525" spans="1:35">
      <c r="A525" t="s">
        <v>9890</v>
      </c>
      <c r="B525" t="s">
        <v>9891</v>
      </c>
      <c r="C525" t="s">
        <v>10960</v>
      </c>
      <c r="D525" t="s">
        <v>10961</v>
      </c>
      <c r="E525" t="s">
        <v>60</v>
      </c>
      <c r="F525" t="s">
        <v>10962</v>
      </c>
      <c r="G525">
        <v>2701</v>
      </c>
      <c r="H525">
        <v>0</v>
      </c>
      <c r="I525">
        <v>0.1</v>
      </c>
      <c r="J525">
        <v>0</v>
      </c>
      <c r="K525">
        <v>1</v>
      </c>
      <c r="L525" t="s">
        <v>38</v>
      </c>
      <c r="M525" t="s">
        <v>9895</v>
      </c>
      <c r="N525">
        <v>90.9</v>
      </c>
      <c r="O525" t="s">
        <v>24</v>
      </c>
      <c r="P525" t="s">
        <v>9896</v>
      </c>
      <c r="Q525" t="s">
        <v>9897</v>
      </c>
      <c r="R525" t="s">
        <v>20</v>
      </c>
      <c r="S525" t="s">
        <v>105</v>
      </c>
      <c r="T525" t="s">
        <v>67</v>
      </c>
      <c r="U525" t="s">
        <v>9202</v>
      </c>
      <c r="V525" t="s">
        <v>9202</v>
      </c>
      <c r="W525" t="s">
        <v>9898</v>
      </c>
      <c r="X525" t="s">
        <v>20</v>
      </c>
      <c r="Y525">
        <v>2</v>
      </c>
      <c r="AB525" s="3" t="str">
        <f>IF(Table11112[[#This Row],[In Adafruit Kit]]+Table11112[[#This Row],[Common part]]&gt;0,1,"")</f>
        <v/>
      </c>
      <c r="AE525" s="3" t="e">
        <f>VLOOKUP(Table11112[[#This Row],[Resistance (Ohms)]],Values!$A$12:'Values'!D$88,3,0)</f>
        <v>#N/A</v>
      </c>
      <c r="AF525" s="3"/>
      <c r="AG525" s="3" t="str">
        <f>CONCATENATE(Table11112[[#This Row],[Resistance (Ohms)]],Table11112[[#This Row],[Tolerance]],Table11112[[#This Row],[Stock]])</f>
        <v>90.9Â±1%</v>
      </c>
      <c r="AH525" s="10" t="s">
        <v>11347</v>
      </c>
      <c r="AI525" s="6" t="s">
        <v>11351</v>
      </c>
    </row>
    <row r="526" spans="1:35">
      <c r="A526" t="s">
        <v>9890</v>
      </c>
      <c r="B526" t="s">
        <v>9891</v>
      </c>
      <c r="C526" t="s">
        <v>10963</v>
      </c>
      <c r="D526" t="s">
        <v>10964</v>
      </c>
      <c r="E526" t="s">
        <v>60</v>
      </c>
      <c r="F526" t="s">
        <v>10965</v>
      </c>
      <c r="G526">
        <v>2686</v>
      </c>
      <c r="H526">
        <v>0</v>
      </c>
      <c r="I526">
        <v>0.1</v>
      </c>
      <c r="J526">
        <v>0</v>
      </c>
      <c r="K526">
        <v>1</v>
      </c>
      <c r="L526" t="s">
        <v>38</v>
      </c>
      <c r="M526" t="s">
        <v>9895</v>
      </c>
      <c r="N526" t="s">
        <v>3027</v>
      </c>
      <c r="O526" t="s">
        <v>24</v>
      </c>
      <c r="P526" t="s">
        <v>9896</v>
      </c>
      <c r="Q526" t="s">
        <v>9897</v>
      </c>
      <c r="R526" t="s">
        <v>20</v>
      </c>
      <c r="S526" t="s">
        <v>105</v>
      </c>
      <c r="T526" t="s">
        <v>67</v>
      </c>
      <c r="U526" t="s">
        <v>9202</v>
      </c>
      <c r="V526" t="s">
        <v>9202</v>
      </c>
      <c r="W526" t="s">
        <v>9898</v>
      </c>
      <c r="X526" t="s">
        <v>20</v>
      </c>
      <c r="Y526">
        <v>2</v>
      </c>
      <c r="AB526" s="3" t="str">
        <f>IF(Table11112[[#This Row],[In Adafruit Kit]]+Table11112[[#This Row],[Common part]]&gt;0,1,"")</f>
        <v/>
      </c>
      <c r="AE526" s="3" t="e">
        <f>VLOOKUP(Table11112[[#This Row],[Resistance (Ohms)]],Values!$A$12:'Values'!D$88,3,0)</f>
        <v>#N/A</v>
      </c>
      <c r="AF526" s="3"/>
      <c r="AG526" s="3" t="str">
        <f>CONCATENATE(Table11112[[#This Row],[Resistance (Ohms)]],Table11112[[#This Row],[Tolerance]],Table11112[[#This Row],[Stock]])</f>
        <v>226kÂ±1%</v>
      </c>
      <c r="AH526" s="10" t="s">
        <v>11347</v>
      </c>
      <c r="AI526" s="6" t="s">
        <v>11351</v>
      </c>
    </row>
    <row r="527" spans="1:35">
      <c r="A527" t="s">
        <v>9890</v>
      </c>
      <c r="B527" t="s">
        <v>9891</v>
      </c>
      <c r="C527" t="s">
        <v>10966</v>
      </c>
      <c r="D527" t="s">
        <v>10967</v>
      </c>
      <c r="E527" t="s">
        <v>60</v>
      </c>
      <c r="F527" t="s">
        <v>10968</v>
      </c>
      <c r="G527">
        <v>2670</v>
      </c>
      <c r="H527">
        <v>0</v>
      </c>
      <c r="I527">
        <v>0.1</v>
      </c>
      <c r="J527">
        <v>0</v>
      </c>
      <c r="K527">
        <v>1</v>
      </c>
      <c r="L527" t="s">
        <v>38</v>
      </c>
      <c r="M527" t="s">
        <v>9895</v>
      </c>
      <c r="N527">
        <v>576</v>
      </c>
      <c r="O527" t="s">
        <v>24</v>
      </c>
      <c r="P527" t="s">
        <v>9896</v>
      </c>
      <c r="Q527" t="s">
        <v>9897</v>
      </c>
      <c r="R527" t="s">
        <v>20</v>
      </c>
      <c r="S527" t="s">
        <v>105</v>
      </c>
      <c r="T527" t="s">
        <v>67</v>
      </c>
      <c r="U527" t="s">
        <v>9202</v>
      </c>
      <c r="V527" t="s">
        <v>9202</v>
      </c>
      <c r="W527" t="s">
        <v>9898</v>
      </c>
      <c r="X527" t="s">
        <v>20</v>
      </c>
      <c r="Y527">
        <v>2</v>
      </c>
      <c r="AB527" s="3" t="str">
        <f>IF(Table11112[[#This Row],[In Adafruit Kit]]+Table11112[[#This Row],[Common part]]&gt;0,1,"")</f>
        <v/>
      </c>
      <c r="AE527" s="3" t="e">
        <f>VLOOKUP(Table11112[[#This Row],[Resistance (Ohms)]],Values!$A$12:'Values'!D$88,3,0)</f>
        <v>#N/A</v>
      </c>
      <c r="AF527" s="3"/>
      <c r="AG527" s="3" t="str">
        <f>CONCATENATE(Table11112[[#This Row],[Resistance (Ohms)]],Table11112[[#This Row],[Tolerance]],Table11112[[#This Row],[Stock]])</f>
        <v>576Â±1%</v>
      </c>
      <c r="AH527" s="10" t="s">
        <v>11347</v>
      </c>
      <c r="AI527" s="6" t="s">
        <v>11351</v>
      </c>
    </row>
    <row r="528" spans="1:35">
      <c r="A528" t="s">
        <v>9890</v>
      </c>
      <c r="B528" t="s">
        <v>9891</v>
      </c>
      <c r="C528" t="s">
        <v>10969</v>
      </c>
      <c r="D528" t="s">
        <v>10970</v>
      </c>
      <c r="E528" t="s">
        <v>60</v>
      </c>
      <c r="F528" t="s">
        <v>10971</v>
      </c>
      <c r="G528">
        <v>2664</v>
      </c>
      <c r="H528">
        <v>0</v>
      </c>
      <c r="I528">
        <v>0.1</v>
      </c>
      <c r="J528">
        <v>0</v>
      </c>
      <c r="K528">
        <v>1</v>
      </c>
      <c r="L528" t="s">
        <v>38</v>
      </c>
      <c r="M528" t="s">
        <v>9895</v>
      </c>
      <c r="N528" t="s">
        <v>1562</v>
      </c>
      <c r="O528" t="s">
        <v>24</v>
      </c>
      <c r="P528" t="s">
        <v>9896</v>
      </c>
      <c r="Q528" t="s">
        <v>9897</v>
      </c>
      <c r="R528" t="s">
        <v>20</v>
      </c>
      <c r="S528" t="s">
        <v>105</v>
      </c>
      <c r="T528" t="s">
        <v>67</v>
      </c>
      <c r="U528" t="s">
        <v>9202</v>
      </c>
      <c r="V528" t="s">
        <v>9202</v>
      </c>
      <c r="W528" t="s">
        <v>9898</v>
      </c>
      <c r="X528" t="s">
        <v>20</v>
      </c>
      <c r="Y528">
        <v>2</v>
      </c>
      <c r="AB528" s="3" t="str">
        <f>IF(Table11112[[#This Row],[In Adafruit Kit]]+Table11112[[#This Row],[Common part]]&gt;0,1,"")</f>
        <v/>
      </c>
      <c r="AE528" s="3" t="e">
        <f>VLOOKUP(Table11112[[#This Row],[Resistance (Ohms)]],Values!$A$12:'Values'!D$88,3,0)</f>
        <v>#N/A</v>
      </c>
      <c r="AF528" s="3"/>
      <c r="AG528" s="3" t="str">
        <f>CONCATENATE(Table11112[[#This Row],[Resistance (Ohms)]],Table11112[[#This Row],[Tolerance]],Table11112[[#This Row],[Stock]])</f>
        <v>165kÂ±1%</v>
      </c>
      <c r="AH528" s="10" t="s">
        <v>11347</v>
      </c>
      <c r="AI528" s="6" t="s">
        <v>11351</v>
      </c>
    </row>
    <row r="529" spans="1:35">
      <c r="A529" t="s">
        <v>9890</v>
      </c>
      <c r="B529" t="s">
        <v>9891</v>
      </c>
      <c r="C529" t="s">
        <v>10972</v>
      </c>
      <c r="D529" t="s">
        <v>10973</v>
      </c>
      <c r="E529" t="s">
        <v>60</v>
      </c>
      <c r="F529" t="s">
        <v>10974</v>
      </c>
      <c r="G529">
        <v>2662</v>
      </c>
      <c r="H529">
        <v>0</v>
      </c>
      <c r="I529">
        <v>0.1</v>
      </c>
      <c r="J529">
        <v>0</v>
      </c>
      <c r="K529">
        <v>1</v>
      </c>
      <c r="L529" t="s">
        <v>38</v>
      </c>
      <c r="M529" t="s">
        <v>9895</v>
      </c>
      <c r="N529" t="s">
        <v>2720</v>
      </c>
      <c r="O529" t="s">
        <v>24</v>
      </c>
      <c r="P529" t="s">
        <v>9896</v>
      </c>
      <c r="Q529" t="s">
        <v>9897</v>
      </c>
      <c r="R529" t="s">
        <v>20</v>
      </c>
      <c r="S529" t="s">
        <v>105</v>
      </c>
      <c r="T529" t="s">
        <v>67</v>
      </c>
      <c r="U529" t="s">
        <v>9202</v>
      </c>
      <c r="V529" t="s">
        <v>9202</v>
      </c>
      <c r="W529" t="s">
        <v>9898</v>
      </c>
      <c r="X529" t="s">
        <v>20</v>
      </c>
      <c r="Y529">
        <v>2</v>
      </c>
      <c r="AB529" s="3" t="str">
        <f>IF(Table11112[[#This Row],[In Adafruit Kit]]+Table11112[[#This Row],[Common part]]&gt;0,1,"")</f>
        <v/>
      </c>
      <c r="AE529" s="3" t="e">
        <f>VLOOKUP(Table11112[[#This Row],[Resistance (Ohms)]],Values!$A$12:'Values'!D$88,3,0)</f>
        <v>#N/A</v>
      </c>
      <c r="AF529" s="3"/>
      <c r="AG529" s="3" t="str">
        <f>CONCATENATE(Table11112[[#This Row],[Resistance (Ohms)]],Table11112[[#This Row],[Tolerance]],Table11112[[#This Row],[Stock]])</f>
        <v>5.49kÂ±1%</v>
      </c>
      <c r="AH529" s="10" t="s">
        <v>11347</v>
      </c>
      <c r="AI529" s="6" t="s">
        <v>11351</v>
      </c>
    </row>
    <row r="530" spans="1:35">
      <c r="A530" t="s">
        <v>9890</v>
      </c>
      <c r="B530" t="s">
        <v>9891</v>
      </c>
      <c r="C530" t="s">
        <v>10975</v>
      </c>
      <c r="D530" t="s">
        <v>10976</v>
      </c>
      <c r="E530" t="s">
        <v>60</v>
      </c>
      <c r="F530" t="s">
        <v>10977</v>
      </c>
      <c r="G530">
        <v>2624</v>
      </c>
      <c r="H530">
        <v>0</v>
      </c>
      <c r="I530">
        <v>0.1</v>
      </c>
      <c r="J530">
        <v>0</v>
      </c>
      <c r="K530">
        <v>1</v>
      </c>
      <c r="L530" t="s">
        <v>38</v>
      </c>
      <c r="M530" t="s">
        <v>9895</v>
      </c>
      <c r="N530" t="s">
        <v>1935</v>
      </c>
      <c r="O530" t="s">
        <v>24</v>
      </c>
      <c r="P530" t="s">
        <v>9896</v>
      </c>
      <c r="Q530" t="s">
        <v>9897</v>
      </c>
      <c r="R530" t="s">
        <v>20</v>
      </c>
      <c r="S530" t="s">
        <v>105</v>
      </c>
      <c r="T530" t="s">
        <v>67</v>
      </c>
      <c r="U530" t="s">
        <v>9202</v>
      </c>
      <c r="V530" t="s">
        <v>9202</v>
      </c>
      <c r="W530" t="s">
        <v>9898</v>
      </c>
      <c r="X530" t="s">
        <v>20</v>
      </c>
      <c r="Y530">
        <v>2</v>
      </c>
      <c r="AB530" s="3" t="str">
        <f>IF(Table11112[[#This Row],[In Adafruit Kit]]+Table11112[[#This Row],[Common part]]&gt;0,1,"")</f>
        <v/>
      </c>
      <c r="AE530" s="3" t="e">
        <f>VLOOKUP(Table11112[[#This Row],[Resistance (Ohms)]],Values!$A$12:'Values'!D$88,3,0)</f>
        <v>#N/A</v>
      </c>
      <c r="AF530" s="3"/>
      <c r="AG530" s="3" t="str">
        <f>CONCATENATE(Table11112[[#This Row],[Resistance (Ohms)]],Table11112[[#This Row],[Tolerance]],Table11112[[#This Row],[Stock]])</f>
        <v>619kÂ±1%</v>
      </c>
      <c r="AH530" s="10" t="s">
        <v>11347</v>
      </c>
      <c r="AI530" s="6" t="s">
        <v>11351</v>
      </c>
    </row>
    <row r="531" spans="1:35">
      <c r="A531" t="s">
        <v>9890</v>
      </c>
      <c r="B531" t="s">
        <v>9891</v>
      </c>
      <c r="C531" t="s">
        <v>10978</v>
      </c>
      <c r="D531" t="s">
        <v>10979</v>
      </c>
      <c r="E531" t="s">
        <v>60</v>
      </c>
      <c r="F531" t="s">
        <v>10980</v>
      </c>
      <c r="G531">
        <v>2614</v>
      </c>
      <c r="H531">
        <v>0</v>
      </c>
      <c r="I531">
        <v>0.1</v>
      </c>
      <c r="J531">
        <v>0</v>
      </c>
      <c r="K531">
        <v>1</v>
      </c>
      <c r="L531" t="s">
        <v>38</v>
      </c>
      <c r="M531" t="s">
        <v>9895</v>
      </c>
      <c r="N531" t="s">
        <v>1753</v>
      </c>
      <c r="O531" t="s">
        <v>24</v>
      </c>
      <c r="P531" t="s">
        <v>9896</v>
      </c>
      <c r="Q531" t="s">
        <v>9897</v>
      </c>
      <c r="R531" t="s">
        <v>20</v>
      </c>
      <c r="S531" t="s">
        <v>105</v>
      </c>
      <c r="T531" t="s">
        <v>67</v>
      </c>
      <c r="U531" t="s">
        <v>9202</v>
      </c>
      <c r="V531" t="s">
        <v>9202</v>
      </c>
      <c r="W531" t="s">
        <v>9898</v>
      </c>
      <c r="X531" t="s">
        <v>20</v>
      </c>
      <c r="Y531">
        <v>2</v>
      </c>
      <c r="AB531" s="3" t="str">
        <f>IF(Table11112[[#This Row],[In Adafruit Kit]]+Table11112[[#This Row],[Common part]]&gt;0,1,"")</f>
        <v/>
      </c>
      <c r="AE531" s="3" t="e">
        <f>VLOOKUP(Table11112[[#This Row],[Resistance (Ohms)]],Values!$A$12:'Values'!D$88,3,0)</f>
        <v>#N/A</v>
      </c>
      <c r="AF531" s="3"/>
      <c r="AG531" s="3" t="str">
        <f>CONCATENATE(Table11112[[#This Row],[Resistance (Ohms)]],Table11112[[#This Row],[Tolerance]],Table11112[[#This Row],[Stock]])</f>
        <v>17.8kÂ±1%</v>
      </c>
      <c r="AH531" s="10" t="s">
        <v>11347</v>
      </c>
      <c r="AI531" s="6" t="s">
        <v>11351</v>
      </c>
    </row>
    <row r="532" spans="1:35">
      <c r="A532" t="s">
        <v>9890</v>
      </c>
      <c r="B532" t="s">
        <v>9891</v>
      </c>
      <c r="C532" t="s">
        <v>10981</v>
      </c>
      <c r="D532" t="s">
        <v>10982</v>
      </c>
      <c r="E532" t="s">
        <v>60</v>
      </c>
      <c r="F532" t="s">
        <v>10983</v>
      </c>
      <c r="G532">
        <v>2587</v>
      </c>
      <c r="H532">
        <v>0</v>
      </c>
      <c r="I532">
        <v>0.1</v>
      </c>
      <c r="J532">
        <v>0</v>
      </c>
      <c r="K532">
        <v>1</v>
      </c>
      <c r="L532" t="s">
        <v>38</v>
      </c>
      <c r="M532" t="s">
        <v>9895</v>
      </c>
      <c r="N532" t="s">
        <v>1201</v>
      </c>
      <c r="O532" t="s">
        <v>24</v>
      </c>
      <c r="P532" t="s">
        <v>9896</v>
      </c>
      <c r="Q532" t="s">
        <v>9897</v>
      </c>
      <c r="R532" t="s">
        <v>20</v>
      </c>
      <c r="S532" t="s">
        <v>105</v>
      </c>
      <c r="T532" t="s">
        <v>67</v>
      </c>
      <c r="U532" t="s">
        <v>9202</v>
      </c>
      <c r="V532" t="s">
        <v>9202</v>
      </c>
      <c r="W532" t="s">
        <v>9898</v>
      </c>
      <c r="X532" t="s">
        <v>20</v>
      </c>
      <c r="Y532">
        <v>2</v>
      </c>
      <c r="AB532" s="3" t="str">
        <f>IF(Table11112[[#This Row],[In Adafruit Kit]]+Table11112[[#This Row],[Common part]]&gt;0,1,"")</f>
        <v/>
      </c>
      <c r="AE532" s="3" t="e">
        <f>VLOOKUP(Table11112[[#This Row],[Resistance (Ohms)]],Values!$A$12:'Values'!D$88,3,0)</f>
        <v>#N/A</v>
      </c>
      <c r="AF532" s="3"/>
      <c r="AG532" s="3" t="str">
        <f>CONCATENATE(Table11112[[#This Row],[Resistance (Ohms)]],Table11112[[#This Row],[Tolerance]],Table11112[[#This Row],[Stock]])</f>
        <v>280kÂ±1%</v>
      </c>
      <c r="AH532" s="10" t="s">
        <v>11347</v>
      </c>
      <c r="AI532" s="6" t="s">
        <v>11351</v>
      </c>
    </row>
    <row r="533" spans="1:35">
      <c r="A533" t="s">
        <v>9890</v>
      </c>
      <c r="B533" t="s">
        <v>9891</v>
      </c>
      <c r="C533" t="s">
        <v>10984</v>
      </c>
      <c r="D533" t="s">
        <v>10985</v>
      </c>
      <c r="E533" t="s">
        <v>60</v>
      </c>
      <c r="F533" t="s">
        <v>10986</v>
      </c>
      <c r="G533">
        <v>2569</v>
      </c>
      <c r="H533">
        <v>0</v>
      </c>
      <c r="I533">
        <v>0.1</v>
      </c>
      <c r="J533">
        <v>0</v>
      </c>
      <c r="K533">
        <v>1</v>
      </c>
      <c r="L533" t="s">
        <v>38</v>
      </c>
      <c r="M533" t="s">
        <v>9895</v>
      </c>
      <c r="N533">
        <v>665</v>
      </c>
      <c r="O533" t="s">
        <v>24</v>
      </c>
      <c r="P533" t="s">
        <v>9896</v>
      </c>
      <c r="Q533" t="s">
        <v>9897</v>
      </c>
      <c r="R533" t="s">
        <v>20</v>
      </c>
      <c r="S533" t="s">
        <v>105</v>
      </c>
      <c r="T533" t="s">
        <v>67</v>
      </c>
      <c r="U533" t="s">
        <v>9202</v>
      </c>
      <c r="V533" t="s">
        <v>9202</v>
      </c>
      <c r="W533" t="s">
        <v>9898</v>
      </c>
      <c r="X533" t="s">
        <v>20</v>
      </c>
      <c r="Y533">
        <v>2</v>
      </c>
      <c r="AB533" s="3" t="str">
        <f>IF(Table11112[[#This Row],[In Adafruit Kit]]+Table11112[[#This Row],[Common part]]&gt;0,1,"")</f>
        <v/>
      </c>
      <c r="AE533" s="3" t="e">
        <f>VLOOKUP(Table11112[[#This Row],[Resistance (Ohms)]],Values!$A$12:'Values'!D$88,3,0)</f>
        <v>#N/A</v>
      </c>
      <c r="AF533" s="3"/>
      <c r="AG533" s="3" t="str">
        <f>CONCATENATE(Table11112[[#This Row],[Resistance (Ohms)]],Table11112[[#This Row],[Tolerance]],Table11112[[#This Row],[Stock]])</f>
        <v>665Â±1%</v>
      </c>
      <c r="AH533" s="10" t="s">
        <v>11347</v>
      </c>
      <c r="AI533" s="6" t="s">
        <v>11351</v>
      </c>
    </row>
    <row r="534" spans="1:35">
      <c r="A534" t="s">
        <v>9890</v>
      </c>
      <c r="B534" t="s">
        <v>9891</v>
      </c>
      <c r="C534" t="s">
        <v>10987</v>
      </c>
      <c r="D534" t="s">
        <v>10988</v>
      </c>
      <c r="E534" t="s">
        <v>60</v>
      </c>
      <c r="F534" t="s">
        <v>10989</v>
      </c>
      <c r="G534">
        <v>2555</v>
      </c>
      <c r="H534">
        <v>0</v>
      </c>
      <c r="I534">
        <v>0.1</v>
      </c>
      <c r="J534">
        <v>0</v>
      </c>
      <c r="K534">
        <v>1</v>
      </c>
      <c r="L534" t="s">
        <v>38</v>
      </c>
      <c r="M534" t="s">
        <v>9895</v>
      </c>
      <c r="N534" t="s">
        <v>1472</v>
      </c>
      <c r="O534" t="s">
        <v>24</v>
      </c>
      <c r="P534" t="s">
        <v>9896</v>
      </c>
      <c r="Q534" t="s">
        <v>9897</v>
      </c>
      <c r="R534" t="s">
        <v>20</v>
      </c>
      <c r="S534" t="s">
        <v>105</v>
      </c>
      <c r="T534" t="s">
        <v>67</v>
      </c>
      <c r="U534" t="s">
        <v>9202</v>
      </c>
      <c r="V534" t="s">
        <v>9202</v>
      </c>
      <c r="W534" t="s">
        <v>9898</v>
      </c>
      <c r="X534" t="s">
        <v>20</v>
      </c>
      <c r="Y534">
        <v>2</v>
      </c>
      <c r="AB534" s="3" t="str">
        <f>IF(Table11112[[#This Row],[In Adafruit Kit]]+Table11112[[#This Row],[Common part]]&gt;0,1,"")</f>
        <v/>
      </c>
      <c r="AE534" s="3" t="e">
        <f>VLOOKUP(Table11112[[#This Row],[Resistance (Ohms)]],Values!$A$12:'Values'!D$88,3,0)</f>
        <v>#N/A</v>
      </c>
      <c r="AF534" s="3"/>
      <c r="AG534" s="3" t="str">
        <f>CONCATENATE(Table11112[[#This Row],[Resistance (Ohms)]],Table11112[[#This Row],[Tolerance]],Table11112[[#This Row],[Stock]])</f>
        <v>453kÂ±1%</v>
      </c>
      <c r="AH534" s="10" t="s">
        <v>11347</v>
      </c>
      <c r="AI534" s="6" t="s">
        <v>11351</v>
      </c>
    </row>
    <row r="535" spans="1:35">
      <c r="A535" t="s">
        <v>9890</v>
      </c>
      <c r="B535" t="s">
        <v>9891</v>
      </c>
      <c r="C535" t="s">
        <v>10990</v>
      </c>
      <c r="D535" t="s">
        <v>10991</v>
      </c>
      <c r="E535" t="s">
        <v>60</v>
      </c>
      <c r="F535" t="s">
        <v>10992</v>
      </c>
      <c r="G535">
        <v>2518</v>
      </c>
      <c r="H535">
        <v>0</v>
      </c>
      <c r="I535">
        <v>0.1</v>
      </c>
      <c r="J535">
        <v>0</v>
      </c>
      <c r="K535">
        <v>1</v>
      </c>
      <c r="L535" t="s">
        <v>38</v>
      </c>
      <c r="M535" t="s">
        <v>9895</v>
      </c>
      <c r="N535" t="s">
        <v>1186</v>
      </c>
      <c r="O535" t="s">
        <v>24</v>
      </c>
      <c r="P535" t="s">
        <v>9896</v>
      </c>
      <c r="Q535" t="s">
        <v>9897</v>
      </c>
      <c r="R535" t="s">
        <v>20</v>
      </c>
      <c r="S535" t="s">
        <v>105</v>
      </c>
      <c r="T535" t="s">
        <v>67</v>
      </c>
      <c r="U535" t="s">
        <v>9202</v>
      </c>
      <c r="V535" t="s">
        <v>9202</v>
      </c>
      <c r="W535" t="s">
        <v>9898</v>
      </c>
      <c r="X535" t="s">
        <v>20</v>
      </c>
      <c r="Y535">
        <v>2</v>
      </c>
      <c r="AB535" s="3" t="str">
        <f>IF(Table11112[[#This Row],[In Adafruit Kit]]+Table11112[[#This Row],[Common part]]&gt;0,1,"")</f>
        <v/>
      </c>
      <c r="AE535" s="3" t="e">
        <f>VLOOKUP(Table11112[[#This Row],[Resistance (Ohms)]],Values!$A$12:'Values'!D$88,3,0)</f>
        <v>#N/A</v>
      </c>
      <c r="AF535" s="3"/>
      <c r="AG535" s="3" t="str">
        <f>CONCATENATE(Table11112[[#This Row],[Resistance (Ohms)]],Table11112[[#This Row],[Tolerance]],Table11112[[#This Row],[Stock]])</f>
        <v>13.3kÂ±1%</v>
      </c>
      <c r="AH535" s="10" t="s">
        <v>11347</v>
      </c>
      <c r="AI535" s="6" t="s">
        <v>11351</v>
      </c>
    </row>
    <row r="536" spans="1:35">
      <c r="A536" t="s">
        <v>9890</v>
      </c>
      <c r="B536" t="s">
        <v>9891</v>
      </c>
      <c r="C536" t="s">
        <v>10993</v>
      </c>
      <c r="D536" t="s">
        <v>10994</v>
      </c>
      <c r="E536" t="s">
        <v>60</v>
      </c>
      <c r="F536" t="s">
        <v>10995</v>
      </c>
      <c r="G536">
        <v>2488</v>
      </c>
      <c r="H536">
        <v>0</v>
      </c>
      <c r="I536">
        <v>0.1</v>
      </c>
      <c r="J536">
        <v>0</v>
      </c>
      <c r="K536">
        <v>1</v>
      </c>
      <c r="L536" t="s">
        <v>38</v>
      </c>
      <c r="M536" t="s">
        <v>9895</v>
      </c>
      <c r="N536">
        <v>41.2</v>
      </c>
      <c r="O536" t="s">
        <v>24</v>
      </c>
      <c r="P536" t="s">
        <v>9896</v>
      </c>
      <c r="Q536" t="s">
        <v>9897</v>
      </c>
      <c r="R536" t="s">
        <v>20</v>
      </c>
      <c r="S536" t="s">
        <v>105</v>
      </c>
      <c r="T536" t="s">
        <v>67</v>
      </c>
      <c r="U536" t="s">
        <v>9202</v>
      </c>
      <c r="V536" t="s">
        <v>9202</v>
      </c>
      <c r="W536" t="s">
        <v>9898</v>
      </c>
      <c r="X536" t="s">
        <v>20</v>
      </c>
      <c r="Y536">
        <v>2</v>
      </c>
      <c r="AB536" s="3" t="str">
        <f>IF(Table11112[[#This Row],[In Adafruit Kit]]+Table11112[[#This Row],[Common part]]&gt;0,1,"")</f>
        <v/>
      </c>
      <c r="AE536" s="3" t="e">
        <f>VLOOKUP(Table11112[[#This Row],[Resistance (Ohms)]],Values!$A$12:'Values'!D$88,3,0)</f>
        <v>#N/A</v>
      </c>
      <c r="AF536" s="3"/>
      <c r="AG536" s="3" t="str">
        <f>CONCATENATE(Table11112[[#This Row],[Resistance (Ohms)]],Table11112[[#This Row],[Tolerance]],Table11112[[#This Row],[Stock]])</f>
        <v>41.2Â±1%</v>
      </c>
      <c r="AH536" s="10" t="s">
        <v>11347</v>
      </c>
      <c r="AI536" s="6" t="s">
        <v>11351</v>
      </c>
    </row>
    <row r="537" spans="1:35">
      <c r="A537" t="s">
        <v>9890</v>
      </c>
      <c r="B537" t="s">
        <v>9891</v>
      </c>
      <c r="C537" t="s">
        <v>10996</v>
      </c>
      <c r="D537" t="s">
        <v>10997</v>
      </c>
      <c r="E537" t="s">
        <v>60</v>
      </c>
      <c r="F537" t="s">
        <v>10998</v>
      </c>
      <c r="G537">
        <v>2454</v>
      </c>
      <c r="H537">
        <v>0</v>
      </c>
      <c r="I537">
        <v>0.1</v>
      </c>
      <c r="J537">
        <v>0</v>
      </c>
      <c r="K537">
        <v>1</v>
      </c>
      <c r="L537" t="s">
        <v>38</v>
      </c>
      <c r="M537" t="s">
        <v>9895</v>
      </c>
      <c r="N537">
        <v>205</v>
      </c>
      <c r="O537" t="s">
        <v>24</v>
      </c>
      <c r="P537" t="s">
        <v>9896</v>
      </c>
      <c r="Q537" t="s">
        <v>9897</v>
      </c>
      <c r="R537" t="s">
        <v>20</v>
      </c>
      <c r="S537" t="s">
        <v>105</v>
      </c>
      <c r="T537" t="s">
        <v>67</v>
      </c>
      <c r="U537" t="s">
        <v>9202</v>
      </c>
      <c r="V537" t="s">
        <v>9202</v>
      </c>
      <c r="W537" t="s">
        <v>9898</v>
      </c>
      <c r="X537" t="s">
        <v>20</v>
      </c>
      <c r="Y537">
        <v>2</v>
      </c>
      <c r="AB537" s="3" t="str">
        <f>IF(Table11112[[#This Row],[In Adafruit Kit]]+Table11112[[#This Row],[Common part]]&gt;0,1,"")</f>
        <v/>
      </c>
      <c r="AE537" s="3" t="e">
        <f>VLOOKUP(Table11112[[#This Row],[Resistance (Ohms)]],Values!$A$12:'Values'!D$88,3,0)</f>
        <v>#N/A</v>
      </c>
      <c r="AF537" s="3"/>
      <c r="AG537" s="3" t="str">
        <f>CONCATENATE(Table11112[[#This Row],[Resistance (Ohms)]],Table11112[[#This Row],[Tolerance]],Table11112[[#This Row],[Stock]])</f>
        <v>205Â±1%</v>
      </c>
      <c r="AH537" s="10" t="s">
        <v>11347</v>
      </c>
      <c r="AI537" s="6" t="s">
        <v>11351</v>
      </c>
    </row>
    <row r="538" spans="1:35">
      <c r="A538" t="s">
        <v>9890</v>
      </c>
      <c r="B538" t="s">
        <v>9891</v>
      </c>
      <c r="C538" t="s">
        <v>10999</v>
      </c>
      <c r="D538" t="s">
        <v>11000</v>
      </c>
      <c r="E538" t="s">
        <v>60</v>
      </c>
      <c r="F538" t="s">
        <v>11001</v>
      </c>
      <c r="G538">
        <v>2440</v>
      </c>
      <c r="H538">
        <v>0</v>
      </c>
      <c r="I538">
        <v>0.1</v>
      </c>
      <c r="J538">
        <v>0</v>
      </c>
      <c r="K538">
        <v>1</v>
      </c>
      <c r="L538" t="s">
        <v>38</v>
      </c>
      <c r="M538" t="s">
        <v>9895</v>
      </c>
      <c r="N538" t="s">
        <v>1625</v>
      </c>
      <c r="O538" t="s">
        <v>24</v>
      </c>
      <c r="P538" t="s">
        <v>9896</v>
      </c>
      <c r="Q538" t="s">
        <v>9897</v>
      </c>
      <c r="R538" t="s">
        <v>20</v>
      </c>
      <c r="S538" t="s">
        <v>105</v>
      </c>
      <c r="T538" t="s">
        <v>67</v>
      </c>
      <c r="U538" t="s">
        <v>9202</v>
      </c>
      <c r="V538" t="s">
        <v>9202</v>
      </c>
      <c r="W538" t="s">
        <v>9898</v>
      </c>
      <c r="X538" t="s">
        <v>20</v>
      </c>
      <c r="Y538">
        <v>2</v>
      </c>
      <c r="AB538" s="3" t="str">
        <f>IF(Table11112[[#This Row],[In Adafruit Kit]]+Table11112[[#This Row],[Common part]]&gt;0,1,"")</f>
        <v/>
      </c>
      <c r="AE538" s="3" t="e">
        <f>VLOOKUP(Table11112[[#This Row],[Resistance (Ohms)]],Values!$A$12:'Values'!D$88,3,0)</f>
        <v>#N/A</v>
      </c>
      <c r="AF538" s="3"/>
      <c r="AG538" s="3" t="str">
        <f>CONCATENATE(Table11112[[#This Row],[Resistance (Ohms)]],Table11112[[#This Row],[Tolerance]],Table11112[[#This Row],[Stock]])</f>
        <v>511kÂ±1%</v>
      </c>
      <c r="AH538" s="10" t="s">
        <v>11347</v>
      </c>
      <c r="AI538" s="6" t="s">
        <v>11351</v>
      </c>
    </row>
    <row r="539" spans="1:35">
      <c r="A539" t="s">
        <v>9890</v>
      </c>
      <c r="B539" t="s">
        <v>9891</v>
      </c>
      <c r="C539" t="s">
        <v>11002</v>
      </c>
      <c r="D539" t="s">
        <v>11003</v>
      </c>
      <c r="E539" t="s">
        <v>60</v>
      </c>
      <c r="F539" t="s">
        <v>11004</v>
      </c>
      <c r="G539">
        <v>2431</v>
      </c>
      <c r="H539">
        <v>0</v>
      </c>
      <c r="I539">
        <v>0.1</v>
      </c>
      <c r="J539">
        <v>0</v>
      </c>
      <c r="K539">
        <v>1</v>
      </c>
      <c r="L539" t="s">
        <v>38</v>
      </c>
      <c r="M539" t="s">
        <v>9895</v>
      </c>
      <c r="N539">
        <v>18.2</v>
      </c>
      <c r="O539" t="s">
        <v>24</v>
      </c>
      <c r="P539" t="s">
        <v>9896</v>
      </c>
      <c r="Q539" t="s">
        <v>9897</v>
      </c>
      <c r="R539" t="s">
        <v>20</v>
      </c>
      <c r="S539" t="s">
        <v>105</v>
      </c>
      <c r="T539" t="s">
        <v>67</v>
      </c>
      <c r="U539" t="s">
        <v>9202</v>
      </c>
      <c r="V539" t="s">
        <v>9202</v>
      </c>
      <c r="W539" t="s">
        <v>9898</v>
      </c>
      <c r="X539" t="s">
        <v>20</v>
      </c>
      <c r="Y539">
        <v>2</v>
      </c>
      <c r="AB539" s="3" t="str">
        <f>IF(Table11112[[#This Row],[In Adafruit Kit]]+Table11112[[#This Row],[Common part]]&gt;0,1,"")</f>
        <v/>
      </c>
      <c r="AE539" s="3" t="e">
        <f>VLOOKUP(Table11112[[#This Row],[Resistance (Ohms)]],Values!$A$12:'Values'!D$88,3,0)</f>
        <v>#N/A</v>
      </c>
      <c r="AF539" s="3"/>
      <c r="AG539" s="3" t="str">
        <f>CONCATENATE(Table11112[[#This Row],[Resistance (Ohms)]],Table11112[[#This Row],[Tolerance]],Table11112[[#This Row],[Stock]])</f>
        <v>18.2Â±1%</v>
      </c>
      <c r="AH539" s="10" t="s">
        <v>11347</v>
      </c>
      <c r="AI539" s="6" t="s">
        <v>11351</v>
      </c>
    </row>
    <row r="540" spans="1:35">
      <c r="A540" t="s">
        <v>9890</v>
      </c>
      <c r="B540" t="s">
        <v>9891</v>
      </c>
      <c r="C540" t="s">
        <v>11005</v>
      </c>
      <c r="D540" t="s">
        <v>11006</v>
      </c>
      <c r="E540" t="s">
        <v>60</v>
      </c>
      <c r="F540" t="s">
        <v>11007</v>
      </c>
      <c r="G540">
        <v>2398</v>
      </c>
      <c r="H540">
        <v>0</v>
      </c>
      <c r="I540">
        <v>0.1</v>
      </c>
      <c r="J540">
        <v>0</v>
      </c>
      <c r="K540">
        <v>1</v>
      </c>
      <c r="L540" t="s">
        <v>38</v>
      </c>
      <c r="M540" t="s">
        <v>9895</v>
      </c>
      <c r="N540" t="s">
        <v>1589</v>
      </c>
      <c r="O540" t="s">
        <v>24</v>
      </c>
      <c r="P540" t="s">
        <v>9896</v>
      </c>
      <c r="Q540" t="s">
        <v>9897</v>
      </c>
      <c r="R540" t="s">
        <v>20</v>
      </c>
      <c r="S540" t="s">
        <v>105</v>
      </c>
      <c r="T540" t="s">
        <v>67</v>
      </c>
      <c r="U540" t="s">
        <v>9202</v>
      </c>
      <c r="V540" t="s">
        <v>9202</v>
      </c>
      <c r="W540" t="s">
        <v>9898</v>
      </c>
      <c r="X540" t="s">
        <v>20</v>
      </c>
      <c r="Y540">
        <v>2</v>
      </c>
      <c r="AB540" s="3" t="str">
        <f>IF(Table11112[[#This Row],[In Adafruit Kit]]+Table11112[[#This Row],[Common part]]&gt;0,1,"")</f>
        <v/>
      </c>
      <c r="AE540" s="3" t="e">
        <f>VLOOKUP(Table11112[[#This Row],[Resistance (Ohms)]],Values!$A$12:'Values'!D$88,3,0)</f>
        <v>#N/A</v>
      </c>
      <c r="AF540" s="3"/>
      <c r="AG540" s="3" t="str">
        <f>CONCATENATE(Table11112[[#This Row],[Resistance (Ohms)]],Table11112[[#This Row],[Tolerance]],Table11112[[#This Row],[Stock]])</f>
        <v>348kÂ±1%</v>
      </c>
      <c r="AH540" s="10" t="s">
        <v>11347</v>
      </c>
      <c r="AI540" s="6" t="s">
        <v>11351</v>
      </c>
    </row>
    <row r="541" spans="1:35">
      <c r="A541" t="s">
        <v>9890</v>
      </c>
      <c r="B541" t="s">
        <v>9891</v>
      </c>
      <c r="C541" t="s">
        <v>11008</v>
      </c>
      <c r="D541" t="s">
        <v>11009</v>
      </c>
      <c r="E541" t="s">
        <v>60</v>
      </c>
      <c r="F541" t="s">
        <v>11010</v>
      </c>
      <c r="G541">
        <v>2373</v>
      </c>
      <c r="H541">
        <v>0</v>
      </c>
      <c r="I541">
        <v>0.1</v>
      </c>
      <c r="J541">
        <v>0</v>
      </c>
      <c r="K541">
        <v>1</v>
      </c>
      <c r="L541" t="s">
        <v>38</v>
      </c>
      <c r="M541" t="s">
        <v>9895</v>
      </c>
      <c r="N541" t="s">
        <v>1857</v>
      </c>
      <c r="O541" t="s">
        <v>24</v>
      </c>
      <c r="P541" t="s">
        <v>9896</v>
      </c>
      <c r="Q541" t="s">
        <v>9897</v>
      </c>
      <c r="R541" t="s">
        <v>20</v>
      </c>
      <c r="S541" t="s">
        <v>105</v>
      </c>
      <c r="T541" t="s">
        <v>67</v>
      </c>
      <c r="U541" t="s">
        <v>9202</v>
      </c>
      <c r="V541" t="s">
        <v>9202</v>
      </c>
      <c r="W541" t="s">
        <v>9898</v>
      </c>
      <c r="X541" t="s">
        <v>20</v>
      </c>
      <c r="Y541">
        <v>2</v>
      </c>
      <c r="AB541" s="3" t="str">
        <f>IF(Table11112[[#This Row],[In Adafruit Kit]]+Table11112[[#This Row],[Common part]]&gt;0,1,"")</f>
        <v/>
      </c>
      <c r="AE541" s="3" t="e">
        <f>VLOOKUP(Table11112[[#This Row],[Resistance (Ohms)]],Values!$A$12:'Values'!D$88,3,0)</f>
        <v>#N/A</v>
      </c>
      <c r="AF541" s="3"/>
      <c r="AG541" s="3" t="str">
        <f>CONCATENATE(Table11112[[#This Row],[Resistance (Ohms)]],Table11112[[#This Row],[Tolerance]],Table11112[[#This Row],[Stock]])</f>
        <v>95.3kÂ±1%</v>
      </c>
      <c r="AH541" s="10" t="s">
        <v>11347</v>
      </c>
      <c r="AI541" s="6" t="s">
        <v>11351</v>
      </c>
    </row>
    <row r="542" spans="1:35">
      <c r="A542" t="s">
        <v>9890</v>
      </c>
      <c r="B542" t="s">
        <v>9891</v>
      </c>
      <c r="C542" t="s">
        <v>11011</v>
      </c>
      <c r="D542" t="s">
        <v>11012</v>
      </c>
      <c r="E542" t="s">
        <v>60</v>
      </c>
      <c r="F542" t="s">
        <v>11013</v>
      </c>
      <c r="G542">
        <v>2332</v>
      </c>
      <c r="H542">
        <v>0</v>
      </c>
      <c r="I542">
        <v>0.1</v>
      </c>
      <c r="J542">
        <v>0</v>
      </c>
      <c r="K542">
        <v>1</v>
      </c>
      <c r="L542" t="s">
        <v>38</v>
      </c>
      <c r="M542" t="s">
        <v>9895</v>
      </c>
      <c r="N542">
        <v>931</v>
      </c>
      <c r="O542" t="s">
        <v>24</v>
      </c>
      <c r="P542" t="s">
        <v>9896</v>
      </c>
      <c r="Q542" t="s">
        <v>9897</v>
      </c>
      <c r="R542" t="s">
        <v>20</v>
      </c>
      <c r="S542" t="s">
        <v>105</v>
      </c>
      <c r="T542" t="s">
        <v>67</v>
      </c>
      <c r="U542" t="s">
        <v>9202</v>
      </c>
      <c r="V542" t="s">
        <v>9202</v>
      </c>
      <c r="W542" t="s">
        <v>9898</v>
      </c>
      <c r="X542" t="s">
        <v>20</v>
      </c>
      <c r="Y542">
        <v>2</v>
      </c>
      <c r="AB542" s="3" t="str">
        <f>IF(Table11112[[#This Row],[In Adafruit Kit]]+Table11112[[#This Row],[Common part]]&gt;0,1,"")</f>
        <v/>
      </c>
      <c r="AE542" s="3" t="e">
        <f>VLOOKUP(Table11112[[#This Row],[Resistance (Ohms)]],Values!$A$12:'Values'!D$88,3,0)</f>
        <v>#N/A</v>
      </c>
      <c r="AF542" s="3"/>
      <c r="AG542" s="3" t="str">
        <f>CONCATENATE(Table11112[[#This Row],[Resistance (Ohms)]],Table11112[[#This Row],[Tolerance]],Table11112[[#This Row],[Stock]])</f>
        <v>931Â±1%</v>
      </c>
      <c r="AH542" s="10" t="s">
        <v>11347</v>
      </c>
      <c r="AI542" s="6" t="s">
        <v>11351</v>
      </c>
    </row>
    <row r="543" spans="1:35">
      <c r="A543" t="s">
        <v>9890</v>
      </c>
      <c r="B543" t="s">
        <v>9891</v>
      </c>
      <c r="C543" t="s">
        <v>11014</v>
      </c>
      <c r="D543" t="s">
        <v>11015</v>
      </c>
      <c r="E543" t="s">
        <v>60</v>
      </c>
      <c r="F543" t="s">
        <v>11016</v>
      </c>
      <c r="G543">
        <v>2317</v>
      </c>
      <c r="H543">
        <v>0</v>
      </c>
      <c r="I543">
        <v>0.1</v>
      </c>
      <c r="J543">
        <v>0</v>
      </c>
      <c r="K543">
        <v>1</v>
      </c>
      <c r="L543" t="s">
        <v>38</v>
      </c>
      <c r="M543" t="s">
        <v>9895</v>
      </c>
      <c r="N543">
        <v>237</v>
      </c>
      <c r="O543" t="s">
        <v>24</v>
      </c>
      <c r="P543" t="s">
        <v>9896</v>
      </c>
      <c r="Q543" t="s">
        <v>9897</v>
      </c>
      <c r="R543" t="s">
        <v>20</v>
      </c>
      <c r="S543" t="s">
        <v>105</v>
      </c>
      <c r="T543" t="s">
        <v>67</v>
      </c>
      <c r="U543" t="s">
        <v>9202</v>
      </c>
      <c r="V543" t="s">
        <v>9202</v>
      </c>
      <c r="W543" t="s">
        <v>9898</v>
      </c>
      <c r="X543" t="s">
        <v>20</v>
      </c>
      <c r="Y543">
        <v>2</v>
      </c>
      <c r="AB543" s="3" t="str">
        <f>IF(Table11112[[#This Row],[In Adafruit Kit]]+Table11112[[#This Row],[Common part]]&gt;0,1,"")</f>
        <v/>
      </c>
      <c r="AE543" s="3" t="e">
        <f>VLOOKUP(Table11112[[#This Row],[Resistance (Ohms)]],Values!$A$12:'Values'!D$88,3,0)</f>
        <v>#N/A</v>
      </c>
      <c r="AF543" s="3"/>
      <c r="AG543" s="3" t="str">
        <f>CONCATENATE(Table11112[[#This Row],[Resistance (Ohms)]],Table11112[[#This Row],[Tolerance]],Table11112[[#This Row],[Stock]])</f>
        <v>237Â±1%</v>
      </c>
      <c r="AH543" s="10" t="s">
        <v>11347</v>
      </c>
      <c r="AI543" s="6" t="s">
        <v>11351</v>
      </c>
    </row>
    <row r="544" spans="1:35">
      <c r="A544" t="s">
        <v>9890</v>
      </c>
      <c r="B544" t="s">
        <v>9891</v>
      </c>
      <c r="C544" t="s">
        <v>11017</v>
      </c>
      <c r="D544" t="s">
        <v>11018</v>
      </c>
      <c r="E544" t="s">
        <v>60</v>
      </c>
      <c r="F544" t="s">
        <v>11019</v>
      </c>
      <c r="G544">
        <v>2262</v>
      </c>
      <c r="H544">
        <v>0</v>
      </c>
      <c r="I544">
        <v>0.1</v>
      </c>
      <c r="J544">
        <v>0</v>
      </c>
      <c r="K544">
        <v>1</v>
      </c>
      <c r="L544" t="s">
        <v>38</v>
      </c>
      <c r="M544" t="s">
        <v>9895</v>
      </c>
      <c r="N544">
        <v>97.6</v>
      </c>
      <c r="O544" t="s">
        <v>24</v>
      </c>
      <c r="P544" t="s">
        <v>9896</v>
      </c>
      <c r="Q544" t="s">
        <v>9897</v>
      </c>
      <c r="R544" t="s">
        <v>20</v>
      </c>
      <c r="S544" t="s">
        <v>105</v>
      </c>
      <c r="T544" t="s">
        <v>67</v>
      </c>
      <c r="U544" t="s">
        <v>9202</v>
      </c>
      <c r="V544" t="s">
        <v>9202</v>
      </c>
      <c r="W544" t="s">
        <v>9898</v>
      </c>
      <c r="X544" t="s">
        <v>20</v>
      </c>
      <c r="Y544">
        <v>2</v>
      </c>
      <c r="AB544" s="3" t="str">
        <f>IF(Table11112[[#This Row],[In Adafruit Kit]]+Table11112[[#This Row],[Common part]]&gt;0,1,"")</f>
        <v/>
      </c>
      <c r="AE544" s="3" t="e">
        <f>VLOOKUP(Table11112[[#This Row],[Resistance (Ohms)]],Values!$A$12:'Values'!D$88,3,0)</f>
        <v>#N/A</v>
      </c>
      <c r="AF544" s="3"/>
      <c r="AG544" s="3" t="str">
        <f>CONCATENATE(Table11112[[#This Row],[Resistance (Ohms)]],Table11112[[#This Row],[Tolerance]],Table11112[[#This Row],[Stock]])</f>
        <v>97.6Â±1%</v>
      </c>
      <c r="AH544" s="10" t="s">
        <v>11347</v>
      </c>
      <c r="AI544" s="6" t="s">
        <v>11351</v>
      </c>
    </row>
    <row r="545" spans="1:35">
      <c r="A545" t="s">
        <v>9890</v>
      </c>
      <c r="B545" t="s">
        <v>9891</v>
      </c>
      <c r="C545" t="s">
        <v>11020</v>
      </c>
      <c r="D545" t="s">
        <v>11021</v>
      </c>
      <c r="E545" t="s">
        <v>60</v>
      </c>
      <c r="F545" t="s">
        <v>11022</v>
      </c>
      <c r="G545">
        <v>2256</v>
      </c>
      <c r="H545">
        <v>0</v>
      </c>
      <c r="I545">
        <v>0.1</v>
      </c>
      <c r="J545">
        <v>0</v>
      </c>
      <c r="K545">
        <v>1</v>
      </c>
      <c r="L545" t="s">
        <v>38</v>
      </c>
      <c r="M545" t="s">
        <v>9895</v>
      </c>
      <c r="N545" t="s">
        <v>2189</v>
      </c>
      <c r="O545" t="s">
        <v>24</v>
      </c>
      <c r="P545" t="s">
        <v>9896</v>
      </c>
      <c r="Q545" t="s">
        <v>9897</v>
      </c>
      <c r="R545" t="s">
        <v>20</v>
      </c>
      <c r="S545" t="s">
        <v>105</v>
      </c>
      <c r="T545" t="s">
        <v>67</v>
      </c>
      <c r="U545" t="s">
        <v>9202</v>
      </c>
      <c r="V545" t="s">
        <v>9202</v>
      </c>
      <c r="W545" t="s">
        <v>9898</v>
      </c>
      <c r="X545" t="s">
        <v>20</v>
      </c>
      <c r="Y545">
        <v>2</v>
      </c>
      <c r="AB545" s="3" t="str">
        <f>IF(Table11112[[#This Row],[In Adafruit Kit]]+Table11112[[#This Row],[Common part]]&gt;0,1,"")</f>
        <v/>
      </c>
      <c r="AE545" s="3" t="e">
        <f>VLOOKUP(Table11112[[#This Row],[Resistance (Ohms)]],Values!$A$12:'Values'!D$88,3,0)</f>
        <v>#N/A</v>
      </c>
      <c r="AF545" s="3"/>
      <c r="AG545" s="3" t="str">
        <f>CONCATENATE(Table11112[[#This Row],[Resistance (Ohms)]],Table11112[[#This Row],[Tolerance]],Table11112[[#This Row],[Stock]])</f>
        <v>732kÂ±1%</v>
      </c>
      <c r="AH545" s="10" t="s">
        <v>11347</v>
      </c>
      <c r="AI545" s="6" t="s">
        <v>11351</v>
      </c>
    </row>
    <row r="546" spans="1:35">
      <c r="A546" t="s">
        <v>9890</v>
      </c>
      <c r="B546" t="s">
        <v>9891</v>
      </c>
      <c r="C546" t="s">
        <v>11023</v>
      </c>
      <c r="D546" t="s">
        <v>11024</v>
      </c>
      <c r="E546" t="s">
        <v>60</v>
      </c>
      <c r="F546" t="s">
        <v>11025</v>
      </c>
      <c r="G546">
        <v>2053</v>
      </c>
      <c r="H546">
        <v>0</v>
      </c>
      <c r="I546">
        <v>0.1</v>
      </c>
      <c r="J546">
        <v>0</v>
      </c>
      <c r="K546">
        <v>1</v>
      </c>
      <c r="L546" t="s">
        <v>38</v>
      </c>
      <c r="M546" t="s">
        <v>9895</v>
      </c>
      <c r="N546" t="s">
        <v>1886</v>
      </c>
      <c r="O546" t="s">
        <v>24</v>
      </c>
      <c r="P546" t="s">
        <v>9896</v>
      </c>
      <c r="Q546" t="s">
        <v>9897</v>
      </c>
      <c r="R546" t="s">
        <v>20</v>
      </c>
      <c r="S546" t="s">
        <v>105</v>
      </c>
      <c r="T546" t="s">
        <v>67</v>
      </c>
      <c r="U546" t="s">
        <v>9202</v>
      </c>
      <c r="V546" t="s">
        <v>9202</v>
      </c>
      <c r="W546" t="s">
        <v>9898</v>
      </c>
      <c r="X546" t="s">
        <v>20</v>
      </c>
      <c r="Y546">
        <v>2</v>
      </c>
      <c r="AB546" s="3" t="str">
        <f>IF(Table11112[[#This Row],[In Adafruit Kit]]+Table11112[[#This Row],[Common part]]&gt;0,1,"")</f>
        <v/>
      </c>
      <c r="AE546" s="3" t="e">
        <f>VLOOKUP(Table11112[[#This Row],[Resistance (Ohms)]],Values!$A$12:'Values'!D$88,3,0)</f>
        <v>#N/A</v>
      </c>
      <c r="AF546" s="3"/>
      <c r="AG546" s="3" t="str">
        <f>CONCATENATE(Table11112[[#This Row],[Resistance (Ohms)]],Table11112[[#This Row],[Tolerance]],Table11112[[#This Row],[Stock]])</f>
        <v>255kÂ±1%</v>
      </c>
      <c r="AH546" s="10" t="s">
        <v>11347</v>
      </c>
      <c r="AI546" s="6" t="s">
        <v>11351</v>
      </c>
    </row>
    <row r="547" spans="1:35">
      <c r="A547" t="s">
        <v>9890</v>
      </c>
      <c r="B547" t="s">
        <v>9891</v>
      </c>
      <c r="C547" t="s">
        <v>11026</v>
      </c>
      <c r="D547" t="s">
        <v>11027</v>
      </c>
      <c r="E547" t="s">
        <v>60</v>
      </c>
      <c r="F547" t="s">
        <v>11028</v>
      </c>
      <c r="G547">
        <v>2242</v>
      </c>
      <c r="H547">
        <v>0</v>
      </c>
      <c r="I547">
        <v>0.1</v>
      </c>
      <c r="J547">
        <v>0</v>
      </c>
      <c r="K547">
        <v>1</v>
      </c>
      <c r="L547" t="s">
        <v>38</v>
      </c>
      <c r="M547" t="s">
        <v>9895</v>
      </c>
      <c r="N547">
        <v>93.1</v>
      </c>
      <c r="O547" t="s">
        <v>24</v>
      </c>
      <c r="P547" t="s">
        <v>9896</v>
      </c>
      <c r="Q547" t="s">
        <v>9897</v>
      </c>
      <c r="R547" t="s">
        <v>20</v>
      </c>
      <c r="S547" t="s">
        <v>105</v>
      </c>
      <c r="T547" t="s">
        <v>67</v>
      </c>
      <c r="U547" t="s">
        <v>9202</v>
      </c>
      <c r="V547" t="s">
        <v>9202</v>
      </c>
      <c r="W547" t="s">
        <v>9898</v>
      </c>
      <c r="X547" t="s">
        <v>20</v>
      </c>
      <c r="Y547">
        <v>2</v>
      </c>
      <c r="AB547" s="3" t="str">
        <f>IF(Table11112[[#This Row],[In Adafruit Kit]]+Table11112[[#This Row],[Common part]]&gt;0,1,"")</f>
        <v/>
      </c>
      <c r="AE547" s="3" t="e">
        <f>VLOOKUP(Table11112[[#This Row],[Resistance (Ohms)]],Values!$A$12:'Values'!D$88,3,0)</f>
        <v>#N/A</v>
      </c>
      <c r="AF547" s="3"/>
      <c r="AG547" s="3" t="str">
        <f>CONCATENATE(Table11112[[#This Row],[Resistance (Ohms)]],Table11112[[#This Row],[Tolerance]],Table11112[[#This Row],[Stock]])</f>
        <v>93.1Â±1%</v>
      </c>
      <c r="AH547" s="10" t="s">
        <v>11347</v>
      </c>
      <c r="AI547" s="6" t="s">
        <v>11351</v>
      </c>
    </row>
    <row r="548" spans="1:35">
      <c r="A548" t="s">
        <v>9890</v>
      </c>
      <c r="B548" t="s">
        <v>9891</v>
      </c>
      <c r="C548" t="s">
        <v>11029</v>
      </c>
      <c r="D548" t="s">
        <v>11030</v>
      </c>
      <c r="E548" t="s">
        <v>60</v>
      </c>
      <c r="F548" t="s">
        <v>11031</v>
      </c>
      <c r="G548">
        <v>2229</v>
      </c>
      <c r="H548">
        <v>0</v>
      </c>
      <c r="I548">
        <v>0.1</v>
      </c>
      <c r="J548">
        <v>0</v>
      </c>
      <c r="K548">
        <v>1</v>
      </c>
      <c r="L548" t="s">
        <v>38</v>
      </c>
      <c r="M548" t="s">
        <v>9895</v>
      </c>
      <c r="N548" t="s">
        <v>834</v>
      </c>
      <c r="O548" t="s">
        <v>24</v>
      </c>
      <c r="P548" t="s">
        <v>9896</v>
      </c>
      <c r="Q548" t="s">
        <v>9897</v>
      </c>
      <c r="R548" t="s">
        <v>20</v>
      </c>
      <c r="S548" t="s">
        <v>105</v>
      </c>
      <c r="T548" t="s">
        <v>67</v>
      </c>
      <c r="U548" t="s">
        <v>9202</v>
      </c>
      <c r="V548" t="s">
        <v>9202</v>
      </c>
      <c r="W548" t="s">
        <v>9898</v>
      </c>
      <c r="X548" t="s">
        <v>20</v>
      </c>
      <c r="Y548">
        <v>2</v>
      </c>
      <c r="AB548" s="3" t="str">
        <f>IF(Table11112[[#This Row],[In Adafruit Kit]]+Table11112[[#This Row],[Common part]]&gt;0,1,"")</f>
        <v/>
      </c>
      <c r="AE548" s="3" t="e">
        <f>VLOOKUP(Table11112[[#This Row],[Resistance (Ohms)]],Values!$A$12:'Values'!D$88,3,0)</f>
        <v>#N/A</v>
      </c>
      <c r="AF548" s="3"/>
      <c r="AG548" s="3" t="str">
        <f>CONCATENATE(Table11112[[#This Row],[Resistance (Ohms)]],Table11112[[#This Row],[Tolerance]],Table11112[[#This Row],[Stock]])</f>
        <v>115kÂ±1%</v>
      </c>
      <c r="AH548" s="10" t="s">
        <v>11347</v>
      </c>
      <c r="AI548" s="6" t="s">
        <v>11351</v>
      </c>
    </row>
    <row r="549" spans="1:35">
      <c r="A549" t="s">
        <v>9890</v>
      </c>
      <c r="B549" t="s">
        <v>9891</v>
      </c>
      <c r="C549" t="s">
        <v>11032</v>
      </c>
      <c r="D549" t="s">
        <v>11033</v>
      </c>
      <c r="E549" t="s">
        <v>60</v>
      </c>
      <c r="F549" t="s">
        <v>11034</v>
      </c>
      <c r="G549">
        <v>2215</v>
      </c>
      <c r="H549">
        <v>0</v>
      </c>
      <c r="I549">
        <v>0.1</v>
      </c>
      <c r="J549">
        <v>0</v>
      </c>
      <c r="K549">
        <v>1</v>
      </c>
      <c r="L549" t="s">
        <v>38</v>
      </c>
      <c r="M549" t="s">
        <v>9895</v>
      </c>
      <c r="N549">
        <v>21</v>
      </c>
      <c r="O549" t="s">
        <v>24</v>
      </c>
      <c r="P549" t="s">
        <v>9896</v>
      </c>
      <c r="Q549" t="s">
        <v>9897</v>
      </c>
      <c r="R549" t="s">
        <v>20</v>
      </c>
      <c r="S549" t="s">
        <v>105</v>
      </c>
      <c r="T549" t="s">
        <v>67</v>
      </c>
      <c r="U549" t="s">
        <v>9202</v>
      </c>
      <c r="V549" t="s">
        <v>9202</v>
      </c>
      <c r="W549" t="s">
        <v>9898</v>
      </c>
      <c r="X549" t="s">
        <v>20</v>
      </c>
      <c r="Y549">
        <v>2</v>
      </c>
      <c r="AB549" s="3" t="str">
        <f>IF(Table11112[[#This Row],[In Adafruit Kit]]+Table11112[[#This Row],[Common part]]&gt;0,1,"")</f>
        <v/>
      </c>
      <c r="AE549" s="3" t="e">
        <f>VLOOKUP(Table11112[[#This Row],[Resistance (Ohms)]],Values!$A$12:'Values'!D$88,3,0)</f>
        <v>#N/A</v>
      </c>
      <c r="AF549" s="3"/>
      <c r="AG549" s="3" t="str">
        <f>CONCATENATE(Table11112[[#This Row],[Resistance (Ohms)]],Table11112[[#This Row],[Tolerance]],Table11112[[#This Row],[Stock]])</f>
        <v>21Â±1%</v>
      </c>
      <c r="AH549" s="10" t="s">
        <v>11347</v>
      </c>
      <c r="AI549" s="6" t="s">
        <v>11351</v>
      </c>
    </row>
    <row r="550" spans="1:35">
      <c r="A550" t="s">
        <v>9890</v>
      </c>
      <c r="B550" t="s">
        <v>9891</v>
      </c>
      <c r="C550" t="s">
        <v>11035</v>
      </c>
      <c r="D550" t="s">
        <v>11036</v>
      </c>
      <c r="E550" t="s">
        <v>60</v>
      </c>
      <c r="F550" t="s">
        <v>11037</v>
      </c>
      <c r="G550">
        <v>2214</v>
      </c>
      <c r="H550">
        <v>0</v>
      </c>
      <c r="I550">
        <v>0.1</v>
      </c>
      <c r="J550">
        <v>0</v>
      </c>
      <c r="K550">
        <v>1</v>
      </c>
      <c r="L550" t="s">
        <v>38</v>
      </c>
      <c r="M550" t="s">
        <v>9895</v>
      </c>
      <c r="N550">
        <v>887</v>
      </c>
      <c r="O550" t="s">
        <v>24</v>
      </c>
      <c r="P550" t="s">
        <v>9896</v>
      </c>
      <c r="Q550" t="s">
        <v>9897</v>
      </c>
      <c r="R550" t="s">
        <v>20</v>
      </c>
      <c r="S550" t="s">
        <v>105</v>
      </c>
      <c r="T550" t="s">
        <v>67</v>
      </c>
      <c r="U550" t="s">
        <v>9202</v>
      </c>
      <c r="V550" t="s">
        <v>9202</v>
      </c>
      <c r="W550" t="s">
        <v>9898</v>
      </c>
      <c r="X550" t="s">
        <v>20</v>
      </c>
      <c r="Y550">
        <v>2</v>
      </c>
      <c r="AB550" s="3" t="str">
        <f>IF(Table11112[[#This Row],[In Adafruit Kit]]+Table11112[[#This Row],[Common part]]&gt;0,1,"")</f>
        <v/>
      </c>
      <c r="AE550" s="3" t="e">
        <f>VLOOKUP(Table11112[[#This Row],[Resistance (Ohms)]],Values!$A$12:'Values'!D$88,3,0)</f>
        <v>#N/A</v>
      </c>
      <c r="AF550" s="3"/>
      <c r="AG550" s="3" t="str">
        <f>CONCATENATE(Table11112[[#This Row],[Resistance (Ohms)]],Table11112[[#This Row],[Tolerance]],Table11112[[#This Row],[Stock]])</f>
        <v>887Â±1%</v>
      </c>
      <c r="AH550" s="10" t="s">
        <v>11347</v>
      </c>
      <c r="AI550" s="6" t="s">
        <v>11351</v>
      </c>
    </row>
    <row r="551" spans="1:35">
      <c r="A551" t="s">
        <v>9890</v>
      </c>
      <c r="B551" t="s">
        <v>9891</v>
      </c>
      <c r="C551" t="s">
        <v>11038</v>
      </c>
      <c r="D551" t="s">
        <v>11039</v>
      </c>
      <c r="E551" t="s">
        <v>60</v>
      </c>
      <c r="F551" t="s">
        <v>11040</v>
      </c>
      <c r="G551">
        <v>2206</v>
      </c>
      <c r="H551">
        <v>0</v>
      </c>
      <c r="I551">
        <v>0.1</v>
      </c>
      <c r="J551">
        <v>0</v>
      </c>
      <c r="K551">
        <v>1</v>
      </c>
      <c r="L551" t="s">
        <v>38</v>
      </c>
      <c r="M551" t="s">
        <v>9895</v>
      </c>
      <c r="N551" t="s">
        <v>1541</v>
      </c>
      <c r="O551" t="s">
        <v>24</v>
      </c>
      <c r="P551" t="s">
        <v>9896</v>
      </c>
      <c r="Q551" t="s">
        <v>9897</v>
      </c>
      <c r="R551" t="s">
        <v>20</v>
      </c>
      <c r="S551" t="s">
        <v>105</v>
      </c>
      <c r="T551" t="s">
        <v>67</v>
      </c>
      <c r="U551" t="s">
        <v>9202</v>
      </c>
      <c r="V551" t="s">
        <v>9202</v>
      </c>
      <c r="W551" t="s">
        <v>9898</v>
      </c>
      <c r="X551" t="s">
        <v>20</v>
      </c>
      <c r="Y551">
        <v>2</v>
      </c>
      <c r="AB551" s="3" t="str">
        <f>IF(Table11112[[#This Row],[In Adafruit Kit]]+Table11112[[#This Row],[Common part]]&gt;0,1,"")</f>
        <v/>
      </c>
      <c r="AE551" s="3" t="e">
        <f>VLOOKUP(Table11112[[#This Row],[Resistance (Ohms)]],Values!$A$12:'Values'!D$88,3,0)</f>
        <v>#N/A</v>
      </c>
      <c r="AF551" s="3"/>
      <c r="AG551" s="3" t="str">
        <f>CONCATENATE(Table11112[[#This Row],[Resistance (Ohms)]],Table11112[[#This Row],[Tolerance]],Table11112[[#This Row],[Stock]])</f>
        <v>10.7kÂ±1%</v>
      </c>
      <c r="AH551" s="10" t="s">
        <v>11347</v>
      </c>
      <c r="AI551" s="6" t="s">
        <v>11351</v>
      </c>
    </row>
    <row r="552" spans="1:35">
      <c r="A552" t="s">
        <v>9890</v>
      </c>
      <c r="B552" t="s">
        <v>9891</v>
      </c>
      <c r="C552" t="s">
        <v>11041</v>
      </c>
      <c r="D552" t="s">
        <v>11042</v>
      </c>
      <c r="E552" t="s">
        <v>60</v>
      </c>
      <c r="F552" t="s">
        <v>11043</v>
      </c>
      <c r="G552">
        <v>2170</v>
      </c>
      <c r="H552">
        <v>0</v>
      </c>
      <c r="I552">
        <v>0.1</v>
      </c>
      <c r="J552">
        <v>0</v>
      </c>
      <c r="K552">
        <v>1</v>
      </c>
      <c r="L552" t="s">
        <v>38</v>
      </c>
      <c r="M552" t="s">
        <v>9895</v>
      </c>
      <c r="N552">
        <v>464</v>
      </c>
      <c r="O552" t="s">
        <v>24</v>
      </c>
      <c r="P552" t="s">
        <v>9896</v>
      </c>
      <c r="Q552" t="s">
        <v>9897</v>
      </c>
      <c r="R552" t="s">
        <v>20</v>
      </c>
      <c r="S552" t="s">
        <v>105</v>
      </c>
      <c r="T552" t="s">
        <v>67</v>
      </c>
      <c r="U552" t="s">
        <v>9202</v>
      </c>
      <c r="V552" t="s">
        <v>9202</v>
      </c>
      <c r="W552" t="s">
        <v>9898</v>
      </c>
      <c r="X552" t="s">
        <v>20</v>
      </c>
      <c r="Y552">
        <v>2</v>
      </c>
      <c r="AB552" s="3" t="str">
        <f>IF(Table11112[[#This Row],[In Adafruit Kit]]+Table11112[[#This Row],[Common part]]&gt;0,1,"")</f>
        <v/>
      </c>
      <c r="AE552" s="3" t="e">
        <f>VLOOKUP(Table11112[[#This Row],[Resistance (Ohms)]],Values!$A$12:'Values'!D$88,3,0)</f>
        <v>#N/A</v>
      </c>
      <c r="AF552" s="3"/>
      <c r="AG552" s="3" t="str">
        <f>CONCATENATE(Table11112[[#This Row],[Resistance (Ohms)]],Table11112[[#This Row],[Tolerance]],Table11112[[#This Row],[Stock]])</f>
        <v>464Â±1%</v>
      </c>
      <c r="AH552" s="10" t="s">
        <v>11347</v>
      </c>
      <c r="AI552" s="6" t="s">
        <v>11351</v>
      </c>
    </row>
    <row r="553" spans="1:35">
      <c r="A553" t="s">
        <v>9890</v>
      </c>
      <c r="B553" t="s">
        <v>9891</v>
      </c>
      <c r="C553" t="s">
        <v>11044</v>
      </c>
      <c r="D553" t="s">
        <v>11045</v>
      </c>
      <c r="E553" t="s">
        <v>60</v>
      </c>
      <c r="F553" t="s">
        <v>11046</v>
      </c>
      <c r="G553">
        <v>2159</v>
      </c>
      <c r="H553">
        <v>0</v>
      </c>
      <c r="I553">
        <v>0.1</v>
      </c>
      <c r="J553">
        <v>0</v>
      </c>
      <c r="K553">
        <v>1</v>
      </c>
      <c r="L553" t="s">
        <v>38</v>
      </c>
      <c r="M553" t="s">
        <v>9895</v>
      </c>
      <c r="N553" t="s">
        <v>2973</v>
      </c>
      <c r="O553" t="s">
        <v>24</v>
      </c>
      <c r="P553" t="s">
        <v>9896</v>
      </c>
      <c r="Q553" t="s">
        <v>9897</v>
      </c>
      <c r="R553" t="s">
        <v>20</v>
      </c>
      <c r="S553" t="s">
        <v>105</v>
      </c>
      <c r="T553" t="s">
        <v>67</v>
      </c>
      <c r="U553" t="s">
        <v>9202</v>
      </c>
      <c r="V553" t="s">
        <v>9202</v>
      </c>
      <c r="W553" t="s">
        <v>9898</v>
      </c>
      <c r="X553" t="s">
        <v>20</v>
      </c>
      <c r="Y553">
        <v>2</v>
      </c>
      <c r="AB553" s="3" t="str">
        <f>IF(Table11112[[#This Row],[In Adafruit Kit]]+Table11112[[#This Row],[Common part]]&gt;0,1,"")</f>
        <v/>
      </c>
      <c r="AE553" s="3" t="e">
        <f>VLOOKUP(Table11112[[#This Row],[Resistance (Ohms)]],Values!$A$12:'Values'!D$88,3,0)</f>
        <v>#N/A</v>
      </c>
      <c r="AF553" s="3"/>
      <c r="AG553" s="3" t="str">
        <f>CONCATENATE(Table11112[[#This Row],[Resistance (Ohms)]],Table11112[[#This Row],[Tolerance]],Table11112[[#This Row],[Stock]])</f>
        <v>432kÂ±1%</v>
      </c>
      <c r="AH553" s="10" t="s">
        <v>11347</v>
      </c>
      <c r="AI553" s="6" t="s">
        <v>11351</v>
      </c>
    </row>
    <row r="554" spans="1:35">
      <c r="A554" t="s">
        <v>9890</v>
      </c>
      <c r="B554" t="s">
        <v>9891</v>
      </c>
      <c r="C554" t="s">
        <v>11047</v>
      </c>
      <c r="D554" t="s">
        <v>11048</v>
      </c>
      <c r="E554" t="s">
        <v>60</v>
      </c>
      <c r="F554" t="s">
        <v>11049</v>
      </c>
      <c r="G554">
        <v>2077</v>
      </c>
      <c r="H554">
        <v>0</v>
      </c>
      <c r="I554">
        <v>0.1</v>
      </c>
      <c r="J554">
        <v>0</v>
      </c>
      <c r="K554">
        <v>1</v>
      </c>
      <c r="L554" t="s">
        <v>38</v>
      </c>
      <c r="M554" t="s">
        <v>9895</v>
      </c>
      <c r="N554" t="s">
        <v>1665</v>
      </c>
      <c r="O554" t="s">
        <v>24</v>
      </c>
      <c r="P554" t="s">
        <v>9896</v>
      </c>
      <c r="Q554" t="s">
        <v>9897</v>
      </c>
      <c r="R554" t="s">
        <v>20</v>
      </c>
      <c r="S554" t="s">
        <v>105</v>
      </c>
      <c r="T554" t="s">
        <v>67</v>
      </c>
      <c r="U554" t="s">
        <v>9202</v>
      </c>
      <c r="V554" t="s">
        <v>9202</v>
      </c>
      <c r="W554" t="s">
        <v>9898</v>
      </c>
      <c r="X554" t="s">
        <v>20</v>
      </c>
      <c r="Y554">
        <v>2</v>
      </c>
      <c r="AB554" s="3" t="str">
        <f>IF(Table11112[[#This Row],[In Adafruit Kit]]+Table11112[[#This Row],[Common part]]&gt;0,1,"")</f>
        <v/>
      </c>
      <c r="AE554" s="3" t="e">
        <f>VLOOKUP(Table11112[[#This Row],[Resistance (Ohms)]],Values!$A$12:'Values'!D$88,3,0)</f>
        <v>#N/A</v>
      </c>
      <c r="AF554" s="3"/>
      <c r="AG554" s="3" t="str">
        <f>CONCATENATE(Table11112[[#This Row],[Resistance (Ohms)]],Table11112[[#This Row],[Tolerance]],Table11112[[#This Row],[Stock]])</f>
        <v>178kÂ±1%</v>
      </c>
      <c r="AH554" s="10" t="s">
        <v>11347</v>
      </c>
      <c r="AI554" s="6" t="s">
        <v>11351</v>
      </c>
    </row>
    <row r="555" spans="1:35">
      <c r="A555" t="s">
        <v>9890</v>
      </c>
      <c r="B555" t="s">
        <v>9891</v>
      </c>
      <c r="C555" t="s">
        <v>11050</v>
      </c>
      <c r="D555" t="s">
        <v>11051</v>
      </c>
      <c r="E555" t="s">
        <v>60</v>
      </c>
      <c r="F555" t="s">
        <v>11052</v>
      </c>
      <c r="G555">
        <v>2043</v>
      </c>
      <c r="H555">
        <v>0</v>
      </c>
      <c r="I555">
        <v>0.1</v>
      </c>
      <c r="J555">
        <v>0</v>
      </c>
      <c r="K555">
        <v>1</v>
      </c>
      <c r="L555" t="s">
        <v>38</v>
      </c>
      <c r="M555" t="s">
        <v>9895</v>
      </c>
      <c r="N555" t="s">
        <v>865</v>
      </c>
      <c r="O555" t="s">
        <v>24</v>
      </c>
      <c r="P555" t="s">
        <v>9896</v>
      </c>
      <c r="Q555" t="s">
        <v>9897</v>
      </c>
      <c r="R555" t="s">
        <v>20</v>
      </c>
      <c r="S555" t="s">
        <v>105</v>
      </c>
      <c r="T555" t="s">
        <v>67</v>
      </c>
      <c r="U555" t="s">
        <v>9202</v>
      </c>
      <c r="V555" t="s">
        <v>9202</v>
      </c>
      <c r="W555" t="s">
        <v>9898</v>
      </c>
      <c r="X555" t="s">
        <v>20</v>
      </c>
      <c r="Y555">
        <v>2</v>
      </c>
      <c r="AB555" s="3" t="str">
        <f>IF(Table11112[[#This Row],[In Adafruit Kit]]+Table11112[[#This Row],[Common part]]&gt;0,1,"")</f>
        <v/>
      </c>
      <c r="AE555" s="3" t="e">
        <f>VLOOKUP(Table11112[[#This Row],[Resistance (Ohms)]],Values!$A$12:'Values'!D$88,3,0)</f>
        <v>#N/A</v>
      </c>
      <c r="AF555" s="3"/>
      <c r="AG555" s="3" t="str">
        <f>CONCATENATE(Table11112[[#This Row],[Resistance (Ohms)]],Table11112[[#This Row],[Tolerance]],Table11112[[#This Row],[Stock]])</f>
        <v>3.57kÂ±1%</v>
      </c>
      <c r="AH555" s="10" t="s">
        <v>11347</v>
      </c>
      <c r="AI555" s="6" t="s">
        <v>11351</v>
      </c>
    </row>
    <row r="556" spans="1:35">
      <c r="A556" t="s">
        <v>9890</v>
      </c>
      <c r="B556" t="s">
        <v>9891</v>
      </c>
      <c r="C556" t="s">
        <v>11053</v>
      </c>
      <c r="D556" t="s">
        <v>11054</v>
      </c>
      <c r="E556" t="s">
        <v>60</v>
      </c>
      <c r="F556" t="s">
        <v>11055</v>
      </c>
      <c r="G556">
        <v>2050</v>
      </c>
      <c r="H556">
        <v>0</v>
      </c>
      <c r="I556">
        <v>0.1</v>
      </c>
      <c r="J556">
        <v>0</v>
      </c>
      <c r="K556">
        <v>1</v>
      </c>
      <c r="L556" t="s">
        <v>38</v>
      </c>
      <c r="M556" t="s">
        <v>9895</v>
      </c>
      <c r="N556">
        <v>12.4</v>
      </c>
      <c r="O556" t="s">
        <v>24</v>
      </c>
      <c r="P556" t="s">
        <v>9896</v>
      </c>
      <c r="Q556" t="s">
        <v>9897</v>
      </c>
      <c r="R556" t="s">
        <v>20</v>
      </c>
      <c r="S556" t="s">
        <v>105</v>
      </c>
      <c r="T556" t="s">
        <v>67</v>
      </c>
      <c r="U556" t="s">
        <v>9202</v>
      </c>
      <c r="V556" t="s">
        <v>9202</v>
      </c>
      <c r="W556" t="s">
        <v>9898</v>
      </c>
      <c r="X556" t="s">
        <v>20</v>
      </c>
      <c r="Y556">
        <v>2</v>
      </c>
      <c r="AB556" s="3" t="str">
        <f>IF(Table11112[[#This Row],[In Adafruit Kit]]+Table11112[[#This Row],[Common part]]&gt;0,1,"")</f>
        <v/>
      </c>
      <c r="AE556" s="3" t="e">
        <f>VLOOKUP(Table11112[[#This Row],[Resistance (Ohms)]],Values!$A$12:'Values'!D$88,3,0)</f>
        <v>#N/A</v>
      </c>
      <c r="AF556" s="3"/>
      <c r="AG556" s="3" t="str">
        <f>CONCATENATE(Table11112[[#This Row],[Resistance (Ohms)]],Table11112[[#This Row],[Tolerance]],Table11112[[#This Row],[Stock]])</f>
        <v>12.4Â±1%</v>
      </c>
      <c r="AH556" s="10" t="s">
        <v>11347</v>
      </c>
      <c r="AI556" s="6" t="s">
        <v>11351</v>
      </c>
    </row>
    <row r="557" spans="1:35">
      <c r="A557" t="s">
        <v>9890</v>
      </c>
      <c r="B557" t="s">
        <v>9891</v>
      </c>
      <c r="C557" t="s">
        <v>11056</v>
      </c>
      <c r="D557" t="s">
        <v>11057</v>
      </c>
      <c r="E557" t="s">
        <v>60</v>
      </c>
      <c r="F557" t="s">
        <v>11058</v>
      </c>
      <c r="G557">
        <v>2033</v>
      </c>
      <c r="H557">
        <v>0</v>
      </c>
      <c r="I557">
        <v>0.1</v>
      </c>
      <c r="J557">
        <v>0</v>
      </c>
      <c r="K557">
        <v>1</v>
      </c>
      <c r="L557" t="s">
        <v>38</v>
      </c>
      <c r="M557" t="s">
        <v>9895</v>
      </c>
      <c r="N557">
        <v>17.399999999999999</v>
      </c>
      <c r="O557" t="s">
        <v>24</v>
      </c>
      <c r="P557" t="s">
        <v>9896</v>
      </c>
      <c r="Q557" t="s">
        <v>9897</v>
      </c>
      <c r="R557" t="s">
        <v>20</v>
      </c>
      <c r="S557" t="s">
        <v>105</v>
      </c>
      <c r="T557" t="s">
        <v>67</v>
      </c>
      <c r="U557" t="s">
        <v>9202</v>
      </c>
      <c r="V557" t="s">
        <v>9202</v>
      </c>
      <c r="W557" t="s">
        <v>9898</v>
      </c>
      <c r="X557" t="s">
        <v>20</v>
      </c>
      <c r="Y557">
        <v>2</v>
      </c>
      <c r="AB557" s="3" t="str">
        <f>IF(Table11112[[#This Row],[In Adafruit Kit]]+Table11112[[#This Row],[Common part]]&gt;0,1,"")</f>
        <v/>
      </c>
      <c r="AE557" s="3" t="e">
        <f>VLOOKUP(Table11112[[#This Row],[Resistance (Ohms)]],Values!$A$12:'Values'!D$88,3,0)</f>
        <v>#N/A</v>
      </c>
      <c r="AF557" s="3"/>
      <c r="AG557" s="3" t="str">
        <f>CONCATENATE(Table11112[[#This Row],[Resistance (Ohms)]],Table11112[[#This Row],[Tolerance]],Table11112[[#This Row],[Stock]])</f>
        <v>17.4Â±1%</v>
      </c>
      <c r="AH557" s="10" t="s">
        <v>11347</v>
      </c>
      <c r="AI557" s="6" t="s">
        <v>11351</v>
      </c>
    </row>
    <row r="558" spans="1:35">
      <c r="A558" t="s">
        <v>9890</v>
      </c>
      <c r="B558" t="s">
        <v>9891</v>
      </c>
      <c r="C558" t="s">
        <v>11059</v>
      </c>
      <c r="D558" t="s">
        <v>11060</v>
      </c>
      <c r="E558" t="s">
        <v>60</v>
      </c>
      <c r="F558" t="s">
        <v>11061</v>
      </c>
      <c r="G558">
        <v>2030</v>
      </c>
      <c r="H558">
        <v>0</v>
      </c>
      <c r="I558">
        <v>0.1</v>
      </c>
      <c r="J558">
        <v>0</v>
      </c>
      <c r="K558">
        <v>1</v>
      </c>
      <c r="L558" t="s">
        <v>38</v>
      </c>
      <c r="M558" t="s">
        <v>9895</v>
      </c>
      <c r="N558" t="s">
        <v>1931</v>
      </c>
      <c r="O558" t="s">
        <v>24</v>
      </c>
      <c r="P558" t="s">
        <v>9896</v>
      </c>
      <c r="Q558" t="s">
        <v>9897</v>
      </c>
      <c r="R558" t="s">
        <v>20</v>
      </c>
      <c r="S558" t="s">
        <v>105</v>
      </c>
      <c r="T558" t="s">
        <v>67</v>
      </c>
      <c r="U558" t="s">
        <v>9202</v>
      </c>
      <c r="V558" t="s">
        <v>9202</v>
      </c>
      <c r="W558" t="s">
        <v>9898</v>
      </c>
      <c r="X558" t="s">
        <v>20</v>
      </c>
      <c r="Y558">
        <v>2</v>
      </c>
      <c r="AB558" s="3" t="str">
        <f>IF(Table11112[[#This Row],[In Adafruit Kit]]+Table11112[[#This Row],[Common part]]&gt;0,1,"")</f>
        <v/>
      </c>
      <c r="AE558" s="3" t="e">
        <f>VLOOKUP(Table11112[[#This Row],[Resistance (Ohms)]],Values!$A$12:'Values'!D$88,3,0)</f>
        <v>#N/A</v>
      </c>
      <c r="AF558" s="3"/>
      <c r="AG558" s="3" t="str">
        <f>CONCATENATE(Table11112[[#This Row],[Resistance (Ohms)]],Table11112[[#This Row],[Tolerance]],Table11112[[#This Row],[Stock]])</f>
        <v>590kÂ±1%</v>
      </c>
      <c r="AH558" s="10" t="s">
        <v>11347</v>
      </c>
      <c r="AI558" s="6" t="s">
        <v>11351</v>
      </c>
    </row>
    <row r="559" spans="1:35">
      <c r="A559" t="s">
        <v>9890</v>
      </c>
      <c r="B559" t="s">
        <v>9891</v>
      </c>
      <c r="C559" t="s">
        <v>11062</v>
      </c>
      <c r="D559" t="s">
        <v>11063</v>
      </c>
      <c r="E559" t="s">
        <v>60</v>
      </c>
      <c r="F559" t="s">
        <v>11064</v>
      </c>
      <c r="G559">
        <v>2003</v>
      </c>
      <c r="H559">
        <v>0</v>
      </c>
      <c r="I559">
        <v>0.1</v>
      </c>
      <c r="J559">
        <v>0</v>
      </c>
      <c r="K559">
        <v>1</v>
      </c>
      <c r="L559" t="s">
        <v>38</v>
      </c>
      <c r="M559" t="s">
        <v>9895</v>
      </c>
      <c r="N559" t="s">
        <v>1020</v>
      </c>
      <c r="O559" t="s">
        <v>24</v>
      </c>
      <c r="P559" t="s">
        <v>9896</v>
      </c>
      <c r="Q559" t="s">
        <v>9897</v>
      </c>
      <c r="R559" t="s">
        <v>20</v>
      </c>
      <c r="S559" t="s">
        <v>105</v>
      </c>
      <c r="T559" t="s">
        <v>67</v>
      </c>
      <c r="U559" t="s">
        <v>9202</v>
      </c>
      <c r="V559" t="s">
        <v>9202</v>
      </c>
      <c r="W559" t="s">
        <v>9898</v>
      </c>
      <c r="X559" t="s">
        <v>20</v>
      </c>
      <c r="Y559">
        <v>2</v>
      </c>
      <c r="AB559" s="3" t="str">
        <f>IF(Table11112[[#This Row],[In Adafruit Kit]]+Table11112[[#This Row],[Common part]]&gt;0,1,"")</f>
        <v/>
      </c>
      <c r="AE559" s="3" t="e">
        <f>VLOOKUP(Table11112[[#This Row],[Resistance (Ohms)]],Values!$A$12:'Values'!D$88,3,0)</f>
        <v>#N/A</v>
      </c>
      <c r="AF559" s="3"/>
      <c r="AG559" s="3" t="str">
        <f>CONCATENATE(Table11112[[#This Row],[Resistance (Ohms)]],Table11112[[#This Row],[Tolerance]],Table11112[[#This Row],[Stock]])</f>
        <v>56.2kÂ±1%</v>
      </c>
      <c r="AH559" s="10" t="s">
        <v>11347</v>
      </c>
      <c r="AI559" s="6" t="s">
        <v>11351</v>
      </c>
    </row>
    <row r="560" spans="1:35">
      <c r="A560" t="s">
        <v>9890</v>
      </c>
      <c r="B560" t="s">
        <v>9891</v>
      </c>
      <c r="C560" t="s">
        <v>11065</v>
      </c>
      <c r="D560" t="s">
        <v>11066</v>
      </c>
      <c r="E560" t="s">
        <v>60</v>
      </c>
      <c r="F560" t="s">
        <v>11067</v>
      </c>
      <c r="G560">
        <v>1992</v>
      </c>
      <c r="H560">
        <v>0</v>
      </c>
      <c r="I560">
        <v>0.1</v>
      </c>
      <c r="J560">
        <v>0</v>
      </c>
      <c r="K560">
        <v>1</v>
      </c>
      <c r="L560" t="s">
        <v>38</v>
      </c>
      <c r="M560" t="s">
        <v>9895</v>
      </c>
      <c r="N560" t="s">
        <v>3017</v>
      </c>
      <c r="O560" t="s">
        <v>24</v>
      </c>
      <c r="P560" t="s">
        <v>9896</v>
      </c>
      <c r="Q560" t="s">
        <v>9897</v>
      </c>
      <c r="R560" t="s">
        <v>20</v>
      </c>
      <c r="S560" t="s">
        <v>105</v>
      </c>
      <c r="T560" t="s">
        <v>67</v>
      </c>
      <c r="U560" t="s">
        <v>9202</v>
      </c>
      <c r="V560" t="s">
        <v>9202</v>
      </c>
      <c r="W560" t="s">
        <v>9898</v>
      </c>
      <c r="X560" t="s">
        <v>20</v>
      </c>
      <c r="Y560">
        <v>2</v>
      </c>
      <c r="AB560" s="3" t="str">
        <f>IF(Table11112[[#This Row],[In Adafruit Kit]]+Table11112[[#This Row],[Common part]]&gt;0,1,"")</f>
        <v/>
      </c>
      <c r="AE560" s="3" t="e">
        <f>VLOOKUP(Table11112[[#This Row],[Resistance (Ohms)]],Values!$A$12:'Values'!D$88,3,0)</f>
        <v>#N/A</v>
      </c>
      <c r="AF560" s="3"/>
      <c r="AG560" s="3" t="str">
        <f>CONCATENATE(Table11112[[#This Row],[Resistance (Ohms)]],Table11112[[#This Row],[Tolerance]],Table11112[[#This Row],[Stock]])</f>
        <v>41.2kÂ±1%</v>
      </c>
      <c r="AH560" s="10" t="s">
        <v>11347</v>
      </c>
      <c r="AI560" s="6" t="s">
        <v>11351</v>
      </c>
    </row>
    <row r="561" spans="1:35">
      <c r="A561" t="s">
        <v>9890</v>
      </c>
      <c r="B561" t="s">
        <v>9891</v>
      </c>
      <c r="C561" t="s">
        <v>11068</v>
      </c>
      <c r="D561" t="s">
        <v>11069</v>
      </c>
      <c r="E561" t="s">
        <v>60</v>
      </c>
      <c r="F561" t="s">
        <v>11070</v>
      </c>
      <c r="G561">
        <v>1934</v>
      </c>
      <c r="H561">
        <v>0</v>
      </c>
      <c r="I561">
        <v>0.1</v>
      </c>
      <c r="J561">
        <v>0</v>
      </c>
      <c r="K561">
        <v>1</v>
      </c>
      <c r="L561" t="s">
        <v>38</v>
      </c>
      <c r="M561" t="s">
        <v>9895</v>
      </c>
      <c r="N561" t="s">
        <v>1494</v>
      </c>
      <c r="O561" t="s">
        <v>24</v>
      </c>
      <c r="P561" t="s">
        <v>9896</v>
      </c>
      <c r="Q561" t="s">
        <v>9897</v>
      </c>
      <c r="R561" t="s">
        <v>20</v>
      </c>
      <c r="S561" t="s">
        <v>105</v>
      </c>
      <c r="T561" t="s">
        <v>67</v>
      </c>
      <c r="U561" t="s">
        <v>9202</v>
      </c>
      <c r="V561" t="s">
        <v>9202</v>
      </c>
      <c r="W561" t="s">
        <v>9898</v>
      </c>
      <c r="X561" t="s">
        <v>20</v>
      </c>
      <c r="Y561">
        <v>2</v>
      </c>
      <c r="AB561" s="3" t="str">
        <f>IF(Table11112[[#This Row],[In Adafruit Kit]]+Table11112[[#This Row],[Common part]]&gt;0,1,"")</f>
        <v/>
      </c>
      <c r="AE561" s="3" t="e">
        <f>VLOOKUP(Table11112[[#This Row],[Resistance (Ohms)]],Values!$A$12:'Values'!D$88,3,0)</f>
        <v>#N/A</v>
      </c>
      <c r="AF561" s="3"/>
      <c r="AG561" s="3" t="str">
        <f>CONCATENATE(Table11112[[#This Row],[Resistance (Ohms)]],Table11112[[#This Row],[Tolerance]],Table11112[[#This Row],[Stock]])</f>
        <v>549kÂ±1%</v>
      </c>
      <c r="AH561" s="10" t="s">
        <v>11347</v>
      </c>
      <c r="AI561" s="6" t="s">
        <v>11351</v>
      </c>
    </row>
    <row r="562" spans="1:35">
      <c r="A562" t="s">
        <v>9890</v>
      </c>
      <c r="B562" t="s">
        <v>9891</v>
      </c>
      <c r="C562" t="s">
        <v>11071</v>
      </c>
      <c r="D562" t="s">
        <v>11072</v>
      </c>
      <c r="E562" t="s">
        <v>60</v>
      </c>
      <c r="F562" t="s">
        <v>11073</v>
      </c>
      <c r="G562">
        <v>1924</v>
      </c>
      <c r="H562">
        <v>0</v>
      </c>
      <c r="I562">
        <v>0.1</v>
      </c>
      <c r="J562">
        <v>0</v>
      </c>
      <c r="K562">
        <v>1</v>
      </c>
      <c r="L562" t="s">
        <v>38</v>
      </c>
      <c r="M562" t="s">
        <v>9895</v>
      </c>
      <c r="N562">
        <v>787</v>
      </c>
      <c r="O562" t="s">
        <v>24</v>
      </c>
      <c r="P562" t="s">
        <v>9896</v>
      </c>
      <c r="Q562" t="s">
        <v>9897</v>
      </c>
      <c r="R562" t="s">
        <v>20</v>
      </c>
      <c r="S562" t="s">
        <v>105</v>
      </c>
      <c r="T562" t="s">
        <v>67</v>
      </c>
      <c r="U562" t="s">
        <v>9202</v>
      </c>
      <c r="V562" t="s">
        <v>9202</v>
      </c>
      <c r="W562" t="s">
        <v>9898</v>
      </c>
      <c r="X562" t="s">
        <v>20</v>
      </c>
      <c r="Y562">
        <v>2</v>
      </c>
      <c r="AB562" s="3" t="str">
        <f>IF(Table11112[[#This Row],[In Adafruit Kit]]+Table11112[[#This Row],[Common part]]&gt;0,1,"")</f>
        <v/>
      </c>
      <c r="AE562" s="3" t="e">
        <f>VLOOKUP(Table11112[[#This Row],[Resistance (Ohms)]],Values!$A$12:'Values'!D$88,3,0)</f>
        <v>#N/A</v>
      </c>
      <c r="AF562" s="3"/>
      <c r="AG562" s="3" t="str">
        <f>CONCATENATE(Table11112[[#This Row],[Resistance (Ohms)]],Table11112[[#This Row],[Tolerance]],Table11112[[#This Row],[Stock]])</f>
        <v>787Â±1%</v>
      </c>
      <c r="AH562" s="10" t="s">
        <v>11347</v>
      </c>
      <c r="AI562" s="6" t="s">
        <v>11351</v>
      </c>
    </row>
    <row r="563" spans="1:35">
      <c r="A563" t="s">
        <v>9890</v>
      </c>
      <c r="B563" t="s">
        <v>9891</v>
      </c>
      <c r="C563" t="s">
        <v>11074</v>
      </c>
      <c r="D563" t="s">
        <v>11075</v>
      </c>
      <c r="E563" t="s">
        <v>60</v>
      </c>
      <c r="F563" t="s">
        <v>11076</v>
      </c>
      <c r="G563">
        <v>1900</v>
      </c>
      <c r="H563">
        <v>0</v>
      </c>
      <c r="I563">
        <v>0.1</v>
      </c>
      <c r="J563">
        <v>0</v>
      </c>
      <c r="K563">
        <v>1</v>
      </c>
      <c r="L563" t="s">
        <v>38</v>
      </c>
      <c r="M563" t="s">
        <v>9895</v>
      </c>
      <c r="N563" t="s">
        <v>2510</v>
      </c>
      <c r="O563" t="s">
        <v>24</v>
      </c>
      <c r="P563" t="s">
        <v>9896</v>
      </c>
      <c r="Q563" t="s">
        <v>9897</v>
      </c>
      <c r="R563" t="s">
        <v>20</v>
      </c>
      <c r="S563" t="s">
        <v>105</v>
      </c>
      <c r="T563" t="s">
        <v>67</v>
      </c>
      <c r="U563" t="s">
        <v>9202</v>
      </c>
      <c r="V563" t="s">
        <v>9202</v>
      </c>
      <c r="W563" t="s">
        <v>9898</v>
      </c>
      <c r="X563" t="s">
        <v>20</v>
      </c>
      <c r="Y563">
        <v>2</v>
      </c>
      <c r="AB563" s="3" t="str">
        <f>IF(Table11112[[#This Row],[In Adafruit Kit]]+Table11112[[#This Row],[Common part]]&gt;0,1,"")</f>
        <v/>
      </c>
      <c r="AE563" s="3" t="e">
        <f>VLOOKUP(Table11112[[#This Row],[Resistance (Ohms)]],Values!$A$12:'Values'!D$88,3,0)</f>
        <v>#N/A</v>
      </c>
      <c r="AF563" s="3"/>
      <c r="AG563" s="3" t="str">
        <f>CONCATENATE(Table11112[[#This Row],[Resistance (Ohms)]],Table11112[[#This Row],[Tolerance]],Table11112[[#This Row],[Stock]])</f>
        <v>63.4kÂ±1%</v>
      </c>
      <c r="AH563" s="10" t="s">
        <v>11347</v>
      </c>
      <c r="AI563" s="6" t="s">
        <v>11351</v>
      </c>
    </row>
    <row r="564" spans="1:35">
      <c r="A564" t="s">
        <v>9890</v>
      </c>
      <c r="B564" t="s">
        <v>9891</v>
      </c>
      <c r="C564" t="s">
        <v>11077</v>
      </c>
      <c r="D564" t="s">
        <v>11078</v>
      </c>
      <c r="E564" t="s">
        <v>60</v>
      </c>
      <c r="F564" t="s">
        <v>11079</v>
      </c>
      <c r="G564">
        <v>1852</v>
      </c>
      <c r="H564">
        <v>0</v>
      </c>
      <c r="I564">
        <v>0.1</v>
      </c>
      <c r="J564">
        <v>0</v>
      </c>
      <c r="K564">
        <v>1</v>
      </c>
      <c r="L564" t="s">
        <v>38</v>
      </c>
      <c r="M564" t="s">
        <v>9895</v>
      </c>
      <c r="N564">
        <v>255</v>
      </c>
      <c r="O564" t="s">
        <v>24</v>
      </c>
      <c r="P564" t="s">
        <v>9896</v>
      </c>
      <c r="Q564" t="s">
        <v>9897</v>
      </c>
      <c r="R564" t="s">
        <v>20</v>
      </c>
      <c r="S564" t="s">
        <v>105</v>
      </c>
      <c r="T564" t="s">
        <v>67</v>
      </c>
      <c r="U564" t="s">
        <v>9202</v>
      </c>
      <c r="V564" t="s">
        <v>9202</v>
      </c>
      <c r="W564" t="s">
        <v>9898</v>
      </c>
      <c r="X564" t="s">
        <v>20</v>
      </c>
      <c r="Y564">
        <v>2</v>
      </c>
      <c r="AB564" s="3" t="str">
        <f>IF(Table11112[[#This Row],[In Adafruit Kit]]+Table11112[[#This Row],[Common part]]&gt;0,1,"")</f>
        <v/>
      </c>
      <c r="AE564" s="3" t="e">
        <f>VLOOKUP(Table11112[[#This Row],[Resistance (Ohms)]],Values!$A$12:'Values'!D$88,3,0)</f>
        <v>#N/A</v>
      </c>
      <c r="AF564" s="3"/>
      <c r="AG564" s="3" t="str">
        <f>CONCATENATE(Table11112[[#This Row],[Resistance (Ohms)]],Table11112[[#This Row],[Tolerance]],Table11112[[#This Row],[Stock]])</f>
        <v>255Â±1%</v>
      </c>
      <c r="AH564" s="10" t="s">
        <v>11347</v>
      </c>
      <c r="AI564" s="6" t="s">
        <v>11351</v>
      </c>
    </row>
    <row r="565" spans="1:35">
      <c r="A565" t="s">
        <v>9890</v>
      </c>
      <c r="B565" t="s">
        <v>9891</v>
      </c>
      <c r="C565" t="s">
        <v>11080</v>
      </c>
      <c r="D565" t="s">
        <v>11081</v>
      </c>
      <c r="E565" t="s">
        <v>60</v>
      </c>
      <c r="F565" t="s">
        <v>11082</v>
      </c>
      <c r="G565">
        <v>1821</v>
      </c>
      <c r="H565">
        <v>0</v>
      </c>
      <c r="I565">
        <v>0.1</v>
      </c>
      <c r="J565">
        <v>0</v>
      </c>
      <c r="K565">
        <v>1</v>
      </c>
      <c r="L565" t="s">
        <v>38</v>
      </c>
      <c r="M565" t="s">
        <v>9895</v>
      </c>
      <c r="N565" t="s">
        <v>1898</v>
      </c>
      <c r="O565" t="s">
        <v>24</v>
      </c>
      <c r="P565" t="s">
        <v>9896</v>
      </c>
      <c r="Q565" t="s">
        <v>9897</v>
      </c>
      <c r="R565" t="s">
        <v>20</v>
      </c>
      <c r="S565" t="s">
        <v>105</v>
      </c>
      <c r="T565" t="s">
        <v>67</v>
      </c>
      <c r="U565" t="s">
        <v>9202</v>
      </c>
      <c r="V565" t="s">
        <v>9202</v>
      </c>
      <c r="W565" t="s">
        <v>9898</v>
      </c>
      <c r="X565" t="s">
        <v>20</v>
      </c>
      <c r="Y565">
        <v>2</v>
      </c>
      <c r="AB565" s="3" t="str">
        <f>IF(Table11112[[#This Row],[In Adafruit Kit]]+Table11112[[#This Row],[Common part]]&gt;0,1,"")</f>
        <v/>
      </c>
      <c r="AE565" s="3" t="e">
        <f>VLOOKUP(Table11112[[#This Row],[Resistance (Ohms)]],Values!$A$12:'Values'!D$88,3,0)</f>
        <v>#N/A</v>
      </c>
      <c r="AF565" s="3"/>
      <c r="AG565" s="3" t="str">
        <f>CONCATENATE(Table11112[[#This Row],[Resistance (Ohms)]],Table11112[[#This Row],[Tolerance]],Table11112[[#This Row],[Stock]])</f>
        <v>324kÂ±1%</v>
      </c>
      <c r="AH565" s="10" t="s">
        <v>11347</v>
      </c>
      <c r="AI565" s="6" t="s">
        <v>11351</v>
      </c>
    </row>
    <row r="566" spans="1:35">
      <c r="A566" t="s">
        <v>9890</v>
      </c>
      <c r="B566" t="s">
        <v>9891</v>
      </c>
      <c r="C566" t="s">
        <v>11083</v>
      </c>
      <c r="D566" t="s">
        <v>11084</v>
      </c>
      <c r="E566" t="s">
        <v>60</v>
      </c>
      <c r="F566" t="s">
        <v>11085</v>
      </c>
      <c r="G566">
        <v>1814</v>
      </c>
      <c r="H566">
        <v>0</v>
      </c>
      <c r="I566">
        <v>0.1</v>
      </c>
      <c r="J566">
        <v>0</v>
      </c>
      <c r="K566">
        <v>1</v>
      </c>
      <c r="L566" t="s">
        <v>38</v>
      </c>
      <c r="M566" t="s">
        <v>9895</v>
      </c>
      <c r="N566">
        <v>17.8</v>
      </c>
      <c r="O566" t="s">
        <v>24</v>
      </c>
      <c r="P566" t="s">
        <v>9896</v>
      </c>
      <c r="Q566" t="s">
        <v>9897</v>
      </c>
      <c r="R566" t="s">
        <v>20</v>
      </c>
      <c r="S566" t="s">
        <v>105</v>
      </c>
      <c r="T566" t="s">
        <v>67</v>
      </c>
      <c r="U566" t="s">
        <v>9202</v>
      </c>
      <c r="V566" t="s">
        <v>9202</v>
      </c>
      <c r="W566" t="s">
        <v>9898</v>
      </c>
      <c r="X566" t="s">
        <v>20</v>
      </c>
      <c r="Y566">
        <v>2</v>
      </c>
      <c r="AB566" s="3" t="str">
        <f>IF(Table11112[[#This Row],[In Adafruit Kit]]+Table11112[[#This Row],[Common part]]&gt;0,1,"")</f>
        <v/>
      </c>
      <c r="AE566" s="3" t="e">
        <f>VLOOKUP(Table11112[[#This Row],[Resistance (Ohms)]],Values!$A$12:'Values'!D$88,3,0)</f>
        <v>#N/A</v>
      </c>
      <c r="AF566" s="3"/>
      <c r="AG566" s="3" t="str">
        <f>CONCATENATE(Table11112[[#This Row],[Resistance (Ohms)]],Table11112[[#This Row],[Tolerance]],Table11112[[#This Row],[Stock]])</f>
        <v>17.8Â±1%</v>
      </c>
      <c r="AH566" s="10" t="s">
        <v>11347</v>
      </c>
      <c r="AI566" s="6" t="s">
        <v>11351</v>
      </c>
    </row>
    <row r="567" spans="1:35">
      <c r="A567" t="s">
        <v>9890</v>
      </c>
      <c r="B567" t="s">
        <v>9891</v>
      </c>
      <c r="C567" t="s">
        <v>11086</v>
      </c>
      <c r="D567" t="s">
        <v>11087</v>
      </c>
      <c r="E567" t="s">
        <v>60</v>
      </c>
      <c r="F567" t="s">
        <v>11088</v>
      </c>
      <c r="G567">
        <v>1813</v>
      </c>
      <c r="H567">
        <v>0</v>
      </c>
      <c r="I567">
        <v>0.1</v>
      </c>
      <c r="J567">
        <v>0</v>
      </c>
      <c r="K567">
        <v>1</v>
      </c>
      <c r="L567" t="s">
        <v>38</v>
      </c>
      <c r="M567" t="s">
        <v>9895</v>
      </c>
      <c r="N567" t="s">
        <v>1157</v>
      </c>
      <c r="O567" t="s">
        <v>24</v>
      </c>
      <c r="P567" t="s">
        <v>9896</v>
      </c>
      <c r="Q567" t="s">
        <v>9897</v>
      </c>
      <c r="R567" t="s">
        <v>20</v>
      </c>
      <c r="S567" t="s">
        <v>105</v>
      </c>
      <c r="T567" t="s">
        <v>67</v>
      </c>
      <c r="U567" t="s">
        <v>9202</v>
      </c>
      <c r="V567" t="s">
        <v>9202</v>
      </c>
      <c r="W567" t="s">
        <v>9898</v>
      </c>
      <c r="X567" t="s">
        <v>20</v>
      </c>
      <c r="Y567">
        <v>2</v>
      </c>
      <c r="AB567" s="3" t="str">
        <f>IF(Table11112[[#This Row],[In Adafruit Kit]]+Table11112[[#This Row],[Common part]]&gt;0,1,"")</f>
        <v/>
      </c>
      <c r="AE567" s="3" t="e">
        <f>VLOOKUP(Table11112[[#This Row],[Resistance (Ohms)]],Values!$A$12:'Values'!D$88,3,0)</f>
        <v>#N/A</v>
      </c>
      <c r="AF567" s="3"/>
      <c r="AG567" s="3" t="str">
        <f>CONCATENATE(Table11112[[#This Row],[Resistance (Ohms)]],Table11112[[#This Row],[Tolerance]],Table11112[[#This Row],[Stock]])</f>
        <v>6.04kÂ±1%</v>
      </c>
      <c r="AH567" s="10" t="s">
        <v>11347</v>
      </c>
      <c r="AI567" s="6" t="s">
        <v>11351</v>
      </c>
    </row>
    <row r="568" spans="1:35">
      <c r="A568" t="s">
        <v>9890</v>
      </c>
      <c r="B568" t="s">
        <v>9891</v>
      </c>
      <c r="C568" t="s">
        <v>11089</v>
      </c>
      <c r="D568" t="s">
        <v>11090</v>
      </c>
      <c r="E568" t="s">
        <v>60</v>
      </c>
      <c r="F568" t="s">
        <v>11091</v>
      </c>
      <c r="G568">
        <v>1584</v>
      </c>
      <c r="H568">
        <v>0</v>
      </c>
      <c r="I568">
        <v>0.1</v>
      </c>
      <c r="J568">
        <v>0</v>
      </c>
      <c r="K568">
        <v>1</v>
      </c>
      <c r="L568" t="s">
        <v>38</v>
      </c>
      <c r="M568" t="s">
        <v>9895</v>
      </c>
      <c r="N568" t="s">
        <v>1814</v>
      </c>
      <c r="O568" t="s">
        <v>24</v>
      </c>
      <c r="P568" t="s">
        <v>9896</v>
      </c>
      <c r="Q568" t="s">
        <v>9897</v>
      </c>
      <c r="R568" t="s">
        <v>20</v>
      </c>
      <c r="S568" t="s">
        <v>105</v>
      </c>
      <c r="T568" t="s">
        <v>67</v>
      </c>
      <c r="U568" t="s">
        <v>9202</v>
      </c>
      <c r="V568" t="s">
        <v>9202</v>
      </c>
      <c r="W568" t="s">
        <v>9898</v>
      </c>
      <c r="X568" t="s">
        <v>20</v>
      </c>
      <c r="Y568">
        <v>2</v>
      </c>
      <c r="AB568" s="3" t="str">
        <f>IF(Table11112[[#This Row],[In Adafruit Kit]]+Table11112[[#This Row],[Common part]]&gt;0,1,"")</f>
        <v/>
      </c>
      <c r="AE568" s="3" t="e">
        <f>VLOOKUP(Table11112[[#This Row],[Resistance (Ohms)]],Values!$A$12:'Values'!D$88,3,0)</f>
        <v>#N/A</v>
      </c>
      <c r="AF568" s="3"/>
      <c r="AG568" s="3" t="str">
        <f>CONCATENATE(Table11112[[#This Row],[Resistance (Ohms)]],Table11112[[#This Row],[Tolerance]],Table11112[[#This Row],[Stock]])</f>
        <v>53.6kÂ±1%</v>
      </c>
      <c r="AH568" s="10" t="s">
        <v>11347</v>
      </c>
      <c r="AI568" s="6" t="s">
        <v>11351</v>
      </c>
    </row>
    <row r="569" spans="1:35">
      <c r="A569" t="s">
        <v>9890</v>
      </c>
      <c r="B569" t="s">
        <v>9891</v>
      </c>
      <c r="C569" t="s">
        <v>11092</v>
      </c>
      <c r="D569" t="s">
        <v>11093</v>
      </c>
      <c r="E569" t="s">
        <v>60</v>
      </c>
      <c r="F569" t="s">
        <v>11094</v>
      </c>
      <c r="G569">
        <v>1754</v>
      </c>
      <c r="H569">
        <v>0</v>
      </c>
      <c r="I569">
        <v>0.1</v>
      </c>
      <c r="J569">
        <v>0</v>
      </c>
      <c r="K569">
        <v>1</v>
      </c>
      <c r="L569" t="s">
        <v>38</v>
      </c>
      <c r="M569" t="s">
        <v>9895</v>
      </c>
      <c r="N569">
        <v>40.200000000000003</v>
      </c>
      <c r="O569" t="s">
        <v>24</v>
      </c>
      <c r="P569" t="s">
        <v>9896</v>
      </c>
      <c r="Q569" t="s">
        <v>9897</v>
      </c>
      <c r="R569" t="s">
        <v>20</v>
      </c>
      <c r="S569" t="s">
        <v>105</v>
      </c>
      <c r="T569" t="s">
        <v>67</v>
      </c>
      <c r="U569" t="s">
        <v>9202</v>
      </c>
      <c r="V569" t="s">
        <v>9202</v>
      </c>
      <c r="W569" t="s">
        <v>9898</v>
      </c>
      <c r="X569" t="s">
        <v>20</v>
      </c>
      <c r="Y569">
        <v>2</v>
      </c>
      <c r="AB569" s="3" t="str">
        <f>IF(Table11112[[#This Row],[In Adafruit Kit]]+Table11112[[#This Row],[Common part]]&gt;0,1,"")</f>
        <v/>
      </c>
      <c r="AE569" s="3" t="e">
        <f>VLOOKUP(Table11112[[#This Row],[Resistance (Ohms)]],Values!$A$12:'Values'!D$88,3,0)</f>
        <v>#N/A</v>
      </c>
      <c r="AF569" s="3"/>
      <c r="AG569" s="3" t="str">
        <f>CONCATENATE(Table11112[[#This Row],[Resistance (Ohms)]],Table11112[[#This Row],[Tolerance]],Table11112[[#This Row],[Stock]])</f>
        <v>40.2Â±1%</v>
      </c>
      <c r="AH569" s="10" t="s">
        <v>11347</v>
      </c>
      <c r="AI569" s="6" t="s">
        <v>11351</v>
      </c>
    </row>
    <row r="570" spans="1:35">
      <c r="A570" t="s">
        <v>9890</v>
      </c>
      <c r="B570" t="s">
        <v>9891</v>
      </c>
      <c r="C570" t="s">
        <v>11095</v>
      </c>
      <c r="D570" t="s">
        <v>11096</v>
      </c>
      <c r="E570" t="s">
        <v>60</v>
      </c>
      <c r="F570" t="s">
        <v>11097</v>
      </c>
      <c r="G570">
        <v>1749</v>
      </c>
      <c r="H570">
        <v>0</v>
      </c>
      <c r="I570">
        <v>0.1</v>
      </c>
      <c r="J570">
        <v>0</v>
      </c>
      <c r="K570">
        <v>1</v>
      </c>
      <c r="L570" t="s">
        <v>38</v>
      </c>
      <c r="M570" t="s">
        <v>9895</v>
      </c>
      <c r="N570">
        <v>130</v>
      </c>
      <c r="O570" t="s">
        <v>24</v>
      </c>
      <c r="P570" t="s">
        <v>9896</v>
      </c>
      <c r="Q570" t="s">
        <v>9897</v>
      </c>
      <c r="R570" t="s">
        <v>20</v>
      </c>
      <c r="S570" t="s">
        <v>105</v>
      </c>
      <c r="T570" t="s">
        <v>67</v>
      </c>
      <c r="U570" t="s">
        <v>9202</v>
      </c>
      <c r="V570" t="s">
        <v>9202</v>
      </c>
      <c r="W570" t="s">
        <v>9898</v>
      </c>
      <c r="X570" t="s">
        <v>20</v>
      </c>
      <c r="Y570">
        <v>2</v>
      </c>
      <c r="AB570" s="3" t="str">
        <f>IF(Table11112[[#This Row],[In Adafruit Kit]]+Table11112[[#This Row],[Common part]]&gt;0,1,"")</f>
        <v/>
      </c>
      <c r="AE570" s="3" t="e">
        <f>VLOOKUP(Table11112[[#This Row],[Resistance (Ohms)]],Values!$A$12:'Values'!D$88,3,0)</f>
        <v>#N/A</v>
      </c>
      <c r="AF570" s="3"/>
      <c r="AG570" s="3" t="str">
        <f>CONCATENATE(Table11112[[#This Row],[Resistance (Ohms)]],Table11112[[#This Row],[Tolerance]],Table11112[[#This Row],[Stock]])</f>
        <v>130Â±1%</v>
      </c>
      <c r="AH570" s="10" t="s">
        <v>11347</v>
      </c>
      <c r="AI570" s="6" t="s">
        <v>11351</v>
      </c>
    </row>
    <row r="571" spans="1:35">
      <c r="A571" t="s">
        <v>9890</v>
      </c>
      <c r="B571" t="s">
        <v>9891</v>
      </c>
      <c r="C571" t="s">
        <v>11098</v>
      </c>
      <c r="D571" t="s">
        <v>11099</v>
      </c>
      <c r="E571" t="s">
        <v>60</v>
      </c>
      <c r="F571" t="s">
        <v>11100</v>
      </c>
      <c r="G571">
        <v>1727</v>
      </c>
      <c r="H571">
        <v>0</v>
      </c>
      <c r="I571">
        <v>0.1</v>
      </c>
      <c r="J571">
        <v>0</v>
      </c>
      <c r="K571">
        <v>1</v>
      </c>
      <c r="L571" t="s">
        <v>38</v>
      </c>
      <c r="M571" t="s">
        <v>9895</v>
      </c>
      <c r="N571" t="s">
        <v>1716</v>
      </c>
      <c r="O571" t="s">
        <v>24</v>
      </c>
      <c r="P571" t="s">
        <v>9896</v>
      </c>
      <c r="Q571" t="s">
        <v>9897</v>
      </c>
      <c r="R571" t="s">
        <v>20</v>
      </c>
      <c r="S571" t="s">
        <v>105</v>
      </c>
      <c r="T571" t="s">
        <v>67</v>
      </c>
      <c r="U571" t="s">
        <v>9202</v>
      </c>
      <c r="V571" t="s">
        <v>9202</v>
      </c>
      <c r="W571" t="s">
        <v>9898</v>
      </c>
      <c r="X571" t="s">
        <v>20</v>
      </c>
      <c r="Y571">
        <v>2</v>
      </c>
      <c r="AB571" s="3" t="str">
        <f>IF(Table11112[[#This Row],[In Adafruit Kit]]+Table11112[[#This Row],[Common part]]&gt;0,1,"")</f>
        <v/>
      </c>
      <c r="AE571" s="3" t="e">
        <f>VLOOKUP(Table11112[[#This Row],[Resistance (Ohms)]],Values!$A$12:'Values'!D$88,3,0)</f>
        <v>#N/A</v>
      </c>
      <c r="AF571" s="3"/>
      <c r="AG571" s="3" t="str">
        <f>CONCATENATE(Table11112[[#This Row],[Resistance (Ohms)]],Table11112[[#This Row],[Tolerance]],Table11112[[#This Row],[Stock]])</f>
        <v>698kÂ±1%</v>
      </c>
      <c r="AH571" s="10" t="s">
        <v>11347</v>
      </c>
      <c r="AI571" s="6" t="s">
        <v>11351</v>
      </c>
    </row>
    <row r="572" spans="1:35">
      <c r="A572" t="s">
        <v>9890</v>
      </c>
      <c r="B572" t="s">
        <v>9891</v>
      </c>
      <c r="C572" t="s">
        <v>11101</v>
      </c>
      <c r="D572" t="s">
        <v>11102</v>
      </c>
      <c r="E572" t="s">
        <v>60</v>
      </c>
      <c r="F572" t="s">
        <v>11103</v>
      </c>
      <c r="G572">
        <v>1041</v>
      </c>
      <c r="H572">
        <v>0</v>
      </c>
      <c r="I572">
        <v>0.1</v>
      </c>
      <c r="J572">
        <v>0</v>
      </c>
      <c r="K572">
        <v>1</v>
      </c>
      <c r="L572" t="s">
        <v>38</v>
      </c>
      <c r="M572" t="s">
        <v>9895</v>
      </c>
      <c r="N572" t="s">
        <v>1258</v>
      </c>
      <c r="O572" t="s">
        <v>24</v>
      </c>
      <c r="P572" t="s">
        <v>9896</v>
      </c>
      <c r="Q572" t="s">
        <v>9897</v>
      </c>
      <c r="R572" t="s">
        <v>20</v>
      </c>
      <c r="S572" t="s">
        <v>105</v>
      </c>
      <c r="T572" t="s">
        <v>67</v>
      </c>
      <c r="U572" t="s">
        <v>9202</v>
      </c>
      <c r="V572" t="s">
        <v>9202</v>
      </c>
      <c r="W572" t="s">
        <v>9898</v>
      </c>
      <c r="X572" t="s">
        <v>20</v>
      </c>
      <c r="Y572">
        <v>2</v>
      </c>
      <c r="AB572" s="3" t="str">
        <f>IF(Table11112[[#This Row],[In Adafruit Kit]]+Table11112[[#This Row],[Common part]]&gt;0,1,"")</f>
        <v/>
      </c>
      <c r="AE572" s="3" t="e">
        <f>VLOOKUP(Table11112[[#This Row],[Resistance (Ohms)]],Values!$A$12:'Values'!D$88,3,0)</f>
        <v>#N/A</v>
      </c>
      <c r="AF572" s="3"/>
      <c r="AG572" s="3" t="str">
        <f>CONCATENATE(Table11112[[#This Row],[Resistance (Ohms)]],Table11112[[#This Row],[Tolerance]],Table11112[[#This Row],[Stock]])</f>
        <v>10.2kÂ±1%</v>
      </c>
      <c r="AH572" s="10" t="s">
        <v>11347</v>
      </c>
      <c r="AI572" s="6" t="s">
        <v>11351</v>
      </c>
    </row>
    <row r="573" spans="1:35">
      <c r="A573" t="s">
        <v>9890</v>
      </c>
      <c r="B573" t="s">
        <v>9891</v>
      </c>
      <c r="C573" t="s">
        <v>11104</v>
      </c>
      <c r="D573" t="s">
        <v>11105</v>
      </c>
      <c r="E573" t="s">
        <v>60</v>
      </c>
      <c r="F573" t="s">
        <v>11106</v>
      </c>
      <c r="G573">
        <v>1494</v>
      </c>
      <c r="H573">
        <v>0</v>
      </c>
      <c r="I573">
        <v>0.1</v>
      </c>
      <c r="J573">
        <v>0</v>
      </c>
      <c r="K573">
        <v>1</v>
      </c>
      <c r="L573" t="s">
        <v>38</v>
      </c>
      <c r="M573" t="s">
        <v>9895</v>
      </c>
      <c r="N573">
        <v>32.4</v>
      </c>
      <c r="O573" t="s">
        <v>24</v>
      </c>
      <c r="P573" t="s">
        <v>9896</v>
      </c>
      <c r="Q573" t="s">
        <v>9897</v>
      </c>
      <c r="R573" t="s">
        <v>20</v>
      </c>
      <c r="S573" t="s">
        <v>105</v>
      </c>
      <c r="T573" t="s">
        <v>67</v>
      </c>
      <c r="U573" t="s">
        <v>9202</v>
      </c>
      <c r="V573" t="s">
        <v>9202</v>
      </c>
      <c r="W573" t="s">
        <v>9898</v>
      </c>
      <c r="X573" t="s">
        <v>20</v>
      </c>
      <c r="Y573">
        <v>2</v>
      </c>
      <c r="AB573" s="3" t="str">
        <f>IF(Table11112[[#This Row],[In Adafruit Kit]]+Table11112[[#This Row],[Common part]]&gt;0,1,"")</f>
        <v/>
      </c>
      <c r="AE573" s="3" t="e">
        <f>VLOOKUP(Table11112[[#This Row],[Resistance (Ohms)]],Values!$A$12:'Values'!D$88,3,0)</f>
        <v>#N/A</v>
      </c>
      <c r="AF573" s="3"/>
      <c r="AG573" s="3" t="str">
        <f>CONCATENATE(Table11112[[#This Row],[Resistance (Ohms)]],Table11112[[#This Row],[Tolerance]],Table11112[[#This Row],[Stock]])</f>
        <v>32.4Â±1%</v>
      </c>
      <c r="AH573" s="10" t="s">
        <v>11347</v>
      </c>
      <c r="AI573" s="6" t="s">
        <v>11351</v>
      </c>
    </row>
    <row r="574" spans="1:35">
      <c r="A574" t="s">
        <v>9890</v>
      </c>
      <c r="B574" t="s">
        <v>9891</v>
      </c>
      <c r="C574" t="s">
        <v>11107</v>
      </c>
      <c r="D574" t="s">
        <v>11108</v>
      </c>
      <c r="E574" t="s">
        <v>60</v>
      </c>
      <c r="F574" t="s">
        <v>11109</v>
      </c>
      <c r="G574">
        <v>1468</v>
      </c>
      <c r="H574">
        <v>0</v>
      </c>
      <c r="I574">
        <v>0.1</v>
      </c>
      <c r="J574">
        <v>0</v>
      </c>
      <c r="K574">
        <v>1</v>
      </c>
      <c r="L574" t="s">
        <v>38</v>
      </c>
      <c r="M574" t="s">
        <v>9895</v>
      </c>
      <c r="N574">
        <v>69.8</v>
      </c>
      <c r="O574" t="s">
        <v>24</v>
      </c>
      <c r="P574" t="s">
        <v>9896</v>
      </c>
      <c r="Q574" t="s">
        <v>9897</v>
      </c>
      <c r="R574" t="s">
        <v>20</v>
      </c>
      <c r="S574" t="s">
        <v>105</v>
      </c>
      <c r="T574" t="s">
        <v>67</v>
      </c>
      <c r="U574" t="s">
        <v>9202</v>
      </c>
      <c r="V574" t="s">
        <v>9202</v>
      </c>
      <c r="W574" t="s">
        <v>9898</v>
      </c>
      <c r="X574" t="s">
        <v>20</v>
      </c>
      <c r="Y574">
        <v>2</v>
      </c>
      <c r="AB574" s="3" t="str">
        <f>IF(Table11112[[#This Row],[In Adafruit Kit]]+Table11112[[#This Row],[Common part]]&gt;0,1,"")</f>
        <v/>
      </c>
      <c r="AE574" s="3" t="e">
        <f>VLOOKUP(Table11112[[#This Row],[Resistance (Ohms)]],Values!$A$12:'Values'!D$88,3,0)</f>
        <v>#N/A</v>
      </c>
      <c r="AF574" s="3"/>
      <c r="AG574" s="3" t="str">
        <f>CONCATENATE(Table11112[[#This Row],[Resistance (Ohms)]],Table11112[[#This Row],[Tolerance]],Table11112[[#This Row],[Stock]])</f>
        <v>69.8Â±1%</v>
      </c>
      <c r="AH574" s="10" t="s">
        <v>11347</v>
      </c>
      <c r="AI574" s="6" t="s">
        <v>11351</v>
      </c>
    </row>
    <row r="575" spans="1:35">
      <c r="A575" t="s">
        <v>9890</v>
      </c>
      <c r="B575" t="s">
        <v>9891</v>
      </c>
      <c r="C575" t="s">
        <v>11110</v>
      </c>
      <c r="D575" t="s">
        <v>11111</v>
      </c>
      <c r="E575" t="s">
        <v>60</v>
      </c>
      <c r="F575" t="s">
        <v>11112</v>
      </c>
      <c r="G575">
        <v>1264</v>
      </c>
      <c r="H575">
        <v>0</v>
      </c>
      <c r="I575">
        <v>0.1</v>
      </c>
      <c r="J575">
        <v>0</v>
      </c>
      <c r="K575">
        <v>1</v>
      </c>
      <c r="L575" t="s">
        <v>38</v>
      </c>
      <c r="M575" t="s">
        <v>9895</v>
      </c>
      <c r="N575" t="s">
        <v>1365</v>
      </c>
      <c r="O575" t="s">
        <v>24</v>
      </c>
      <c r="P575" t="s">
        <v>9896</v>
      </c>
      <c r="Q575" t="s">
        <v>9897</v>
      </c>
      <c r="R575" t="s">
        <v>20</v>
      </c>
      <c r="S575" t="s">
        <v>105</v>
      </c>
      <c r="T575" t="s">
        <v>67</v>
      </c>
      <c r="U575" t="s">
        <v>9202</v>
      </c>
      <c r="V575" t="s">
        <v>9202</v>
      </c>
      <c r="W575" t="s">
        <v>9898</v>
      </c>
      <c r="X575" t="s">
        <v>20</v>
      </c>
      <c r="Y575">
        <v>2</v>
      </c>
      <c r="AB575" s="3" t="str">
        <f>IF(Table11112[[#This Row],[In Adafruit Kit]]+Table11112[[#This Row],[Common part]]&gt;0,1,"")</f>
        <v/>
      </c>
      <c r="AE575" s="3" t="e">
        <f>VLOOKUP(Table11112[[#This Row],[Resistance (Ohms)]],Values!$A$12:'Values'!D$88,3,0)</f>
        <v>#N/A</v>
      </c>
      <c r="AF575" s="3"/>
      <c r="AG575" s="3" t="str">
        <f>CONCATENATE(Table11112[[#This Row],[Resistance (Ohms)]],Table11112[[#This Row],[Tolerance]],Table11112[[#This Row],[Stock]])</f>
        <v>1.87kÂ±1%</v>
      </c>
      <c r="AH575" s="10" t="s">
        <v>11347</v>
      </c>
      <c r="AI575" s="6" t="s">
        <v>11351</v>
      </c>
    </row>
    <row r="576" spans="1:35">
      <c r="A576" t="s">
        <v>9890</v>
      </c>
      <c r="B576" t="s">
        <v>9891</v>
      </c>
      <c r="C576" t="s">
        <v>11113</v>
      </c>
      <c r="D576" t="s">
        <v>11114</v>
      </c>
      <c r="E576" t="s">
        <v>60</v>
      </c>
      <c r="F576" t="s">
        <v>11115</v>
      </c>
      <c r="G576">
        <v>1249</v>
      </c>
      <c r="H576">
        <v>0</v>
      </c>
      <c r="I576">
        <v>0.1</v>
      </c>
      <c r="J576">
        <v>0</v>
      </c>
      <c r="K576">
        <v>1</v>
      </c>
      <c r="L576" t="s">
        <v>38</v>
      </c>
      <c r="M576" t="s">
        <v>9895</v>
      </c>
      <c r="N576" t="s">
        <v>1380</v>
      </c>
      <c r="O576" t="s">
        <v>24</v>
      </c>
      <c r="P576" t="s">
        <v>9896</v>
      </c>
      <c r="Q576" t="s">
        <v>9897</v>
      </c>
      <c r="R576" t="s">
        <v>20</v>
      </c>
      <c r="S576" t="s">
        <v>105</v>
      </c>
      <c r="T576" t="s">
        <v>67</v>
      </c>
      <c r="U576" t="s">
        <v>9202</v>
      </c>
      <c r="V576" t="s">
        <v>9202</v>
      </c>
      <c r="W576" t="s">
        <v>9898</v>
      </c>
      <c r="X576" t="s">
        <v>20</v>
      </c>
      <c r="Y576">
        <v>2</v>
      </c>
      <c r="AB576" s="3" t="str">
        <f>IF(Table11112[[#This Row],[In Adafruit Kit]]+Table11112[[#This Row],[Common part]]&gt;0,1,"")</f>
        <v/>
      </c>
      <c r="AE576" s="3" t="e">
        <f>VLOOKUP(Table11112[[#This Row],[Resistance (Ohms)]],Values!$A$12:'Values'!D$88,3,0)</f>
        <v>#N/A</v>
      </c>
      <c r="AF576" s="3"/>
      <c r="AG576" s="3" t="str">
        <f>CONCATENATE(Table11112[[#This Row],[Resistance (Ohms)]],Table11112[[#This Row],[Tolerance]],Table11112[[#This Row],[Stock]])</f>
        <v>127kÂ±1%</v>
      </c>
      <c r="AH576" s="10" t="s">
        <v>11347</v>
      </c>
      <c r="AI576" s="6" t="s">
        <v>11351</v>
      </c>
    </row>
    <row r="577" spans="1:35">
      <c r="A577" t="s">
        <v>9890</v>
      </c>
      <c r="B577" t="s">
        <v>9891</v>
      </c>
      <c r="C577" t="s">
        <v>11116</v>
      </c>
      <c r="D577" t="s">
        <v>11117</v>
      </c>
      <c r="E577" t="s">
        <v>60</v>
      </c>
      <c r="F577" t="s">
        <v>11118</v>
      </c>
      <c r="G577">
        <v>1230</v>
      </c>
      <c r="H577">
        <v>0</v>
      </c>
      <c r="I577">
        <v>0.1</v>
      </c>
      <c r="J577">
        <v>0</v>
      </c>
      <c r="K577">
        <v>1</v>
      </c>
      <c r="L577" t="s">
        <v>38</v>
      </c>
      <c r="M577" t="s">
        <v>9895</v>
      </c>
      <c r="N577">
        <v>64.900000000000006</v>
      </c>
      <c r="O577" t="s">
        <v>24</v>
      </c>
      <c r="P577" t="s">
        <v>9896</v>
      </c>
      <c r="Q577" t="s">
        <v>9897</v>
      </c>
      <c r="R577" t="s">
        <v>20</v>
      </c>
      <c r="S577" t="s">
        <v>105</v>
      </c>
      <c r="T577" t="s">
        <v>67</v>
      </c>
      <c r="U577" t="s">
        <v>9202</v>
      </c>
      <c r="V577" t="s">
        <v>9202</v>
      </c>
      <c r="W577" t="s">
        <v>9898</v>
      </c>
      <c r="X577" t="s">
        <v>20</v>
      </c>
      <c r="Y577">
        <v>2</v>
      </c>
      <c r="AB577" s="3" t="str">
        <f>IF(Table11112[[#This Row],[In Adafruit Kit]]+Table11112[[#This Row],[Common part]]&gt;0,1,"")</f>
        <v/>
      </c>
      <c r="AE577" s="3" t="e">
        <f>VLOOKUP(Table11112[[#This Row],[Resistance (Ohms)]],Values!$A$12:'Values'!D$88,3,0)</f>
        <v>#N/A</v>
      </c>
      <c r="AF577" s="3"/>
      <c r="AG577" s="3" t="str">
        <f>CONCATENATE(Table11112[[#This Row],[Resistance (Ohms)]],Table11112[[#This Row],[Tolerance]],Table11112[[#This Row],[Stock]])</f>
        <v>64.9Â±1%</v>
      </c>
      <c r="AH577" s="10" t="s">
        <v>11347</v>
      </c>
      <c r="AI577" s="6" t="s">
        <v>11351</v>
      </c>
    </row>
    <row r="578" spans="1:35">
      <c r="A578" t="s">
        <v>9890</v>
      </c>
      <c r="B578" t="s">
        <v>9891</v>
      </c>
      <c r="C578" t="s">
        <v>11119</v>
      </c>
      <c r="D578" t="s">
        <v>11120</v>
      </c>
      <c r="E578" t="s">
        <v>60</v>
      </c>
      <c r="F578" t="s">
        <v>11121</v>
      </c>
      <c r="G578">
        <v>1223</v>
      </c>
      <c r="H578">
        <v>0</v>
      </c>
      <c r="I578">
        <v>0.1</v>
      </c>
      <c r="J578">
        <v>0</v>
      </c>
      <c r="K578">
        <v>1</v>
      </c>
      <c r="L578" t="s">
        <v>38</v>
      </c>
      <c r="M578" t="s">
        <v>9895</v>
      </c>
      <c r="N578" t="s">
        <v>3236</v>
      </c>
      <c r="O578" t="s">
        <v>24</v>
      </c>
      <c r="P578" t="s">
        <v>9896</v>
      </c>
      <c r="Q578" t="s">
        <v>9897</v>
      </c>
      <c r="R578" t="s">
        <v>20</v>
      </c>
      <c r="S578" t="s">
        <v>105</v>
      </c>
      <c r="T578" t="s">
        <v>67</v>
      </c>
      <c r="U578" t="s">
        <v>9202</v>
      </c>
      <c r="V578" t="s">
        <v>9202</v>
      </c>
      <c r="W578" t="s">
        <v>9898</v>
      </c>
      <c r="X578" t="s">
        <v>20</v>
      </c>
      <c r="Y578">
        <v>2</v>
      </c>
      <c r="AB578" s="3" t="str">
        <f>IF(Table11112[[#This Row],[In Adafruit Kit]]+Table11112[[#This Row],[Common part]]&gt;0,1,"")</f>
        <v/>
      </c>
      <c r="AE578" s="3" t="e">
        <f>VLOOKUP(Table11112[[#This Row],[Resistance (Ohms)]],Values!$A$12:'Values'!D$88,3,0)</f>
        <v>#N/A</v>
      </c>
      <c r="AF578" s="3"/>
      <c r="AG578" s="3" t="str">
        <f>CONCATENATE(Table11112[[#This Row],[Resistance (Ohms)]],Table11112[[#This Row],[Tolerance]],Table11112[[#This Row],[Stock]])</f>
        <v>523kÂ±1%</v>
      </c>
      <c r="AH578" s="10" t="s">
        <v>11347</v>
      </c>
      <c r="AI578" s="6" t="s">
        <v>11351</v>
      </c>
    </row>
    <row r="579" spans="1:35">
      <c r="A579" t="s">
        <v>9890</v>
      </c>
      <c r="B579" t="s">
        <v>9891</v>
      </c>
      <c r="C579" t="s">
        <v>11122</v>
      </c>
      <c r="D579" t="s">
        <v>11123</v>
      </c>
      <c r="E579" t="s">
        <v>60</v>
      </c>
      <c r="F579" t="s">
        <v>11124</v>
      </c>
      <c r="G579">
        <v>1142</v>
      </c>
      <c r="H579">
        <v>0</v>
      </c>
      <c r="I579">
        <v>0.1</v>
      </c>
      <c r="J579">
        <v>0</v>
      </c>
      <c r="K579">
        <v>1</v>
      </c>
      <c r="L579" t="s">
        <v>38</v>
      </c>
      <c r="M579" t="s">
        <v>9895</v>
      </c>
      <c r="N579" t="s">
        <v>3089</v>
      </c>
      <c r="O579" t="s">
        <v>24</v>
      </c>
      <c r="P579" t="s">
        <v>9896</v>
      </c>
      <c r="Q579" t="s">
        <v>9897</v>
      </c>
      <c r="R579" t="s">
        <v>20</v>
      </c>
      <c r="S579" t="s">
        <v>105</v>
      </c>
      <c r="T579" t="s">
        <v>67</v>
      </c>
      <c r="U579" t="s">
        <v>9202</v>
      </c>
      <c r="V579" t="s">
        <v>9202</v>
      </c>
      <c r="W579" t="s">
        <v>9898</v>
      </c>
      <c r="X579" t="s">
        <v>20</v>
      </c>
      <c r="Y579">
        <v>2</v>
      </c>
      <c r="AB579" s="3" t="str">
        <f>IF(Table11112[[#This Row],[In Adafruit Kit]]+Table11112[[#This Row],[Common part]]&gt;0,1,"")</f>
        <v/>
      </c>
      <c r="AE579" s="3" t="e">
        <f>VLOOKUP(Table11112[[#This Row],[Resistance (Ohms)]],Values!$A$12:'Values'!D$88,3,0)</f>
        <v>#N/A</v>
      </c>
      <c r="AF579" s="3"/>
      <c r="AG579" s="3" t="str">
        <f>CONCATENATE(Table11112[[#This Row],[Resistance (Ohms)]],Table11112[[#This Row],[Tolerance]],Table11112[[#This Row],[Stock]])</f>
        <v>1.33kÂ±1%</v>
      </c>
      <c r="AH579" s="10" t="s">
        <v>11347</v>
      </c>
      <c r="AI579" s="6" t="s">
        <v>11351</v>
      </c>
    </row>
    <row r="580" spans="1:35">
      <c r="A580" t="s">
        <v>9890</v>
      </c>
      <c r="B580" t="s">
        <v>9891</v>
      </c>
      <c r="C580" t="s">
        <v>11125</v>
      </c>
      <c r="D580" t="s">
        <v>11126</v>
      </c>
      <c r="E580" t="s">
        <v>60</v>
      </c>
      <c r="F580" t="s">
        <v>11127</v>
      </c>
      <c r="G580">
        <v>1136</v>
      </c>
      <c r="H580">
        <v>0</v>
      </c>
      <c r="I580">
        <v>0.1</v>
      </c>
      <c r="J580">
        <v>0</v>
      </c>
      <c r="K580">
        <v>1</v>
      </c>
      <c r="L580" t="s">
        <v>38</v>
      </c>
      <c r="M580" t="s">
        <v>9895</v>
      </c>
      <c r="N580">
        <v>57.6</v>
      </c>
      <c r="O580" t="s">
        <v>24</v>
      </c>
      <c r="P580" t="s">
        <v>9896</v>
      </c>
      <c r="Q580" t="s">
        <v>9897</v>
      </c>
      <c r="R580" t="s">
        <v>20</v>
      </c>
      <c r="S580" t="s">
        <v>105</v>
      </c>
      <c r="T580" t="s">
        <v>67</v>
      </c>
      <c r="U580" t="s">
        <v>9202</v>
      </c>
      <c r="V580" t="s">
        <v>9202</v>
      </c>
      <c r="W580" t="s">
        <v>9898</v>
      </c>
      <c r="X580" t="s">
        <v>20</v>
      </c>
      <c r="Y580">
        <v>2</v>
      </c>
      <c r="AB580" s="3" t="str">
        <f>IF(Table11112[[#This Row],[In Adafruit Kit]]+Table11112[[#This Row],[Common part]]&gt;0,1,"")</f>
        <v/>
      </c>
      <c r="AE580" s="3" t="e">
        <f>VLOOKUP(Table11112[[#This Row],[Resistance (Ohms)]],Values!$A$12:'Values'!D$88,3,0)</f>
        <v>#N/A</v>
      </c>
      <c r="AF580" s="3"/>
      <c r="AG580" s="3" t="str">
        <f>CONCATENATE(Table11112[[#This Row],[Resistance (Ohms)]],Table11112[[#This Row],[Tolerance]],Table11112[[#This Row],[Stock]])</f>
        <v>57.6Â±1%</v>
      </c>
      <c r="AH580" s="10" t="s">
        <v>11347</v>
      </c>
      <c r="AI580" s="6" t="s">
        <v>11351</v>
      </c>
    </row>
    <row r="581" spans="1:35">
      <c r="A581" t="s">
        <v>9890</v>
      </c>
      <c r="B581" t="s">
        <v>9891</v>
      </c>
      <c r="C581" t="s">
        <v>11128</v>
      </c>
      <c r="D581" t="s">
        <v>11129</v>
      </c>
      <c r="E581" t="s">
        <v>60</v>
      </c>
      <c r="F581" t="s">
        <v>11130</v>
      </c>
      <c r="G581">
        <v>1094</v>
      </c>
      <c r="H581">
        <v>0</v>
      </c>
      <c r="I581">
        <v>0.1</v>
      </c>
      <c r="J581">
        <v>0</v>
      </c>
      <c r="K581">
        <v>1</v>
      </c>
      <c r="L581" t="s">
        <v>38</v>
      </c>
      <c r="M581" t="s">
        <v>9895</v>
      </c>
      <c r="N581">
        <v>73.2</v>
      </c>
      <c r="O581" t="s">
        <v>24</v>
      </c>
      <c r="P581" t="s">
        <v>9896</v>
      </c>
      <c r="Q581" t="s">
        <v>9897</v>
      </c>
      <c r="R581" t="s">
        <v>20</v>
      </c>
      <c r="S581" t="s">
        <v>105</v>
      </c>
      <c r="T581" t="s">
        <v>67</v>
      </c>
      <c r="U581" t="s">
        <v>9202</v>
      </c>
      <c r="V581" t="s">
        <v>9202</v>
      </c>
      <c r="W581" t="s">
        <v>9898</v>
      </c>
      <c r="X581" t="s">
        <v>20</v>
      </c>
      <c r="Y581">
        <v>2</v>
      </c>
      <c r="AB581" s="3" t="str">
        <f>IF(Table11112[[#This Row],[In Adafruit Kit]]+Table11112[[#This Row],[Common part]]&gt;0,1,"")</f>
        <v/>
      </c>
      <c r="AE581" s="3" t="e">
        <f>VLOOKUP(Table11112[[#This Row],[Resistance (Ohms)]],Values!$A$12:'Values'!D$88,3,0)</f>
        <v>#N/A</v>
      </c>
      <c r="AF581" s="3"/>
      <c r="AG581" s="3" t="str">
        <f>CONCATENATE(Table11112[[#This Row],[Resistance (Ohms)]],Table11112[[#This Row],[Tolerance]],Table11112[[#This Row],[Stock]])</f>
        <v>73.2Â±1%</v>
      </c>
      <c r="AH581" s="10" t="s">
        <v>11347</v>
      </c>
      <c r="AI581" s="6" t="s">
        <v>11351</v>
      </c>
    </row>
    <row r="582" spans="1:35">
      <c r="A582" t="s">
        <v>9890</v>
      </c>
      <c r="B582" t="s">
        <v>9891</v>
      </c>
      <c r="C582" t="s">
        <v>11131</v>
      </c>
      <c r="D582" t="s">
        <v>11132</v>
      </c>
      <c r="E582" t="s">
        <v>60</v>
      </c>
      <c r="F582" t="s">
        <v>11133</v>
      </c>
      <c r="G582">
        <v>1071</v>
      </c>
      <c r="H582">
        <v>0</v>
      </c>
      <c r="I582">
        <v>0.1</v>
      </c>
      <c r="J582">
        <v>0</v>
      </c>
      <c r="K582">
        <v>1</v>
      </c>
      <c r="L582" t="s">
        <v>38</v>
      </c>
      <c r="M582" t="s">
        <v>9895</v>
      </c>
      <c r="N582">
        <v>66.5</v>
      </c>
      <c r="O582" t="s">
        <v>24</v>
      </c>
      <c r="P582" t="s">
        <v>9896</v>
      </c>
      <c r="Q582" t="s">
        <v>9897</v>
      </c>
      <c r="R582" t="s">
        <v>20</v>
      </c>
      <c r="S582" t="s">
        <v>105</v>
      </c>
      <c r="T582" t="s">
        <v>67</v>
      </c>
      <c r="U582" t="s">
        <v>9202</v>
      </c>
      <c r="V582" t="s">
        <v>9202</v>
      </c>
      <c r="W582" t="s">
        <v>9898</v>
      </c>
      <c r="X582" t="s">
        <v>20</v>
      </c>
      <c r="Y582">
        <v>2</v>
      </c>
      <c r="AB582" s="3" t="str">
        <f>IF(Table11112[[#This Row],[In Adafruit Kit]]+Table11112[[#This Row],[Common part]]&gt;0,1,"")</f>
        <v/>
      </c>
      <c r="AE582" s="3" t="e">
        <f>VLOOKUP(Table11112[[#This Row],[Resistance (Ohms)]],Values!$A$12:'Values'!D$88,3,0)</f>
        <v>#N/A</v>
      </c>
      <c r="AF582" s="3"/>
      <c r="AG582" s="3" t="str">
        <f>CONCATENATE(Table11112[[#This Row],[Resistance (Ohms)]],Table11112[[#This Row],[Tolerance]],Table11112[[#This Row],[Stock]])</f>
        <v>66.5Â±1%</v>
      </c>
      <c r="AH582" s="10" t="s">
        <v>11347</v>
      </c>
      <c r="AI582" s="6" t="s">
        <v>11351</v>
      </c>
    </row>
    <row r="583" spans="1:35">
      <c r="A583" t="s">
        <v>9890</v>
      </c>
      <c r="B583" t="s">
        <v>9891</v>
      </c>
      <c r="C583" t="s">
        <v>11134</v>
      </c>
      <c r="D583" t="s">
        <v>11135</v>
      </c>
      <c r="E583" t="s">
        <v>60</v>
      </c>
      <c r="F583" t="s">
        <v>11136</v>
      </c>
      <c r="G583">
        <v>966</v>
      </c>
      <c r="H583">
        <v>0</v>
      </c>
      <c r="I583">
        <v>0.1</v>
      </c>
      <c r="J583">
        <v>0</v>
      </c>
      <c r="K583">
        <v>1</v>
      </c>
      <c r="L583" t="s">
        <v>38</v>
      </c>
      <c r="M583" t="s">
        <v>9895</v>
      </c>
      <c r="N583">
        <v>44.2</v>
      </c>
      <c r="O583" t="s">
        <v>24</v>
      </c>
      <c r="P583" t="s">
        <v>9896</v>
      </c>
      <c r="Q583" t="s">
        <v>9897</v>
      </c>
      <c r="R583" t="s">
        <v>20</v>
      </c>
      <c r="S583" t="s">
        <v>105</v>
      </c>
      <c r="T583" t="s">
        <v>67</v>
      </c>
      <c r="U583" t="s">
        <v>9202</v>
      </c>
      <c r="V583" t="s">
        <v>9202</v>
      </c>
      <c r="W583" t="s">
        <v>9898</v>
      </c>
      <c r="X583" t="s">
        <v>20</v>
      </c>
      <c r="Y583">
        <v>2</v>
      </c>
      <c r="AB583" s="3" t="str">
        <f>IF(Table11112[[#This Row],[In Adafruit Kit]]+Table11112[[#This Row],[Common part]]&gt;0,1,"")</f>
        <v/>
      </c>
      <c r="AE583" s="3" t="e">
        <f>VLOOKUP(Table11112[[#This Row],[Resistance (Ohms)]],Values!$A$12:'Values'!D$88,3,0)</f>
        <v>#N/A</v>
      </c>
      <c r="AF583" s="3"/>
      <c r="AG583" s="3" t="str">
        <f>CONCATENATE(Table11112[[#This Row],[Resistance (Ohms)]],Table11112[[#This Row],[Tolerance]],Table11112[[#This Row],[Stock]])</f>
        <v>44.2Â±1%</v>
      </c>
      <c r="AH583" s="10" t="s">
        <v>11347</v>
      </c>
      <c r="AI583" s="6" t="s">
        <v>11351</v>
      </c>
    </row>
    <row r="584" spans="1:35">
      <c r="A584" t="s">
        <v>9890</v>
      </c>
      <c r="B584" t="s">
        <v>9891</v>
      </c>
      <c r="C584" t="s">
        <v>11137</v>
      </c>
      <c r="D584" t="s">
        <v>11138</v>
      </c>
      <c r="E584" t="s">
        <v>60</v>
      </c>
      <c r="F584" t="s">
        <v>11139</v>
      </c>
      <c r="G584">
        <v>886</v>
      </c>
      <c r="H584">
        <v>0</v>
      </c>
      <c r="I584">
        <v>0.1</v>
      </c>
      <c r="J584">
        <v>0</v>
      </c>
      <c r="K584">
        <v>1</v>
      </c>
      <c r="L584" t="s">
        <v>38</v>
      </c>
      <c r="M584" t="s">
        <v>9895</v>
      </c>
      <c r="N584">
        <v>187</v>
      </c>
      <c r="O584" t="s">
        <v>24</v>
      </c>
      <c r="P584" t="s">
        <v>9896</v>
      </c>
      <c r="Q584" t="s">
        <v>9897</v>
      </c>
      <c r="R584" t="s">
        <v>20</v>
      </c>
      <c r="S584" t="s">
        <v>105</v>
      </c>
      <c r="T584" t="s">
        <v>67</v>
      </c>
      <c r="U584" t="s">
        <v>9202</v>
      </c>
      <c r="V584" t="s">
        <v>9202</v>
      </c>
      <c r="W584" t="s">
        <v>9898</v>
      </c>
      <c r="X584" t="s">
        <v>20</v>
      </c>
      <c r="Y584">
        <v>2</v>
      </c>
      <c r="AB584" s="3" t="str">
        <f>IF(Table11112[[#This Row],[In Adafruit Kit]]+Table11112[[#This Row],[Common part]]&gt;0,1,"")</f>
        <v/>
      </c>
      <c r="AE584" s="3" t="e">
        <f>VLOOKUP(Table11112[[#This Row],[Resistance (Ohms)]],Values!$A$12:'Values'!D$88,3,0)</f>
        <v>#N/A</v>
      </c>
      <c r="AF584" s="3"/>
      <c r="AG584" s="3" t="str">
        <f>CONCATENATE(Table11112[[#This Row],[Resistance (Ohms)]],Table11112[[#This Row],[Tolerance]],Table11112[[#This Row],[Stock]])</f>
        <v>187Â±1%</v>
      </c>
      <c r="AH584" s="10" t="s">
        <v>11347</v>
      </c>
      <c r="AI584" s="6" t="s">
        <v>11351</v>
      </c>
    </row>
    <row r="585" spans="1:35">
      <c r="A585" t="s">
        <v>9890</v>
      </c>
      <c r="B585" t="s">
        <v>9891</v>
      </c>
      <c r="C585" t="s">
        <v>11140</v>
      </c>
      <c r="D585" t="s">
        <v>11141</v>
      </c>
      <c r="E585" t="s">
        <v>60</v>
      </c>
      <c r="F585" t="s">
        <v>11142</v>
      </c>
      <c r="G585">
        <v>720</v>
      </c>
      <c r="H585">
        <v>0</v>
      </c>
      <c r="I585">
        <v>0.1</v>
      </c>
      <c r="J585">
        <v>0</v>
      </c>
      <c r="K585">
        <v>1</v>
      </c>
      <c r="L585" t="s">
        <v>38</v>
      </c>
      <c r="M585" t="s">
        <v>9895</v>
      </c>
      <c r="N585" t="s">
        <v>2651</v>
      </c>
      <c r="O585" t="s">
        <v>24</v>
      </c>
      <c r="P585" t="s">
        <v>9896</v>
      </c>
      <c r="Q585" t="s">
        <v>9897</v>
      </c>
      <c r="R585" t="s">
        <v>20</v>
      </c>
      <c r="S585" t="s">
        <v>105</v>
      </c>
      <c r="T585" t="s">
        <v>67</v>
      </c>
      <c r="U585" t="s">
        <v>9202</v>
      </c>
      <c r="V585" t="s">
        <v>9202</v>
      </c>
      <c r="W585" t="s">
        <v>9898</v>
      </c>
      <c r="X585" t="s">
        <v>20</v>
      </c>
      <c r="Y585">
        <v>2</v>
      </c>
      <c r="AB585" s="3" t="str">
        <f>IF(Table11112[[#This Row],[In Adafruit Kit]]+Table11112[[#This Row],[Common part]]&gt;0,1,"")</f>
        <v/>
      </c>
      <c r="AE585" s="3" t="e">
        <f>VLOOKUP(Table11112[[#This Row],[Resistance (Ohms)]],Values!$A$12:'Values'!D$88,3,0)</f>
        <v>#N/A</v>
      </c>
      <c r="AF585" s="3"/>
      <c r="AG585" s="3" t="str">
        <f>CONCATENATE(Table11112[[#This Row],[Resistance (Ohms)]],Table11112[[#This Row],[Tolerance]],Table11112[[#This Row],[Stock]])</f>
        <v>1.96kÂ±1%</v>
      </c>
      <c r="AH585" s="10" t="s">
        <v>11347</v>
      </c>
      <c r="AI585" s="6" t="s">
        <v>11351</v>
      </c>
    </row>
    <row r="586" spans="1:35">
      <c r="A586" t="s">
        <v>9890</v>
      </c>
      <c r="B586" t="s">
        <v>9891</v>
      </c>
      <c r="C586" t="s">
        <v>11143</v>
      </c>
      <c r="D586" t="s">
        <v>11144</v>
      </c>
      <c r="E586" t="s">
        <v>60</v>
      </c>
      <c r="F586" t="s">
        <v>11145</v>
      </c>
      <c r="G586">
        <v>797</v>
      </c>
      <c r="H586">
        <v>0</v>
      </c>
      <c r="I586">
        <v>0.1</v>
      </c>
      <c r="J586">
        <v>0</v>
      </c>
      <c r="K586">
        <v>1</v>
      </c>
      <c r="L586" t="s">
        <v>38</v>
      </c>
      <c r="M586" t="s">
        <v>9895</v>
      </c>
      <c r="N586">
        <v>143</v>
      </c>
      <c r="O586" t="s">
        <v>24</v>
      </c>
      <c r="P586" t="s">
        <v>9896</v>
      </c>
      <c r="Q586" t="s">
        <v>9897</v>
      </c>
      <c r="R586" t="s">
        <v>20</v>
      </c>
      <c r="S586" t="s">
        <v>105</v>
      </c>
      <c r="T586" t="s">
        <v>67</v>
      </c>
      <c r="U586" t="s">
        <v>9202</v>
      </c>
      <c r="V586" t="s">
        <v>9202</v>
      </c>
      <c r="W586" t="s">
        <v>9898</v>
      </c>
      <c r="X586" t="s">
        <v>20</v>
      </c>
      <c r="Y586">
        <v>2</v>
      </c>
      <c r="AB586" s="3" t="str">
        <f>IF(Table11112[[#This Row],[In Adafruit Kit]]+Table11112[[#This Row],[Common part]]&gt;0,1,"")</f>
        <v/>
      </c>
      <c r="AE586" s="3" t="e">
        <f>VLOOKUP(Table11112[[#This Row],[Resistance (Ohms)]],Values!$A$12:'Values'!D$88,3,0)</f>
        <v>#N/A</v>
      </c>
      <c r="AF586" s="3"/>
      <c r="AG586" s="3" t="str">
        <f>CONCATENATE(Table11112[[#This Row],[Resistance (Ohms)]],Table11112[[#This Row],[Tolerance]],Table11112[[#This Row],[Stock]])</f>
        <v>143Â±1%</v>
      </c>
      <c r="AH586" s="10" t="s">
        <v>11347</v>
      </c>
      <c r="AI586" s="6" t="s">
        <v>11351</v>
      </c>
    </row>
    <row r="587" spans="1:35">
      <c r="A587" t="s">
        <v>9890</v>
      </c>
      <c r="B587" t="s">
        <v>9891</v>
      </c>
      <c r="C587" t="s">
        <v>11146</v>
      </c>
      <c r="D587" t="s">
        <v>11147</v>
      </c>
      <c r="E587" t="s">
        <v>60</v>
      </c>
      <c r="F587" t="s">
        <v>11148</v>
      </c>
      <c r="G587">
        <v>281</v>
      </c>
      <c r="H587">
        <v>0</v>
      </c>
      <c r="I587">
        <v>0.1</v>
      </c>
      <c r="J587">
        <v>0</v>
      </c>
      <c r="K587">
        <v>1</v>
      </c>
      <c r="L587" t="s">
        <v>38</v>
      </c>
      <c r="M587" t="s">
        <v>9895</v>
      </c>
      <c r="N587" t="s">
        <v>1283</v>
      </c>
      <c r="O587" t="s">
        <v>24</v>
      </c>
      <c r="P587" t="s">
        <v>9896</v>
      </c>
      <c r="Q587" t="s">
        <v>9897</v>
      </c>
      <c r="R587" t="s">
        <v>20</v>
      </c>
      <c r="S587" t="s">
        <v>105</v>
      </c>
      <c r="T587" t="s">
        <v>67</v>
      </c>
      <c r="U587" t="s">
        <v>9202</v>
      </c>
      <c r="V587" t="s">
        <v>9202</v>
      </c>
      <c r="W587" t="s">
        <v>9898</v>
      </c>
      <c r="X587" t="s">
        <v>20</v>
      </c>
      <c r="Y587">
        <v>2</v>
      </c>
      <c r="AB587" s="3" t="str">
        <f>IF(Table11112[[#This Row],[In Adafruit Kit]]+Table11112[[#This Row],[Common part]]&gt;0,1,"")</f>
        <v/>
      </c>
      <c r="AE587" s="3" t="e">
        <f>VLOOKUP(Table11112[[#This Row],[Resistance (Ohms)]],Values!$A$12:'Values'!D$88,3,0)</f>
        <v>#N/A</v>
      </c>
      <c r="AF587" s="3"/>
      <c r="AG587" s="3" t="str">
        <f>CONCATENATE(Table11112[[#This Row],[Resistance (Ohms)]],Table11112[[#This Row],[Tolerance]],Table11112[[#This Row],[Stock]])</f>
        <v>182kÂ±1%</v>
      </c>
      <c r="AH587" s="10" t="s">
        <v>11347</v>
      </c>
      <c r="AI587" s="6" t="s">
        <v>11351</v>
      </c>
    </row>
    <row r="588" spans="1:35">
      <c r="A588" t="s">
        <v>9890</v>
      </c>
      <c r="B588" t="s">
        <v>9891</v>
      </c>
      <c r="C588" t="s">
        <v>11149</v>
      </c>
      <c r="D588" t="s">
        <v>11150</v>
      </c>
      <c r="E588" t="s">
        <v>60</v>
      </c>
      <c r="F588" t="s">
        <v>11151</v>
      </c>
      <c r="G588">
        <v>0</v>
      </c>
      <c r="H588">
        <v>0</v>
      </c>
      <c r="I588">
        <v>0.1</v>
      </c>
      <c r="J588">
        <v>0</v>
      </c>
      <c r="K588">
        <v>1</v>
      </c>
      <c r="L588" t="s">
        <v>38</v>
      </c>
      <c r="M588" t="s">
        <v>9895</v>
      </c>
      <c r="N588" t="s">
        <v>2637</v>
      </c>
      <c r="O588" t="s">
        <v>24</v>
      </c>
      <c r="P588" t="s">
        <v>9896</v>
      </c>
      <c r="Q588" t="s">
        <v>9897</v>
      </c>
      <c r="R588" t="s">
        <v>20</v>
      </c>
      <c r="S588" t="s">
        <v>105</v>
      </c>
      <c r="T588" t="s">
        <v>67</v>
      </c>
      <c r="U588" t="s">
        <v>9202</v>
      </c>
      <c r="V588" t="s">
        <v>9202</v>
      </c>
      <c r="W588" t="s">
        <v>9898</v>
      </c>
      <c r="X588" t="s">
        <v>20</v>
      </c>
      <c r="Y588">
        <v>2</v>
      </c>
      <c r="AB588" s="3" t="str">
        <f>IF(Table11112[[#This Row],[In Adafruit Kit]]+Table11112[[#This Row],[Common part]]&gt;0,1,"")</f>
        <v/>
      </c>
      <c r="AE588" s="3" t="e">
        <f>VLOOKUP(Table11112[[#This Row],[Resistance (Ohms)]],Values!$A$12:'Values'!D$88,3,0)</f>
        <v>#N/A</v>
      </c>
      <c r="AF588" s="3"/>
      <c r="AG588" s="3" t="str">
        <f>CONCATENATE(Table11112[[#This Row],[Resistance (Ohms)]],Table11112[[#This Row],[Tolerance]],Table11112[[#This Row],[Stock]])</f>
        <v>3.24kÂ±1%</v>
      </c>
      <c r="AH588" s="10" t="s">
        <v>11347</v>
      </c>
      <c r="AI588" s="6" t="s">
        <v>11351</v>
      </c>
    </row>
    <row r="589" spans="1:35">
      <c r="A589" t="s">
        <v>9890</v>
      </c>
      <c r="B589" t="s">
        <v>9891</v>
      </c>
      <c r="C589" t="s">
        <v>11152</v>
      </c>
      <c r="D589" t="s">
        <v>11153</v>
      </c>
      <c r="E589" t="s">
        <v>60</v>
      </c>
      <c r="F589" t="s">
        <v>11154</v>
      </c>
      <c r="G589">
        <v>675</v>
      </c>
      <c r="H589">
        <v>0</v>
      </c>
      <c r="I589">
        <v>0.1</v>
      </c>
      <c r="J589">
        <v>0</v>
      </c>
      <c r="K589">
        <v>1</v>
      </c>
      <c r="L589" t="s">
        <v>38</v>
      </c>
      <c r="M589" t="s">
        <v>9895</v>
      </c>
      <c r="N589" t="s">
        <v>1391</v>
      </c>
      <c r="O589" t="s">
        <v>24</v>
      </c>
      <c r="P589" t="s">
        <v>9896</v>
      </c>
      <c r="Q589" t="s">
        <v>9897</v>
      </c>
      <c r="R589" t="s">
        <v>20</v>
      </c>
      <c r="S589" t="s">
        <v>105</v>
      </c>
      <c r="T589" t="s">
        <v>67</v>
      </c>
      <c r="U589" t="s">
        <v>9202</v>
      </c>
      <c r="V589" t="s">
        <v>9202</v>
      </c>
      <c r="W589" t="s">
        <v>9898</v>
      </c>
      <c r="X589" t="s">
        <v>20</v>
      </c>
      <c r="Y589">
        <v>2</v>
      </c>
      <c r="AB589" s="3" t="str">
        <f>IF(Table11112[[#This Row],[In Adafruit Kit]]+Table11112[[#This Row],[Common part]]&gt;0,1,"")</f>
        <v/>
      </c>
      <c r="AE589" s="3" t="e">
        <f>VLOOKUP(Table11112[[#This Row],[Resistance (Ohms)]],Values!$A$12:'Values'!D$88,3,0)</f>
        <v>#N/A</v>
      </c>
      <c r="AF589" s="3"/>
      <c r="AG589" s="3" t="str">
        <f>CONCATENATE(Table11112[[#This Row],[Resistance (Ohms)]],Table11112[[#This Row],[Tolerance]],Table11112[[#This Row],[Stock]])</f>
        <v>140kÂ±1%</v>
      </c>
      <c r="AH589" s="10" t="s">
        <v>11347</v>
      </c>
      <c r="AI589" s="6" t="s">
        <v>11351</v>
      </c>
    </row>
    <row r="590" spans="1:35">
      <c r="A590" t="s">
        <v>9890</v>
      </c>
      <c r="B590" t="s">
        <v>9891</v>
      </c>
      <c r="C590" t="s">
        <v>11155</v>
      </c>
      <c r="D590" t="s">
        <v>11156</v>
      </c>
      <c r="E590" t="s">
        <v>60</v>
      </c>
      <c r="F590" t="s">
        <v>11157</v>
      </c>
      <c r="G590">
        <v>556</v>
      </c>
      <c r="H590">
        <v>0</v>
      </c>
      <c r="I590">
        <v>0.1</v>
      </c>
      <c r="J590">
        <v>0</v>
      </c>
      <c r="K590">
        <v>1</v>
      </c>
      <c r="L590" t="s">
        <v>38</v>
      </c>
      <c r="M590" t="s">
        <v>9895</v>
      </c>
      <c r="N590">
        <v>487</v>
      </c>
      <c r="O590" t="s">
        <v>24</v>
      </c>
      <c r="P590" t="s">
        <v>9896</v>
      </c>
      <c r="Q590" t="s">
        <v>9897</v>
      </c>
      <c r="R590" t="s">
        <v>20</v>
      </c>
      <c r="S590" t="s">
        <v>105</v>
      </c>
      <c r="T590" t="s">
        <v>67</v>
      </c>
      <c r="U590" t="s">
        <v>9202</v>
      </c>
      <c r="V590" t="s">
        <v>9202</v>
      </c>
      <c r="W590" t="s">
        <v>9898</v>
      </c>
      <c r="X590" t="s">
        <v>20</v>
      </c>
      <c r="Y590">
        <v>2</v>
      </c>
      <c r="AB590" s="3" t="str">
        <f>IF(Table11112[[#This Row],[In Adafruit Kit]]+Table11112[[#This Row],[Common part]]&gt;0,1,"")</f>
        <v/>
      </c>
      <c r="AE590" s="3" t="e">
        <f>VLOOKUP(Table11112[[#This Row],[Resistance (Ohms)]],Values!$A$12:'Values'!D$88,3,0)</f>
        <v>#N/A</v>
      </c>
      <c r="AF590" s="3"/>
      <c r="AG590" s="3" t="str">
        <f>CONCATENATE(Table11112[[#This Row],[Resistance (Ohms)]],Table11112[[#This Row],[Tolerance]],Table11112[[#This Row],[Stock]])</f>
        <v>487Â±1%</v>
      </c>
      <c r="AH590" s="10" t="s">
        <v>11347</v>
      </c>
      <c r="AI590" s="6" t="s">
        <v>11351</v>
      </c>
    </row>
    <row r="591" spans="1:35">
      <c r="A591" t="s">
        <v>9890</v>
      </c>
      <c r="B591" t="s">
        <v>9891</v>
      </c>
      <c r="C591" t="s">
        <v>11158</v>
      </c>
      <c r="D591" t="s">
        <v>11159</v>
      </c>
      <c r="E591" t="s">
        <v>60</v>
      </c>
      <c r="F591" t="s">
        <v>11160</v>
      </c>
      <c r="G591">
        <v>517</v>
      </c>
      <c r="H591">
        <v>0</v>
      </c>
      <c r="I591">
        <v>0.1</v>
      </c>
      <c r="J591">
        <v>0</v>
      </c>
      <c r="K591">
        <v>1</v>
      </c>
      <c r="L591" t="s">
        <v>38</v>
      </c>
      <c r="M591" t="s">
        <v>9895</v>
      </c>
      <c r="N591" t="s">
        <v>1534</v>
      </c>
      <c r="O591" t="s">
        <v>24</v>
      </c>
      <c r="P591" t="s">
        <v>9896</v>
      </c>
      <c r="Q591" t="s">
        <v>9897</v>
      </c>
      <c r="R591" t="s">
        <v>20</v>
      </c>
      <c r="S591" t="s">
        <v>105</v>
      </c>
      <c r="T591" t="s">
        <v>67</v>
      </c>
      <c r="U591" t="s">
        <v>9202</v>
      </c>
      <c r="V591" t="s">
        <v>9202</v>
      </c>
      <c r="W591" t="s">
        <v>9898</v>
      </c>
      <c r="X591" t="s">
        <v>20</v>
      </c>
      <c r="Y591">
        <v>2</v>
      </c>
      <c r="AB591" s="3" t="str">
        <f>IF(Table11112[[#This Row],[In Adafruit Kit]]+Table11112[[#This Row],[Common part]]&gt;0,1,"")</f>
        <v/>
      </c>
      <c r="AE591" s="3" t="e">
        <f>VLOOKUP(Table11112[[#This Row],[Resistance (Ohms)]],Values!$A$12:'Values'!D$88,3,0)</f>
        <v>#N/A</v>
      </c>
      <c r="AF591" s="3"/>
      <c r="AG591" s="3" t="str">
        <f>CONCATENATE(Table11112[[#This Row],[Resistance (Ohms)]],Table11112[[#This Row],[Tolerance]],Table11112[[#This Row],[Stock]])</f>
        <v>97.6kÂ±1%</v>
      </c>
      <c r="AH591" s="10" t="s">
        <v>11347</v>
      </c>
      <c r="AI591" s="6" t="s">
        <v>11351</v>
      </c>
    </row>
    <row r="592" spans="1:35">
      <c r="A592" t="s">
        <v>9890</v>
      </c>
      <c r="B592" t="s">
        <v>9891</v>
      </c>
      <c r="C592" t="s">
        <v>11161</v>
      </c>
      <c r="D592" t="s">
        <v>11162</v>
      </c>
      <c r="E592" t="s">
        <v>60</v>
      </c>
      <c r="F592" t="s">
        <v>11163</v>
      </c>
      <c r="G592">
        <v>502</v>
      </c>
      <c r="H592">
        <v>0</v>
      </c>
      <c r="I592">
        <v>0.1</v>
      </c>
      <c r="J592">
        <v>0</v>
      </c>
      <c r="K592">
        <v>1</v>
      </c>
      <c r="L592" t="s">
        <v>38</v>
      </c>
      <c r="M592" t="s">
        <v>9895</v>
      </c>
      <c r="N592">
        <v>54.9</v>
      </c>
      <c r="O592" t="s">
        <v>24</v>
      </c>
      <c r="P592" t="s">
        <v>9896</v>
      </c>
      <c r="Q592" t="s">
        <v>9897</v>
      </c>
      <c r="R592" t="s">
        <v>20</v>
      </c>
      <c r="S592" t="s">
        <v>105</v>
      </c>
      <c r="T592" t="s">
        <v>67</v>
      </c>
      <c r="U592" t="s">
        <v>9202</v>
      </c>
      <c r="V592" t="s">
        <v>9202</v>
      </c>
      <c r="W592" t="s">
        <v>9898</v>
      </c>
      <c r="X592" t="s">
        <v>20</v>
      </c>
      <c r="Y592">
        <v>2</v>
      </c>
      <c r="AB592" s="3" t="str">
        <f>IF(Table11112[[#This Row],[In Adafruit Kit]]+Table11112[[#This Row],[Common part]]&gt;0,1,"")</f>
        <v/>
      </c>
      <c r="AE592" s="3" t="e">
        <f>VLOOKUP(Table11112[[#This Row],[Resistance (Ohms)]],Values!$A$12:'Values'!D$88,3,0)</f>
        <v>#N/A</v>
      </c>
      <c r="AF592" s="3"/>
      <c r="AG592" s="3" t="str">
        <f>CONCATENATE(Table11112[[#This Row],[Resistance (Ohms)]],Table11112[[#This Row],[Tolerance]],Table11112[[#This Row],[Stock]])</f>
        <v>54.9Â±1%</v>
      </c>
      <c r="AH592" s="10" t="s">
        <v>11347</v>
      </c>
      <c r="AI592" s="6" t="s">
        <v>11351</v>
      </c>
    </row>
    <row r="593" spans="1:35">
      <c r="A593" t="s">
        <v>9890</v>
      </c>
      <c r="B593" t="s">
        <v>9891</v>
      </c>
      <c r="C593" t="s">
        <v>11164</v>
      </c>
      <c r="D593" t="s">
        <v>11165</v>
      </c>
      <c r="E593" t="s">
        <v>60</v>
      </c>
      <c r="F593" t="s">
        <v>11166</v>
      </c>
      <c r="G593">
        <v>2697</v>
      </c>
      <c r="H593">
        <v>0</v>
      </c>
      <c r="I593">
        <v>0.1</v>
      </c>
      <c r="J593">
        <v>0</v>
      </c>
      <c r="K593">
        <v>1</v>
      </c>
      <c r="L593" t="s">
        <v>38</v>
      </c>
      <c r="M593" t="s">
        <v>9895</v>
      </c>
      <c r="N593" t="s">
        <v>1317</v>
      </c>
      <c r="O593" t="s">
        <v>24</v>
      </c>
      <c r="P593" t="s">
        <v>9896</v>
      </c>
      <c r="Q593" t="s">
        <v>9897</v>
      </c>
      <c r="R593" t="s">
        <v>20</v>
      </c>
      <c r="S593" t="s">
        <v>105</v>
      </c>
      <c r="T593" t="s">
        <v>67</v>
      </c>
      <c r="U593" t="s">
        <v>9202</v>
      </c>
      <c r="V593" t="s">
        <v>9202</v>
      </c>
      <c r="W593" t="s">
        <v>9898</v>
      </c>
      <c r="X593" t="s">
        <v>20</v>
      </c>
      <c r="Y593">
        <v>2</v>
      </c>
      <c r="AB593" s="3" t="str">
        <f>IF(Table11112[[#This Row],[In Adafruit Kit]]+Table11112[[#This Row],[Common part]]&gt;0,1,"")</f>
        <v/>
      </c>
      <c r="AE593" s="3" t="e">
        <f>VLOOKUP(Table11112[[#This Row],[Resistance (Ohms)]],Values!$A$12:'Values'!D$88,3,0)</f>
        <v>#N/A</v>
      </c>
      <c r="AF593" s="3"/>
      <c r="AG593" s="3" t="str">
        <f>CONCATENATE(Table11112[[#This Row],[Resistance (Ohms)]],Table11112[[#This Row],[Tolerance]],Table11112[[#This Row],[Stock]])</f>
        <v>340kÂ±1%</v>
      </c>
      <c r="AH593" s="10" t="s">
        <v>11347</v>
      </c>
      <c r="AI593" s="6" t="s">
        <v>11351</v>
      </c>
    </row>
    <row r="594" spans="1:35">
      <c r="A594" t="s">
        <v>9890</v>
      </c>
      <c r="B594" t="s">
        <v>9891</v>
      </c>
      <c r="C594" t="s">
        <v>11167</v>
      </c>
      <c r="D594" t="s">
        <v>11168</v>
      </c>
      <c r="E594" t="s">
        <v>60</v>
      </c>
      <c r="F594" t="s">
        <v>11169</v>
      </c>
      <c r="G594">
        <v>438</v>
      </c>
      <c r="H594">
        <v>0</v>
      </c>
      <c r="I594">
        <v>0.1</v>
      </c>
      <c r="J594">
        <v>0</v>
      </c>
      <c r="K594">
        <v>1</v>
      </c>
      <c r="L594" t="s">
        <v>38</v>
      </c>
      <c r="M594" t="s">
        <v>9895</v>
      </c>
      <c r="N594">
        <v>590</v>
      </c>
      <c r="O594" t="s">
        <v>24</v>
      </c>
      <c r="P594" t="s">
        <v>9896</v>
      </c>
      <c r="Q594" t="s">
        <v>9897</v>
      </c>
      <c r="R594" t="s">
        <v>20</v>
      </c>
      <c r="S594" t="s">
        <v>105</v>
      </c>
      <c r="T594" t="s">
        <v>67</v>
      </c>
      <c r="U594" t="s">
        <v>9202</v>
      </c>
      <c r="V594" t="s">
        <v>9202</v>
      </c>
      <c r="W594" t="s">
        <v>9898</v>
      </c>
      <c r="X594" t="s">
        <v>20</v>
      </c>
      <c r="Y594">
        <v>2</v>
      </c>
      <c r="AB594" s="3" t="str">
        <f>IF(Table11112[[#This Row],[In Adafruit Kit]]+Table11112[[#This Row],[Common part]]&gt;0,1,"")</f>
        <v/>
      </c>
      <c r="AE594" s="3" t="e">
        <f>VLOOKUP(Table11112[[#This Row],[Resistance (Ohms)]],Values!$A$12:'Values'!D$88,3,0)</f>
        <v>#N/A</v>
      </c>
      <c r="AF594" s="3"/>
      <c r="AG594" s="3" t="str">
        <f>CONCATENATE(Table11112[[#This Row],[Resistance (Ohms)]],Table11112[[#This Row],[Tolerance]],Table11112[[#This Row],[Stock]])</f>
        <v>590Â±1%</v>
      </c>
      <c r="AH594" s="10" t="s">
        <v>11347</v>
      </c>
      <c r="AI594" s="6" t="s">
        <v>11351</v>
      </c>
    </row>
    <row r="595" spans="1:35">
      <c r="A595" t="s">
        <v>9890</v>
      </c>
      <c r="B595" t="s">
        <v>9891</v>
      </c>
      <c r="C595" t="s">
        <v>11170</v>
      </c>
      <c r="D595" t="s">
        <v>11171</v>
      </c>
      <c r="E595" t="s">
        <v>60</v>
      </c>
      <c r="F595" t="s">
        <v>11172</v>
      </c>
      <c r="G595">
        <v>441</v>
      </c>
      <c r="H595">
        <v>0</v>
      </c>
      <c r="I595">
        <v>0.1</v>
      </c>
      <c r="J595">
        <v>0</v>
      </c>
      <c r="K595">
        <v>1</v>
      </c>
      <c r="L595" t="s">
        <v>38</v>
      </c>
      <c r="M595" t="s">
        <v>9895</v>
      </c>
      <c r="N595" t="s">
        <v>1419</v>
      </c>
      <c r="O595" t="s">
        <v>24</v>
      </c>
      <c r="P595" t="s">
        <v>9896</v>
      </c>
      <c r="Q595" t="s">
        <v>9897</v>
      </c>
      <c r="R595" t="s">
        <v>20</v>
      </c>
      <c r="S595" t="s">
        <v>105</v>
      </c>
      <c r="T595" t="s">
        <v>67</v>
      </c>
      <c r="U595" t="s">
        <v>9202</v>
      </c>
      <c r="V595" t="s">
        <v>9202</v>
      </c>
      <c r="W595" t="s">
        <v>9898</v>
      </c>
      <c r="X595" t="s">
        <v>20</v>
      </c>
      <c r="Y595">
        <v>2</v>
      </c>
      <c r="AB595" s="3" t="str">
        <f>IF(Table11112[[#This Row],[In Adafruit Kit]]+Table11112[[#This Row],[Common part]]&gt;0,1,"")</f>
        <v/>
      </c>
      <c r="AE595" s="3" t="e">
        <f>VLOOKUP(Table11112[[#This Row],[Resistance (Ohms)]],Values!$A$12:'Values'!D$88,3,0)</f>
        <v>#N/A</v>
      </c>
      <c r="AF595" s="3"/>
      <c r="AG595" s="3" t="str">
        <f>CONCATENATE(Table11112[[#This Row],[Resistance (Ohms)]],Table11112[[#This Row],[Tolerance]],Table11112[[#This Row],[Stock]])</f>
        <v>2.26kÂ±1%</v>
      </c>
      <c r="AH595" s="10" t="s">
        <v>11347</v>
      </c>
      <c r="AI595" s="6" t="s">
        <v>11351</v>
      </c>
    </row>
    <row r="596" spans="1:35">
      <c r="A596" t="s">
        <v>9890</v>
      </c>
      <c r="B596" t="s">
        <v>9891</v>
      </c>
      <c r="C596" t="s">
        <v>11173</v>
      </c>
      <c r="D596" t="s">
        <v>11174</v>
      </c>
      <c r="E596" t="s">
        <v>60</v>
      </c>
      <c r="F596" t="s">
        <v>11175</v>
      </c>
      <c r="G596">
        <v>434</v>
      </c>
      <c r="H596">
        <v>0</v>
      </c>
      <c r="I596">
        <v>0.1</v>
      </c>
      <c r="J596">
        <v>0</v>
      </c>
      <c r="K596">
        <v>1</v>
      </c>
      <c r="L596" t="s">
        <v>38</v>
      </c>
      <c r="M596" t="s">
        <v>9895</v>
      </c>
      <c r="N596" t="s">
        <v>1864</v>
      </c>
      <c r="O596" t="s">
        <v>24</v>
      </c>
      <c r="P596" t="s">
        <v>9896</v>
      </c>
      <c r="Q596" t="s">
        <v>9897</v>
      </c>
      <c r="R596" t="s">
        <v>20</v>
      </c>
      <c r="S596" t="s">
        <v>105</v>
      </c>
      <c r="T596" t="s">
        <v>67</v>
      </c>
      <c r="U596" t="s">
        <v>9202</v>
      </c>
      <c r="V596" t="s">
        <v>9202</v>
      </c>
      <c r="W596" t="s">
        <v>9898</v>
      </c>
      <c r="X596" t="s">
        <v>20</v>
      </c>
      <c r="Y596">
        <v>2</v>
      </c>
      <c r="AB596" s="3" t="str">
        <f>IF(Table11112[[#This Row],[In Adafruit Kit]]+Table11112[[#This Row],[Common part]]&gt;0,1,"")</f>
        <v/>
      </c>
      <c r="AE596" s="3" t="e">
        <f>VLOOKUP(Table11112[[#This Row],[Resistance (Ohms)]],Values!$A$12:'Values'!D$88,3,0)</f>
        <v>#N/A</v>
      </c>
      <c r="AF596" s="3"/>
      <c r="AG596" s="3" t="str">
        <f>CONCATENATE(Table11112[[#This Row],[Resistance (Ohms)]],Table11112[[#This Row],[Tolerance]],Table11112[[#This Row],[Stock]])</f>
        <v>1.18kÂ±1%</v>
      </c>
      <c r="AH596" s="10" t="s">
        <v>11347</v>
      </c>
      <c r="AI596" s="6" t="s">
        <v>11351</v>
      </c>
    </row>
    <row r="597" spans="1:35">
      <c r="A597" t="s">
        <v>9890</v>
      </c>
      <c r="B597" t="s">
        <v>9891</v>
      </c>
      <c r="C597" t="s">
        <v>11176</v>
      </c>
      <c r="D597" t="s">
        <v>11177</v>
      </c>
      <c r="E597" t="s">
        <v>60</v>
      </c>
      <c r="F597" t="s">
        <v>11178</v>
      </c>
      <c r="G597">
        <v>312</v>
      </c>
      <c r="H597">
        <v>0</v>
      </c>
      <c r="I597">
        <v>0.1</v>
      </c>
      <c r="J597">
        <v>0</v>
      </c>
      <c r="K597">
        <v>1</v>
      </c>
      <c r="L597" t="s">
        <v>38</v>
      </c>
      <c r="M597" t="s">
        <v>9895</v>
      </c>
      <c r="N597">
        <v>261</v>
      </c>
      <c r="O597" t="s">
        <v>24</v>
      </c>
      <c r="P597" t="s">
        <v>9896</v>
      </c>
      <c r="Q597" t="s">
        <v>9897</v>
      </c>
      <c r="R597" t="s">
        <v>20</v>
      </c>
      <c r="S597" t="s">
        <v>105</v>
      </c>
      <c r="T597" t="s">
        <v>67</v>
      </c>
      <c r="U597" t="s">
        <v>9202</v>
      </c>
      <c r="V597" t="s">
        <v>9202</v>
      </c>
      <c r="W597" t="s">
        <v>9898</v>
      </c>
      <c r="X597" t="s">
        <v>20</v>
      </c>
      <c r="Y597">
        <v>2</v>
      </c>
      <c r="AB597" s="3" t="str">
        <f>IF(Table11112[[#This Row],[In Adafruit Kit]]+Table11112[[#This Row],[Common part]]&gt;0,1,"")</f>
        <v/>
      </c>
      <c r="AE597" s="3" t="e">
        <f>VLOOKUP(Table11112[[#This Row],[Resistance (Ohms)]],Values!$A$12:'Values'!D$88,3,0)</f>
        <v>#N/A</v>
      </c>
      <c r="AF597" s="3"/>
      <c r="AG597" s="3" t="str">
        <f>CONCATENATE(Table11112[[#This Row],[Resistance (Ohms)]],Table11112[[#This Row],[Tolerance]],Table11112[[#This Row],[Stock]])</f>
        <v>261Â±1%</v>
      </c>
      <c r="AH597" s="10" t="s">
        <v>11347</v>
      </c>
      <c r="AI597" s="6" t="s">
        <v>11351</v>
      </c>
    </row>
    <row r="598" spans="1:35">
      <c r="A598" t="s">
        <v>9890</v>
      </c>
      <c r="B598" t="s">
        <v>9891</v>
      </c>
      <c r="C598" t="s">
        <v>11179</v>
      </c>
      <c r="D598" t="s">
        <v>11180</v>
      </c>
      <c r="E598" t="s">
        <v>60</v>
      </c>
      <c r="F598" t="s">
        <v>11181</v>
      </c>
      <c r="G598">
        <v>298</v>
      </c>
      <c r="H598">
        <v>0</v>
      </c>
      <c r="I598">
        <v>0.1</v>
      </c>
      <c r="J598">
        <v>0</v>
      </c>
      <c r="K598">
        <v>1</v>
      </c>
      <c r="L598" t="s">
        <v>38</v>
      </c>
      <c r="M598" t="s">
        <v>9895</v>
      </c>
      <c r="N598" t="s">
        <v>2931</v>
      </c>
      <c r="O598" t="s">
        <v>24</v>
      </c>
      <c r="P598" t="s">
        <v>9896</v>
      </c>
      <c r="Q598" t="s">
        <v>9897</v>
      </c>
      <c r="R598" t="s">
        <v>20</v>
      </c>
      <c r="S598" t="s">
        <v>105</v>
      </c>
      <c r="T598" t="s">
        <v>67</v>
      </c>
      <c r="U598" t="s">
        <v>9202</v>
      </c>
      <c r="V598" t="s">
        <v>9202</v>
      </c>
      <c r="W598" t="s">
        <v>9898</v>
      </c>
      <c r="X598" t="s">
        <v>20</v>
      </c>
      <c r="Y598">
        <v>2</v>
      </c>
      <c r="AB598" s="3" t="str">
        <f>IF(Table11112[[#This Row],[In Adafruit Kit]]+Table11112[[#This Row],[Common part]]&gt;0,1,"")</f>
        <v/>
      </c>
      <c r="AE598" s="3" t="e">
        <f>VLOOKUP(Table11112[[#This Row],[Resistance (Ohms)]],Values!$A$12:'Values'!D$88,3,0)</f>
        <v>#N/A</v>
      </c>
      <c r="AF598" s="3"/>
      <c r="AG598" s="3" t="str">
        <f>CONCATENATE(Table11112[[#This Row],[Resistance (Ohms)]],Table11112[[#This Row],[Tolerance]],Table11112[[#This Row],[Stock]])</f>
        <v>169kÂ±1%</v>
      </c>
      <c r="AH598" s="10" t="s">
        <v>11347</v>
      </c>
      <c r="AI598" s="6" t="s">
        <v>11351</v>
      </c>
    </row>
    <row r="599" spans="1:35">
      <c r="A599" t="s">
        <v>9890</v>
      </c>
      <c r="B599" t="s">
        <v>9891</v>
      </c>
      <c r="C599" t="s">
        <v>11182</v>
      </c>
      <c r="D599" t="s">
        <v>11183</v>
      </c>
      <c r="E599" t="s">
        <v>60</v>
      </c>
      <c r="F599" t="s">
        <v>11184</v>
      </c>
      <c r="G599">
        <v>179</v>
      </c>
      <c r="H599">
        <v>0</v>
      </c>
      <c r="I599">
        <v>0.1</v>
      </c>
      <c r="J599">
        <v>0</v>
      </c>
      <c r="K599">
        <v>1</v>
      </c>
      <c r="L599" t="s">
        <v>38</v>
      </c>
      <c r="M599" t="s">
        <v>9895</v>
      </c>
      <c r="N599">
        <v>475</v>
      </c>
      <c r="O599" t="s">
        <v>24</v>
      </c>
      <c r="P599" t="s">
        <v>9896</v>
      </c>
      <c r="Q599" t="s">
        <v>9897</v>
      </c>
      <c r="R599" t="s">
        <v>20</v>
      </c>
      <c r="S599" t="s">
        <v>105</v>
      </c>
      <c r="T599" t="s">
        <v>67</v>
      </c>
      <c r="U599" t="s">
        <v>9202</v>
      </c>
      <c r="V599" t="s">
        <v>9202</v>
      </c>
      <c r="W599" t="s">
        <v>9898</v>
      </c>
      <c r="X599" t="s">
        <v>20</v>
      </c>
      <c r="Y599">
        <v>2</v>
      </c>
      <c r="AB599" s="3" t="str">
        <f>IF(Table11112[[#This Row],[In Adafruit Kit]]+Table11112[[#This Row],[Common part]]&gt;0,1,"")</f>
        <v/>
      </c>
      <c r="AE599" s="3" t="e">
        <f>VLOOKUP(Table11112[[#This Row],[Resistance (Ohms)]],Values!$A$12:'Values'!D$88,3,0)</f>
        <v>#N/A</v>
      </c>
      <c r="AF599" s="3"/>
      <c r="AG599" s="3" t="str">
        <f>CONCATENATE(Table11112[[#This Row],[Resistance (Ohms)]],Table11112[[#This Row],[Tolerance]],Table11112[[#This Row],[Stock]])</f>
        <v>475Â±1%</v>
      </c>
      <c r="AH599" s="10" t="s">
        <v>11347</v>
      </c>
      <c r="AI599" s="6" t="s">
        <v>11351</v>
      </c>
    </row>
    <row r="600" spans="1:35">
      <c r="A600" t="s">
        <v>9890</v>
      </c>
      <c r="B600" t="s">
        <v>9891</v>
      </c>
      <c r="C600" t="s">
        <v>11185</v>
      </c>
      <c r="D600" t="s">
        <v>11186</v>
      </c>
      <c r="E600" t="s">
        <v>60</v>
      </c>
      <c r="F600" t="s">
        <v>11187</v>
      </c>
      <c r="G600">
        <v>210</v>
      </c>
      <c r="H600">
        <v>0</v>
      </c>
      <c r="I600">
        <v>0.1</v>
      </c>
      <c r="J600">
        <v>0</v>
      </c>
      <c r="K600">
        <v>1</v>
      </c>
      <c r="L600" t="s">
        <v>38</v>
      </c>
      <c r="M600" t="s">
        <v>9895</v>
      </c>
      <c r="N600" t="s">
        <v>1254</v>
      </c>
      <c r="O600" t="s">
        <v>24</v>
      </c>
      <c r="P600" t="s">
        <v>9896</v>
      </c>
      <c r="Q600" t="s">
        <v>9897</v>
      </c>
      <c r="R600" t="s">
        <v>20</v>
      </c>
      <c r="S600" t="s">
        <v>105</v>
      </c>
      <c r="T600" t="s">
        <v>67</v>
      </c>
      <c r="U600" t="s">
        <v>9202</v>
      </c>
      <c r="V600" t="s">
        <v>9202</v>
      </c>
      <c r="W600" t="s">
        <v>9898</v>
      </c>
      <c r="X600" t="s">
        <v>20</v>
      </c>
      <c r="Y600">
        <v>2</v>
      </c>
      <c r="AB600" s="3" t="str">
        <f>IF(Table11112[[#This Row],[In Adafruit Kit]]+Table11112[[#This Row],[Common part]]&gt;0,1,"")</f>
        <v/>
      </c>
      <c r="AE600" s="3" t="e">
        <f>VLOOKUP(Table11112[[#This Row],[Resistance (Ohms)]],Values!$A$12:'Values'!D$88,3,0)</f>
        <v>#N/A</v>
      </c>
      <c r="AF600" s="3"/>
      <c r="AG600" s="3" t="str">
        <f>CONCATENATE(Table11112[[#This Row],[Resistance (Ohms)]],Table11112[[#This Row],[Tolerance]],Table11112[[#This Row],[Stock]])</f>
        <v>976kÂ±1%</v>
      </c>
      <c r="AH600" s="10" t="s">
        <v>11347</v>
      </c>
      <c r="AI600" s="6" t="s">
        <v>11351</v>
      </c>
    </row>
    <row r="601" spans="1:35">
      <c r="A601" t="s">
        <v>9890</v>
      </c>
      <c r="B601" t="s">
        <v>9891</v>
      </c>
      <c r="C601" t="s">
        <v>11188</v>
      </c>
      <c r="D601" t="s">
        <v>11189</v>
      </c>
      <c r="E601" t="s">
        <v>60</v>
      </c>
      <c r="F601" t="s">
        <v>11190</v>
      </c>
      <c r="G601">
        <v>159</v>
      </c>
      <c r="H601">
        <v>0</v>
      </c>
      <c r="I601">
        <v>0.1</v>
      </c>
      <c r="J601">
        <v>0</v>
      </c>
      <c r="K601">
        <v>1</v>
      </c>
      <c r="L601" t="s">
        <v>38</v>
      </c>
      <c r="M601" t="s">
        <v>9895</v>
      </c>
      <c r="N601">
        <v>37.4</v>
      </c>
      <c r="O601" t="s">
        <v>24</v>
      </c>
      <c r="P601" t="s">
        <v>9896</v>
      </c>
      <c r="Q601" t="s">
        <v>9897</v>
      </c>
      <c r="R601" t="s">
        <v>20</v>
      </c>
      <c r="S601" t="s">
        <v>105</v>
      </c>
      <c r="T601" t="s">
        <v>67</v>
      </c>
      <c r="U601" t="s">
        <v>9202</v>
      </c>
      <c r="V601" t="s">
        <v>9202</v>
      </c>
      <c r="W601" t="s">
        <v>9898</v>
      </c>
      <c r="X601" t="s">
        <v>20</v>
      </c>
      <c r="Y601">
        <v>2</v>
      </c>
      <c r="AB601" s="3" t="str">
        <f>IF(Table11112[[#This Row],[In Adafruit Kit]]+Table11112[[#This Row],[Common part]]&gt;0,1,"")</f>
        <v/>
      </c>
      <c r="AE601" s="3" t="e">
        <f>VLOOKUP(Table11112[[#This Row],[Resistance (Ohms)]],Values!$A$12:'Values'!D$88,3,0)</f>
        <v>#N/A</v>
      </c>
      <c r="AF601" s="3"/>
      <c r="AG601" s="3" t="str">
        <f>CONCATENATE(Table11112[[#This Row],[Resistance (Ohms)]],Table11112[[#This Row],[Tolerance]],Table11112[[#This Row],[Stock]])</f>
        <v>37.4Â±1%</v>
      </c>
      <c r="AH601" s="10" t="s">
        <v>11347</v>
      </c>
      <c r="AI601" s="6" t="s">
        <v>11351</v>
      </c>
    </row>
    <row r="602" spans="1:35">
      <c r="A602" t="s">
        <v>9890</v>
      </c>
      <c r="B602" t="s">
        <v>9891</v>
      </c>
      <c r="C602" t="s">
        <v>11191</v>
      </c>
      <c r="D602" t="s">
        <v>11192</v>
      </c>
      <c r="E602" t="s">
        <v>60</v>
      </c>
      <c r="F602" t="s">
        <v>11193</v>
      </c>
      <c r="G602">
        <v>9859</v>
      </c>
      <c r="H602">
        <v>0</v>
      </c>
      <c r="I602">
        <v>0.1</v>
      </c>
      <c r="J602">
        <v>0</v>
      </c>
      <c r="K602">
        <v>1</v>
      </c>
      <c r="L602" t="s">
        <v>38</v>
      </c>
      <c r="M602" t="s">
        <v>9895</v>
      </c>
      <c r="N602">
        <v>11.3</v>
      </c>
      <c r="O602" t="s">
        <v>24</v>
      </c>
      <c r="P602" t="s">
        <v>9896</v>
      </c>
      <c r="Q602" t="s">
        <v>9897</v>
      </c>
      <c r="R602" t="s">
        <v>20</v>
      </c>
      <c r="S602" t="s">
        <v>105</v>
      </c>
      <c r="T602" t="s">
        <v>67</v>
      </c>
      <c r="U602" t="s">
        <v>9202</v>
      </c>
      <c r="V602" t="s">
        <v>9202</v>
      </c>
      <c r="W602" t="s">
        <v>9898</v>
      </c>
      <c r="X602" t="s">
        <v>20</v>
      </c>
      <c r="Y602">
        <v>2</v>
      </c>
      <c r="AB602" s="3" t="str">
        <f>IF(Table11112[[#This Row],[In Adafruit Kit]]+Table11112[[#This Row],[Common part]]&gt;0,1,"")</f>
        <v/>
      </c>
      <c r="AE602" s="3" t="e">
        <f>VLOOKUP(Table11112[[#This Row],[Resistance (Ohms)]],Values!$A$12:'Values'!D$88,3,0)</f>
        <v>#N/A</v>
      </c>
      <c r="AF602" s="3"/>
      <c r="AG602" s="3" t="str">
        <f>CONCATENATE(Table11112[[#This Row],[Resistance (Ohms)]],Table11112[[#This Row],[Tolerance]],Table11112[[#This Row],[Stock]])</f>
        <v>11.3Â±1%</v>
      </c>
      <c r="AH602" s="10" t="s">
        <v>11347</v>
      </c>
      <c r="AI602" s="6" t="s">
        <v>11351</v>
      </c>
    </row>
    <row r="603" spans="1:35">
      <c r="A603" t="s">
        <v>9890</v>
      </c>
      <c r="B603" t="s">
        <v>9891</v>
      </c>
      <c r="C603" t="s">
        <v>11194</v>
      </c>
      <c r="D603" t="s">
        <v>11195</v>
      </c>
      <c r="E603" t="s">
        <v>60</v>
      </c>
      <c r="F603" t="s">
        <v>11196</v>
      </c>
      <c r="G603">
        <v>8557</v>
      </c>
      <c r="H603">
        <v>0</v>
      </c>
      <c r="I603">
        <v>0.1</v>
      </c>
      <c r="J603">
        <v>0</v>
      </c>
      <c r="K603">
        <v>1</v>
      </c>
      <c r="L603" t="s">
        <v>38</v>
      </c>
      <c r="M603" t="s">
        <v>9895</v>
      </c>
      <c r="N603">
        <v>19.600000000000001</v>
      </c>
      <c r="O603" t="s">
        <v>24</v>
      </c>
      <c r="P603" t="s">
        <v>9896</v>
      </c>
      <c r="Q603" t="s">
        <v>9897</v>
      </c>
      <c r="R603" t="s">
        <v>20</v>
      </c>
      <c r="S603" t="s">
        <v>105</v>
      </c>
      <c r="T603" t="s">
        <v>67</v>
      </c>
      <c r="U603" t="s">
        <v>9202</v>
      </c>
      <c r="V603" t="s">
        <v>9202</v>
      </c>
      <c r="W603" t="s">
        <v>9898</v>
      </c>
      <c r="X603" t="s">
        <v>20</v>
      </c>
      <c r="Y603">
        <v>2</v>
      </c>
      <c r="AB603" s="3" t="str">
        <f>IF(Table11112[[#This Row],[In Adafruit Kit]]+Table11112[[#This Row],[Common part]]&gt;0,1,"")</f>
        <v/>
      </c>
      <c r="AE603" s="3" t="e">
        <f>VLOOKUP(Table11112[[#This Row],[Resistance (Ohms)]],Values!$A$12:'Values'!D$88,3,0)</f>
        <v>#N/A</v>
      </c>
      <c r="AF603" s="3"/>
      <c r="AG603" s="3" t="str">
        <f>CONCATENATE(Table11112[[#This Row],[Resistance (Ohms)]],Table11112[[#This Row],[Tolerance]],Table11112[[#This Row],[Stock]])</f>
        <v>19.6Â±1%</v>
      </c>
      <c r="AH603" s="10" t="s">
        <v>11347</v>
      </c>
      <c r="AI603" s="6" t="s">
        <v>11351</v>
      </c>
    </row>
    <row r="604" spans="1:35">
      <c r="A604" t="s">
        <v>9890</v>
      </c>
      <c r="B604" t="s">
        <v>9891</v>
      </c>
      <c r="C604" t="s">
        <v>11197</v>
      </c>
      <c r="D604" t="s">
        <v>11198</v>
      </c>
      <c r="E604" t="s">
        <v>60</v>
      </c>
      <c r="F604" t="s">
        <v>11199</v>
      </c>
      <c r="G604">
        <v>8030</v>
      </c>
      <c r="H604">
        <v>0</v>
      </c>
      <c r="I604">
        <v>0.1</v>
      </c>
      <c r="J604">
        <v>0</v>
      </c>
      <c r="K604">
        <v>1</v>
      </c>
      <c r="L604" t="s">
        <v>38</v>
      </c>
      <c r="M604" t="s">
        <v>9895</v>
      </c>
      <c r="N604">
        <v>13.7</v>
      </c>
      <c r="O604" t="s">
        <v>24</v>
      </c>
      <c r="P604" t="s">
        <v>9896</v>
      </c>
      <c r="Q604" t="s">
        <v>9897</v>
      </c>
      <c r="R604" t="s">
        <v>20</v>
      </c>
      <c r="S604" t="s">
        <v>105</v>
      </c>
      <c r="T604" t="s">
        <v>67</v>
      </c>
      <c r="U604" t="s">
        <v>9202</v>
      </c>
      <c r="V604" t="s">
        <v>9202</v>
      </c>
      <c r="W604" t="s">
        <v>9898</v>
      </c>
      <c r="X604" t="s">
        <v>20</v>
      </c>
      <c r="Y604">
        <v>2</v>
      </c>
      <c r="AB604" s="3" t="str">
        <f>IF(Table11112[[#This Row],[In Adafruit Kit]]+Table11112[[#This Row],[Common part]]&gt;0,1,"")</f>
        <v/>
      </c>
      <c r="AE604" s="3" t="e">
        <f>VLOOKUP(Table11112[[#This Row],[Resistance (Ohms)]],Values!$A$12:'Values'!D$88,3,0)</f>
        <v>#N/A</v>
      </c>
      <c r="AF604" s="3"/>
      <c r="AG604" s="3" t="str">
        <f>CONCATENATE(Table11112[[#This Row],[Resistance (Ohms)]],Table11112[[#This Row],[Tolerance]],Table11112[[#This Row],[Stock]])</f>
        <v>13.7Â±1%</v>
      </c>
      <c r="AH604" s="10" t="s">
        <v>11347</v>
      </c>
      <c r="AI604" s="6" t="s">
        <v>11351</v>
      </c>
    </row>
    <row r="605" spans="1:35">
      <c r="A605" t="s">
        <v>9890</v>
      </c>
      <c r="B605" t="s">
        <v>9891</v>
      </c>
      <c r="C605" t="s">
        <v>11200</v>
      </c>
      <c r="D605" t="s">
        <v>11201</v>
      </c>
      <c r="E605" t="s">
        <v>60</v>
      </c>
      <c r="F605" t="s">
        <v>11202</v>
      </c>
      <c r="G605">
        <v>7925</v>
      </c>
      <c r="H605">
        <v>0</v>
      </c>
      <c r="I605">
        <v>0.1</v>
      </c>
      <c r="J605">
        <v>0</v>
      </c>
      <c r="K605">
        <v>1</v>
      </c>
      <c r="L605" t="s">
        <v>38</v>
      </c>
      <c r="M605" t="s">
        <v>9895</v>
      </c>
      <c r="N605">
        <v>16.2</v>
      </c>
      <c r="O605" t="s">
        <v>24</v>
      </c>
      <c r="P605" t="s">
        <v>9896</v>
      </c>
      <c r="Q605" t="s">
        <v>9897</v>
      </c>
      <c r="R605" t="s">
        <v>20</v>
      </c>
      <c r="S605" t="s">
        <v>105</v>
      </c>
      <c r="T605" t="s">
        <v>67</v>
      </c>
      <c r="U605" t="s">
        <v>9202</v>
      </c>
      <c r="V605" t="s">
        <v>9202</v>
      </c>
      <c r="W605" t="s">
        <v>9898</v>
      </c>
      <c r="X605" t="s">
        <v>20</v>
      </c>
      <c r="Y605">
        <v>2</v>
      </c>
      <c r="AB605" s="3" t="str">
        <f>IF(Table11112[[#This Row],[In Adafruit Kit]]+Table11112[[#This Row],[Common part]]&gt;0,1,"")</f>
        <v/>
      </c>
      <c r="AE605" s="3" t="e">
        <f>VLOOKUP(Table11112[[#This Row],[Resistance (Ohms)]],Values!$A$12:'Values'!D$88,3,0)</f>
        <v>#N/A</v>
      </c>
      <c r="AF605" s="3"/>
      <c r="AG605" s="3" t="str">
        <f>CONCATENATE(Table11112[[#This Row],[Resistance (Ohms)]],Table11112[[#This Row],[Tolerance]],Table11112[[#This Row],[Stock]])</f>
        <v>16.2Â±1%</v>
      </c>
      <c r="AH605" s="10" t="s">
        <v>11347</v>
      </c>
      <c r="AI605" s="6" t="s">
        <v>11351</v>
      </c>
    </row>
    <row r="606" spans="1:35">
      <c r="A606" t="s">
        <v>9890</v>
      </c>
      <c r="B606" t="s">
        <v>9891</v>
      </c>
      <c r="C606" t="s">
        <v>11203</v>
      </c>
      <c r="D606" t="s">
        <v>11204</v>
      </c>
      <c r="E606" t="s">
        <v>60</v>
      </c>
      <c r="F606" t="s">
        <v>11205</v>
      </c>
      <c r="G606">
        <v>7438</v>
      </c>
      <c r="H606">
        <v>0</v>
      </c>
      <c r="I606">
        <v>0.1</v>
      </c>
      <c r="J606">
        <v>0</v>
      </c>
      <c r="K606">
        <v>1</v>
      </c>
      <c r="L606" t="s">
        <v>38</v>
      </c>
      <c r="M606" t="s">
        <v>9895</v>
      </c>
      <c r="N606" t="s">
        <v>2176</v>
      </c>
      <c r="O606" t="s">
        <v>24</v>
      </c>
      <c r="P606" t="s">
        <v>9896</v>
      </c>
      <c r="Q606" t="s">
        <v>9897</v>
      </c>
      <c r="R606" t="s">
        <v>20</v>
      </c>
      <c r="S606" t="s">
        <v>105</v>
      </c>
      <c r="T606" t="s">
        <v>67</v>
      </c>
      <c r="U606" t="s">
        <v>9202</v>
      </c>
      <c r="V606" t="s">
        <v>9202</v>
      </c>
      <c r="W606" t="s">
        <v>9898</v>
      </c>
      <c r="X606" t="s">
        <v>20</v>
      </c>
      <c r="Y606">
        <v>2</v>
      </c>
      <c r="AB606" s="3" t="str">
        <f>IF(Table11112[[#This Row],[In Adafruit Kit]]+Table11112[[#This Row],[Common part]]&gt;0,1,"")</f>
        <v/>
      </c>
      <c r="AE606" s="3" t="e">
        <f>VLOOKUP(Table11112[[#This Row],[Resistance (Ohms)]],Values!$A$12:'Values'!D$88,3,0)</f>
        <v>#N/A</v>
      </c>
      <c r="AF606" s="3"/>
      <c r="AG606" s="3" t="str">
        <f>CONCATENATE(Table11112[[#This Row],[Resistance (Ohms)]],Table11112[[#This Row],[Tolerance]],Table11112[[#This Row],[Stock]])</f>
        <v>634kÂ±1%</v>
      </c>
      <c r="AH606" s="10" t="s">
        <v>11347</v>
      </c>
      <c r="AI606" s="6" t="s">
        <v>11351</v>
      </c>
    </row>
    <row r="607" spans="1:35">
      <c r="A607" t="s">
        <v>9890</v>
      </c>
      <c r="B607" t="s">
        <v>9891</v>
      </c>
      <c r="C607" t="s">
        <v>11206</v>
      </c>
      <c r="D607" t="s">
        <v>11207</v>
      </c>
      <c r="E607" t="s">
        <v>60</v>
      </c>
      <c r="F607" t="s">
        <v>11208</v>
      </c>
      <c r="G607">
        <v>7346</v>
      </c>
      <c r="H607">
        <v>0</v>
      </c>
      <c r="I607">
        <v>0.1</v>
      </c>
      <c r="J607">
        <v>0</v>
      </c>
      <c r="K607">
        <v>1</v>
      </c>
      <c r="L607" t="s">
        <v>38</v>
      </c>
      <c r="M607" t="s">
        <v>9895</v>
      </c>
      <c r="N607" t="s">
        <v>2875</v>
      </c>
      <c r="O607" t="s">
        <v>24</v>
      </c>
      <c r="P607" t="s">
        <v>9896</v>
      </c>
      <c r="Q607" t="s">
        <v>9897</v>
      </c>
      <c r="R607" t="s">
        <v>20</v>
      </c>
      <c r="S607" t="s">
        <v>105</v>
      </c>
      <c r="T607" t="s">
        <v>67</v>
      </c>
      <c r="U607" t="s">
        <v>9202</v>
      </c>
      <c r="V607" t="s">
        <v>9202</v>
      </c>
      <c r="W607" t="s">
        <v>9898</v>
      </c>
      <c r="X607" t="s">
        <v>20</v>
      </c>
      <c r="Y607">
        <v>2</v>
      </c>
      <c r="AB607" s="3" t="str">
        <f>IF(Table11112[[#This Row],[In Adafruit Kit]]+Table11112[[#This Row],[Common part]]&gt;0,1,"")</f>
        <v/>
      </c>
      <c r="AE607" s="3" t="e">
        <f>VLOOKUP(Table11112[[#This Row],[Resistance (Ohms)]],Values!$A$12:'Values'!D$88,3,0)</f>
        <v>#N/A</v>
      </c>
      <c r="AF607" s="3"/>
      <c r="AG607" s="3" t="str">
        <f>CONCATENATE(Table11112[[#This Row],[Resistance (Ohms)]],Table11112[[#This Row],[Tolerance]],Table11112[[#This Row],[Stock]])</f>
        <v>931kÂ±1%</v>
      </c>
      <c r="AH607" s="10" t="s">
        <v>11347</v>
      </c>
      <c r="AI607" s="6" t="s">
        <v>11351</v>
      </c>
    </row>
    <row r="608" spans="1:35">
      <c r="A608" t="s">
        <v>9890</v>
      </c>
      <c r="B608" t="s">
        <v>9891</v>
      </c>
      <c r="C608" t="s">
        <v>11209</v>
      </c>
      <c r="D608" t="s">
        <v>11210</v>
      </c>
      <c r="E608" t="s">
        <v>60</v>
      </c>
      <c r="F608" t="s">
        <v>11211</v>
      </c>
      <c r="G608">
        <v>7139</v>
      </c>
      <c r="H608">
        <v>0</v>
      </c>
      <c r="I608">
        <v>0.1</v>
      </c>
      <c r="J608">
        <v>0</v>
      </c>
      <c r="K608">
        <v>1</v>
      </c>
      <c r="L608" t="s">
        <v>38</v>
      </c>
      <c r="M608" t="s">
        <v>9895</v>
      </c>
      <c r="N608" t="s">
        <v>1635</v>
      </c>
      <c r="O608" t="s">
        <v>24</v>
      </c>
      <c r="P608" t="s">
        <v>9896</v>
      </c>
      <c r="Q608" t="s">
        <v>9897</v>
      </c>
      <c r="R608" t="s">
        <v>20</v>
      </c>
      <c r="S608" t="s">
        <v>105</v>
      </c>
      <c r="T608" t="s">
        <v>67</v>
      </c>
      <c r="U608" t="s">
        <v>9202</v>
      </c>
      <c r="V608" t="s">
        <v>9202</v>
      </c>
      <c r="W608" t="s">
        <v>9898</v>
      </c>
      <c r="X608" t="s">
        <v>20</v>
      </c>
      <c r="Y608">
        <v>2</v>
      </c>
      <c r="AB608" s="3" t="str">
        <f>IF(Table11112[[#This Row],[In Adafruit Kit]]+Table11112[[#This Row],[Common part]]&gt;0,1,"")</f>
        <v/>
      </c>
      <c r="AE608" s="3" t="e">
        <f>VLOOKUP(Table11112[[#This Row],[Resistance (Ohms)]],Values!$A$12:'Values'!D$88,3,0)</f>
        <v>#N/A</v>
      </c>
      <c r="AF608" s="3"/>
      <c r="AG608" s="3" t="str">
        <f>CONCATENATE(Table11112[[#This Row],[Resistance (Ohms)]],Table11112[[#This Row],[Tolerance]],Table11112[[#This Row],[Stock]])</f>
        <v>768kÂ±1%</v>
      </c>
      <c r="AH608" s="10" t="s">
        <v>11347</v>
      </c>
      <c r="AI608" s="6" t="s">
        <v>11351</v>
      </c>
    </row>
    <row r="609" spans="1:35">
      <c r="A609" t="s">
        <v>9890</v>
      </c>
      <c r="B609" t="s">
        <v>9891</v>
      </c>
      <c r="C609" t="s">
        <v>11212</v>
      </c>
      <c r="D609" t="s">
        <v>11213</v>
      </c>
      <c r="E609" t="s">
        <v>60</v>
      </c>
      <c r="F609" t="s">
        <v>11214</v>
      </c>
      <c r="G609">
        <v>7023</v>
      </c>
      <c r="H609">
        <v>0</v>
      </c>
      <c r="I609">
        <v>0.1</v>
      </c>
      <c r="J609">
        <v>0</v>
      </c>
      <c r="K609">
        <v>1</v>
      </c>
      <c r="L609" t="s">
        <v>38</v>
      </c>
      <c r="M609" t="s">
        <v>9895</v>
      </c>
      <c r="N609">
        <v>11.5</v>
      </c>
      <c r="O609" t="s">
        <v>24</v>
      </c>
      <c r="P609" t="s">
        <v>9896</v>
      </c>
      <c r="Q609" t="s">
        <v>9897</v>
      </c>
      <c r="R609" t="s">
        <v>20</v>
      </c>
      <c r="S609" t="s">
        <v>105</v>
      </c>
      <c r="T609" t="s">
        <v>67</v>
      </c>
      <c r="U609" t="s">
        <v>9202</v>
      </c>
      <c r="V609" t="s">
        <v>9202</v>
      </c>
      <c r="W609" t="s">
        <v>9898</v>
      </c>
      <c r="X609" t="s">
        <v>20</v>
      </c>
      <c r="Y609">
        <v>2</v>
      </c>
      <c r="AB609" s="3" t="str">
        <f>IF(Table11112[[#This Row],[In Adafruit Kit]]+Table11112[[#This Row],[Common part]]&gt;0,1,"")</f>
        <v/>
      </c>
      <c r="AE609" s="3" t="e">
        <f>VLOOKUP(Table11112[[#This Row],[Resistance (Ohms)]],Values!$A$12:'Values'!D$88,3,0)</f>
        <v>#N/A</v>
      </c>
      <c r="AF609" s="3"/>
      <c r="AG609" s="3" t="str">
        <f>CONCATENATE(Table11112[[#This Row],[Resistance (Ohms)]],Table11112[[#This Row],[Tolerance]],Table11112[[#This Row],[Stock]])</f>
        <v>11.5Â±1%</v>
      </c>
      <c r="AH609" s="10" t="s">
        <v>11347</v>
      </c>
      <c r="AI609" s="6" t="s">
        <v>11351</v>
      </c>
    </row>
    <row r="610" spans="1:35">
      <c r="A610" t="s">
        <v>9890</v>
      </c>
      <c r="B610" t="s">
        <v>9891</v>
      </c>
      <c r="C610" t="s">
        <v>11215</v>
      </c>
      <c r="D610" t="s">
        <v>11216</v>
      </c>
      <c r="E610" t="s">
        <v>60</v>
      </c>
      <c r="F610" t="s">
        <v>11217</v>
      </c>
      <c r="G610">
        <v>6761</v>
      </c>
      <c r="H610">
        <v>0</v>
      </c>
      <c r="I610">
        <v>0.1</v>
      </c>
      <c r="J610">
        <v>0</v>
      </c>
      <c r="K610">
        <v>1</v>
      </c>
      <c r="L610" t="s">
        <v>38</v>
      </c>
      <c r="M610" t="s">
        <v>9895</v>
      </c>
      <c r="N610">
        <v>10.5</v>
      </c>
      <c r="O610" t="s">
        <v>24</v>
      </c>
      <c r="P610" t="s">
        <v>9896</v>
      </c>
      <c r="Q610" t="s">
        <v>9897</v>
      </c>
      <c r="R610" t="s">
        <v>20</v>
      </c>
      <c r="S610" t="s">
        <v>105</v>
      </c>
      <c r="T610" t="s">
        <v>67</v>
      </c>
      <c r="U610" t="s">
        <v>9202</v>
      </c>
      <c r="V610" t="s">
        <v>9202</v>
      </c>
      <c r="W610" t="s">
        <v>9898</v>
      </c>
      <c r="X610" t="s">
        <v>20</v>
      </c>
      <c r="Y610">
        <v>2</v>
      </c>
      <c r="AB610" s="3" t="str">
        <f>IF(Table11112[[#This Row],[In Adafruit Kit]]+Table11112[[#This Row],[Common part]]&gt;0,1,"")</f>
        <v/>
      </c>
      <c r="AE610" s="3" t="e">
        <f>VLOOKUP(Table11112[[#This Row],[Resistance (Ohms)]],Values!$A$12:'Values'!D$88,3,0)</f>
        <v>#N/A</v>
      </c>
      <c r="AF610" s="3"/>
      <c r="AG610" s="3" t="str">
        <f>CONCATENATE(Table11112[[#This Row],[Resistance (Ohms)]],Table11112[[#This Row],[Tolerance]],Table11112[[#This Row],[Stock]])</f>
        <v>10.5Â±1%</v>
      </c>
      <c r="AH610" s="10" t="s">
        <v>11347</v>
      </c>
      <c r="AI610" s="6" t="s">
        <v>11351</v>
      </c>
    </row>
    <row r="611" spans="1:35">
      <c r="A611" t="s">
        <v>9890</v>
      </c>
      <c r="B611" t="s">
        <v>9891</v>
      </c>
      <c r="C611" t="s">
        <v>11218</v>
      </c>
      <c r="D611" t="s">
        <v>11219</v>
      </c>
      <c r="E611" t="s">
        <v>60</v>
      </c>
      <c r="F611" t="s">
        <v>11220</v>
      </c>
      <c r="G611">
        <v>6712</v>
      </c>
      <c r="H611">
        <v>0</v>
      </c>
      <c r="I611">
        <v>0.1</v>
      </c>
      <c r="J611">
        <v>0</v>
      </c>
      <c r="K611">
        <v>1</v>
      </c>
      <c r="L611" t="s">
        <v>38</v>
      </c>
      <c r="M611" t="s">
        <v>9895</v>
      </c>
      <c r="N611">
        <v>15.4</v>
      </c>
      <c r="O611" t="s">
        <v>24</v>
      </c>
      <c r="P611" t="s">
        <v>9896</v>
      </c>
      <c r="Q611" t="s">
        <v>9897</v>
      </c>
      <c r="R611" t="s">
        <v>20</v>
      </c>
      <c r="S611" t="s">
        <v>105</v>
      </c>
      <c r="T611" t="s">
        <v>67</v>
      </c>
      <c r="U611" t="s">
        <v>9202</v>
      </c>
      <c r="V611" t="s">
        <v>9202</v>
      </c>
      <c r="W611" t="s">
        <v>9898</v>
      </c>
      <c r="X611" t="s">
        <v>20</v>
      </c>
      <c r="Y611">
        <v>2</v>
      </c>
      <c r="AB611" s="3" t="str">
        <f>IF(Table11112[[#This Row],[In Adafruit Kit]]+Table11112[[#This Row],[Common part]]&gt;0,1,"")</f>
        <v/>
      </c>
      <c r="AE611" s="3" t="e">
        <f>VLOOKUP(Table11112[[#This Row],[Resistance (Ohms)]],Values!$A$12:'Values'!D$88,3,0)</f>
        <v>#N/A</v>
      </c>
      <c r="AF611" s="3"/>
      <c r="AG611" s="3" t="str">
        <f>CONCATENATE(Table11112[[#This Row],[Resistance (Ohms)]],Table11112[[#This Row],[Tolerance]],Table11112[[#This Row],[Stock]])</f>
        <v>15.4Â±1%</v>
      </c>
      <c r="AH611" s="10" t="s">
        <v>11347</v>
      </c>
      <c r="AI611" s="6" t="s">
        <v>11351</v>
      </c>
    </row>
    <row r="612" spans="1:35">
      <c r="A612" t="s">
        <v>9890</v>
      </c>
      <c r="B612" t="s">
        <v>9891</v>
      </c>
      <c r="C612" t="s">
        <v>11221</v>
      </c>
      <c r="D612" t="s">
        <v>11222</v>
      </c>
      <c r="E612" t="s">
        <v>60</v>
      </c>
      <c r="F612" t="s">
        <v>11223</v>
      </c>
      <c r="G612">
        <v>6590</v>
      </c>
      <c r="H612">
        <v>0</v>
      </c>
      <c r="I612">
        <v>0.1</v>
      </c>
      <c r="J612">
        <v>0</v>
      </c>
      <c r="K612">
        <v>1</v>
      </c>
      <c r="L612" t="s">
        <v>38</v>
      </c>
      <c r="M612" t="s">
        <v>9895</v>
      </c>
      <c r="N612">
        <v>26.1</v>
      </c>
      <c r="O612" t="s">
        <v>24</v>
      </c>
      <c r="P612" t="s">
        <v>9896</v>
      </c>
      <c r="Q612" t="s">
        <v>9897</v>
      </c>
      <c r="R612" t="s">
        <v>20</v>
      </c>
      <c r="S612" t="s">
        <v>105</v>
      </c>
      <c r="T612" t="s">
        <v>67</v>
      </c>
      <c r="U612" t="s">
        <v>9202</v>
      </c>
      <c r="V612" t="s">
        <v>9202</v>
      </c>
      <c r="W612" t="s">
        <v>9898</v>
      </c>
      <c r="X612" t="s">
        <v>20</v>
      </c>
      <c r="Y612">
        <v>2</v>
      </c>
      <c r="AB612" s="3" t="str">
        <f>IF(Table11112[[#This Row],[In Adafruit Kit]]+Table11112[[#This Row],[Common part]]&gt;0,1,"")</f>
        <v/>
      </c>
      <c r="AE612" s="3" t="e">
        <f>VLOOKUP(Table11112[[#This Row],[Resistance (Ohms)]],Values!$A$12:'Values'!D$88,3,0)</f>
        <v>#N/A</v>
      </c>
      <c r="AF612" s="3"/>
      <c r="AG612" s="3" t="str">
        <f>CONCATENATE(Table11112[[#This Row],[Resistance (Ohms)]],Table11112[[#This Row],[Tolerance]],Table11112[[#This Row],[Stock]])</f>
        <v>26.1Â±1%</v>
      </c>
      <c r="AH612" s="10" t="s">
        <v>11347</v>
      </c>
      <c r="AI612" s="6" t="s">
        <v>11351</v>
      </c>
    </row>
    <row r="613" spans="1:35">
      <c r="A613" t="s">
        <v>9890</v>
      </c>
      <c r="B613" t="s">
        <v>9891</v>
      </c>
      <c r="C613" t="s">
        <v>11224</v>
      </c>
      <c r="D613" t="s">
        <v>11225</v>
      </c>
      <c r="E613" t="s">
        <v>60</v>
      </c>
      <c r="F613" t="s">
        <v>11226</v>
      </c>
      <c r="G613">
        <v>6254</v>
      </c>
      <c r="H613">
        <v>0</v>
      </c>
      <c r="I613">
        <v>0.1</v>
      </c>
      <c r="J613">
        <v>0</v>
      </c>
      <c r="K613">
        <v>1</v>
      </c>
      <c r="L613" t="s">
        <v>38</v>
      </c>
      <c r="M613" t="s">
        <v>9895</v>
      </c>
      <c r="N613">
        <v>30.9</v>
      </c>
      <c r="O613" t="s">
        <v>24</v>
      </c>
      <c r="P613" t="s">
        <v>9896</v>
      </c>
      <c r="Q613" t="s">
        <v>9897</v>
      </c>
      <c r="R613" t="s">
        <v>20</v>
      </c>
      <c r="S613" t="s">
        <v>105</v>
      </c>
      <c r="T613" t="s">
        <v>67</v>
      </c>
      <c r="U613" t="s">
        <v>9202</v>
      </c>
      <c r="V613" t="s">
        <v>9202</v>
      </c>
      <c r="W613" t="s">
        <v>9898</v>
      </c>
      <c r="X613" t="s">
        <v>20</v>
      </c>
      <c r="Y613">
        <v>2</v>
      </c>
      <c r="AB613" s="3" t="str">
        <f>IF(Table11112[[#This Row],[In Adafruit Kit]]+Table11112[[#This Row],[Common part]]&gt;0,1,"")</f>
        <v/>
      </c>
      <c r="AE613" s="3" t="e">
        <f>VLOOKUP(Table11112[[#This Row],[Resistance (Ohms)]],Values!$A$12:'Values'!D$88,3,0)</f>
        <v>#N/A</v>
      </c>
      <c r="AF613" s="3"/>
      <c r="AG613" s="3" t="str">
        <f>CONCATENATE(Table11112[[#This Row],[Resistance (Ohms)]],Table11112[[#This Row],[Tolerance]],Table11112[[#This Row],[Stock]])</f>
        <v>30.9Â±1%</v>
      </c>
      <c r="AH613" s="10" t="s">
        <v>11347</v>
      </c>
      <c r="AI613" s="6" t="s">
        <v>11351</v>
      </c>
    </row>
    <row r="614" spans="1:35">
      <c r="A614" t="s">
        <v>9890</v>
      </c>
      <c r="B614" t="s">
        <v>9891</v>
      </c>
      <c r="C614" t="s">
        <v>11227</v>
      </c>
      <c r="D614" t="s">
        <v>11228</v>
      </c>
      <c r="E614" t="s">
        <v>60</v>
      </c>
      <c r="F614" t="s">
        <v>11229</v>
      </c>
      <c r="G614">
        <v>5666</v>
      </c>
      <c r="H614">
        <v>0</v>
      </c>
      <c r="I614">
        <v>0.1</v>
      </c>
      <c r="J614">
        <v>0</v>
      </c>
      <c r="K614">
        <v>1</v>
      </c>
      <c r="L614" t="s">
        <v>38</v>
      </c>
      <c r="M614" t="s">
        <v>9895</v>
      </c>
      <c r="N614">
        <v>14.7</v>
      </c>
      <c r="O614" t="s">
        <v>24</v>
      </c>
      <c r="P614" t="s">
        <v>9896</v>
      </c>
      <c r="Q614" t="s">
        <v>9897</v>
      </c>
      <c r="R614" t="s">
        <v>20</v>
      </c>
      <c r="S614" t="s">
        <v>105</v>
      </c>
      <c r="T614" t="s">
        <v>67</v>
      </c>
      <c r="U614" t="s">
        <v>9202</v>
      </c>
      <c r="V614" t="s">
        <v>9202</v>
      </c>
      <c r="W614" t="s">
        <v>9898</v>
      </c>
      <c r="X614" t="s">
        <v>20</v>
      </c>
      <c r="Y614">
        <v>2</v>
      </c>
      <c r="AB614" s="3" t="str">
        <f>IF(Table11112[[#This Row],[In Adafruit Kit]]+Table11112[[#This Row],[Common part]]&gt;0,1,"")</f>
        <v/>
      </c>
      <c r="AE614" s="3" t="e">
        <f>VLOOKUP(Table11112[[#This Row],[Resistance (Ohms)]],Values!$A$12:'Values'!D$88,3,0)</f>
        <v>#N/A</v>
      </c>
      <c r="AF614" s="3"/>
      <c r="AG614" s="3" t="str">
        <f>CONCATENATE(Table11112[[#This Row],[Resistance (Ohms)]],Table11112[[#This Row],[Tolerance]],Table11112[[#This Row],[Stock]])</f>
        <v>14.7Â±1%</v>
      </c>
      <c r="AH614" s="10" t="s">
        <v>11347</v>
      </c>
      <c r="AI614" s="6" t="s">
        <v>11351</v>
      </c>
    </row>
    <row r="615" spans="1:35">
      <c r="A615" t="s">
        <v>9890</v>
      </c>
      <c r="B615" t="s">
        <v>9891</v>
      </c>
      <c r="C615" t="s">
        <v>11230</v>
      </c>
      <c r="D615" t="s">
        <v>11231</v>
      </c>
      <c r="E615" t="s">
        <v>60</v>
      </c>
      <c r="F615" t="s">
        <v>11232</v>
      </c>
      <c r="G615">
        <v>5581</v>
      </c>
      <c r="H615">
        <v>0</v>
      </c>
      <c r="I615">
        <v>0.1</v>
      </c>
      <c r="J615">
        <v>0</v>
      </c>
      <c r="K615">
        <v>1</v>
      </c>
      <c r="L615" t="s">
        <v>38</v>
      </c>
      <c r="M615" t="s">
        <v>9895</v>
      </c>
      <c r="N615">
        <v>15.8</v>
      </c>
      <c r="O615" t="s">
        <v>24</v>
      </c>
      <c r="P615" t="s">
        <v>9896</v>
      </c>
      <c r="Q615" t="s">
        <v>9897</v>
      </c>
      <c r="R615" t="s">
        <v>20</v>
      </c>
      <c r="S615" t="s">
        <v>105</v>
      </c>
      <c r="T615" t="s">
        <v>67</v>
      </c>
      <c r="U615" t="s">
        <v>9202</v>
      </c>
      <c r="V615" t="s">
        <v>9202</v>
      </c>
      <c r="W615" t="s">
        <v>9898</v>
      </c>
      <c r="X615" t="s">
        <v>20</v>
      </c>
      <c r="Y615">
        <v>2</v>
      </c>
      <c r="AB615" s="3" t="str">
        <f>IF(Table11112[[#This Row],[In Adafruit Kit]]+Table11112[[#This Row],[Common part]]&gt;0,1,"")</f>
        <v/>
      </c>
      <c r="AE615" s="3" t="e">
        <f>VLOOKUP(Table11112[[#This Row],[Resistance (Ohms)]],Values!$A$12:'Values'!D$88,3,0)</f>
        <v>#N/A</v>
      </c>
      <c r="AF615" s="3"/>
      <c r="AG615" s="3" t="str">
        <f>CONCATENATE(Table11112[[#This Row],[Resistance (Ohms)]],Table11112[[#This Row],[Tolerance]],Table11112[[#This Row],[Stock]])</f>
        <v>15.8Â±1%</v>
      </c>
      <c r="AH615" s="10" t="s">
        <v>11347</v>
      </c>
      <c r="AI615" s="6" t="s">
        <v>11351</v>
      </c>
    </row>
    <row r="616" spans="1:35">
      <c r="A616" t="s">
        <v>9890</v>
      </c>
      <c r="B616" t="s">
        <v>9891</v>
      </c>
      <c r="C616" t="s">
        <v>11233</v>
      </c>
      <c r="D616" t="s">
        <v>11234</v>
      </c>
      <c r="E616" t="s">
        <v>60</v>
      </c>
      <c r="F616" t="s">
        <v>11235</v>
      </c>
      <c r="G616">
        <v>5561</v>
      </c>
      <c r="H616">
        <v>0</v>
      </c>
      <c r="I616">
        <v>0.1</v>
      </c>
      <c r="J616">
        <v>0</v>
      </c>
      <c r="K616">
        <v>1</v>
      </c>
      <c r="L616" t="s">
        <v>38</v>
      </c>
      <c r="M616" t="s">
        <v>9895</v>
      </c>
      <c r="N616">
        <v>21.5</v>
      </c>
      <c r="O616" t="s">
        <v>24</v>
      </c>
      <c r="P616" t="s">
        <v>9896</v>
      </c>
      <c r="Q616" t="s">
        <v>9897</v>
      </c>
      <c r="R616" t="s">
        <v>20</v>
      </c>
      <c r="S616" t="s">
        <v>105</v>
      </c>
      <c r="T616" t="s">
        <v>67</v>
      </c>
      <c r="U616" t="s">
        <v>9202</v>
      </c>
      <c r="V616" t="s">
        <v>9202</v>
      </c>
      <c r="W616" t="s">
        <v>9898</v>
      </c>
      <c r="X616" t="s">
        <v>20</v>
      </c>
      <c r="Y616">
        <v>2</v>
      </c>
      <c r="AB616" s="3" t="str">
        <f>IF(Table11112[[#This Row],[In Adafruit Kit]]+Table11112[[#This Row],[Common part]]&gt;0,1,"")</f>
        <v/>
      </c>
      <c r="AE616" s="3" t="e">
        <f>VLOOKUP(Table11112[[#This Row],[Resistance (Ohms)]],Values!$A$12:'Values'!D$88,3,0)</f>
        <v>#N/A</v>
      </c>
      <c r="AF616" s="3"/>
      <c r="AG616" s="3" t="str">
        <f>CONCATENATE(Table11112[[#This Row],[Resistance (Ohms)]],Table11112[[#This Row],[Tolerance]],Table11112[[#This Row],[Stock]])</f>
        <v>21.5Â±1%</v>
      </c>
      <c r="AH616" s="10" t="s">
        <v>11347</v>
      </c>
      <c r="AI616" s="6" t="s">
        <v>11351</v>
      </c>
    </row>
    <row r="617" spans="1:35">
      <c r="A617" t="s">
        <v>9890</v>
      </c>
      <c r="B617" t="s">
        <v>9891</v>
      </c>
      <c r="C617" t="s">
        <v>11236</v>
      </c>
      <c r="D617" t="s">
        <v>11237</v>
      </c>
      <c r="E617" t="s">
        <v>60</v>
      </c>
      <c r="F617" t="s">
        <v>11238</v>
      </c>
      <c r="G617">
        <v>5481</v>
      </c>
      <c r="H617">
        <v>0</v>
      </c>
      <c r="I617">
        <v>0.1</v>
      </c>
      <c r="J617">
        <v>0</v>
      </c>
      <c r="K617">
        <v>1</v>
      </c>
      <c r="L617" t="s">
        <v>38</v>
      </c>
      <c r="M617" t="s">
        <v>9895</v>
      </c>
      <c r="N617">
        <v>10.199999999999999</v>
      </c>
      <c r="O617" t="s">
        <v>24</v>
      </c>
      <c r="P617" t="s">
        <v>9896</v>
      </c>
      <c r="Q617" t="s">
        <v>9897</v>
      </c>
      <c r="R617" t="s">
        <v>20</v>
      </c>
      <c r="S617" t="s">
        <v>105</v>
      </c>
      <c r="T617" t="s">
        <v>67</v>
      </c>
      <c r="U617" t="s">
        <v>9202</v>
      </c>
      <c r="V617" t="s">
        <v>9202</v>
      </c>
      <c r="W617" t="s">
        <v>9898</v>
      </c>
      <c r="X617" t="s">
        <v>20</v>
      </c>
      <c r="Y617">
        <v>2</v>
      </c>
      <c r="AB617" s="3" t="str">
        <f>IF(Table11112[[#This Row],[In Adafruit Kit]]+Table11112[[#This Row],[Common part]]&gt;0,1,"")</f>
        <v/>
      </c>
      <c r="AE617" s="3" t="e">
        <f>VLOOKUP(Table11112[[#This Row],[Resistance (Ohms)]],Values!$A$12:'Values'!D$88,3,0)</f>
        <v>#N/A</v>
      </c>
      <c r="AF617" s="3"/>
      <c r="AG617" s="3" t="str">
        <f>CONCATENATE(Table11112[[#This Row],[Resistance (Ohms)]],Table11112[[#This Row],[Tolerance]],Table11112[[#This Row],[Stock]])</f>
        <v>10.2Â±1%</v>
      </c>
      <c r="AH617" s="10" t="s">
        <v>11347</v>
      </c>
      <c r="AI617" s="6" t="s">
        <v>11351</v>
      </c>
    </row>
    <row r="618" spans="1:35">
      <c r="A618" t="s">
        <v>9890</v>
      </c>
      <c r="B618" t="s">
        <v>9891</v>
      </c>
      <c r="C618" t="s">
        <v>11239</v>
      </c>
      <c r="D618" t="s">
        <v>11240</v>
      </c>
      <c r="E618" t="s">
        <v>60</v>
      </c>
      <c r="F618" t="s">
        <v>11241</v>
      </c>
      <c r="G618">
        <v>5464</v>
      </c>
      <c r="H618">
        <v>0</v>
      </c>
      <c r="I618">
        <v>0.1</v>
      </c>
      <c r="J618">
        <v>0</v>
      </c>
      <c r="K618">
        <v>1</v>
      </c>
      <c r="L618" t="s">
        <v>38</v>
      </c>
      <c r="M618" t="s">
        <v>9895</v>
      </c>
      <c r="N618" t="s">
        <v>1967</v>
      </c>
      <c r="O618" t="s">
        <v>24</v>
      </c>
      <c r="P618" t="s">
        <v>9896</v>
      </c>
      <c r="Q618" t="s">
        <v>9897</v>
      </c>
      <c r="R618" t="s">
        <v>20</v>
      </c>
      <c r="S618" t="s">
        <v>105</v>
      </c>
      <c r="T618" t="s">
        <v>67</v>
      </c>
      <c r="U618" t="s">
        <v>9202</v>
      </c>
      <c r="V618" t="s">
        <v>9202</v>
      </c>
      <c r="W618" t="s">
        <v>9898</v>
      </c>
      <c r="X618" t="s">
        <v>20</v>
      </c>
      <c r="Y618">
        <v>2</v>
      </c>
      <c r="AB618" s="3" t="str">
        <f>IF(Table11112[[#This Row],[In Adafruit Kit]]+Table11112[[#This Row],[Common part]]&gt;0,1,"")</f>
        <v/>
      </c>
      <c r="AE618" s="3" t="e">
        <f>VLOOKUP(Table11112[[#This Row],[Resistance (Ohms)]],Values!$A$12:'Values'!D$88,3,0)</f>
        <v>#N/A</v>
      </c>
      <c r="AF618" s="3"/>
      <c r="AG618" s="3" t="str">
        <f>CONCATENATE(Table11112[[#This Row],[Resistance (Ohms)]],Table11112[[#This Row],[Tolerance]],Table11112[[#This Row],[Stock]])</f>
        <v>953kÂ±1%</v>
      </c>
      <c r="AH618" s="10" t="s">
        <v>11347</v>
      </c>
      <c r="AI618" s="6" t="s">
        <v>11351</v>
      </c>
    </row>
    <row r="619" spans="1:35">
      <c r="A619" t="s">
        <v>9890</v>
      </c>
      <c r="B619" t="s">
        <v>9891</v>
      </c>
      <c r="C619" t="s">
        <v>11242</v>
      </c>
      <c r="D619" t="s">
        <v>11243</v>
      </c>
      <c r="E619" t="s">
        <v>60</v>
      </c>
      <c r="F619" t="s">
        <v>11244</v>
      </c>
      <c r="G619">
        <v>5437</v>
      </c>
      <c r="H619">
        <v>0</v>
      </c>
      <c r="I619">
        <v>0.1</v>
      </c>
      <c r="J619">
        <v>0</v>
      </c>
      <c r="K619">
        <v>1</v>
      </c>
      <c r="L619" t="s">
        <v>38</v>
      </c>
      <c r="M619" t="s">
        <v>9895</v>
      </c>
      <c r="N619">
        <v>14.3</v>
      </c>
      <c r="O619" t="s">
        <v>24</v>
      </c>
      <c r="P619" t="s">
        <v>9896</v>
      </c>
      <c r="Q619" t="s">
        <v>9897</v>
      </c>
      <c r="R619" t="s">
        <v>20</v>
      </c>
      <c r="S619" t="s">
        <v>105</v>
      </c>
      <c r="T619" t="s">
        <v>67</v>
      </c>
      <c r="U619" t="s">
        <v>9202</v>
      </c>
      <c r="V619" t="s">
        <v>9202</v>
      </c>
      <c r="W619" t="s">
        <v>9898</v>
      </c>
      <c r="X619" t="s">
        <v>20</v>
      </c>
      <c r="Y619">
        <v>2</v>
      </c>
      <c r="AB619" s="3" t="str">
        <f>IF(Table11112[[#This Row],[In Adafruit Kit]]+Table11112[[#This Row],[Common part]]&gt;0,1,"")</f>
        <v/>
      </c>
      <c r="AE619" s="3" t="e">
        <f>VLOOKUP(Table11112[[#This Row],[Resistance (Ohms)]],Values!$A$12:'Values'!D$88,3,0)</f>
        <v>#N/A</v>
      </c>
      <c r="AF619" s="3"/>
      <c r="AG619" s="3" t="str">
        <f>CONCATENATE(Table11112[[#This Row],[Resistance (Ohms)]],Table11112[[#This Row],[Tolerance]],Table11112[[#This Row],[Stock]])</f>
        <v>14.3Â±1%</v>
      </c>
      <c r="AH619" s="10" t="s">
        <v>11347</v>
      </c>
      <c r="AI619" s="6" t="s">
        <v>11351</v>
      </c>
    </row>
    <row r="620" spans="1:35">
      <c r="A620" t="s">
        <v>9890</v>
      </c>
      <c r="B620" t="s">
        <v>9891</v>
      </c>
      <c r="C620" t="s">
        <v>11245</v>
      </c>
      <c r="D620" t="s">
        <v>11246</v>
      </c>
      <c r="E620" t="s">
        <v>60</v>
      </c>
      <c r="F620" t="s">
        <v>11247</v>
      </c>
      <c r="G620">
        <v>5184</v>
      </c>
      <c r="H620">
        <v>0</v>
      </c>
      <c r="I620">
        <v>0.1</v>
      </c>
      <c r="J620">
        <v>0</v>
      </c>
      <c r="K620">
        <v>1</v>
      </c>
      <c r="L620" t="s">
        <v>38</v>
      </c>
      <c r="M620" t="s">
        <v>9895</v>
      </c>
      <c r="N620">
        <v>12.7</v>
      </c>
      <c r="O620" t="s">
        <v>24</v>
      </c>
      <c r="P620" t="s">
        <v>9896</v>
      </c>
      <c r="Q620" t="s">
        <v>9897</v>
      </c>
      <c r="R620" t="s">
        <v>20</v>
      </c>
      <c r="S620" t="s">
        <v>105</v>
      </c>
      <c r="T620" t="s">
        <v>67</v>
      </c>
      <c r="U620" t="s">
        <v>9202</v>
      </c>
      <c r="V620" t="s">
        <v>9202</v>
      </c>
      <c r="W620" t="s">
        <v>9898</v>
      </c>
      <c r="X620" t="s">
        <v>20</v>
      </c>
      <c r="Y620">
        <v>2</v>
      </c>
      <c r="AB620" s="3" t="str">
        <f>IF(Table11112[[#This Row],[In Adafruit Kit]]+Table11112[[#This Row],[Common part]]&gt;0,1,"")</f>
        <v/>
      </c>
      <c r="AE620" s="3" t="e">
        <f>VLOOKUP(Table11112[[#This Row],[Resistance (Ohms)]],Values!$A$12:'Values'!D$88,3,0)</f>
        <v>#N/A</v>
      </c>
      <c r="AF620" s="3"/>
      <c r="AG620" s="3" t="str">
        <f>CONCATENATE(Table11112[[#This Row],[Resistance (Ohms)]],Table11112[[#This Row],[Tolerance]],Table11112[[#This Row],[Stock]])</f>
        <v>12.7Â±1%</v>
      </c>
      <c r="AH620" s="10" t="s">
        <v>11347</v>
      </c>
      <c r="AI620" s="6" t="s">
        <v>11351</v>
      </c>
    </row>
    <row r="621" spans="1:35">
      <c r="A621" t="s">
        <v>9890</v>
      </c>
      <c r="B621" t="s">
        <v>9891</v>
      </c>
      <c r="C621" t="s">
        <v>11248</v>
      </c>
      <c r="D621" t="s">
        <v>11249</v>
      </c>
      <c r="E621" t="s">
        <v>60</v>
      </c>
      <c r="F621" t="s">
        <v>11250</v>
      </c>
      <c r="G621">
        <v>5110</v>
      </c>
      <c r="H621">
        <v>0</v>
      </c>
      <c r="I621">
        <v>0.1</v>
      </c>
      <c r="J621">
        <v>0</v>
      </c>
      <c r="K621">
        <v>1</v>
      </c>
      <c r="L621" t="s">
        <v>38</v>
      </c>
      <c r="M621" t="s">
        <v>9895</v>
      </c>
      <c r="N621">
        <v>22.6</v>
      </c>
      <c r="O621" t="s">
        <v>24</v>
      </c>
      <c r="P621" t="s">
        <v>9896</v>
      </c>
      <c r="Q621" t="s">
        <v>9897</v>
      </c>
      <c r="R621" t="s">
        <v>20</v>
      </c>
      <c r="S621" t="s">
        <v>105</v>
      </c>
      <c r="T621" t="s">
        <v>67</v>
      </c>
      <c r="U621" t="s">
        <v>9202</v>
      </c>
      <c r="V621" t="s">
        <v>9202</v>
      </c>
      <c r="W621" t="s">
        <v>9898</v>
      </c>
      <c r="X621" t="s">
        <v>20</v>
      </c>
      <c r="Y621">
        <v>2</v>
      </c>
      <c r="AB621" s="3" t="str">
        <f>IF(Table11112[[#This Row],[In Adafruit Kit]]+Table11112[[#This Row],[Common part]]&gt;0,1,"")</f>
        <v/>
      </c>
      <c r="AE621" s="3" t="e">
        <f>VLOOKUP(Table11112[[#This Row],[Resistance (Ohms)]],Values!$A$12:'Values'!D$88,3,0)</f>
        <v>#N/A</v>
      </c>
      <c r="AF621" s="3"/>
      <c r="AG621" s="3" t="str">
        <f>CONCATENATE(Table11112[[#This Row],[Resistance (Ohms)]],Table11112[[#This Row],[Tolerance]],Table11112[[#This Row],[Stock]])</f>
        <v>22.6Â±1%</v>
      </c>
      <c r="AH621" s="10" t="s">
        <v>11347</v>
      </c>
      <c r="AI621" s="6" t="s">
        <v>11351</v>
      </c>
    </row>
    <row r="622" spans="1:35">
      <c r="A622" t="s">
        <v>9890</v>
      </c>
      <c r="B622" t="s">
        <v>9891</v>
      </c>
      <c r="C622" t="s">
        <v>11251</v>
      </c>
      <c r="D622" t="s">
        <v>11252</v>
      </c>
      <c r="E622" t="s">
        <v>60</v>
      </c>
      <c r="F622" t="s">
        <v>11253</v>
      </c>
      <c r="G622">
        <v>2611</v>
      </c>
      <c r="H622">
        <v>0</v>
      </c>
      <c r="I622">
        <v>0.1</v>
      </c>
      <c r="J622">
        <v>0</v>
      </c>
      <c r="K622">
        <v>1</v>
      </c>
      <c r="L622" t="s">
        <v>38</v>
      </c>
      <c r="M622" t="s">
        <v>9895</v>
      </c>
      <c r="N622">
        <v>46.4</v>
      </c>
      <c r="O622" t="s">
        <v>24</v>
      </c>
      <c r="P622" t="s">
        <v>9896</v>
      </c>
      <c r="Q622" t="s">
        <v>9897</v>
      </c>
      <c r="R622" t="s">
        <v>20</v>
      </c>
      <c r="S622" t="s">
        <v>105</v>
      </c>
      <c r="T622" t="s">
        <v>67</v>
      </c>
      <c r="U622" t="s">
        <v>9202</v>
      </c>
      <c r="V622" t="s">
        <v>9202</v>
      </c>
      <c r="W622" t="s">
        <v>9898</v>
      </c>
      <c r="X622" t="s">
        <v>20</v>
      </c>
      <c r="Y622">
        <v>2</v>
      </c>
      <c r="AB622" s="3" t="str">
        <f>IF(Table11112[[#This Row],[In Adafruit Kit]]+Table11112[[#This Row],[Common part]]&gt;0,1,"")</f>
        <v/>
      </c>
      <c r="AE622" s="3" t="e">
        <f>VLOOKUP(Table11112[[#This Row],[Resistance (Ohms)]],Values!$A$12:'Values'!D$88,3,0)</f>
        <v>#N/A</v>
      </c>
      <c r="AF622" s="3"/>
      <c r="AG622" s="3" t="str">
        <f>CONCATENATE(Table11112[[#This Row],[Resistance (Ohms)]],Table11112[[#This Row],[Tolerance]],Table11112[[#This Row],[Stock]])</f>
        <v>46.4Â±1%</v>
      </c>
      <c r="AH622" s="10" t="s">
        <v>11347</v>
      </c>
      <c r="AI622" s="6" t="s">
        <v>11351</v>
      </c>
    </row>
    <row r="623" spans="1:35">
      <c r="A623" t="s">
        <v>9890</v>
      </c>
      <c r="B623" t="s">
        <v>9891</v>
      </c>
      <c r="C623" t="s">
        <v>11254</v>
      </c>
      <c r="D623" t="s">
        <v>11255</v>
      </c>
      <c r="E623" t="s">
        <v>60</v>
      </c>
      <c r="F623" t="s">
        <v>11256</v>
      </c>
      <c r="G623">
        <v>2352</v>
      </c>
      <c r="H623">
        <v>0</v>
      </c>
      <c r="I623">
        <v>0.1</v>
      </c>
      <c r="J623">
        <v>0</v>
      </c>
      <c r="K623">
        <v>1</v>
      </c>
      <c r="L623" t="s">
        <v>38</v>
      </c>
      <c r="M623" t="s">
        <v>9895</v>
      </c>
      <c r="N623">
        <v>38.299999999999997</v>
      </c>
      <c r="O623" t="s">
        <v>24</v>
      </c>
      <c r="P623" t="s">
        <v>9896</v>
      </c>
      <c r="Q623" t="s">
        <v>9897</v>
      </c>
      <c r="R623" t="s">
        <v>20</v>
      </c>
      <c r="S623" t="s">
        <v>105</v>
      </c>
      <c r="T623" t="s">
        <v>67</v>
      </c>
      <c r="U623" t="s">
        <v>9202</v>
      </c>
      <c r="V623" t="s">
        <v>9202</v>
      </c>
      <c r="W623" t="s">
        <v>9898</v>
      </c>
      <c r="X623" t="s">
        <v>20</v>
      </c>
      <c r="Y623">
        <v>2</v>
      </c>
      <c r="AB623" s="3" t="str">
        <f>IF(Table11112[[#This Row],[In Adafruit Kit]]+Table11112[[#This Row],[Common part]]&gt;0,1,"")</f>
        <v/>
      </c>
      <c r="AE623" s="3" t="e">
        <f>VLOOKUP(Table11112[[#This Row],[Resistance (Ohms)]],Values!$A$12:'Values'!D$88,3,0)</f>
        <v>#N/A</v>
      </c>
      <c r="AF623" s="3"/>
      <c r="AG623" s="3" t="str">
        <f>CONCATENATE(Table11112[[#This Row],[Resistance (Ohms)]],Table11112[[#This Row],[Tolerance]],Table11112[[#This Row],[Stock]])</f>
        <v>38.3Â±1%</v>
      </c>
      <c r="AH623" s="10" t="s">
        <v>11347</v>
      </c>
      <c r="AI623" s="6" t="s">
        <v>11351</v>
      </c>
    </row>
    <row r="624" spans="1:35">
      <c r="A624" t="s">
        <v>9890</v>
      </c>
      <c r="B624" t="s">
        <v>9891</v>
      </c>
      <c r="C624" t="s">
        <v>11257</v>
      </c>
      <c r="D624" t="s">
        <v>11258</v>
      </c>
      <c r="E624" t="s">
        <v>60</v>
      </c>
      <c r="F624" t="s">
        <v>11259</v>
      </c>
      <c r="G624">
        <v>1358</v>
      </c>
      <c r="H624">
        <v>0</v>
      </c>
      <c r="I624">
        <v>0.1</v>
      </c>
      <c r="J624">
        <v>0</v>
      </c>
      <c r="K624">
        <v>1</v>
      </c>
      <c r="L624" t="s">
        <v>38</v>
      </c>
      <c r="M624" t="s">
        <v>9895</v>
      </c>
      <c r="N624">
        <v>16.5</v>
      </c>
      <c r="O624" t="s">
        <v>24</v>
      </c>
      <c r="P624" t="s">
        <v>9896</v>
      </c>
      <c r="Q624" t="s">
        <v>9897</v>
      </c>
      <c r="R624" t="s">
        <v>20</v>
      </c>
      <c r="S624" t="s">
        <v>105</v>
      </c>
      <c r="T624" t="s">
        <v>67</v>
      </c>
      <c r="U624" t="s">
        <v>9202</v>
      </c>
      <c r="V624" t="s">
        <v>9202</v>
      </c>
      <c r="W624" t="s">
        <v>9898</v>
      </c>
      <c r="X624" t="s">
        <v>20</v>
      </c>
      <c r="Y624">
        <v>2</v>
      </c>
      <c r="AB624" s="3" t="str">
        <f>IF(Table11112[[#This Row],[In Adafruit Kit]]+Table11112[[#This Row],[Common part]]&gt;0,1,"")</f>
        <v/>
      </c>
      <c r="AE624" s="3" t="e">
        <f>VLOOKUP(Table11112[[#This Row],[Resistance (Ohms)]],Values!$A$12:'Values'!D$88,3,0)</f>
        <v>#N/A</v>
      </c>
      <c r="AF624" s="3"/>
      <c r="AG624" s="3" t="str">
        <f>CONCATENATE(Table11112[[#This Row],[Resistance (Ohms)]],Table11112[[#This Row],[Tolerance]],Table11112[[#This Row],[Stock]])</f>
        <v>16.5Â±1%</v>
      </c>
      <c r="AH624" s="10" t="s">
        <v>11347</v>
      </c>
      <c r="AI624" s="6" t="s">
        <v>11351</v>
      </c>
    </row>
    <row r="625" spans="1:35">
      <c r="A625" t="s">
        <v>9890</v>
      </c>
      <c r="B625" t="s">
        <v>9891</v>
      </c>
      <c r="C625" t="s">
        <v>11260</v>
      </c>
      <c r="D625" t="s">
        <v>11261</v>
      </c>
      <c r="E625" t="s">
        <v>60</v>
      </c>
      <c r="F625" t="s">
        <v>11262</v>
      </c>
      <c r="G625">
        <v>1080</v>
      </c>
      <c r="H625">
        <v>0</v>
      </c>
      <c r="I625">
        <v>0.1</v>
      </c>
      <c r="J625">
        <v>0</v>
      </c>
      <c r="K625">
        <v>1</v>
      </c>
      <c r="L625" t="s">
        <v>38</v>
      </c>
      <c r="M625" t="s">
        <v>9895</v>
      </c>
      <c r="N625">
        <v>29.4</v>
      </c>
      <c r="O625" t="s">
        <v>24</v>
      </c>
      <c r="P625" t="s">
        <v>9896</v>
      </c>
      <c r="Q625" t="s">
        <v>9897</v>
      </c>
      <c r="R625" t="s">
        <v>20</v>
      </c>
      <c r="S625" t="s">
        <v>105</v>
      </c>
      <c r="T625" t="s">
        <v>67</v>
      </c>
      <c r="U625" t="s">
        <v>9202</v>
      </c>
      <c r="V625" t="s">
        <v>9202</v>
      </c>
      <c r="W625" t="s">
        <v>9898</v>
      </c>
      <c r="X625" t="s">
        <v>20</v>
      </c>
      <c r="Y625">
        <v>2</v>
      </c>
      <c r="AB625" s="3" t="str">
        <f>IF(Table11112[[#This Row],[In Adafruit Kit]]+Table11112[[#This Row],[Common part]]&gt;0,1,"")</f>
        <v/>
      </c>
      <c r="AE625" s="3" t="e">
        <f>VLOOKUP(Table11112[[#This Row],[Resistance (Ohms)]],Values!$A$12:'Values'!D$88,3,0)</f>
        <v>#N/A</v>
      </c>
      <c r="AF625" s="3"/>
      <c r="AG625" s="3" t="str">
        <f>CONCATENATE(Table11112[[#This Row],[Resistance (Ohms)]],Table11112[[#This Row],[Tolerance]],Table11112[[#This Row],[Stock]])</f>
        <v>29.4Â±1%</v>
      </c>
      <c r="AH625" s="10" t="s">
        <v>11347</v>
      </c>
      <c r="AI625" s="6" t="s">
        <v>11351</v>
      </c>
    </row>
    <row r="626" spans="1:35">
      <c r="A626" t="s">
        <v>9890</v>
      </c>
      <c r="B626" t="s">
        <v>9891</v>
      </c>
      <c r="C626" t="s">
        <v>11263</v>
      </c>
      <c r="D626" t="s">
        <v>11264</v>
      </c>
      <c r="E626" t="s">
        <v>60</v>
      </c>
      <c r="F626" t="s">
        <v>11265</v>
      </c>
      <c r="G626">
        <v>903</v>
      </c>
      <c r="H626">
        <v>0</v>
      </c>
      <c r="I626">
        <v>0.1</v>
      </c>
      <c r="J626">
        <v>0</v>
      </c>
      <c r="K626">
        <v>1</v>
      </c>
      <c r="L626" t="s">
        <v>38</v>
      </c>
      <c r="M626" t="s">
        <v>9895</v>
      </c>
      <c r="N626" t="s">
        <v>2208</v>
      </c>
      <c r="O626" t="s">
        <v>24</v>
      </c>
      <c r="P626" t="s">
        <v>9896</v>
      </c>
      <c r="Q626" t="s">
        <v>9897</v>
      </c>
      <c r="R626" t="s">
        <v>20</v>
      </c>
      <c r="S626" t="s">
        <v>105</v>
      </c>
      <c r="T626" t="s">
        <v>67</v>
      </c>
      <c r="U626" t="s">
        <v>9202</v>
      </c>
      <c r="V626" t="s">
        <v>9202</v>
      </c>
      <c r="W626" t="s">
        <v>9898</v>
      </c>
      <c r="X626" t="s">
        <v>20</v>
      </c>
      <c r="Y626">
        <v>2</v>
      </c>
      <c r="AB626" s="3" t="str">
        <f>IF(Table11112[[#This Row],[In Adafruit Kit]]+Table11112[[#This Row],[Common part]]&gt;0,1,"")</f>
        <v/>
      </c>
      <c r="AE626" s="3" t="e">
        <f>VLOOKUP(Table11112[[#This Row],[Resistance (Ohms)]],Values!$A$12:'Values'!D$88,3,0)</f>
        <v>#N/A</v>
      </c>
      <c r="AF626" s="3"/>
      <c r="AG626" s="3" t="str">
        <f>CONCATENATE(Table11112[[#This Row],[Resistance (Ohms)]],Table11112[[#This Row],[Tolerance]],Table11112[[#This Row],[Stock]])</f>
        <v>845kÂ±1%</v>
      </c>
      <c r="AH626" s="10" t="s">
        <v>11347</v>
      </c>
      <c r="AI626" s="6" t="s">
        <v>11351</v>
      </c>
    </row>
    <row r="627" spans="1:35">
      <c r="A627" t="s">
        <v>9890</v>
      </c>
      <c r="B627" t="s">
        <v>9891</v>
      </c>
      <c r="C627" t="s">
        <v>11266</v>
      </c>
      <c r="D627" t="s">
        <v>11267</v>
      </c>
      <c r="E627" t="s">
        <v>60</v>
      </c>
      <c r="F627" t="s">
        <v>11268</v>
      </c>
      <c r="G627">
        <v>814</v>
      </c>
      <c r="H627">
        <v>0</v>
      </c>
      <c r="I627">
        <v>0.1</v>
      </c>
      <c r="J627">
        <v>0</v>
      </c>
      <c r="K627">
        <v>1</v>
      </c>
      <c r="L627" t="s">
        <v>38</v>
      </c>
      <c r="M627" t="s">
        <v>9895</v>
      </c>
      <c r="N627">
        <v>23.7</v>
      </c>
      <c r="O627" t="s">
        <v>24</v>
      </c>
      <c r="P627" t="s">
        <v>9896</v>
      </c>
      <c r="Q627" t="s">
        <v>9897</v>
      </c>
      <c r="R627" t="s">
        <v>20</v>
      </c>
      <c r="S627" t="s">
        <v>105</v>
      </c>
      <c r="T627" t="s">
        <v>67</v>
      </c>
      <c r="U627" t="s">
        <v>9202</v>
      </c>
      <c r="V627" t="s">
        <v>9202</v>
      </c>
      <c r="W627" t="s">
        <v>9898</v>
      </c>
      <c r="X627" t="s">
        <v>20</v>
      </c>
      <c r="Y627">
        <v>2</v>
      </c>
      <c r="AB627" s="3" t="str">
        <f>IF(Table11112[[#This Row],[In Adafruit Kit]]+Table11112[[#This Row],[Common part]]&gt;0,1,"")</f>
        <v/>
      </c>
      <c r="AE627" s="3" t="e">
        <f>VLOOKUP(Table11112[[#This Row],[Resistance (Ohms)]],Values!$A$12:'Values'!D$88,3,0)</f>
        <v>#N/A</v>
      </c>
      <c r="AF627" s="3"/>
      <c r="AG627" s="3" t="str">
        <f>CONCATENATE(Table11112[[#This Row],[Resistance (Ohms)]],Table11112[[#This Row],[Tolerance]],Table11112[[#This Row],[Stock]])</f>
        <v>23.7Â±1%</v>
      </c>
      <c r="AH627" s="10" t="s">
        <v>11347</v>
      </c>
      <c r="AI627" s="6" t="s">
        <v>11351</v>
      </c>
    </row>
    <row r="628" spans="1:35">
      <c r="A628" t="s">
        <v>9890</v>
      </c>
      <c r="B628" t="s">
        <v>9891</v>
      </c>
      <c r="C628" t="s">
        <v>11269</v>
      </c>
      <c r="D628" t="s">
        <v>11270</v>
      </c>
      <c r="E628" t="s">
        <v>60</v>
      </c>
      <c r="F628" t="s">
        <v>11271</v>
      </c>
      <c r="G628">
        <v>189</v>
      </c>
      <c r="H628">
        <v>0</v>
      </c>
      <c r="I628">
        <v>0.1</v>
      </c>
      <c r="J628">
        <v>0</v>
      </c>
      <c r="K628">
        <v>1</v>
      </c>
      <c r="L628" t="s">
        <v>38</v>
      </c>
      <c r="M628" t="s">
        <v>9895</v>
      </c>
      <c r="N628">
        <v>36.5</v>
      </c>
      <c r="O628" t="s">
        <v>24</v>
      </c>
      <c r="P628" t="s">
        <v>9896</v>
      </c>
      <c r="Q628" t="s">
        <v>9897</v>
      </c>
      <c r="R628" t="s">
        <v>20</v>
      </c>
      <c r="S628" t="s">
        <v>105</v>
      </c>
      <c r="T628" t="s">
        <v>67</v>
      </c>
      <c r="U628" t="s">
        <v>9202</v>
      </c>
      <c r="V628" t="s">
        <v>9202</v>
      </c>
      <c r="W628" t="s">
        <v>9898</v>
      </c>
      <c r="X628" t="s">
        <v>20</v>
      </c>
      <c r="Y628">
        <v>2</v>
      </c>
      <c r="AB628" s="3" t="str">
        <f>IF(Table11112[[#This Row],[In Adafruit Kit]]+Table11112[[#This Row],[Common part]]&gt;0,1,"")</f>
        <v/>
      </c>
      <c r="AE628" s="3" t="e">
        <f>VLOOKUP(Table11112[[#This Row],[Resistance (Ohms)]],Values!$A$12:'Values'!D$88,3,0)</f>
        <v>#N/A</v>
      </c>
      <c r="AF628" s="3"/>
      <c r="AG628" s="3" t="str">
        <f>CONCATENATE(Table11112[[#This Row],[Resistance (Ohms)]],Table11112[[#This Row],[Tolerance]],Table11112[[#This Row],[Stock]])</f>
        <v>36.5Â±1%</v>
      </c>
      <c r="AH628" s="10" t="s">
        <v>11347</v>
      </c>
      <c r="AI628" s="6" t="s">
        <v>11351</v>
      </c>
    </row>
    <row r="629" spans="1:35">
      <c r="A629" t="s">
        <v>9890</v>
      </c>
      <c r="B629" t="s">
        <v>9891</v>
      </c>
      <c r="C629" t="s">
        <v>11272</v>
      </c>
      <c r="D629" t="s">
        <v>11273</v>
      </c>
      <c r="E629" t="s">
        <v>60</v>
      </c>
      <c r="F629" t="s">
        <v>11274</v>
      </c>
      <c r="G629">
        <v>387</v>
      </c>
      <c r="H629">
        <v>0</v>
      </c>
      <c r="I629">
        <v>0.1</v>
      </c>
      <c r="J629">
        <v>0</v>
      </c>
      <c r="K629">
        <v>1</v>
      </c>
      <c r="L629" t="s">
        <v>38</v>
      </c>
      <c r="M629" t="s">
        <v>9895</v>
      </c>
      <c r="N629">
        <v>18.7</v>
      </c>
      <c r="O629" t="s">
        <v>24</v>
      </c>
      <c r="P629" t="s">
        <v>9896</v>
      </c>
      <c r="Q629" t="s">
        <v>9897</v>
      </c>
      <c r="R629" t="s">
        <v>20</v>
      </c>
      <c r="S629" t="s">
        <v>105</v>
      </c>
      <c r="T629" t="s">
        <v>67</v>
      </c>
      <c r="U629" t="s">
        <v>9202</v>
      </c>
      <c r="V629" t="s">
        <v>9202</v>
      </c>
      <c r="W629" t="s">
        <v>9898</v>
      </c>
      <c r="X629" t="s">
        <v>20</v>
      </c>
      <c r="Y629">
        <v>2</v>
      </c>
      <c r="AB629" s="3" t="str">
        <f>IF(Table11112[[#This Row],[In Adafruit Kit]]+Table11112[[#This Row],[Common part]]&gt;0,1,"")</f>
        <v/>
      </c>
      <c r="AE629" s="3" t="e">
        <f>VLOOKUP(Table11112[[#This Row],[Resistance (Ohms)]],Values!$A$12:'Values'!D$88,3,0)</f>
        <v>#N/A</v>
      </c>
      <c r="AF629" s="3"/>
      <c r="AG629" s="3" t="str">
        <f>CONCATENATE(Table11112[[#This Row],[Resistance (Ohms)]],Table11112[[#This Row],[Tolerance]],Table11112[[#This Row],[Stock]])</f>
        <v>18.7Â±1%</v>
      </c>
      <c r="AH629" s="10" t="s">
        <v>11347</v>
      </c>
      <c r="AI629" s="6" t="s">
        <v>11351</v>
      </c>
    </row>
    <row r="630" spans="1:35">
      <c r="A630" t="s">
        <v>9890</v>
      </c>
      <c r="B630" t="s">
        <v>9891</v>
      </c>
      <c r="C630" t="s">
        <v>11275</v>
      </c>
      <c r="D630" t="s">
        <v>11276</v>
      </c>
      <c r="E630" t="s">
        <v>60</v>
      </c>
      <c r="F630" t="s">
        <v>11277</v>
      </c>
      <c r="G630">
        <v>332</v>
      </c>
      <c r="H630">
        <v>0</v>
      </c>
      <c r="I630">
        <v>0.1</v>
      </c>
      <c r="J630">
        <v>0</v>
      </c>
      <c r="K630">
        <v>1</v>
      </c>
      <c r="L630" t="s">
        <v>38</v>
      </c>
      <c r="M630" t="s">
        <v>9895</v>
      </c>
      <c r="N630">
        <v>10.7</v>
      </c>
      <c r="O630" t="s">
        <v>24</v>
      </c>
      <c r="P630" t="s">
        <v>9896</v>
      </c>
      <c r="Q630" t="s">
        <v>9897</v>
      </c>
      <c r="R630" t="s">
        <v>20</v>
      </c>
      <c r="S630" t="s">
        <v>105</v>
      </c>
      <c r="T630" t="s">
        <v>67</v>
      </c>
      <c r="U630" t="s">
        <v>9202</v>
      </c>
      <c r="V630" t="s">
        <v>9202</v>
      </c>
      <c r="W630" t="s">
        <v>9898</v>
      </c>
      <c r="X630" t="s">
        <v>20</v>
      </c>
      <c r="Y630">
        <v>2</v>
      </c>
      <c r="AB630" s="3" t="str">
        <f>IF(Table11112[[#This Row],[In Adafruit Kit]]+Table11112[[#This Row],[Common part]]&gt;0,1,"")</f>
        <v/>
      </c>
      <c r="AE630" s="3" t="e">
        <f>VLOOKUP(Table11112[[#This Row],[Resistance (Ohms)]],Values!$A$12:'Values'!D$88,3,0)</f>
        <v>#N/A</v>
      </c>
      <c r="AF630" s="3"/>
      <c r="AG630" s="3" t="str">
        <f>CONCATENATE(Table11112[[#This Row],[Resistance (Ohms)]],Table11112[[#This Row],[Tolerance]],Table11112[[#This Row],[Stock]])</f>
        <v>10.7Â±1%</v>
      </c>
      <c r="AH630" s="10" t="s">
        <v>11347</v>
      </c>
      <c r="AI630" s="6" t="s">
        <v>11351</v>
      </c>
    </row>
    <row r="631" spans="1:35">
      <c r="A631" t="s">
        <v>9890</v>
      </c>
      <c r="B631" t="s">
        <v>9891</v>
      </c>
      <c r="C631" t="s">
        <v>11278</v>
      </c>
      <c r="D631" t="s">
        <v>11279</v>
      </c>
      <c r="E631" t="s">
        <v>60</v>
      </c>
      <c r="F631" t="s">
        <v>11280</v>
      </c>
      <c r="G631">
        <v>142</v>
      </c>
      <c r="H631">
        <v>0</v>
      </c>
      <c r="I631">
        <v>0.1</v>
      </c>
      <c r="J631">
        <v>0</v>
      </c>
      <c r="K631">
        <v>1</v>
      </c>
      <c r="L631" t="s">
        <v>38</v>
      </c>
      <c r="M631" t="s">
        <v>9895</v>
      </c>
      <c r="N631">
        <v>13.3</v>
      </c>
      <c r="O631" t="s">
        <v>24</v>
      </c>
      <c r="P631" t="s">
        <v>9896</v>
      </c>
      <c r="Q631" t="s">
        <v>9897</v>
      </c>
      <c r="R631" t="s">
        <v>20</v>
      </c>
      <c r="S631" t="s">
        <v>105</v>
      </c>
      <c r="T631" t="s">
        <v>67</v>
      </c>
      <c r="U631" t="s">
        <v>9202</v>
      </c>
      <c r="V631" t="s">
        <v>9202</v>
      </c>
      <c r="W631" t="s">
        <v>9898</v>
      </c>
      <c r="X631" t="s">
        <v>20</v>
      </c>
      <c r="Y631">
        <v>2</v>
      </c>
      <c r="AB631" s="3" t="str">
        <f>IF(Table11112[[#This Row],[In Adafruit Kit]]+Table11112[[#This Row],[Common part]]&gt;0,1,"")</f>
        <v/>
      </c>
      <c r="AE631" s="3" t="e">
        <f>VLOOKUP(Table11112[[#This Row],[Resistance (Ohms)]],Values!$A$12:'Values'!D$88,3,0)</f>
        <v>#N/A</v>
      </c>
      <c r="AF631" s="3"/>
      <c r="AG631" s="3" t="str">
        <f>CONCATENATE(Table11112[[#This Row],[Resistance (Ohms)]],Table11112[[#This Row],[Tolerance]],Table11112[[#This Row],[Stock]])</f>
        <v>13.3Â±1%</v>
      </c>
      <c r="AH631" s="10" t="s">
        <v>11347</v>
      </c>
      <c r="AI631" s="6" t="s">
        <v>11351</v>
      </c>
    </row>
    <row r="632" spans="1:35">
      <c r="A632" t="s">
        <v>9890</v>
      </c>
      <c r="B632" t="s">
        <v>9891</v>
      </c>
      <c r="C632" t="s">
        <v>11281</v>
      </c>
      <c r="D632" t="s">
        <v>11282</v>
      </c>
      <c r="E632" t="s">
        <v>60</v>
      </c>
      <c r="F632" t="s">
        <v>11283</v>
      </c>
      <c r="G632">
        <v>38</v>
      </c>
      <c r="H632">
        <v>0</v>
      </c>
      <c r="I632">
        <v>0.1</v>
      </c>
      <c r="J632">
        <v>0</v>
      </c>
      <c r="K632">
        <v>1</v>
      </c>
      <c r="L632" t="s">
        <v>38</v>
      </c>
      <c r="M632" t="s">
        <v>9895</v>
      </c>
      <c r="N632">
        <v>63.4</v>
      </c>
      <c r="O632" t="s">
        <v>24</v>
      </c>
      <c r="P632" t="s">
        <v>9896</v>
      </c>
      <c r="Q632" t="s">
        <v>9897</v>
      </c>
      <c r="R632" t="s">
        <v>20</v>
      </c>
      <c r="S632" t="s">
        <v>105</v>
      </c>
      <c r="T632" t="s">
        <v>67</v>
      </c>
      <c r="U632" t="s">
        <v>9202</v>
      </c>
      <c r="V632" t="s">
        <v>9202</v>
      </c>
      <c r="W632" t="s">
        <v>9898</v>
      </c>
      <c r="X632" t="s">
        <v>20</v>
      </c>
      <c r="Y632">
        <v>2</v>
      </c>
      <c r="AB632" s="3" t="str">
        <f>IF(Table11112[[#This Row],[In Adafruit Kit]]+Table11112[[#This Row],[Common part]]&gt;0,1,"")</f>
        <v/>
      </c>
      <c r="AE632" s="3" t="e">
        <f>VLOOKUP(Table11112[[#This Row],[Resistance (Ohms)]],Values!$A$12:'Values'!D$88,3,0)</f>
        <v>#N/A</v>
      </c>
      <c r="AF632" s="3"/>
      <c r="AG632" s="3" t="str">
        <f>CONCATENATE(Table11112[[#This Row],[Resistance (Ohms)]],Table11112[[#This Row],[Tolerance]],Table11112[[#This Row],[Stock]])</f>
        <v>63.4Â±1%</v>
      </c>
      <c r="AH632" s="10" t="s">
        <v>11347</v>
      </c>
      <c r="AI632" s="6" t="s">
        <v>11351</v>
      </c>
    </row>
    <row r="633" spans="1:35">
      <c r="A633" t="s">
        <v>9890</v>
      </c>
      <c r="B633" t="s">
        <v>9891</v>
      </c>
      <c r="C633" t="s">
        <v>11284</v>
      </c>
      <c r="D633" t="s">
        <v>11285</v>
      </c>
      <c r="E633" t="s">
        <v>60</v>
      </c>
      <c r="F633" t="s">
        <v>11286</v>
      </c>
      <c r="G633">
        <v>37</v>
      </c>
      <c r="H633">
        <v>0</v>
      </c>
      <c r="I633">
        <v>0.1</v>
      </c>
      <c r="J633">
        <v>0</v>
      </c>
      <c r="K633">
        <v>1</v>
      </c>
      <c r="L633" t="s">
        <v>38</v>
      </c>
      <c r="M633" t="s">
        <v>9895</v>
      </c>
      <c r="N633" t="s">
        <v>1890</v>
      </c>
      <c r="O633" t="s">
        <v>24</v>
      </c>
      <c r="P633" t="s">
        <v>9896</v>
      </c>
      <c r="Q633" t="s">
        <v>9897</v>
      </c>
      <c r="R633" t="s">
        <v>20</v>
      </c>
      <c r="S633" t="s">
        <v>105</v>
      </c>
      <c r="T633" t="s">
        <v>67</v>
      </c>
      <c r="U633" t="s">
        <v>9202</v>
      </c>
      <c r="V633" t="s">
        <v>9202</v>
      </c>
      <c r="W633" t="s">
        <v>9898</v>
      </c>
      <c r="X633" t="s">
        <v>20</v>
      </c>
      <c r="Y633">
        <v>2</v>
      </c>
      <c r="AB633" s="3" t="str">
        <f>IF(Table11112[[#This Row],[In Adafruit Kit]]+Table11112[[#This Row],[Common part]]&gt;0,1,"")</f>
        <v/>
      </c>
      <c r="AE633" s="3" t="e">
        <f>VLOOKUP(Table11112[[#This Row],[Resistance (Ohms)]],Values!$A$12:'Values'!D$88,3,0)</f>
        <v>#N/A</v>
      </c>
      <c r="AF633" s="3"/>
      <c r="AG633" s="3" t="str">
        <f>CONCATENATE(Table11112[[#This Row],[Resistance (Ohms)]],Table11112[[#This Row],[Tolerance]],Table11112[[#This Row],[Stock]])</f>
        <v>26.1kÂ±1%</v>
      </c>
      <c r="AH633" s="10" t="s">
        <v>11347</v>
      </c>
      <c r="AI633" s="6" t="s">
        <v>11351</v>
      </c>
    </row>
    <row r="634" spans="1:35">
      <c r="A634" t="s">
        <v>9890</v>
      </c>
      <c r="B634" t="s">
        <v>9891</v>
      </c>
      <c r="C634" t="s">
        <v>11287</v>
      </c>
      <c r="D634" t="s">
        <v>11288</v>
      </c>
      <c r="E634" t="s">
        <v>60</v>
      </c>
      <c r="F634" t="s">
        <v>11289</v>
      </c>
      <c r="G634">
        <v>0</v>
      </c>
      <c r="H634">
        <v>0</v>
      </c>
      <c r="I634">
        <v>0.1</v>
      </c>
      <c r="J634">
        <v>0</v>
      </c>
      <c r="K634">
        <v>1</v>
      </c>
      <c r="L634" t="s">
        <v>38</v>
      </c>
      <c r="M634" t="s">
        <v>9895</v>
      </c>
      <c r="N634">
        <v>20.5</v>
      </c>
      <c r="O634" t="s">
        <v>24</v>
      </c>
      <c r="P634" t="s">
        <v>9896</v>
      </c>
      <c r="Q634" t="s">
        <v>9897</v>
      </c>
      <c r="R634" t="s">
        <v>20</v>
      </c>
      <c r="S634" t="s">
        <v>105</v>
      </c>
      <c r="T634" t="s">
        <v>67</v>
      </c>
      <c r="U634" t="s">
        <v>9202</v>
      </c>
      <c r="V634" t="s">
        <v>9202</v>
      </c>
      <c r="W634" t="s">
        <v>9898</v>
      </c>
      <c r="X634" t="s">
        <v>20</v>
      </c>
      <c r="Y634">
        <v>2</v>
      </c>
      <c r="AB634" s="3" t="str">
        <f>IF(Table11112[[#This Row],[In Adafruit Kit]]+Table11112[[#This Row],[Common part]]&gt;0,1,"")</f>
        <v/>
      </c>
      <c r="AE634" s="3" t="e">
        <f>VLOOKUP(Table11112[[#This Row],[Resistance (Ohms)]],Values!$A$12:'Values'!D$88,3,0)</f>
        <v>#N/A</v>
      </c>
      <c r="AF634" s="3"/>
      <c r="AG634" s="3" t="str">
        <f>CONCATENATE(Table11112[[#This Row],[Resistance (Ohms)]],Table11112[[#This Row],[Tolerance]],Table11112[[#This Row],[Stock]])</f>
        <v>20.5Â±1%</v>
      </c>
      <c r="AH634" s="10" t="s">
        <v>11347</v>
      </c>
      <c r="AI634" s="6" t="s">
        <v>11351</v>
      </c>
    </row>
    <row r="635" spans="1:35">
      <c r="A635" t="s">
        <v>9890</v>
      </c>
      <c r="B635" t="s">
        <v>9891</v>
      </c>
      <c r="C635" t="s">
        <v>11290</v>
      </c>
      <c r="D635" t="s">
        <v>11291</v>
      </c>
      <c r="E635" t="s">
        <v>60</v>
      </c>
      <c r="F635" t="s">
        <v>11292</v>
      </c>
      <c r="G635">
        <v>0</v>
      </c>
      <c r="H635">
        <v>0</v>
      </c>
      <c r="I635">
        <v>0.1</v>
      </c>
      <c r="J635">
        <v>0</v>
      </c>
      <c r="K635">
        <v>1</v>
      </c>
      <c r="L635" t="s">
        <v>38</v>
      </c>
      <c r="M635" t="s">
        <v>9895</v>
      </c>
      <c r="N635">
        <v>30.1</v>
      </c>
      <c r="O635" t="s">
        <v>24</v>
      </c>
      <c r="P635" t="s">
        <v>9896</v>
      </c>
      <c r="Q635" t="s">
        <v>9897</v>
      </c>
      <c r="R635" t="s">
        <v>20</v>
      </c>
      <c r="S635" t="s">
        <v>105</v>
      </c>
      <c r="T635" t="s">
        <v>67</v>
      </c>
      <c r="U635" t="s">
        <v>9202</v>
      </c>
      <c r="V635" t="s">
        <v>9202</v>
      </c>
      <c r="W635" t="s">
        <v>9898</v>
      </c>
      <c r="X635" t="s">
        <v>20</v>
      </c>
      <c r="Y635">
        <v>2</v>
      </c>
      <c r="AB635" s="3" t="str">
        <f>IF(Table11112[[#This Row],[In Adafruit Kit]]+Table11112[[#This Row],[Common part]]&gt;0,1,"")</f>
        <v/>
      </c>
      <c r="AE635" s="3" t="e">
        <f>VLOOKUP(Table11112[[#This Row],[Resistance (Ohms)]],Values!$A$12:'Values'!D$88,3,0)</f>
        <v>#N/A</v>
      </c>
      <c r="AF635" s="3"/>
      <c r="AG635" s="3" t="str">
        <f>CONCATENATE(Table11112[[#This Row],[Resistance (Ohms)]],Table11112[[#This Row],[Tolerance]],Table11112[[#This Row],[Stock]])</f>
        <v>30.1Â±1%</v>
      </c>
      <c r="AH635" s="10" t="s">
        <v>11347</v>
      </c>
      <c r="AI635" s="6" t="s">
        <v>11351</v>
      </c>
    </row>
    <row r="636" spans="1:35">
      <c r="A636" t="s">
        <v>9890</v>
      </c>
      <c r="B636" t="s">
        <v>9891</v>
      </c>
      <c r="C636" t="s">
        <v>11293</v>
      </c>
      <c r="D636" t="s">
        <v>11294</v>
      </c>
      <c r="E636" t="s">
        <v>60</v>
      </c>
      <c r="F636" t="s">
        <v>11295</v>
      </c>
      <c r="G636">
        <v>0</v>
      </c>
      <c r="H636">
        <v>0</v>
      </c>
      <c r="I636">
        <v>0.1</v>
      </c>
      <c r="J636">
        <v>0</v>
      </c>
      <c r="K636">
        <v>1</v>
      </c>
      <c r="L636" t="s">
        <v>38</v>
      </c>
      <c r="M636" t="s">
        <v>9895</v>
      </c>
      <c r="N636">
        <v>52.3</v>
      </c>
      <c r="O636" t="s">
        <v>24</v>
      </c>
      <c r="P636" t="s">
        <v>9896</v>
      </c>
      <c r="Q636" t="s">
        <v>9897</v>
      </c>
      <c r="R636" t="s">
        <v>20</v>
      </c>
      <c r="S636" t="s">
        <v>105</v>
      </c>
      <c r="T636" t="s">
        <v>67</v>
      </c>
      <c r="U636" t="s">
        <v>9202</v>
      </c>
      <c r="V636" t="s">
        <v>9202</v>
      </c>
      <c r="W636" t="s">
        <v>9898</v>
      </c>
      <c r="X636" t="s">
        <v>20</v>
      </c>
      <c r="Y636">
        <v>2</v>
      </c>
      <c r="AB636" s="3" t="str">
        <f>IF(Table11112[[#This Row],[In Adafruit Kit]]+Table11112[[#This Row],[Common part]]&gt;0,1,"")</f>
        <v/>
      </c>
      <c r="AE636" s="3" t="e">
        <f>VLOOKUP(Table11112[[#This Row],[Resistance (Ohms)]],Values!$A$12:'Values'!D$88,3,0)</f>
        <v>#N/A</v>
      </c>
      <c r="AF636" s="3"/>
      <c r="AG636" s="3" t="str">
        <f>CONCATENATE(Table11112[[#This Row],[Resistance (Ohms)]],Table11112[[#This Row],[Tolerance]],Table11112[[#This Row],[Stock]])</f>
        <v>52.3Â±1%</v>
      </c>
      <c r="AH636" s="10" t="s">
        <v>11347</v>
      </c>
      <c r="AI636" s="6" t="s">
        <v>11351</v>
      </c>
    </row>
    <row r="637" spans="1:35">
      <c r="A637" t="s">
        <v>9890</v>
      </c>
      <c r="B637" t="s">
        <v>9891</v>
      </c>
      <c r="C637" t="s">
        <v>11296</v>
      </c>
      <c r="D637" t="s">
        <v>11297</v>
      </c>
      <c r="E637" t="s">
        <v>60</v>
      </c>
      <c r="F637" t="s">
        <v>11298</v>
      </c>
      <c r="G637">
        <v>0</v>
      </c>
      <c r="H637">
        <v>0</v>
      </c>
      <c r="I637">
        <v>0.1</v>
      </c>
      <c r="J637">
        <v>0</v>
      </c>
      <c r="K637">
        <v>1</v>
      </c>
      <c r="L637" t="s">
        <v>38</v>
      </c>
      <c r="M637" t="s">
        <v>9895</v>
      </c>
      <c r="N637">
        <v>78.7</v>
      </c>
      <c r="O637" t="s">
        <v>24</v>
      </c>
      <c r="P637" t="s">
        <v>9896</v>
      </c>
      <c r="Q637" t="s">
        <v>9897</v>
      </c>
      <c r="R637" t="s">
        <v>20</v>
      </c>
      <c r="S637" t="s">
        <v>105</v>
      </c>
      <c r="T637" t="s">
        <v>67</v>
      </c>
      <c r="U637" t="s">
        <v>9202</v>
      </c>
      <c r="V637" t="s">
        <v>9202</v>
      </c>
      <c r="W637" t="s">
        <v>9898</v>
      </c>
      <c r="X637" t="s">
        <v>20</v>
      </c>
      <c r="Y637">
        <v>2</v>
      </c>
      <c r="AB637" s="3" t="str">
        <f>IF(Table11112[[#This Row],[In Adafruit Kit]]+Table11112[[#This Row],[Common part]]&gt;0,1,"")</f>
        <v/>
      </c>
      <c r="AE637" s="3" t="e">
        <f>VLOOKUP(Table11112[[#This Row],[Resistance (Ohms)]],Values!$A$12:'Values'!D$88,3,0)</f>
        <v>#N/A</v>
      </c>
      <c r="AF637" s="3"/>
      <c r="AG637" s="3" t="str">
        <f>CONCATENATE(Table11112[[#This Row],[Resistance (Ohms)]],Table11112[[#This Row],[Tolerance]],Table11112[[#This Row],[Stock]])</f>
        <v>78.7Â±1%</v>
      </c>
      <c r="AH637" s="10" t="s">
        <v>11347</v>
      </c>
      <c r="AI637" s="6" t="s">
        <v>11351</v>
      </c>
    </row>
    <row r="638" spans="1:35">
      <c r="A638" t="s">
        <v>9890</v>
      </c>
      <c r="B638" t="s">
        <v>9891</v>
      </c>
      <c r="C638" t="s">
        <v>11299</v>
      </c>
      <c r="D638" t="s">
        <v>11300</v>
      </c>
      <c r="E638" t="s">
        <v>60</v>
      </c>
      <c r="F638" t="s">
        <v>11301</v>
      </c>
      <c r="G638">
        <v>0</v>
      </c>
      <c r="H638">
        <v>0</v>
      </c>
      <c r="I638">
        <v>0.1</v>
      </c>
      <c r="J638">
        <v>0</v>
      </c>
      <c r="K638">
        <v>1</v>
      </c>
      <c r="L638" t="s">
        <v>38</v>
      </c>
      <c r="M638" t="s">
        <v>9895</v>
      </c>
      <c r="N638">
        <v>86.6</v>
      </c>
      <c r="O638" t="s">
        <v>24</v>
      </c>
      <c r="P638" t="s">
        <v>9896</v>
      </c>
      <c r="Q638" t="s">
        <v>9897</v>
      </c>
      <c r="R638" t="s">
        <v>20</v>
      </c>
      <c r="S638" t="s">
        <v>105</v>
      </c>
      <c r="T638" t="s">
        <v>67</v>
      </c>
      <c r="U638" t="s">
        <v>9202</v>
      </c>
      <c r="V638" t="s">
        <v>9202</v>
      </c>
      <c r="W638" t="s">
        <v>9898</v>
      </c>
      <c r="X638" t="s">
        <v>20</v>
      </c>
      <c r="Y638">
        <v>2</v>
      </c>
      <c r="AB638" s="3" t="str">
        <f>IF(Table11112[[#This Row],[In Adafruit Kit]]+Table11112[[#This Row],[Common part]]&gt;0,1,"")</f>
        <v/>
      </c>
      <c r="AE638" s="3" t="e">
        <f>VLOOKUP(Table11112[[#This Row],[Resistance (Ohms)]],Values!$A$12:'Values'!D$88,3,0)</f>
        <v>#N/A</v>
      </c>
      <c r="AF638" s="3"/>
      <c r="AG638" s="3" t="str">
        <f>CONCATENATE(Table11112[[#This Row],[Resistance (Ohms)]],Table11112[[#This Row],[Tolerance]],Table11112[[#This Row],[Stock]])</f>
        <v>86.6Â±1%</v>
      </c>
      <c r="AH638" s="10" t="s">
        <v>11347</v>
      </c>
      <c r="AI638" s="6" t="s">
        <v>11351</v>
      </c>
    </row>
    <row r="639" spans="1:35">
      <c r="A639" t="s">
        <v>9890</v>
      </c>
      <c r="B639" t="s">
        <v>9891</v>
      </c>
      <c r="C639" t="s">
        <v>11302</v>
      </c>
      <c r="D639" t="s">
        <v>11303</v>
      </c>
      <c r="E639" t="s">
        <v>60</v>
      </c>
      <c r="F639" t="s">
        <v>11304</v>
      </c>
      <c r="G639">
        <v>0</v>
      </c>
      <c r="H639">
        <v>0</v>
      </c>
      <c r="I639">
        <v>0.1</v>
      </c>
      <c r="J639">
        <v>0</v>
      </c>
      <c r="K639">
        <v>1</v>
      </c>
      <c r="L639" t="s">
        <v>38</v>
      </c>
      <c r="M639" t="s">
        <v>9895</v>
      </c>
      <c r="N639">
        <v>442</v>
      </c>
      <c r="O639" t="s">
        <v>24</v>
      </c>
      <c r="P639" t="s">
        <v>9896</v>
      </c>
      <c r="Q639" t="s">
        <v>9897</v>
      </c>
      <c r="R639" t="s">
        <v>20</v>
      </c>
      <c r="S639" t="s">
        <v>105</v>
      </c>
      <c r="T639" t="s">
        <v>67</v>
      </c>
      <c r="U639" t="s">
        <v>9202</v>
      </c>
      <c r="V639" t="s">
        <v>9202</v>
      </c>
      <c r="W639" t="s">
        <v>9898</v>
      </c>
      <c r="X639" t="s">
        <v>20</v>
      </c>
      <c r="Y639">
        <v>2</v>
      </c>
      <c r="AB639" s="3" t="str">
        <f>IF(Table11112[[#This Row],[In Adafruit Kit]]+Table11112[[#This Row],[Common part]]&gt;0,1,"")</f>
        <v/>
      </c>
      <c r="AE639" s="3" t="e">
        <f>VLOOKUP(Table11112[[#This Row],[Resistance (Ohms)]],Values!$A$12:'Values'!D$88,3,0)</f>
        <v>#N/A</v>
      </c>
      <c r="AF639" s="3"/>
      <c r="AG639" s="3" t="str">
        <f>CONCATENATE(Table11112[[#This Row],[Resistance (Ohms)]],Table11112[[#This Row],[Tolerance]],Table11112[[#This Row],[Stock]])</f>
        <v>442Â±1%</v>
      </c>
      <c r="AH639" s="10" t="s">
        <v>11347</v>
      </c>
      <c r="AI639" s="6" t="s">
        <v>11351</v>
      </c>
    </row>
    <row r="640" spans="1:35">
      <c r="A640" t="s">
        <v>9890</v>
      </c>
      <c r="B640" t="s">
        <v>9891</v>
      </c>
      <c r="C640" t="s">
        <v>11305</v>
      </c>
      <c r="D640" t="s">
        <v>11306</v>
      </c>
      <c r="E640" t="s">
        <v>60</v>
      </c>
      <c r="F640" t="s">
        <v>11307</v>
      </c>
      <c r="G640">
        <v>0</v>
      </c>
      <c r="H640">
        <v>0</v>
      </c>
      <c r="I640">
        <v>0.1</v>
      </c>
      <c r="J640">
        <v>0</v>
      </c>
      <c r="K640">
        <v>1</v>
      </c>
      <c r="L640" t="s">
        <v>38</v>
      </c>
      <c r="M640" t="s">
        <v>9895</v>
      </c>
      <c r="N640">
        <v>619</v>
      </c>
      <c r="O640" t="s">
        <v>24</v>
      </c>
      <c r="P640" t="s">
        <v>9896</v>
      </c>
      <c r="Q640" t="s">
        <v>9897</v>
      </c>
      <c r="R640" t="s">
        <v>20</v>
      </c>
      <c r="S640" t="s">
        <v>105</v>
      </c>
      <c r="T640" t="s">
        <v>67</v>
      </c>
      <c r="U640" t="s">
        <v>9202</v>
      </c>
      <c r="V640" t="s">
        <v>9202</v>
      </c>
      <c r="W640" t="s">
        <v>9898</v>
      </c>
      <c r="X640" t="s">
        <v>20</v>
      </c>
      <c r="Y640">
        <v>2</v>
      </c>
      <c r="AB640" s="3" t="str">
        <f>IF(Table11112[[#This Row],[In Adafruit Kit]]+Table11112[[#This Row],[Common part]]&gt;0,1,"")</f>
        <v/>
      </c>
      <c r="AE640" s="3" t="e">
        <f>VLOOKUP(Table11112[[#This Row],[Resistance (Ohms)]],Values!$A$12:'Values'!D$88,3,0)</f>
        <v>#N/A</v>
      </c>
      <c r="AF640" s="3"/>
      <c r="AG640" s="3" t="str">
        <f>CONCATENATE(Table11112[[#This Row],[Resistance (Ohms)]],Table11112[[#This Row],[Tolerance]],Table11112[[#This Row],[Stock]])</f>
        <v>619Â±1%</v>
      </c>
      <c r="AH640" s="10" t="s">
        <v>11347</v>
      </c>
      <c r="AI640" s="6" t="s">
        <v>11351</v>
      </c>
    </row>
    <row r="641" spans="1:38">
      <c r="A641" t="s">
        <v>9890</v>
      </c>
      <c r="B641" t="s">
        <v>9891</v>
      </c>
      <c r="C641" t="s">
        <v>11308</v>
      </c>
      <c r="D641" t="s">
        <v>11309</v>
      </c>
      <c r="E641" t="s">
        <v>60</v>
      </c>
      <c r="F641" t="s">
        <v>11310</v>
      </c>
      <c r="G641">
        <v>0</v>
      </c>
      <c r="H641">
        <v>0</v>
      </c>
      <c r="I641">
        <v>0.1</v>
      </c>
      <c r="J641">
        <v>0</v>
      </c>
      <c r="K641">
        <v>1</v>
      </c>
      <c r="L641" t="s">
        <v>38</v>
      </c>
      <c r="M641" t="s">
        <v>9895</v>
      </c>
      <c r="N641" t="s">
        <v>1321</v>
      </c>
      <c r="O641" t="s">
        <v>24</v>
      </c>
      <c r="P641" t="s">
        <v>9896</v>
      </c>
      <c r="Q641" t="s">
        <v>9897</v>
      </c>
      <c r="R641" t="s">
        <v>20</v>
      </c>
      <c r="S641" t="s">
        <v>105</v>
      </c>
      <c r="T641" t="s">
        <v>67</v>
      </c>
      <c r="U641" t="s">
        <v>9202</v>
      </c>
      <c r="V641" t="s">
        <v>9202</v>
      </c>
      <c r="W641" t="s">
        <v>9898</v>
      </c>
      <c r="X641" t="s">
        <v>20</v>
      </c>
      <c r="Y641">
        <v>2</v>
      </c>
      <c r="AB641" s="3" t="str">
        <f>IF(Table11112[[#This Row],[In Adafruit Kit]]+Table11112[[#This Row],[Common part]]&gt;0,1,"")</f>
        <v/>
      </c>
      <c r="AE641" s="3" t="e">
        <f>VLOOKUP(Table11112[[#This Row],[Resistance (Ohms)]],Values!$A$12:'Values'!D$88,3,0)</f>
        <v>#N/A</v>
      </c>
      <c r="AF641" s="3"/>
      <c r="AG641" s="3" t="str">
        <f>CONCATENATE(Table11112[[#This Row],[Resistance (Ohms)]],Table11112[[#This Row],[Tolerance]],Table11112[[#This Row],[Stock]])</f>
        <v>4.42kÂ±1%</v>
      </c>
      <c r="AH641" s="10" t="s">
        <v>11347</v>
      </c>
      <c r="AI641" s="6" t="s">
        <v>11351</v>
      </c>
    </row>
    <row r="642" spans="1:38">
      <c r="A642" t="s">
        <v>9890</v>
      </c>
      <c r="B642" t="s">
        <v>9891</v>
      </c>
      <c r="C642" t="s">
        <v>11311</v>
      </c>
      <c r="D642" t="s">
        <v>11312</v>
      </c>
      <c r="E642" t="s">
        <v>60</v>
      </c>
      <c r="F642" t="s">
        <v>11313</v>
      </c>
      <c r="G642">
        <v>0</v>
      </c>
      <c r="H642">
        <v>0</v>
      </c>
      <c r="I642">
        <v>0.1</v>
      </c>
      <c r="J642">
        <v>0</v>
      </c>
      <c r="K642">
        <v>1</v>
      </c>
      <c r="L642" t="s">
        <v>38</v>
      </c>
      <c r="M642" t="s">
        <v>9895</v>
      </c>
      <c r="N642" t="s">
        <v>1349</v>
      </c>
      <c r="O642" t="s">
        <v>24</v>
      </c>
      <c r="P642" t="s">
        <v>9896</v>
      </c>
      <c r="Q642" t="s">
        <v>9897</v>
      </c>
      <c r="R642" t="s">
        <v>20</v>
      </c>
      <c r="S642" t="s">
        <v>105</v>
      </c>
      <c r="T642" t="s">
        <v>67</v>
      </c>
      <c r="U642" t="s">
        <v>9202</v>
      </c>
      <c r="V642" t="s">
        <v>9202</v>
      </c>
      <c r="W642" t="s">
        <v>9898</v>
      </c>
      <c r="X642" t="s">
        <v>20</v>
      </c>
      <c r="Y642">
        <v>2</v>
      </c>
      <c r="AB642" s="3" t="str">
        <f>IF(Table11112[[#This Row],[In Adafruit Kit]]+Table11112[[#This Row],[Common part]]&gt;0,1,"")</f>
        <v/>
      </c>
      <c r="AE642" s="3" t="e">
        <f>VLOOKUP(Table11112[[#This Row],[Resistance (Ohms)]],Values!$A$12:'Values'!D$88,3,0)</f>
        <v>#N/A</v>
      </c>
      <c r="AF642" s="3"/>
      <c r="AG642" s="3" t="str">
        <f>CONCATENATE(Table11112[[#This Row],[Resistance (Ohms)]],Table11112[[#This Row],[Tolerance]],Table11112[[#This Row],[Stock]])</f>
        <v>8.87kÂ±1%</v>
      </c>
      <c r="AH642" s="10" t="s">
        <v>11347</v>
      </c>
      <c r="AI642" s="6" t="s">
        <v>11351</v>
      </c>
    </row>
    <row r="643" spans="1:38">
      <c r="A643" t="s">
        <v>9890</v>
      </c>
      <c r="B643" t="s">
        <v>9891</v>
      </c>
      <c r="C643" t="s">
        <v>11314</v>
      </c>
      <c r="D643" t="s">
        <v>11315</v>
      </c>
      <c r="E643" t="s">
        <v>60</v>
      </c>
      <c r="F643" t="s">
        <v>11316</v>
      </c>
      <c r="G643">
        <v>0</v>
      </c>
      <c r="H643">
        <v>0</v>
      </c>
      <c r="I643">
        <v>0.1</v>
      </c>
      <c r="J643">
        <v>0</v>
      </c>
      <c r="K643">
        <v>1</v>
      </c>
      <c r="L643" t="s">
        <v>38</v>
      </c>
      <c r="M643" t="s">
        <v>9895</v>
      </c>
      <c r="N643" t="s">
        <v>2559</v>
      </c>
      <c r="O643" t="s">
        <v>24</v>
      </c>
      <c r="P643" t="s">
        <v>9896</v>
      </c>
      <c r="Q643" t="s">
        <v>9897</v>
      </c>
      <c r="R643" t="s">
        <v>20</v>
      </c>
      <c r="S643" t="s">
        <v>105</v>
      </c>
      <c r="T643" t="s">
        <v>67</v>
      </c>
      <c r="U643" t="s">
        <v>9202</v>
      </c>
      <c r="V643" t="s">
        <v>9202</v>
      </c>
      <c r="W643" t="s">
        <v>9898</v>
      </c>
      <c r="X643" t="s">
        <v>20</v>
      </c>
      <c r="Y643">
        <v>2</v>
      </c>
      <c r="AB643" s="3" t="str">
        <f>IF(Table11112[[#This Row],[In Adafruit Kit]]+Table11112[[#This Row],[Common part]]&gt;0,1,"")</f>
        <v/>
      </c>
      <c r="AE643" s="3" t="e">
        <f>VLOOKUP(Table11112[[#This Row],[Resistance (Ohms)]],Values!$A$12:'Values'!D$88,3,0)</f>
        <v>#N/A</v>
      </c>
      <c r="AF643" s="3"/>
      <c r="AG643" s="3" t="str">
        <f>CONCATENATE(Table11112[[#This Row],[Resistance (Ohms)]],Table11112[[#This Row],[Tolerance]],Table11112[[#This Row],[Stock]])</f>
        <v>47.5kÂ±1%</v>
      </c>
      <c r="AH643" s="10" t="s">
        <v>11347</v>
      </c>
      <c r="AI643" s="6" t="s">
        <v>11351</v>
      </c>
    </row>
    <row r="644" spans="1:38">
      <c r="A644" t="s">
        <v>9890</v>
      </c>
      <c r="B644" t="s">
        <v>9891</v>
      </c>
      <c r="C644" t="s">
        <v>11317</v>
      </c>
      <c r="D644" t="s">
        <v>11318</v>
      </c>
      <c r="E644" t="s">
        <v>60</v>
      </c>
      <c r="F644" t="s">
        <v>11319</v>
      </c>
      <c r="G644">
        <v>0</v>
      </c>
      <c r="H644">
        <v>0</v>
      </c>
      <c r="I644">
        <v>0.1</v>
      </c>
      <c r="J644">
        <v>0</v>
      </c>
      <c r="K644">
        <v>1</v>
      </c>
      <c r="L644" t="s">
        <v>38</v>
      </c>
      <c r="M644" t="s">
        <v>9895</v>
      </c>
      <c r="N644" t="s">
        <v>1153</v>
      </c>
      <c r="O644" t="s">
        <v>24</v>
      </c>
      <c r="P644" t="s">
        <v>9896</v>
      </c>
      <c r="Q644" t="s">
        <v>9897</v>
      </c>
      <c r="R644" t="s">
        <v>20</v>
      </c>
      <c r="S644" t="s">
        <v>105</v>
      </c>
      <c r="T644" t="s">
        <v>67</v>
      </c>
      <c r="U644" t="s">
        <v>9202</v>
      </c>
      <c r="V644" t="s">
        <v>9202</v>
      </c>
      <c r="W644" t="s">
        <v>9898</v>
      </c>
      <c r="X644" t="s">
        <v>20</v>
      </c>
      <c r="Y644">
        <v>2</v>
      </c>
      <c r="AB644" s="3" t="str">
        <f>IF(Table11112[[#This Row],[In Adafruit Kit]]+Table11112[[#This Row],[Common part]]&gt;0,1,"")</f>
        <v/>
      </c>
      <c r="AE644" s="3" t="e">
        <f>VLOOKUP(Table11112[[#This Row],[Resistance (Ohms)]],Values!$A$12:'Values'!D$88,3,0)</f>
        <v>#N/A</v>
      </c>
      <c r="AF644" s="3"/>
      <c r="AG644" s="3" t="str">
        <f>CONCATENATE(Table11112[[#This Row],[Resistance (Ohms)]],Table11112[[#This Row],[Tolerance]],Table11112[[#This Row],[Stock]])</f>
        <v>48.7kÂ±1%</v>
      </c>
      <c r="AH644" s="10" t="s">
        <v>11347</v>
      </c>
      <c r="AI644" s="6" t="s">
        <v>11351</v>
      </c>
    </row>
    <row r="645" spans="1:38">
      <c r="A645" t="s">
        <v>9890</v>
      </c>
      <c r="B645" t="s">
        <v>9891</v>
      </c>
      <c r="C645" t="s">
        <v>11320</v>
      </c>
      <c r="D645" t="s">
        <v>11321</v>
      </c>
      <c r="E645" t="s">
        <v>60</v>
      </c>
      <c r="F645" t="s">
        <v>11322</v>
      </c>
      <c r="G645">
        <v>0</v>
      </c>
      <c r="H645">
        <v>0</v>
      </c>
      <c r="I645">
        <v>0.1</v>
      </c>
      <c r="J645">
        <v>0</v>
      </c>
      <c r="K645">
        <v>1</v>
      </c>
      <c r="L645" t="s">
        <v>38</v>
      </c>
      <c r="M645" t="s">
        <v>9895</v>
      </c>
      <c r="N645" t="s">
        <v>501</v>
      </c>
      <c r="O645" t="s">
        <v>24</v>
      </c>
      <c r="P645" t="s">
        <v>9896</v>
      </c>
      <c r="Q645" t="s">
        <v>9897</v>
      </c>
      <c r="R645" t="s">
        <v>20</v>
      </c>
      <c r="S645" t="s">
        <v>105</v>
      </c>
      <c r="T645" t="s">
        <v>67</v>
      </c>
      <c r="U645" t="s">
        <v>9202</v>
      </c>
      <c r="V645" t="s">
        <v>9202</v>
      </c>
      <c r="W645" t="s">
        <v>9898</v>
      </c>
      <c r="X645" t="s">
        <v>20</v>
      </c>
      <c r="Y645">
        <v>2</v>
      </c>
      <c r="AB645" s="3" t="str">
        <f>IF(Table11112[[#This Row],[In Adafruit Kit]]+Table11112[[#This Row],[Common part]]&gt;0,1,"")</f>
        <v/>
      </c>
      <c r="AE645" s="3" t="e">
        <f>VLOOKUP(Table11112[[#This Row],[Resistance (Ohms)]],Values!$A$12:'Values'!D$88,3,0)</f>
        <v>#N/A</v>
      </c>
      <c r="AF645" s="3"/>
      <c r="AG645" s="3" t="str">
        <f>CONCATENATE(Table11112[[#This Row],[Resistance (Ohms)]],Table11112[[#This Row],[Tolerance]],Table11112[[#This Row],[Stock]])</f>
        <v>110kÂ±1%</v>
      </c>
      <c r="AH645" s="10" t="s">
        <v>11347</v>
      </c>
      <c r="AI645" s="6" t="s">
        <v>11351</v>
      </c>
    </row>
    <row r="646" spans="1:38">
      <c r="A646" t="s">
        <v>9890</v>
      </c>
      <c r="B646" t="s">
        <v>9891</v>
      </c>
      <c r="C646" t="s">
        <v>11323</v>
      </c>
      <c r="D646" t="s">
        <v>11324</v>
      </c>
      <c r="E646" t="s">
        <v>60</v>
      </c>
      <c r="F646" t="s">
        <v>11325</v>
      </c>
      <c r="G646">
        <v>0</v>
      </c>
      <c r="H646">
        <v>0</v>
      </c>
      <c r="I646">
        <v>0.1</v>
      </c>
      <c r="J646">
        <v>0</v>
      </c>
      <c r="K646">
        <v>1</v>
      </c>
      <c r="L646" t="s">
        <v>38</v>
      </c>
      <c r="M646" t="s">
        <v>9895</v>
      </c>
      <c r="N646" t="s">
        <v>1387</v>
      </c>
      <c r="O646" t="s">
        <v>24</v>
      </c>
      <c r="P646" t="s">
        <v>9896</v>
      </c>
      <c r="Q646" t="s">
        <v>9897</v>
      </c>
      <c r="R646" t="s">
        <v>20</v>
      </c>
      <c r="S646" t="s">
        <v>105</v>
      </c>
      <c r="T646" t="s">
        <v>67</v>
      </c>
      <c r="U646" t="s">
        <v>9202</v>
      </c>
      <c r="V646" t="s">
        <v>9202</v>
      </c>
      <c r="W646" t="s">
        <v>9898</v>
      </c>
      <c r="X646" t="s">
        <v>20</v>
      </c>
      <c r="Y646">
        <v>2</v>
      </c>
      <c r="AB646" s="3" t="str">
        <f>IF(Table11112[[#This Row],[In Adafruit Kit]]+Table11112[[#This Row],[Common part]]&gt;0,1,"")</f>
        <v/>
      </c>
      <c r="AE646" s="3" t="e">
        <f>VLOOKUP(Table11112[[#This Row],[Resistance (Ohms)]],Values!$A$12:'Values'!D$88,3,0)</f>
        <v>#N/A</v>
      </c>
      <c r="AF646" s="3"/>
      <c r="AG646" s="3" t="str">
        <f>CONCATENATE(Table11112[[#This Row],[Resistance (Ohms)]],Table11112[[#This Row],[Tolerance]],Table11112[[#This Row],[Stock]])</f>
        <v>137kÂ±1%</v>
      </c>
      <c r="AH646" s="10" t="s">
        <v>11347</v>
      </c>
      <c r="AI646" s="6" t="s">
        <v>11351</v>
      </c>
    </row>
    <row r="647" spans="1:38">
      <c r="A647" t="s">
        <v>9890</v>
      </c>
      <c r="B647" t="s">
        <v>9891</v>
      </c>
      <c r="C647" t="s">
        <v>11326</v>
      </c>
      <c r="D647" t="s">
        <v>11327</v>
      </c>
      <c r="E647" t="s">
        <v>60</v>
      </c>
      <c r="F647" t="s">
        <v>11328</v>
      </c>
      <c r="G647">
        <v>0</v>
      </c>
      <c r="H647">
        <v>0</v>
      </c>
      <c r="I647">
        <v>0.1</v>
      </c>
      <c r="J647">
        <v>0</v>
      </c>
      <c r="K647">
        <v>1</v>
      </c>
      <c r="L647" t="s">
        <v>38</v>
      </c>
      <c r="M647" t="s">
        <v>9895</v>
      </c>
      <c r="N647" t="s">
        <v>3101</v>
      </c>
      <c r="O647" t="s">
        <v>24</v>
      </c>
      <c r="P647" t="s">
        <v>9896</v>
      </c>
      <c r="Q647" t="s">
        <v>9897</v>
      </c>
      <c r="R647" t="s">
        <v>20</v>
      </c>
      <c r="S647" t="s">
        <v>105</v>
      </c>
      <c r="T647" t="s">
        <v>67</v>
      </c>
      <c r="U647" t="s">
        <v>9202</v>
      </c>
      <c r="V647" t="s">
        <v>9202</v>
      </c>
      <c r="W647" t="s">
        <v>9898</v>
      </c>
      <c r="X647" t="s">
        <v>20</v>
      </c>
      <c r="Y647">
        <v>2</v>
      </c>
      <c r="AB647" s="3" t="str">
        <f>IF(Table11112[[#This Row],[In Adafruit Kit]]+Table11112[[#This Row],[Common part]]&gt;0,1,"")</f>
        <v/>
      </c>
      <c r="AE647" s="3" t="e">
        <f>VLOOKUP(Table11112[[#This Row],[Resistance (Ohms)]],Values!$A$12:'Values'!D$88,3,0)</f>
        <v>#N/A</v>
      </c>
      <c r="AF647" s="3" t="s">
        <v>27</v>
      </c>
      <c r="AG647" s="3" t="str">
        <f>CONCATENATE(Table11112[[#This Row],[Resistance (Ohms)]],Table11112[[#This Row],[Tolerance]],Table11112[[#This Row],[Stock]])</f>
        <v>143kÂ±1%STOCK</v>
      </c>
      <c r="AH647" s="10" t="s">
        <v>11347</v>
      </c>
      <c r="AI647" s="6" t="s">
        <v>11351</v>
      </c>
    </row>
    <row r="648" spans="1:38">
      <c r="A648" t="s">
        <v>9890</v>
      </c>
      <c r="B648" t="s">
        <v>9891</v>
      </c>
      <c r="C648" t="s">
        <v>11329</v>
      </c>
      <c r="D648" t="s">
        <v>11330</v>
      </c>
      <c r="E648" t="s">
        <v>60</v>
      </c>
      <c r="F648" t="s">
        <v>11331</v>
      </c>
      <c r="G648">
        <v>0</v>
      </c>
      <c r="H648">
        <v>0</v>
      </c>
      <c r="I648">
        <v>0.1</v>
      </c>
      <c r="J648">
        <v>0</v>
      </c>
      <c r="K648">
        <v>1</v>
      </c>
      <c r="L648" t="s">
        <v>38</v>
      </c>
      <c r="M648" t="s">
        <v>9895</v>
      </c>
      <c r="N648" t="s">
        <v>212</v>
      </c>
      <c r="O648" t="s">
        <v>24</v>
      </c>
      <c r="P648" t="s">
        <v>9896</v>
      </c>
      <c r="Q648" t="s">
        <v>9897</v>
      </c>
      <c r="R648" t="s">
        <v>20</v>
      </c>
      <c r="S648" t="s">
        <v>105</v>
      </c>
      <c r="T648" t="s">
        <v>67</v>
      </c>
      <c r="U648" t="s">
        <v>9202</v>
      </c>
      <c r="V648" t="s">
        <v>9202</v>
      </c>
      <c r="W648" t="s">
        <v>9898</v>
      </c>
      <c r="X648" t="s">
        <v>20</v>
      </c>
      <c r="Y648">
        <v>2</v>
      </c>
      <c r="AB648" s="3" t="str">
        <f>IF(Table11112[[#This Row],[In Adafruit Kit]]+Table11112[[#This Row],[Common part]]&gt;0,1,"")</f>
        <v/>
      </c>
      <c r="AE648" s="3" t="str">
        <f>VLOOKUP(Table11112[[#This Row],[Resistance (Ohms)]],Values!$A$12:'Values'!D$88,3,0)</f>
        <v>STOCK</v>
      </c>
      <c r="AF648" s="3"/>
      <c r="AG648" s="3" t="str">
        <f>CONCATENATE(Table11112[[#This Row],[Resistance (Ohms)]],Table11112[[#This Row],[Tolerance]],Table11112[[#This Row],[Stock]])</f>
        <v>150kÂ±1%</v>
      </c>
      <c r="AH648" s="10" t="s">
        <v>11347</v>
      </c>
      <c r="AI648" s="6" t="s">
        <v>11351</v>
      </c>
    </row>
    <row r="649" spans="1:38">
      <c r="A649" t="s">
        <v>9890</v>
      </c>
      <c r="B649" t="s">
        <v>9891</v>
      </c>
      <c r="C649" t="s">
        <v>11332</v>
      </c>
      <c r="D649" t="s">
        <v>11333</v>
      </c>
      <c r="E649" t="s">
        <v>60</v>
      </c>
      <c r="F649" t="s">
        <v>11334</v>
      </c>
      <c r="G649">
        <v>0</v>
      </c>
      <c r="H649">
        <v>0</v>
      </c>
      <c r="I649">
        <v>0.1</v>
      </c>
      <c r="J649">
        <v>0</v>
      </c>
      <c r="K649">
        <v>1</v>
      </c>
      <c r="L649" t="s">
        <v>38</v>
      </c>
      <c r="M649" t="s">
        <v>9895</v>
      </c>
      <c r="N649" t="s">
        <v>1691</v>
      </c>
      <c r="O649" t="s">
        <v>24</v>
      </c>
      <c r="P649" t="s">
        <v>9896</v>
      </c>
      <c r="Q649" t="s">
        <v>9897</v>
      </c>
      <c r="R649" t="s">
        <v>20</v>
      </c>
      <c r="S649" t="s">
        <v>105</v>
      </c>
      <c r="T649" t="s">
        <v>67</v>
      </c>
      <c r="U649" t="s">
        <v>9202</v>
      </c>
      <c r="V649" t="s">
        <v>9202</v>
      </c>
      <c r="W649" t="s">
        <v>9898</v>
      </c>
      <c r="X649" t="s">
        <v>20</v>
      </c>
      <c r="Y649">
        <v>2</v>
      </c>
      <c r="AB649" s="3" t="str">
        <f>IF(Table11112[[#This Row],[In Adafruit Kit]]+Table11112[[#This Row],[Common part]]&gt;0,1,"")</f>
        <v/>
      </c>
      <c r="AE649" s="3" t="e">
        <f>VLOOKUP(Table11112[[#This Row],[Resistance (Ohms)]],Values!$A$12:'Values'!D$88,3,0)</f>
        <v>#N/A</v>
      </c>
      <c r="AF649" s="3"/>
      <c r="AG649" s="3" t="str">
        <f>CONCATENATE(Table11112[[#This Row],[Resistance (Ohms)]],Table11112[[#This Row],[Tolerance]],Table11112[[#This Row],[Stock]])</f>
        <v>412kÂ±1%</v>
      </c>
      <c r="AH649" s="10" t="s">
        <v>11347</v>
      </c>
      <c r="AI649" s="6" t="s">
        <v>11351</v>
      </c>
    </row>
    <row r="650" spans="1:38">
      <c r="A650" t="s">
        <v>9890</v>
      </c>
      <c r="B650" t="s">
        <v>9891</v>
      </c>
      <c r="C650" t="s">
        <v>11335</v>
      </c>
      <c r="D650" t="s">
        <v>11336</v>
      </c>
      <c r="E650" t="s">
        <v>60</v>
      </c>
      <c r="F650" t="s">
        <v>11337</v>
      </c>
      <c r="G650">
        <v>0</v>
      </c>
      <c r="H650">
        <v>0</v>
      </c>
      <c r="I650">
        <v>0.1</v>
      </c>
      <c r="J650">
        <v>0</v>
      </c>
      <c r="K650">
        <v>1</v>
      </c>
      <c r="L650" t="s">
        <v>38</v>
      </c>
      <c r="M650" t="s">
        <v>9895</v>
      </c>
      <c r="N650" t="s">
        <v>1480</v>
      </c>
      <c r="O650" t="s">
        <v>24</v>
      </c>
      <c r="P650" t="s">
        <v>9896</v>
      </c>
      <c r="Q650" t="s">
        <v>9897</v>
      </c>
      <c r="R650" t="s">
        <v>20</v>
      </c>
      <c r="S650" t="s">
        <v>105</v>
      </c>
      <c r="T650" t="s">
        <v>67</v>
      </c>
      <c r="U650" t="s">
        <v>9202</v>
      </c>
      <c r="V650" t="s">
        <v>9202</v>
      </c>
      <c r="W650" t="s">
        <v>9898</v>
      </c>
      <c r="X650" t="s">
        <v>20</v>
      </c>
      <c r="Y650">
        <v>2</v>
      </c>
      <c r="AB650" s="3" t="str">
        <f>IF(Table11112[[#This Row],[In Adafruit Kit]]+Table11112[[#This Row],[Common part]]&gt;0,1,"")</f>
        <v/>
      </c>
      <c r="AE650" s="3" t="e">
        <f>VLOOKUP(Table11112[[#This Row],[Resistance (Ohms)]],Values!$A$12:'Values'!D$88,3,0)</f>
        <v>#N/A</v>
      </c>
      <c r="AF650" s="3"/>
      <c r="AG650" s="3" t="str">
        <f>CONCATENATE(Table11112[[#This Row],[Resistance (Ohms)]],Table11112[[#This Row],[Tolerance]],Table11112[[#This Row],[Stock]])</f>
        <v>464kÂ±1%</v>
      </c>
      <c r="AH650" s="10" t="s">
        <v>11347</v>
      </c>
      <c r="AI650" s="6" t="s">
        <v>11351</v>
      </c>
    </row>
    <row r="651" spans="1:38">
      <c r="A651" t="s">
        <v>9890</v>
      </c>
      <c r="B651" t="s">
        <v>9891</v>
      </c>
      <c r="C651" t="s">
        <v>11338</v>
      </c>
      <c r="D651" t="s">
        <v>11339</v>
      </c>
      <c r="E651" t="s">
        <v>60</v>
      </c>
      <c r="F651" t="s">
        <v>11340</v>
      </c>
      <c r="G651">
        <v>0</v>
      </c>
      <c r="H651">
        <v>0</v>
      </c>
      <c r="I651">
        <v>0.1</v>
      </c>
      <c r="J651">
        <v>0</v>
      </c>
      <c r="K651">
        <v>1</v>
      </c>
      <c r="L651" t="s">
        <v>38</v>
      </c>
      <c r="M651" t="s">
        <v>9895</v>
      </c>
      <c r="N651">
        <v>11.8</v>
      </c>
      <c r="O651" t="s">
        <v>24</v>
      </c>
      <c r="P651" t="s">
        <v>9896</v>
      </c>
      <c r="Q651" t="s">
        <v>9897</v>
      </c>
      <c r="R651" t="s">
        <v>20</v>
      </c>
      <c r="S651" t="s">
        <v>105</v>
      </c>
      <c r="T651" t="s">
        <v>67</v>
      </c>
      <c r="U651" t="s">
        <v>9202</v>
      </c>
      <c r="V651" t="s">
        <v>9202</v>
      </c>
      <c r="W651" t="s">
        <v>9898</v>
      </c>
      <c r="X651" t="s">
        <v>20</v>
      </c>
      <c r="Y651">
        <v>2</v>
      </c>
      <c r="AB651" s="3" t="str">
        <f>IF(Table11112[[#This Row],[In Adafruit Kit]]+Table11112[[#This Row],[Common part]]&gt;0,1,"")</f>
        <v/>
      </c>
      <c r="AE651" s="3" t="e">
        <f>VLOOKUP(Table11112[[#This Row],[Resistance (Ohms)]],Values!$A$12:'Values'!D$88,3,0)</f>
        <v>#N/A</v>
      </c>
      <c r="AF651" s="3"/>
      <c r="AG651" s="3" t="str">
        <f>CONCATENATE(Table11112[[#This Row],[Resistance (Ohms)]],Table11112[[#This Row],[Tolerance]],Table11112[[#This Row],[Stock]])</f>
        <v>11.8Â±1%</v>
      </c>
      <c r="AH651" s="10" t="s">
        <v>11347</v>
      </c>
      <c r="AI651" s="6" t="s">
        <v>11351</v>
      </c>
    </row>
    <row r="652" spans="1:38">
      <c r="A652" s="4" t="s">
        <v>9890</v>
      </c>
      <c r="B652" s="4" t="s">
        <v>9891</v>
      </c>
      <c r="C652" s="4" t="s">
        <v>11341</v>
      </c>
      <c r="D652" s="4" t="s">
        <v>11342</v>
      </c>
      <c r="E652" s="4" t="s">
        <v>60</v>
      </c>
      <c r="F652" s="4" t="s">
        <v>11343</v>
      </c>
      <c r="G652" s="4">
        <v>0</v>
      </c>
      <c r="H652" s="4">
        <v>0</v>
      </c>
      <c r="I652" s="4">
        <v>0.1</v>
      </c>
      <c r="J652" s="4">
        <v>0</v>
      </c>
      <c r="K652" s="4">
        <v>1</v>
      </c>
      <c r="L652" s="4" t="s">
        <v>38</v>
      </c>
      <c r="M652" s="4" t="s">
        <v>9895</v>
      </c>
      <c r="N652" s="4">
        <v>23.2</v>
      </c>
      <c r="O652" s="4" t="s">
        <v>24</v>
      </c>
      <c r="P652" s="4" t="s">
        <v>9896</v>
      </c>
      <c r="Q652" s="4" t="s">
        <v>9897</v>
      </c>
      <c r="R652" s="4" t="s">
        <v>20</v>
      </c>
      <c r="S652" s="4" t="s">
        <v>105</v>
      </c>
      <c r="T652" s="4" t="s">
        <v>67</v>
      </c>
      <c r="U652" s="4" t="s">
        <v>9202</v>
      </c>
      <c r="V652" s="4" t="s">
        <v>9202</v>
      </c>
      <c r="W652" s="4" t="s">
        <v>9898</v>
      </c>
      <c r="X652" s="4" t="s">
        <v>20</v>
      </c>
      <c r="Y652" s="4">
        <v>2</v>
      </c>
      <c r="Z652" s="4"/>
      <c r="AA652" s="4"/>
      <c r="AB652" s="5" t="str">
        <f>IF(Table11112[[#This Row],[In Adafruit Kit]]+Table11112[[#This Row],[Common part]]&gt;0,1,"")</f>
        <v/>
      </c>
      <c r="AC652" s="4"/>
      <c r="AD652" s="4"/>
      <c r="AE652" s="5" t="e">
        <f>VLOOKUP(Table11112[[#This Row],[Resistance (Ohms)]],Values!$A$12:'Values'!D$88,3,0)</f>
        <v>#N/A</v>
      </c>
      <c r="AF652" s="5"/>
      <c r="AG652" s="5" t="str">
        <f>CONCATENATE(Table11112[[#This Row],[Resistance (Ohms)]],Table11112[[#This Row],[Tolerance]],Table11112[[#This Row],[Stock]])</f>
        <v>23.2Â±1%</v>
      </c>
      <c r="AH652" s="10" t="s">
        <v>11347</v>
      </c>
      <c r="AI652" s="6" t="s">
        <v>11351</v>
      </c>
      <c r="AJ652" s="4"/>
      <c r="AK652" s="4"/>
      <c r="AL652" s="4"/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0805</vt:lpstr>
      <vt:lpstr>0603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2015-05-17T17:52:40Z</dcterms:modified>
</cp:coreProperties>
</file>