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540" windowHeight="31460" tabRatio="609" activeTab="1"/>
  </bookViews>
  <sheets>
    <sheet name="Values" sheetId="5" r:id="rId1"/>
    <sheet name="0805" sheetId="1" r:id="rId2"/>
    <sheet name="0603" sheetId="15" r:id="rId3"/>
    <sheet name="TH" sheetId="1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17" l="1"/>
  <c r="AD9" i="17"/>
  <c r="AD11" i="17"/>
  <c r="AD16" i="17"/>
  <c r="E11" i="5"/>
  <c r="AD3" i="17"/>
  <c r="AD4" i="17"/>
  <c r="AD5" i="17"/>
  <c r="AD6" i="17"/>
  <c r="AD7" i="17"/>
  <c r="AD8" i="17"/>
  <c r="AD10" i="17"/>
  <c r="AD12" i="17"/>
  <c r="AD13" i="17"/>
  <c r="AD14" i="17"/>
  <c r="AD15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H11" i="5"/>
  <c r="E12" i="5"/>
  <c r="H12" i="5"/>
  <c r="E13" i="5"/>
  <c r="H13" i="5"/>
  <c r="E14" i="5"/>
  <c r="H14" i="5"/>
  <c r="E15" i="5"/>
  <c r="H15" i="5"/>
  <c r="E16" i="5"/>
  <c r="H16" i="5"/>
  <c r="E17" i="5"/>
  <c r="H17" i="5"/>
  <c r="E18" i="5"/>
  <c r="H18" i="5"/>
  <c r="E19" i="5"/>
  <c r="H19" i="5"/>
  <c r="E20" i="5"/>
  <c r="H20" i="5"/>
  <c r="AA21" i="17"/>
  <c r="AA3" i="17"/>
  <c r="AA4" i="17"/>
  <c r="AA5" i="17"/>
  <c r="AA6" i="17"/>
  <c r="AA7" i="17"/>
  <c r="AA31" i="17"/>
  <c r="AA9" i="17"/>
  <c r="AA10" i="17"/>
  <c r="AA32" i="17"/>
  <c r="AA12" i="17"/>
  <c r="AA22" i="17"/>
  <c r="AA23" i="17"/>
  <c r="AA11" i="17"/>
  <c r="AA2" i="17"/>
  <c r="AA28" i="17"/>
  <c r="AA18" i="17"/>
  <c r="AA13" i="17"/>
  <c r="AA14" i="17"/>
  <c r="AA15" i="17"/>
  <c r="AA24" i="17"/>
  <c r="AA25" i="17"/>
  <c r="AA26" i="17"/>
  <c r="AA29" i="17"/>
  <c r="AA30" i="17"/>
  <c r="AA27" i="17"/>
  <c r="AA8" i="17"/>
  <c r="AA16" i="17"/>
  <c r="AA33" i="17"/>
  <c r="AA17" i="17"/>
  <c r="AA19" i="17"/>
  <c r="AA34" i="17"/>
  <c r="AA20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2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G11" i="5"/>
  <c r="G12" i="5"/>
  <c r="G13" i="5"/>
  <c r="G14" i="5"/>
  <c r="G15" i="5"/>
  <c r="G16" i="5"/>
  <c r="G17" i="5"/>
  <c r="G18" i="5"/>
  <c r="G19" i="5"/>
  <c r="G20" i="5"/>
  <c r="AA3" i="15"/>
  <c r="AA4" i="15"/>
  <c r="AA13" i="15"/>
  <c r="AA31" i="15"/>
  <c r="AA6" i="15"/>
  <c r="AA8" i="15"/>
  <c r="AA9" i="15"/>
  <c r="AA29" i="15"/>
  <c r="AA32" i="15"/>
  <c r="AA34" i="15"/>
  <c r="AA14" i="15"/>
  <c r="AA7" i="15"/>
  <c r="AA15" i="15"/>
  <c r="AA16" i="15"/>
  <c r="AA17" i="15"/>
  <c r="AA18" i="15"/>
  <c r="AA19" i="15"/>
  <c r="AA20" i="15"/>
  <c r="AA21" i="15"/>
  <c r="AA5" i="15"/>
  <c r="AA23" i="15"/>
  <c r="AA10" i="15"/>
  <c r="AA11" i="15"/>
  <c r="AA26" i="15"/>
  <c r="AA27" i="15"/>
  <c r="AA28" i="15"/>
  <c r="AA22" i="15"/>
  <c r="AA30" i="15"/>
  <c r="AA36" i="15"/>
  <c r="AA24" i="15"/>
  <c r="AA33" i="15"/>
  <c r="AA25" i="15"/>
  <c r="AA35" i="15"/>
  <c r="AA12" i="15"/>
  <c r="AA37" i="15"/>
  <c r="AC2" i="1"/>
  <c r="F11" i="5"/>
  <c r="F12" i="5"/>
  <c r="F13" i="5"/>
  <c r="F14" i="5"/>
  <c r="F15" i="5"/>
  <c r="F16" i="5"/>
  <c r="F17" i="5"/>
  <c r="F18" i="5"/>
  <c r="F19" i="5"/>
  <c r="F20" i="5"/>
</calcChain>
</file>

<file path=xl/sharedStrings.xml><?xml version="1.0" encoding="utf-8"?>
<sst xmlns="http://schemas.openxmlformats.org/spreadsheetml/2006/main" count="3317" uniqueCount="695">
  <si>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</si>
  <si>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</si>
  <si>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</si>
  <si>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</si>
  <si>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</si>
  <si>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</si>
  <si>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</si>
  <si>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</si>
  <si>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</si>
  <si>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</si>
  <si>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</si>
  <si>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</si>
  <si>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</si>
  <si>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</si>
  <si>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</si>
  <si>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Size / Dimension</t>
  </si>
  <si>
    <t>Cut Tape (CT)</t>
  </si>
  <si>
    <t>-</t>
  </si>
  <si>
    <t>0805 (2012 Metric)</t>
  </si>
  <si>
    <t>Call</t>
  </si>
  <si>
    <t>STOCK</t>
  </si>
  <si>
    <t>Package</t>
  </si>
  <si>
    <t>Stock</t>
  </si>
  <si>
    <t>Target Value</t>
  </si>
  <si>
    <t>0805 Status</t>
  </si>
  <si>
    <t>Query</t>
  </si>
  <si>
    <t>0603 (1608 Metric)</t>
  </si>
  <si>
    <t>Bulk</t>
  </si>
  <si>
    <t>Through Hole</t>
  </si>
  <si>
    <t>Radial</t>
  </si>
  <si>
    <t>Column3</t>
  </si>
  <si>
    <t>Surface Mount</t>
  </si>
  <si>
    <t>TH</t>
  </si>
  <si>
    <t>Resistors</t>
  </si>
  <si>
    <t>Height</t>
  </si>
  <si>
    <t>0603 Status</t>
  </si>
  <si>
    <t>0603</t>
  </si>
  <si>
    <t>0803</t>
  </si>
  <si>
    <t>http://www.digikey.com/product-search/en?pv7=2&amp;FV=ffec3741%2Cfff40001%2Cfff800e9%2C80003&amp;k=Yageo++0805&amp;mnonly=0&amp;newproducts=0&amp;ColumnSort=0&amp;page=1&amp;quantity=0&amp;ptm=0&amp;fid=0&amp;pageSize=25</t>
  </si>
  <si>
    <t>Color</t>
  </si>
  <si>
    <t>Wavelength - Dominant</t>
  </si>
  <si>
    <t>Wavelength - Peak</t>
  </si>
  <si>
    <t>Millicandela Rating</t>
  </si>
  <si>
    <t>Voltage - Forward (Vf) (Typ)</t>
  </si>
  <si>
    <t>Current - Test</t>
  </si>
  <si>
    <t>Viewing Angle</t>
  </si>
  <si>
    <t>Lens Type</t>
  </si>
  <si>
    <t>Lens Style/Size</t>
  </si>
  <si>
    <t>Brightness</t>
  </si>
  <si>
    <t>http://media.digikey.com/pdf/Data%20Sheets/Lite-On%20PDFs/LTST-C170K%20Series.pdf</t>
  </si>
  <si>
    <t>http://media.digikey.com/photos/Lite%20On%20Photos/LTST-C170YKT,LTST-C170CKT,LTST-C170AKT,LTST-C170EKT,LTST-C170GKT.jpg</t>
  </si>
  <si>
    <t>160-1417-1-ND</t>
  </si>
  <si>
    <t>LTST-C170KYKT</t>
  </si>
  <si>
    <t>Lite-On Inc</t>
  </si>
  <si>
    <t>LED AMBER YELLOW CLEAR 0805 SMD</t>
  </si>
  <si>
    <t>Amber</t>
  </si>
  <si>
    <t>595nm</t>
  </si>
  <si>
    <t>598nm</t>
  </si>
  <si>
    <t>80mcd</t>
  </si>
  <si>
    <t>2V</t>
  </si>
  <si>
    <t>20mA</t>
  </si>
  <si>
    <t>130Â°</t>
  </si>
  <si>
    <t>Clear</t>
  </si>
  <si>
    <t>Rectangle with Flat Top, 1.4mm x 1.25mm</t>
  </si>
  <si>
    <t>2.00mm L x 1.25mm W</t>
  </si>
  <si>
    <t>1.10mm</t>
  </si>
  <si>
    <t>160-1196-1-ND</t>
  </si>
  <si>
    <t>LTST-C170JRKT</t>
  </si>
  <si>
    <t>LED SUP RED CLR 0805 SMD</t>
  </si>
  <si>
    <t>Red</t>
  </si>
  <si>
    <t>631nm</t>
  </si>
  <si>
    <t>639nm</t>
  </si>
  <si>
    <t>30mcd</t>
  </si>
  <si>
    <t>http://media.digikey.com/pdf/Data%20Sheets/Lite-On%20PDFs/LTST-C170AKT.pdf</t>
  </si>
  <si>
    <t>160-1177-1-ND</t>
  </si>
  <si>
    <t>LTST-C170AKT</t>
  </si>
  <si>
    <t>LED AMBER CLEAR 0805 SMD</t>
  </si>
  <si>
    <t>Orange</t>
  </si>
  <si>
    <t>602nm</t>
  </si>
  <si>
    <t>610nm</t>
  </si>
  <si>
    <t>2mcd</t>
  </si>
  <si>
    <t>2.1V</t>
  </si>
  <si>
    <t>10mA</t>
  </si>
  <si>
    <t>dim</t>
  </si>
  <si>
    <t>http://optoelectronics.liteon.com/upload/download/DS-22-99-0226/S_110_LTST-C170TBKT.pdf</t>
  </si>
  <si>
    <t>http://media.digikey.com/photos/Lite%20On%20Photos/LTST-C170TBKT,LTST-C170KAKT,LTST-C170KFKT.jpg</t>
  </si>
  <si>
    <t>160-1579-1-ND</t>
  </si>
  <si>
    <t>LTST-C170TBKT</t>
  </si>
  <si>
    <t>LED BLUE CLEAR 0805 SMD</t>
  </si>
  <si>
    <t>Blue</t>
  </si>
  <si>
    <t>470nm</t>
  </si>
  <si>
    <t>468nm</t>
  </si>
  <si>
    <t>104mcd</t>
  </si>
  <si>
    <t>3.3V</t>
  </si>
  <si>
    <t>bright</t>
  </si>
  <si>
    <t>http://optoelectronics.liteon.com/upload/download/DS22-2000-073/S_110_LTST-C170KGKT.pdf</t>
  </si>
  <si>
    <t>http://media.digikey.com/photos/Lite%20On%20Photos/LTST-C170KGKT,LTST-C170KRKT,LTST-C170KSKT.jpg</t>
  </si>
  <si>
    <t>160-1414-1-ND</t>
  </si>
  <si>
    <t>LTST-C170KGKT</t>
  </si>
  <si>
    <t>LED GREEN CLEAR 0805 SMD</t>
  </si>
  <si>
    <t>Green</t>
  </si>
  <si>
    <t>571nm</t>
  </si>
  <si>
    <t>574nm</t>
  </si>
  <si>
    <t>35mcd</t>
  </si>
  <si>
    <t>medium</t>
  </si>
  <si>
    <t>http://media.digikey.com/pdf/Data%20Sheets/Lite-On%20PDFs/LTST-C170GKT.pdf</t>
  </si>
  <si>
    <t>160-1179-1-ND</t>
  </si>
  <si>
    <t>LTST-C170GKT</t>
  </si>
  <si>
    <t>569nm</t>
  </si>
  <si>
    <t>565nm</t>
  </si>
  <si>
    <t>6mcd</t>
  </si>
  <si>
    <t>http://optoelectronics.liteon.com/upload/download/DS22-2000-025/S_110_LTST-C170TGKT.pdf</t>
  </si>
  <si>
    <t>160-1887-1-ND</t>
  </si>
  <si>
    <t>LTST-C170TGKT</t>
  </si>
  <si>
    <t>525nm</t>
  </si>
  <si>
    <t>530nm</t>
  </si>
  <si>
    <t>260.5mcd</t>
  </si>
  <si>
    <t>3.2V</t>
  </si>
  <si>
    <t>http://media.digikey.com/pdf/Data%20Sheets/Lite-On%20PDFs/LTST-C170CKT.pdf</t>
  </si>
  <si>
    <t>160-1176-1-ND</t>
  </si>
  <si>
    <t>LTST-C170CKT</t>
  </si>
  <si>
    <t>LED RED CLEAR 0805 SMD</t>
  </si>
  <si>
    <t>638nm</t>
  </si>
  <si>
    <t>660nm</t>
  </si>
  <si>
    <t>10mcd</t>
  </si>
  <si>
    <t>1.8V</t>
  </si>
  <si>
    <t>http://media.digikey.com/pdf/Data%20Sheets/Lite-On%20PDFs/LTST-C170EKT.pdf</t>
  </si>
  <si>
    <t>160-1178-1-ND</t>
  </si>
  <si>
    <t>LTST-C170EKT</t>
  </si>
  <si>
    <t>LED RED ORANGE CLEAR 0805 SMD</t>
  </si>
  <si>
    <t>621nm</t>
  </si>
  <si>
    <t>630nm</t>
  </si>
  <si>
    <t>http://optoelectronics.liteon.com/upload/download/DS-22-99-0182/S_110_LTST-C170KAKT.pdf</t>
  </si>
  <si>
    <t>160-1412-1-ND</t>
  </si>
  <si>
    <t>LTST-C170KAKT</t>
  </si>
  <si>
    <t>615nm</t>
  </si>
  <si>
    <t>55mcd</t>
  </si>
  <si>
    <t>160-1195-1-ND</t>
  </si>
  <si>
    <t>LTST-C170JAKT</t>
  </si>
  <si>
    <t>LED RED/OR CLR 0805 SMD</t>
  </si>
  <si>
    <t>http://optoelectronics.liteon.com/upload/download/DS-22-99-0150/S_110_LTST-C170KRKT.pdf</t>
  </si>
  <si>
    <t>160-1415-1-ND</t>
  </si>
  <si>
    <t>LTST-C170KRKT</t>
  </si>
  <si>
    <t>LED SUPER RED CLEAR 0805 SMD</t>
  </si>
  <si>
    <t>54mcd</t>
  </si>
  <si>
    <t>http://optoelectronics.liteon.com/upload/download/DS22-2004-078/S_110_LTW-170TK.pdf</t>
  </si>
  <si>
    <t>http://media.digikey.com/photos/Lite%20On%20Photos/LTW-170TK.jpg</t>
  </si>
  <si>
    <t>160-1738-1-ND</t>
  </si>
  <si>
    <t>LTW-170TK</t>
  </si>
  <si>
    <t>LED WHITE YELLOW 280MCD 0805</t>
  </si>
  <si>
    <t>White, Cool</t>
  </si>
  <si>
    <t>15000K</t>
  </si>
  <si>
    <t>281mcd</t>
  </si>
  <si>
    <t>Diffused, Tinted</t>
  </si>
  <si>
    <t>http://optoelectronics.liteon.com/upload/download/DS-22-99-0188/S_110_LTST-C170KSKT.pdf</t>
  </si>
  <si>
    <t>160-1416-1-ND</t>
  </si>
  <si>
    <t>LTST-C170KSKT</t>
  </si>
  <si>
    <t>LED YELLOW CLEAR 0805 SMD</t>
  </si>
  <si>
    <t>Yellow</t>
  </si>
  <si>
    <t>591nm</t>
  </si>
  <si>
    <t>588nm</t>
  </si>
  <si>
    <t>70mcd</t>
  </si>
  <si>
    <t>http://media.digikey.com/pdf/Data%20Sheets/Lite-On%20PDFs/LTST-C170YKT.pdf</t>
  </si>
  <si>
    <t>160-1175-1-ND</t>
  </si>
  <si>
    <t>LTST-C170YKT</t>
  </si>
  <si>
    <t>585nm</t>
  </si>
  <si>
    <t>http://optoelectronics.liteon.com/upload/download/DS-22-99-0185/S_110_LTST-C170KFKT.pdf</t>
  </si>
  <si>
    <t>160-1413-1-ND</t>
  </si>
  <si>
    <t>LTST-C170KFKT</t>
  </si>
  <si>
    <t>LED YELLOW ORANGE CLEAR 0805 SMD</t>
  </si>
  <si>
    <t>605nm</t>
  </si>
  <si>
    <t>611nm</t>
  </si>
  <si>
    <t>90mcd</t>
  </si>
  <si>
    <t>http://www.digikey.com/product-search/en?pv69=3&amp;FV=fff40008%2Cfff801b9%2Cfffc00a0%2C1c0002%2C400005&amp;mnonly=0&amp;newproducts=0&amp;ColumnSort=0&amp;page=1&amp;quantity=0&amp;ptm=0&amp;fid=0&amp;pageSize=25</t>
  </si>
  <si>
    <t>Bright</t>
  </si>
  <si>
    <t>http://optoelectronics.liteon.com/upload/download/DS22-2000-223/S_110_LTST-C191KRKT.pdf</t>
  </si>
  <si>
    <t>http://media.digikey.com/Renders/Lite%20On%20Renders/LTST-C191TGKT.jpg</t>
  </si>
  <si>
    <t>160-1447-1-ND</t>
  </si>
  <si>
    <t>LTST-C191KRKT</t>
  </si>
  <si>
    <t>LED SUPER RED CLR THIN 0603 SMD</t>
  </si>
  <si>
    <t>Rectangle with Flat Top, 1.1mm x 0.8mm</t>
  </si>
  <si>
    <t>1.60mm L x 0.80mm W</t>
  </si>
  <si>
    <t>0.55mm</t>
  </si>
  <si>
    <t>http://optoelectronics.liteon.com/upload/download/DS22-2000-228/S_110_LTST-C191KGKT.pdf</t>
  </si>
  <si>
    <t>160-1446-1-ND</t>
  </si>
  <si>
    <t>LTST-C191KGKT</t>
  </si>
  <si>
    <t>LED GREEN CLEAR THIN 0603 SMD</t>
  </si>
  <si>
    <t>http://optoelectronics.liteon.com/upload/download/DS-22-99-0186/S_110_LTST-C190KFKT.pdf</t>
  </si>
  <si>
    <t>http://media.digikey.com/photos/Lite%20On%20Photos/LTST-C190TBKT,LTST-C190KAKT,LTST-C190KFKT.jpg</t>
  </si>
  <si>
    <t>160-1434-1-ND</t>
  </si>
  <si>
    <t>LTST-C190KFKT</t>
  </si>
  <si>
    <t>LED YELLOW ORANGE CLEAR 0603 SMD</t>
  </si>
  <si>
    <t>Rectangle with Flat Top, 1.06mm x 0.8mm</t>
  </si>
  <si>
    <t>0.80mm</t>
  </si>
  <si>
    <t>http://optoelectronics.liteon.com/upload/download/DS22-2000-224/S_110_LTST-C191KSKT.pdf</t>
  </si>
  <si>
    <t>160-1448-1-ND</t>
  </si>
  <si>
    <t>LTST-C191KSKT</t>
  </si>
  <si>
    <t>LED YELLOW CLEAR THIN 0603 SMD</t>
  </si>
  <si>
    <t>http://media.digikey.com/pdf/Data%20Sheets/Lite-On%20PDFs/LTST-C190GKT.pdf</t>
  </si>
  <si>
    <t>http://media.digikey.com/photos/Lite%20On%20Photos/LTST-C190AKT,LTST-C190CKT,LTST-C190EKT,LTST-C190GKT,LTST-C190YKT.jpg</t>
  </si>
  <si>
    <t>160-1183-1-ND</t>
  </si>
  <si>
    <t>LTST-C190GKT</t>
  </si>
  <si>
    <t>LED GREEN CLEAR 0603 SMD</t>
  </si>
  <si>
    <t>http://optoelectronics.liteon.com/upload/download/DS-22-99-0151/S_110_LTST-C190KRKT.pdf</t>
  </si>
  <si>
    <t>http://media.digikey.com/photos/Lite%20On%20Photos/LTST-C190KGKT,LTST-C190KRKT,LTST-C190KSKT,LTST-C190KYKT.jpg</t>
  </si>
  <si>
    <t>160-1436-1-ND</t>
  </si>
  <si>
    <t>LTST-C190KRKT</t>
  </si>
  <si>
    <t>LED SUPER RED CLEAR 0603 SMD</t>
  </si>
  <si>
    <t>http://optoelectronics.liteon.com/upload/download/DS22-2000-074/S_110_LTST-C190KGKT.pdf</t>
  </si>
  <si>
    <t>160-1435-1-ND</t>
  </si>
  <si>
    <t>LTST-C190KGKT</t>
  </si>
  <si>
    <t>http://media.digikey.com/pdf/Data%20Sheets/Lite-On%20PDFs/LTST-C190EKT.pdf</t>
  </si>
  <si>
    <t>160-1182-1-ND</t>
  </si>
  <si>
    <t>LTST-C190EKT</t>
  </si>
  <si>
    <t>LED RED ORANGE CLEAR 0603 SMD</t>
  </si>
  <si>
    <t>http://optoelectronics.liteon.com/upload/download/DS-22-99-0189/S_110_LTST-C190KSKT.pdf</t>
  </si>
  <si>
    <t>160-1437-1-ND</t>
  </si>
  <si>
    <t>LTST-C190KSKT</t>
  </si>
  <si>
    <t>LED YELLOW CLEAR 0603 SMD</t>
  </si>
  <si>
    <t>http://media.digikey.com/pdf/Data%20Sheets/Lite-On%20PDFs/LTST-C190YKT.pdf</t>
  </si>
  <si>
    <t>160-1184-1-ND</t>
  </si>
  <si>
    <t>LTST-C190YKT</t>
  </si>
  <si>
    <t>http://media.digikey.com/pdf/Data%20Sheets/Lite-On%20PDFs/LTST-C190AKT.pdf</t>
  </si>
  <si>
    <t>160-1180-1-ND</t>
  </si>
  <si>
    <t>LTST-C190AKT</t>
  </si>
  <si>
    <t>LED AMBER CLEAR 0603 SMD</t>
  </si>
  <si>
    <t>http://media.digikey.com/pdf/Data%20Sheets/Lite-On%20PDFs/LTST-C191GKT.pdf</t>
  </si>
  <si>
    <t>160-1443-1-ND</t>
  </si>
  <si>
    <t>LTST-C191GKT</t>
  </si>
  <si>
    <t>12mcd</t>
  </si>
  <si>
    <t>http://media.digikey.com/pdf/Data%20Sheets/Lite-On%20PDFs/LTST-C190CKT.pdf</t>
  </si>
  <si>
    <t>160-1181-1-ND</t>
  </si>
  <si>
    <t>LTST-C190CKT</t>
  </si>
  <si>
    <t>LED RED CLEAR 0603 SMD</t>
  </si>
  <si>
    <t>http://optoelectronics.liteon.com/upload/download/DS22-2000-230/S_110_LTST-C191TBKT.pdf</t>
  </si>
  <si>
    <t>160-1647-1-ND</t>
  </si>
  <si>
    <t>LTST-C191TBKT</t>
  </si>
  <si>
    <t>LED 468NM BLUE CLEAR 0603 SMD</t>
  </si>
  <si>
    <t>467.5nm</t>
  </si>
  <si>
    <t>3.4V</t>
  </si>
  <si>
    <t>http://optoelectronics.liteon.com/upload/download/DS22-2007-0094/S_110_LTST-C193KGKT-5A.pdf</t>
  </si>
  <si>
    <t>http://media.digikey.com/Renders/Lite%20On%20Renders/LTST-C193TBKT-5A.jpg</t>
  </si>
  <si>
    <t>160-1828-1-ND</t>
  </si>
  <si>
    <t>LTST-C193KGKT-5A</t>
  </si>
  <si>
    <t>LED GREEN RECT CLEAR 0603</t>
  </si>
  <si>
    <t>572nm</t>
  </si>
  <si>
    <t>16.25mcd</t>
  </si>
  <si>
    <t>5mA</t>
  </si>
  <si>
    <t>Rectangle with Flat Top, 1.15mm x 0.8mm</t>
  </si>
  <si>
    <t>0.35mm</t>
  </si>
  <si>
    <t>http://optoelectronics.liteon.com/upload/download/DS22-2005-077/S_110_LTST-C193KRKT-5A.pdf</t>
  </si>
  <si>
    <t>160-1830-1-ND</t>
  </si>
  <si>
    <t>LTST-C193KRKT-5A</t>
  </si>
  <si>
    <t>LED RED RECT CLEAR 0603</t>
  </si>
  <si>
    <t>26.05mcd</t>
  </si>
  <si>
    <t>http://optoelectronics.liteon.com/upload/download/DS22-2010-0197/S_110_LTST-C194KGKT.pdf</t>
  </si>
  <si>
    <t>160-1834-1-ND</t>
  </si>
  <si>
    <t>LTST-C194KGKT</t>
  </si>
  <si>
    <t>65mcd</t>
  </si>
  <si>
    <t>0.30mm</t>
  </si>
  <si>
    <t>http://optoelectronics.liteon.com/upload/download/DS22-2010-0195/S_110_LTST-C194KRKT.pdf</t>
  </si>
  <si>
    <t>http://media.digikey.com/Renders/Lite%20On%20Renders/LTST-C194KFKT.jpg</t>
  </si>
  <si>
    <t>160-1835-1-ND</t>
  </si>
  <si>
    <t>LTST-C194KRKT</t>
  </si>
  <si>
    <t>95.6mcd</t>
  </si>
  <si>
    <t>http://optoelectronics.liteon.com/upload/download/DS-22-99-0224/S_110_LTST-C190TBKT(0630).pdf</t>
  </si>
  <si>
    <t>160-1646-1-ND</t>
  </si>
  <si>
    <t>LTST-C190TBKT</t>
  </si>
  <si>
    <t>http://optoelectronics.liteon.com/upload/download/DS22-2004-060/P_100_LTST-C193TBKT-5A.pdf</t>
  </si>
  <si>
    <t>160-1827-1-ND</t>
  </si>
  <si>
    <t>LTST-C193TBKT-5A</t>
  </si>
  <si>
    <t>LED BLUE 0603 SMD</t>
  </si>
  <si>
    <t>15mcd</t>
  </si>
  <si>
    <t>2.8V</t>
  </si>
  <si>
    <t>http://optoelectronics.liteon.com/upload/download/DS22-2010-0025/S_110_LTST-C194TBKT.pdf</t>
  </si>
  <si>
    <t>http://media.digikey.com/Photos/Lite%20On%20Photos/LTW-C194TS5.jpg</t>
  </si>
  <si>
    <t>160-1837-1-ND</t>
  </si>
  <si>
    <t>LTST-C194TBKT</t>
  </si>
  <si>
    <t>LED BLUE RECT CLEAR 0603</t>
  </si>
  <si>
    <t>http://optoelectronics.liteon.com/upload/download/DS22-2000-300/S_110_LTST-C191TGKT.pdf</t>
  </si>
  <si>
    <t>160-1888-1-ND</t>
  </si>
  <si>
    <t>LTST-C191TGKT</t>
  </si>
  <si>
    <t>Rectangle with Flat Top, 1mm x 0.8mm</t>
  </si>
  <si>
    <t>http://optoelectronics.liteon.com/upload/download/DS22-2000-032/S_110_LTST-C190TGKT.pdf</t>
  </si>
  <si>
    <t>160-2019-1-ND</t>
  </si>
  <si>
    <t>LTST-C190TGKT</t>
  </si>
  <si>
    <t>http://optoelectronics.liteon.com/upload/download/DS22-2004-186/P_100_LTST-C193TGKT-5A.pdf</t>
  </si>
  <si>
    <t>160-1832-1-ND</t>
  </si>
  <si>
    <t>LTST-C193TGKT-5A</t>
  </si>
  <si>
    <t>527.5nm</t>
  </si>
  <si>
    <t>154mcd</t>
  </si>
  <si>
    <t>http://optoelectronics.liteon.com/upload/download/DS22-2004-201/S_110_LTW-C191TS5.pdf</t>
  </si>
  <si>
    <t>http://media.digikey.com/photos/Lite%20On%20Photos/LTW-C191TS5.jpg</t>
  </si>
  <si>
    <t>160-1724-1-ND</t>
  </si>
  <si>
    <t>LTW-C191TS5</t>
  </si>
  <si>
    <t>LED WHITE YELLOW LENS 0603 SMD</t>
  </si>
  <si>
    <t>8700K</t>
  </si>
  <si>
    <t>112.5mcd</t>
  </si>
  <si>
    <t>2.93V</t>
  </si>
  <si>
    <t>http://optoelectronics.liteon.com/upload/download/DS22-2004-203/S_110_LTW-C193TS5.pdf</t>
  </si>
  <si>
    <t>http://media.digikey.com/photos/Lite%20On%20Photos/LTW-C193TS5.jpg</t>
  </si>
  <si>
    <t>160-1721-1-ND</t>
  </si>
  <si>
    <t>LTW-C193TS5</t>
  </si>
  <si>
    <t>LED WHITE 0603 SMD</t>
  </si>
  <si>
    <t>108.5mcd</t>
  </si>
  <si>
    <t>0.40mm</t>
  </si>
  <si>
    <t>http://optoelectronics.liteon.com/upload/download/DS22-2000-222/S_110_LTST-C191KFKT.pdf</t>
  </si>
  <si>
    <t>160-1445-1-ND</t>
  </si>
  <si>
    <t>LTST-C191KFKT</t>
  </si>
  <si>
    <t>LED RED ORAN CLEAR THIN 0603 SMD</t>
  </si>
  <si>
    <t>60mcd</t>
  </si>
  <si>
    <t>http://media.digikey.com/pdf/Data%20Sheets/Lite-On%20PDFs/LTST-C150,170,190KxKT.pdf</t>
  </si>
  <si>
    <t>160-1433-1-ND</t>
  </si>
  <si>
    <t>LTST-C190KAKT</t>
  </si>
  <si>
    <t>http://optoelectronics.liteon.com/upload/download/DS22-2004-141/S_110_LTST-C193KSKT-5A.pdf</t>
  </si>
  <si>
    <t>160-1831-1-ND</t>
  </si>
  <si>
    <t>LTST-C193KSKT-5A</t>
  </si>
  <si>
    <t>LED YELLOW RECT CLEAR 0603</t>
  </si>
  <si>
    <t>http://optoelectronics.liteon.com/upload/download/DS22-2005-086/S_110_LTST-C193KFKT-5A.pdf</t>
  </si>
  <si>
    <t>160-1829-1-ND</t>
  </si>
  <si>
    <t>LTST-C193KFKT-5A</t>
  </si>
  <si>
    <t>LED ORANGE RECT CLEAR 0603</t>
  </si>
  <si>
    <t>28.1mcd</t>
  </si>
  <si>
    <t>http://optoelectronics.liteon.com/upload/download/DS22-2006-114/S_110_LTST-C194KSKT.pdf</t>
  </si>
  <si>
    <t>160-1836-1-ND</t>
  </si>
  <si>
    <t>LTST-C194KSKT</t>
  </si>
  <si>
    <t>592nm</t>
  </si>
  <si>
    <t>http://optoelectronics.liteon.com/upload/download/DS22-2010-0196/S_110_LTST-C194KFKT.pdf</t>
  </si>
  <si>
    <t>160-1833-1-ND</t>
  </si>
  <si>
    <t>LTST-C194KFKT</t>
  </si>
  <si>
    <t>162.5mcd</t>
  </si>
  <si>
    <t>http://media.digikey.com/pdf/Data%20Sheets/Lite-On%20PDFs/LTST-C193KRKT-2A.pdf</t>
  </si>
  <si>
    <t>160-1909-1-ND</t>
  </si>
  <si>
    <t>LTST-C193KRKT-2A</t>
  </si>
  <si>
    <t>LED RED CLR THIN SMD</t>
  </si>
  <si>
    <t>629nm</t>
  </si>
  <si>
    <t>6.5mcd</t>
  </si>
  <si>
    <t>1.9V</t>
  </si>
  <si>
    <t>2mA</t>
  </si>
  <si>
    <t>http://optoelectronics.liteon.com/upload/download/DS22-2010-0023/S_110_LTST-C194TGKT.pdf</t>
  </si>
  <si>
    <t>160-1838-1-ND</t>
  </si>
  <si>
    <t>LTST-C194TGKT</t>
  </si>
  <si>
    <t>http://optoelectronics.liteon.com/upload/download/DS22-2005-186/S_110_LTW-C194TS5.pdf</t>
  </si>
  <si>
    <t>160-1839-1-ND</t>
  </si>
  <si>
    <t>LTW-C194TS5</t>
  </si>
  <si>
    <t>LED WHITE RECT DIFFUSED 0603</t>
  </si>
  <si>
    <t>101mcd</t>
  </si>
  <si>
    <t>http://optoelectronics.liteon.com/upload/download/DS-22-99-0192/S_110_LTST-C190KYKT.pdf</t>
  </si>
  <si>
    <t>160-1438-1-ND</t>
  </si>
  <si>
    <t>LTST-C190KYKT</t>
  </si>
  <si>
    <t>LED AMBER YELLOW CLEAR 0603 SMD</t>
  </si>
  <si>
    <t>http://media.digikey.com/pdf/Data%20Sheets/Lite-On%20PDFs/LTST-C191AKT.pdf</t>
  </si>
  <si>
    <t>160-1440-1-ND</t>
  </si>
  <si>
    <t>LTST-C191AKT</t>
  </si>
  <si>
    <t>LED AMBER CLEAR THIN 0603 SMD</t>
  </si>
  <si>
    <t>4.5mcd</t>
  </si>
  <si>
    <t>160-1442-1-ND</t>
  </si>
  <si>
    <t>LTST-C191EKT</t>
  </si>
  <si>
    <t>LED RED ORANGE CLR THIN 0603 SMD</t>
  </si>
  <si>
    <t>http://media.digikey.com/pdf/Data%20Sheets/Lite-On%20PDFs/LTST-C191KAKT.pdf</t>
  </si>
  <si>
    <t>160-1444-1-ND</t>
  </si>
  <si>
    <t>LTST-C191KAKT</t>
  </si>
  <si>
    <t>http://media.digikey.com/PDF/Data%20Sheets/Lite-On%20PDFs/LTST-C192TBKT.pdf</t>
  </si>
  <si>
    <t>http://media.digikey.com/photos/Lite%20On%20Photos/LTST-C192TBKT.jpg</t>
  </si>
  <si>
    <t>160-1648-1-ND</t>
  </si>
  <si>
    <t>LTST-C192TBKT</t>
  </si>
  <si>
    <t>45mcd</t>
  </si>
  <si>
    <t>http://media.digikey.com/pdf/Data%20Sheets/Lite-On%20PDFs/LTW-191TS5.pdf</t>
  </si>
  <si>
    <t>http://media.digikey.com/photos/Lite%20On%20Photos/LTW-191TS5.jpg</t>
  </si>
  <si>
    <t>160-1720-1-ND</t>
  </si>
  <si>
    <t>LTW-191TS5</t>
  </si>
  <si>
    <t>78mcd</t>
  </si>
  <si>
    <t>2.95V</t>
  </si>
  <si>
    <t>http://optoelectronics.liteon.com/upload/download/DS22-2004-167/S_110_LTW-C192TL2.pdf</t>
  </si>
  <si>
    <t>http://media.digikey.com/photos/Lite%20On%20Photos/LTW-C192TL2.jpg</t>
  </si>
  <si>
    <t>160-1741-1-ND</t>
  </si>
  <si>
    <t>LTW-C192TL2</t>
  </si>
  <si>
    <t>LED WHITE YELLOW 38MCD SMD 0603</t>
  </si>
  <si>
    <t>6700K</t>
  </si>
  <si>
    <t>38mcd</t>
  </si>
  <si>
    <t>2.7V</t>
  </si>
  <si>
    <t>http://optoelectronics.liteon.com/upload/download/DS22-2004-199/S_110_LTW-C192TL5.pdf</t>
  </si>
  <si>
    <t>http://media.digikey.com/photos/Lite%20On%20Photos/LTW-C192TL5.jpg</t>
  </si>
  <si>
    <t>160-1742-1-ND</t>
  </si>
  <si>
    <t>LTW-C192TL5</t>
  </si>
  <si>
    <t>LED WHITE YELLOW 70MCD SMD 0603</t>
  </si>
  <si>
    <t>http://optoelectronics.liteon.com/upload/download/DS22-2004-202/S_110_LTW-C192TS5.pdf</t>
  </si>
  <si>
    <t>http://media.digikey.com/photos/Lite%20On%20Photos/LTW-C192TS5.jpg</t>
  </si>
  <si>
    <t>160-1743-1-ND</t>
  </si>
  <si>
    <t>LTW-C192TS5</t>
  </si>
  <si>
    <t>Stock Color?</t>
  </si>
  <si>
    <t>Dominant Wavelength</t>
  </si>
  <si>
    <t>680mcd</t>
  </si>
  <si>
    <t>3.5V</t>
  </si>
  <si>
    <t>Round with Domed Top, 3.1mm</t>
  </si>
  <si>
    <t>5.20mm</t>
  </si>
  <si>
    <t>Clear, Tinted</t>
  </si>
  <si>
    <t>http://rohmfs.rohm.com/en/products/databook/datasheet/opto/led/lamp_mono/slr-342.pdf</t>
  </si>
  <si>
    <t>http://media.digikey.com/Photos/Rohm%20Photos/Radial%20LED%20Red.jpg</t>
  </si>
  <si>
    <t>511-1250-ND</t>
  </si>
  <si>
    <t>SLR-342VR3F</t>
  </si>
  <si>
    <t>Rohm Semiconductor</t>
  </si>
  <si>
    <t>LED 3.1MM 650NM RED DIFFUSED</t>
  </si>
  <si>
    <t>16mcd</t>
  </si>
  <si>
    <t>40Â°</t>
  </si>
  <si>
    <t>http://media.digikey.com/pdf/Data%20Sheets/Rohm%20PDFs/slr-343.pdf</t>
  </si>
  <si>
    <t>http://media.digikey.com/Photos/Rohm%20Photos/SLR-343MCT32.jpg</t>
  </si>
  <si>
    <t>511-1253-1-ND</t>
  </si>
  <si>
    <t>SLR-343MCT32</t>
  </si>
  <si>
    <t>LED 3.1MM 563NM GREEN TRANSP</t>
  </si>
  <si>
    <t>563nm</t>
  </si>
  <si>
    <t>25mcd</t>
  </si>
  <si>
    <t>5.40mm</t>
  </si>
  <si>
    <t>511-1254-1-ND</t>
  </si>
  <si>
    <t>SLR-343MGT32</t>
  </si>
  <si>
    <t>LED 3.1MM 563NM GREEN DIFFUSED</t>
  </si>
  <si>
    <t>http://media.digikey.com/Photos/Rohm%20Photos/SLR-343YCT32,SLI-343YC3F.jpg</t>
  </si>
  <si>
    <t>511-1257-1-ND</t>
  </si>
  <si>
    <t>SLR-343YCT32</t>
  </si>
  <si>
    <t>LED 3.1MM 585NM YELLOW TRANSP</t>
  </si>
  <si>
    <t>587nm</t>
  </si>
  <si>
    <t>http://media.digikey.com/Photos/Rohm%20Photos/SLR-343VCT32,SLI-343URC3F.jpg</t>
  </si>
  <si>
    <t>511-1256-1-ND</t>
  </si>
  <si>
    <t>SLR-343VRT32</t>
  </si>
  <si>
    <t>650nm</t>
  </si>
  <si>
    <t>511-1255-1-ND</t>
  </si>
  <si>
    <t>SLR-343VCT32</t>
  </si>
  <si>
    <t>LED 3.1MM 650NM RED TRANSPARENT</t>
  </si>
  <si>
    <t>http://media.digikey.com/photos/Rohm%20Photos/SLA-360MT3F,SLA-360LT3F.jpg</t>
  </si>
  <si>
    <t>511-1252-ND</t>
  </si>
  <si>
    <t>SLR-342YY3F</t>
  </si>
  <si>
    <t>LED 3.1MM 585NM YELLOW DIFFUSED</t>
  </si>
  <si>
    <t>511-1248-ND</t>
  </si>
  <si>
    <t>SLR-342MG3F</t>
  </si>
  <si>
    <t>511-1247-ND</t>
  </si>
  <si>
    <t>SLR-342MC3F</t>
  </si>
  <si>
    <t>511-1251-ND</t>
  </si>
  <si>
    <t>SLR-342YC3F</t>
  </si>
  <si>
    <t>511-1258-1-ND</t>
  </si>
  <si>
    <t>SLR-343YYT32</t>
  </si>
  <si>
    <t>511-1249-ND</t>
  </si>
  <si>
    <t>SLR-342VC3F</t>
  </si>
  <si>
    <t>http://rohmfs.rohm.com/en/products/databook/datasheet/opto/led/lamp_mono/slr-322.pdf</t>
  </si>
  <si>
    <t>511-1228-ND</t>
  </si>
  <si>
    <t>SLR-322VR3F</t>
  </si>
  <si>
    <t>LED 3.1X2MM 650NM RED DIFFUSED</t>
  </si>
  <si>
    <t>50Â°</t>
  </si>
  <si>
    <t>http://rohmfs.rohm.com/en/products/databook/datasheet/opto/led/lamp_mono/sla-370.pdf</t>
  </si>
  <si>
    <t>511-1191-ND</t>
  </si>
  <si>
    <t>SLA-370MT3F</t>
  </si>
  <si>
    <t>LED 3MM 563NM GREEN WATER CLEAR</t>
  </si>
  <si>
    <t>570nm</t>
  </si>
  <si>
    <t>100mcd</t>
  </si>
  <si>
    <t>2.3V</t>
  </si>
  <si>
    <t>25Â°</t>
  </si>
  <si>
    <t>http://rohmfs.rohm.com/en/products/databook/datasheet/opto/led/lamp_mono/slr-343.pdf</t>
  </si>
  <si>
    <t>http://media.digikey.com/Photos/Rohm%20Photos/slr343bc7t3f.JPG</t>
  </si>
  <si>
    <t>511-1611-ND</t>
  </si>
  <si>
    <t>SLR343BC7T3F</t>
  </si>
  <si>
    <t>LED 3MM 468NM BLUE TRANSPARENT</t>
  </si>
  <si>
    <t>SLR-343</t>
  </si>
  <si>
    <t>470mcd</t>
  </si>
  <si>
    <t>http://media.digikey.com/photos/Rohm%20Photos/SLR343WBC7T3.JPG</t>
  </si>
  <si>
    <t>511-1612-ND</t>
  </si>
  <si>
    <t>SLR343WBC7T3</t>
  </si>
  <si>
    <t>LED 3MM WHITE TRANSPARENT</t>
  </si>
  <si>
    <t>6900K</t>
  </si>
  <si>
    <t>http://media.digikey.com/Photos/Rohm%20Photos/Radial%20LED%20Blue-Green.jpg</t>
  </si>
  <si>
    <t>511-1367-ND</t>
  </si>
  <si>
    <t>SLR343ECT3F</t>
  </si>
  <si>
    <t>LED 3.1MM 518NM BL-GRN WATER CLR</t>
  </si>
  <si>
    <t>Blue-Green</t>
  </si>
  <si>
    <t>527nm</t>
  </si>
  <si>
    <t>518nm</t>
  </si>
  <si>
    <t>2200mcd</t>
  </si>
  <si>
    <t>511-1225-ND</t>
  </si>
  <si>
    <t>SLR-322MC3F</t>
  </si>
  <si>
    <t>LED 3.1X2MM 563NM GREEN TRANSP</t>
  </si>
  <si>
    <t>35Â°</t>
  </si>
  <si>
    <t>511-1226-ND</t>
  </si>
  <si>
    <t>SLR-322MG3F</t>
  </si>
  <si>
    <t>LED 3.1X2MM 563NM GREEN DIFFUSED</t>
  </si>
  <si>
    <t>511-1246-ND</t>
  </si>
  <si>
    <t>SLR-342DU3F</t>
  </si>
  <si>
    <t>LED 3.1MM 610NM ORANGE DIFFUSED</t>
  </si>
  <si>
    <t>http://media.digikey.com/Photos/Rohm%20Photos/SLR-322VC3F.jpg</t>
  </si>
  <si>
    <t>511-1227-ND</t>
  </si>
  <si>
    <t>SLR-322VC3F</t>
  </si>
  <si>
    <t>LED 3.1X2MM 650NM RED TRANSP</t>
  </si>
  <si>
    <t>http://rohmfs.rohm.com/en/products/databook/datasheet/opto/led/lamp_mono/sli-343.pdf</t>
  </si>
  <si>
    <t>511-1211-ND</t>
  </si>
  <si>
    <t>SLI-343URC3F</t>
  </si>
  <si>
    <t>LED 3.1MM 630NM RED TRANSPARENT</t>
  </si>
  <si>
    <t>620nm</t>
  </si>
  <si>
    <t>450mcd</t>
  </si>
  <si>
    <t>511-1210-ND</t>
  </si>
  <si>
    <t>SLI-343UR3F</t>
  </si>
  <si>
    <t>LED 3.1MM 630NM RED DIFFUSED</t>
  </si>
  <si>
    <t>350mcd</t>
  </si>
  <si>
    <t>511-1638-ND</t>
  </si>
  <si>
    <t>SLR343WBC7T31</t>
  </si>
  <si>
    <t>LED 3MM WHITE CLEAR 40DEG</t>
  </si>
  <si>
    <t>http://rohmfs.rohm.com/en/products/databook/datasheet/opto/led/lamp_mono/slr343.pdf</t>
  </si>
  <si>
    <t>http://media.digikey.com/Photos/Rohm%20Photos/Radial%20LED%20Clear.jpg</t>
  </si>
  <si>
    <t>511-1636-ND</t>
  </si>
  <si>
    <t>SLR343WBD2PT31</t>
  </si>
  <si>
    <t>3300mcd</t>
  </si>
  <si>
    <t>511-1635-1-ND</t>
  </si>
  <si>
    <t>SLR343WBD2PT21</t>
  </si>
  <si>
    <t>http://media.digikey.com/Photos/Rohm%20Photos/Radial%20LED%20Blue.jpg</t>
  </si>
  <si>
    <t>511-1368-ND</t>
  </si>
  <si>
    <t>SLR343BCT3F</t>
  </si>
  <si>
    <t>LED 3.1MM 468NM BLUE WATER CLEAR</t>
  </si>
  <si>
    <t>600mcd</t>
  </si>
  <si>
    <t>511-1224-ND</t>
  </si>
  <si>
    <t>SLR-322DU3F</t>
  </si>
  <si>
    <t>LED 3.1X2MM 610NM ORANGE DIFF</t>
  </si>
  <si>
    <t>6.3mcd</t>
  </si>
  <si>
    <t>511-1230-ND</t>
  </si>
  <si>
    <t>SLR-322YY3F</t>
  </si>
  <si>
    <t>LED 3.1X2MM 585NM YELLOW DIFF</t>
  </si>
  <si>
    <t>511-1245-ND</t>
  </si>
  <si>
    <t>SLR-342DC3F</t>
  </si>
  <si>
    <t>LED 3.1MM 610NM ORANGE TRANSP</t>
  </si>
  <si>
    <t>511-1223-ND</t>
  </si>
  <si>
    <t>SLR-322DC3F</t>
  </si>
  <si>
    <t>LED 3.1X2MM 610NM ORANGE TRANSP</t>
  </si>
  <si>
    <t>511-1212-ND</t>
  </si>
  <si>
    <t>SLI-343YC3F</t>
  </si>
  <si>
    <t>LED 3.1MM 591NM YELLOW TRANSP</t>
  </si>
  <si>
    <t>1056-SLR-342-CHP</t>
  </si>
  <si>
    <t>SLR-342DU3FN</t>
  </si>
  <si>
    <t>LED PACKAGE= CIRCULAR TYPE</t>
  </si>
  <si>
    <t>SLR-342</t>
  </si>
  <si>
    <t>Diffused</t>
  </si>
  <si>
    <t>4.10mm</t>
  </si>
  <si>
    <t>846-1138-ND</t>
  </si>
  <si>
    <t>SLR343EC4T3F</t>
  </si>
  <si>
    <t>LED 3.1MM 468NM BL-GRN WTR CLEAR</t>
  </si>
  <si>
    <t>523nm</t>
  </si>
  <si>
    <t>1500mcd</t>
  </si>
  <si>
    <t>http://rohmfs.rohm.com/en/products/databook/datasheet/opto/led/lamp_mono/sli-343v8.pdf</t>
  </si>
  <si>
    <t>SLI-343P8G3F-ND</t>
  </si>
  <si>
    <t>SLI-343P8G3F</t>
  </si>
  <si>
    <t>LED 3.1MM 560NM GREEN DIFFUSED</t>
  </si>
  <si>
    <t>EXCELEDâ„¢</t>
  </si>
  <si>
    <t>560nm</t>
  </si>
  <si>
    <t>22mcd</t>
  </si>
  <si>
    <t>2.2V</t>
  </si>
  <si>
    <t>SLI-343P8C3F-ND</t>
  </si>
  <si>
    <t>SLI-343P8C3F</t>
  </si>
  <si>
    <t>LED 3.1MM 560NM GREEN TRANSPAREN</t>
  </si>
  <si>
    <t>846-1135-ND</t>
  </si>
  <si>
    <t>SLI-343M8G3F</t>
  </si>
  <si>
    <t>LED 3.1MM 572NM YW/GN DIFFUSED</t>
  </si>
  <si>
    <t>150mcd</t>
  </si>
  <si>
    <t>SLI-343M8C3F-ND</t>
  </si>
  <si>
    <t>SLI-343M8C3F</t>
  </si>
  <si>
    <t>LED 3.1MM 572NM YW/GN TRANSPAREN</t>
  </si>
  <si>
    <t>SLI-343Y8Y3F-ND</t>
  </si>
  <si>
    <t>SLI-343Y8Y3F</t>
  </si>
  <si>
    <t>LED 3.1MM 593NM YLW DIFFUSED</t>
  </si>
  <si>
    <t>590nm</t>
  </si>
  <si>
    <t>593nm</t>
  </si>
  <si>
    <t>SLI-343Y8C3F-ND</t>
  </si>
  <si>
    <t>SLI-343Y8C3F</t>
  </si>
  <si>
    <t>LED 3.1MM 593NM YLW TRANSPARENT</t>
  </si>
  <si>
    <t>SLI-343D8U3F-ND</t>
  </si>
  <si>
    <t>SLI-343D8U3F</t>
  </si>
  <si>
    <t>LED 3.1MM 611NM ORANGE DIFFUSED</t>
  </si>
  <si>
    <t>SLI-343D8C3F-ND</t>
  </si>
  <si>
    <t>SLI-343D8C3F</t>
  </si>
  <si>
    <t>LED 3.1MM 611NM ORANGE TRANSPARE</t>
  </si>
  <si>
    <t>846-1136-ND</t>
  </si>
  <si>
    <t>SLI-343V8RC3F</t>
  </si>
  <si>
    <t>LED 3.1MM 639NM RED TRANSPARENT</t>
  </si>
  <si>
    <t>330mcd</t>
  </si>
  <si>
    <t>511-1229-ND</t>
  </si>
  <si>
    <t>SLR-322YC3F</t>
  </si>
  <si>
    <t>LED 3.1X2MM 585NM YELLOW TRANSP</t>
  </si>
  <si>
    <t>SLI-343U8R3F-ND</t>
  </si>
  <si>
    <t>SLI-343U8R3F</t>
  </si>
  <si>
    <t>220mcd</t>
  </si>
  <si>
    <t>SLI-343U8RC3F-ND</t>
  </si>
  <si>
    <t>SLI-343U8RC3F</t>
  </si>
  <si>
    <t>http://media.digikey.com/photos/Rohm%20Photos/SLR-37MG3F.jpg</t>
  </si>
  <si>
    <t>SLR-37MG3F-ND</t>
  </si>
  <si>
    <t>SLR-37MG3F</t>
  </si>
  <si>
    <t>4.70mm</t>
  </si>
  <si>
    <t>http://media.digikey.com/pdf/Data%20Sheets/Rohm%20PDFs/slr-37_series_datasheet.pdf</t>
  </si>
  <si>
    <t>SLR-37MC3F-ND</t>
  </si>
  <si>
    <t>SLR-37MC3F</t>
  </si>
  <si>
    <t>LED OVAL GREEN 563NM GRN TRANSP</t>
  </si>
  <si>
    <t>SLR-37</t>
  </si>
  <si>
    <t>http://media.digikey.com/photos/Rohm%20Photos/SLR-37YY3F.jpg</t>
  </si>
  <si>
    <t>SLR-37YY3F-ND</t>
  </si>
  <si>
    <t>SLR-37YY3F</t>
  </si>
  <si>
    <t>LED 3.1MM 585NM YLW DIFFUSED</t>
  </si>
  <si>
    <t>SLR-343YC3F-ND</t>
  </si>
  <si>
    <t>SLR-343YC3F</t>
  </si>
  <si>
    <t>LED OVAL YELLOW 587NM YLW TRANSP</t>
  </si>
  <si>
    <t>SLR343</t>
  </si>
  <si>
    <t>SLR-37YC3F-ND</t>
  </si>
  <si>
    <t>SLR-37YC3F</t>
  </si>
  <si>
    <t>LED OVAL YELLOW 585NM YLW DIFF</t>
  </si>
  <si>
    <t>*</t>
  </si>
  <si>
    <t>SLR-343DC3F-ND</t>
  </si>
  <si>
    <t>SLR-343DC3F</t>
  </si>
  <si>
    <t>LED OVAL ORANGE 605NM ORN TRANSP</t>
  </si>
  <si>
    <t>SLR-37VR3F-ND</t>
  </si>
  <si>
    <t>SLR-37VR3F</t>
  </si>
  <si>
    <t>SLR-343VC3F-ND</t>
  </si>
  <si>
    <t>SLR-343VC3F</t>
  </si>
  <si>
    <t>LED OVAL RED 630NM RED TRANSP</t>
  </si>
  <si>
    <t>SLR-37VC3F-ND</t>
  </si>
  <si>
    <t>SLR-37VC3F</t>
  </si>
  <si>
    <t>LED OVAL RED 650NM RED TRANSP</t>
  </si>
  <si>
    <t>511-1208-ND</t>
  </si>
  <si>
    <t>SLI-343DC3F</t>
  </si>
  <si>
    <t>LED 3.1MM 611NM ORANGE TRANSP</t>
  </si>
  <si>
    <t>500mcd</t>
  </si>
  <si>
    <t>SLI-343YY3FW-ND</t>
  </si>
  <si>
    <t>SLI-343YY3FW</t>
  </si>
  <si>
    <t>LED 3.1MM 591NM YLW DIFFUSED</t>
  </si>
  <si>
    <t>160mcd</t>
  </si>
  <si>
    <t>SLI-343YC3FW-ND</t>
  </si>
  <si>
    <t>SLI-343YC3FW</t>
  </si>
  <si>
    <t>LED 3.1MM 591NM YLW TRANSPARENT</t>
  </si>
  <si>
    <t>200mcd</t>
  </si>
  <si>
    <t>SLI-343DU3FW-ND</t>
  </si>
  <si>
    <t>SLI-343DU3FW</t>
  </si>
  <si>
    <t>LED 3.1MM 611NM ORN DIFFUSED</t>
  </si>
  <si>
    <t>250mcd</t>
  </si>
  <si>
    <t>SLI-343DC3FW-ND</t>
  </si>
  <si>
    <t>SLI-343DC3FW</t>
  </si>
  <si>
    <t>LED 3.1MM 611NM ORN TRANSPARENT</t>
  </si>
  <si>
    <t>300mcd</t>
  </si>
  <si>
    <t>SLI-343UR3FW-ND</t>
  </si>
  <si>
    <t>SLI-343UR3FW</t>
  </si>
  <si>
    <t>SLI-343URC3FW-ND</t>
  </si>
  <si>
    <t>SLI-343URC3FW</t>
  </si>
  <si>
    <t>SLR-343PC3F-ND</t>
  </si>
  <si>
    <t>SLR-343PC3F</t>
  </si>
  <si>
    <t>LED OVAL GREEN 560NM TRANSP</t>
  </si>
  <si>
    <t>SLI-343MG3F-ND</t>
  </si>
  <si>
    <t>SLI-343MG3F</t>
  </si>
  <si>
    <t>LED CIRCULAR YLW/GRN DIFF GRN</t>
  </si>
  <si>
    <t>SLI-343</t>
  </si>
  <si>
    <t>180mcd</t>
  </si>
  <si>
    <t>http://media.digikey.com/pdf/Data%20Sheets/Rohm%20PDFs/sla-360.pdf</t>
  </si>
  <si>
    <t>511-1188-ND</t>
  </si>
  <si>
    <t>SLA-360LT3F</t>
  </si>
  <si>
    <t>LED 3.1MM 660NM RED WATER CLEAR</t>
  </si>
  <si>
    <t>68mcd</t>
  </si>
  <si>
    <t>1.75V</t>
  </si>
  <si>
    <t>511-1209-ND</t>
  </si>
  <si>
    <t>SLI-343DU3F</t>
  </si>
  <si>
    <t>511-1213-ND</t>
  </si>
  <si>
    <t>SLI-343YY3F</t>
  </si>
  <si>
    <t>LED 3.1MM 591NM YELLOW DIFFUSED</t>
  </si>
  <si>
    <t>SLR343BD2T3F-ND</t>
  </si>
  <si>
    <t>SLR343BD2T3F</t>
  </si>
  <si>
    <t>LED 3.1MM 468NM BLUE TRANSPARENT</t>
  </si>
  <si>
    <t>1000mcd</t>
  </si>
  <si>
    <t>846-1137-ND</t>
  </si>
  <si>
    <t>SLR343BC4T3F</t>
  </si>
  <si>
    <t>LED 3.1MM 468NM ULT BLU WTR CLR</t>
  </si>
  <si>
    <t>SLR343WBD2PT2-ND</t>
  </si>
  <si>
    <t>SLR343WBD2PT2</t>
  </si>
  <si>
    <t>White</t>
  </si>
  <si>
    <t>846-1121-1-ND</t>
  </si>
  <si>
    <t>SLR343BCTT32</t>
  </si>
  <si>
    <t>SLR343WBD2PT1-ND</t>
  </si>
  <si>
    <t>SLR343WBD2PT1</t>
  </si>
  <si>
    <t>LED OVAL WHITE INGAN TRANSP</t>
  </si>
  <si>
    <t>SLR343WBD2PT5-ND</t>
  </si>
  <si>
    <t>SLR343WBD2PT5</t>
  </si>
  <si>
    <t>http://media.digikey.com/pdf/Data%20Sheets/Rohm%20PDFs/SLR343%20Series%20v1.pdf</t>
  </si>
  <si>
    <t>511-1267-ND</t>
  </si>
  <si>
    <t>SLR343BBT3F</t>
  </si>
  <si>
    <t>511-1268-ND</t>
  </si>
  <si>
    <t>SLR343EBT3F</t>
  </si>
  <si>
    <t>LED 3.1MM 523NM ULT GRN WTR CLR</t>
  </si>
  <si>
    <t>511-1637-1-ND</t>
  </si>
  <si>
    <t>SLR343WBD2PT52</t>
  </si>
  <si>
    <t>Target color?</t>
  </si>
  <si>
    <t>http://www.digikey.com/product-search/en?FV=fff40008%2Cfff801b9%2Cfffc034e%2C1c0002%2C1c0003%2C400002%2C1140050%2C4d40379&amp;mnonly=0&amp;newproducts=0&amp;ColumnSort=0&amp;page=1&amp;stock=0&amp;pbfree=0&amp;rohs=0&amp;quantity=&amp;ptm=0&amp;fid=0&amp;pageSize=100</t>
  </si>
  <si>
    <t>Device</t>
  </si>
  <si>
    <t>LEDSC125X200X120-2_HS</t>
  </si>
  <si>
    <t>LEDSC80X160X65-2_HS</t>
  </si>
  <si>
    <t>LEDRD250W50D400H640_HS</t>
  </si>
  <si>
    <t>4x6-TH-LED</t>
  </si>
  <si>
    <t>SMD-1608-0603</t>
  </si>
  <si>
    <t>TH-ROHM-4X6-ROUND</t>
  </si>
  <si>
    <t>SMD-2012-0805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</si>
</sst>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b/>
      <sz val="12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4F81BD"/>
        <bgColor rgb="FF4F81BD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ck">
        <color rgb="FFFFFFFF"/>
      </bottom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Border="1"/>
    <xf numFmtId="0" fontId="3" fillId="2" borderId="1" xfId="0" applyFont="1" applyFill="1" applyBorder="1"/>
    <xf numFmtId="0" fontId="0" fillId="0" borderId="0" xfId="0" quotePrefix="1"/>
    <xf numFmtId="0" fontId="3" fillId="3" borderId="1" xfId="0" applyFont="1" applyFill="1" applyBorder="1"/>
    <xf numFmtId="0" fontId="3" fillId="3" borderId="2" xfId="0" applyFont="1" applyFill="1" applyBorder="1"/>
    <xf numFmtId="0" fontId="3" fillId="2" borderId="0" xfId="0" applyFont="1" applyFill="1" applyBorder="1"/>
    <xf numFmtId="0" fontId="5" fillId="4" borderId="3" xfId="0" applyFont="1" applyFill="1" applyBorder="1"/>
    <xf numFmtId="0" fontId="0" fillId="0" borderId="0" xfId="0" applyAlignment="1">
      <alignment vertical="center" wrapText="1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0:H20" totalsRowShown="0">
  <autoFilter ref="A10:H20"/>
  <sortState ref="A8:H44">
    <sortCondition ref="A7:A44"/>
  </sortState>
  <tableColumns count="8">
    <tableColumn id="1" name="Target Value" dataDxfId="12"/>
    <tableColumn id="9" name="Bright" dataDxfId="11"/>
    <tableColumn id="10" name="Dominant Wavelength" dataDxfId="10"/>
    <tableColumn id="11" name="Stock" dataDxfId="9"/>
    <tableColumn id="6" name="Query" dataDxfId="8">
      <calculatedColumnFormula>CONCATENATE(Table4[[#This Row],[Target Value]],Table4[[#This Row],[Bright]],Table4[[#This Row],[Stock]])</calculatedColumnFormula>
    </tableColumn>
    <tableColumn id="3" name="0805 Status" dataDxfId="7">
      <calculatedColumnFormula>VLOOKUP(Table4[[#This Row],[Query]],'0805'!$AC$1:'0805'!$AC$50,1,0)</calculatedColumnFormula>
    </tableColumn>
    <tableColumn id="4" name="0603 Status" dataDxfId="6">
      <calculatedColumnFormula>VLOOKUP(Table4[[#This Row],[Query]],'0603'!$AD$1:'0603'!$AD$50,1,0)</calculatedColumnFormula>
    </tableColumn>
    <tableColumn id="12" name="TH" dataDxfId="5">
      <calculatedColumnFormula>VLOOKUP(Table4[[#This Row],[Query]],TH!$AD$1:'TH'!$AD$50,1,0)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F17" totalsRowShown="0">
  <autoFilter ref="A1:AF17"/>
  <sortState ref="A2:Z894">
    <sortCondition ref="O1:O1908"/>
  </sortState>
  <tableColumns count="32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26" name="Stock"/>
    <tableColumn id="27" name="Brightness"/>
    <tableColumn id="42" name="Query" dataDxfId="4">
      <calculatedColumnFormula>CONCATENATE(Table1[[#This Row],[Color]],Table1[[#This Row],[Brightness]],Table1[[#This Row],[Stock]])</calculatedColumnFormula>
    </tableColumn>
    <tableColumn id="39" name="Package"/>
    <tableColumn id="40" name="Device"/>
    <tableColumn id="41" name="Column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Table113" displayName="Table113" ref="A1:AG46" totalsRowShown="0">
  <autoFilter ref="A1:AG46">
    <filterColumn colId="27">
      <customFilters>
        <customFilter operator="notEqual" val=" "/>
      </customFilters>
    </filterColumn>
  </autoFilter>
  <sortState ref="A5:AG36">
    <sortCondition ref="N1:N46"/>
  </sortState>
  <tableColumns count="33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3" name="Stock Color?" dataDxfId="3">
      <calculatedColumnFormula>VLOOKUP(Table113[[#This Row],[Wavelength - Dominant]],Values!$C$11:$E$20,2,0)</calculatedColumnFormula>
    </tableColumn>
    <tableColumn id="26" name="Stock"/>
    <tableColumn id="27" name="Brightness"/>
    <tableColumn id="42" name="Query" dataDxfId="2">
      <calculatedColumnFormula>CONCATENATE(Table113[[#This Row],[Color]],Table113[[#This Row],[Brightness]],Table113[[#This Row],[Stock]])</calculatedColumnFormula>
    </tableColumn>
    <tableColumn id="39" name="Package"/>
    <tableColumn id="40" name="Device"/>
    <tableColumn id="41" name="Column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4" name="Table1131415" displayName="Table1131415" ref="A1:AF77" totalsRowShown="0">
  <autoFilter ref="A1:AF77">
    <filterColumn colId="28">
      <customFilters>
        <customFilter operator="notEqual" val=" "/>
      </customFilters>
    </filterColumn>
  </autoFilter>
  <sortState ref="A2:AE34">
    <sortCondition ref="N1:N77"/>
  </sortState>
  <tableColumns count="32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4" name="Target color?" dataDxfId="1">
      <calculatedColumnFormula>VLOOKUP(Table1131415[[#This Row],[Color]],Values!$A$11:$E$20,4,0)</calculatedColumnFormula>
    </tableColumn>
    <tableColumn id="48" name="Bright"/>
    <tableColumn id="45" name="Stock"/>
    <tableColumn id="46" name="Query" dataDxfId="0">
      <calculatedColumnFormula>CONCATENATE(Table1131415[[#This Row],[Color]],Table1131415[[#This Row],[Bright]],Table1131415[[#This Row],[Stock]])</calculatedColumnFormula>
    </tableColumn>
    <tableColumn id="47" name="Package"/>
    <tableColumn id="26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:B4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8">
      <c r="A1" t="s">
        <v>33</v>
      </c>
    </row>
    <row r="2" spans="1:8">
      <c r="A2" s="4" t="s">
        <v>36</v>
      </c>
      <c r="B2" t="s">
        <v>173</v>
      </c>
    </row>
    <row r="3" spans="1:8">
      <c r="A3" s="4" t="s">
        <v>32</v>
      </c>
      <c r="B3" t="s">
        <v>686</v>
      </c>
    </row>
    <row r="4" spans="1:8">
      <c r="A4" s="4" t="s">
        <v>37</v>
      </c>
      <c r="B4" t="s">
        <v>38</v>
      </c>
    </row>
    <row r="10" spans="1:8">
      <c r="A10" t="s">
        <v>23</v>
      </c>
      <c r="B10" t="s">
        <v>174</v>
      </c>
      <c r="C10" t="s">
        <v>391</v>
      </c>
      <c r="D10" t="s">
        <v>22</v>
      </c>
      <c r="E10" t="s">
        <v>25</v>
      </c>
      <c r="F10" t="s">
        <v>24</v>
      </c>
      <c r="G10" t="s">
        <v>35</v>
      </c>
      <c r="H10" t="s">
        <v>32</v>
      </c>
    </row>
    <row r="11" spans="1:8">
      <c r="A11" t="s">
        <v>77</v>
      </c>
      <c r="B11" t="s">
        <v>83</v>
      </c>
      <c r="C11" s="3" t="s">
        <v>78</v>
      </c>
      <c r="D11" s="7" t="s">
        <v>22</v>
      </c>
      <c r="E11" t="str">
        <f>CONCATENATE(Table4[[#This Row],[Target Value]],Table4[[#This Row],[Bright]],Table4[[#This Row],[Stock]])</f>
        <v>OrangedimStock</v>
      </c>
      <c r="F11" t="str">
        <f>VLOOKUP(Table4[[#This Row],[Query]],'0805'!$AC$1:'0805'!$AC$50,1,0)</f>
        <v>OrangedimSTOCK</v>
      </c>
      <c r="G11" t="str">
        <f>VLOOKUP(Table4[[#This Row],[Query]],'0603'!$AD$1:'0603'!$AD$50,1,0)</f>
        <v>OrangedimStock</v>
      </c>
      <c r="H11" t="str">
        <f>VLOOKUP(Table4[[#This Row],[Query]],TH!$AD$1:'TH'!$AD$50,1,0)</f>
        <v>OrangedimStock</v>
      </c>
    </row>
    <row r="12" spans="1:8">
      <c r="A12" t="s">
        <v>89</v>
      </c>
      <c r="B12" t="s">
        <v>94</v>
      </c>
      <c r="C12" s="5" t="s">
        <v>90</v>
      </c>
      <c r="D12" s="7" t="s">
        <v>22</v>
      </c>
      <c r="E12" t="str">
        <f>CONCATENATE(Table4[[#This Row],[Target Value]],Table4[[#This Row],[Bright]],Table4[[#This Row],[Stock]])</f>
        <v>BluebrightStock</v>
      </c>
      <c r="F12" t="str">
        <f>VLOOKUP(Table4[[#This Row],[Query]],'0805'!$AC$1:'0805'!$AC$50,1,0)</f>
        <v>BluebrightSTOCK</v>
      </c>
      <c r="G12" t="str">
        <f>VLOOKUP(Table4[[#This Row],[Query]],'0603'!$AD$1:'0603'!$AD$50,1,0)</f>
        <v>BluebrightStock</v>
      </c>
      <c r="H12" s="1" t="str">
        <f>VLOOKUP(Table4[[#This Row],[Query]],TH!$AD$1:'TH'!$AD$50,1,0)</f>
        <v>BluebrightStock</v>
      </c>
    </row>
    <row r="13" spans="1:8">
      <c r="A13" t="s">
        <v>100</v>
      </c>
      <c r="B13" t="s">
        <v>83</v>
      </c>
      <c r="C13" s="3" t="s">
        <v>108</v>
      </c>
      <c r="D13" s="7" t="s">
        <v>22</v>
      </c>
      <c r="E13" t="str">
        <f>CONCATENATE(Table4[[#This Row],[Target Value]],Table4[[#This Row],[Bright]],Table4[[#This Row],[Stock]])</f>
        <v>GreendimStock</v>
      </c>
      <c r="F13" t="str">
        <f>VLOOKUP(Table4[[#This Row],[Query]],'0805'!$AC$1:'0805'!$AC$50,1,0)</f>
        <v>GreendimSTOCK</v>
      </c>
      <c r="G13" t="str">
        <f>VLOOKUP(Table4[[#This Row],[Query]],'0603'!$AD$1:'0603'!$AD$50,1,0)</f>
        <v>GreendimStock</v>
      </c>
      <c r="H13" s="1" t="str">
        <f>VLOOKUP(Table4[[#This Row],[Query]],TH!$AD$1:'TH'!$AD$50,1,0)</f>
        <v>GreendimStock</v>
      </c>
    </row>
    <row r="14" spans="1:8">
      <c r="A14" t="s">
        <v>100</v>
      </c>
      <c r="B14" t="s">
        <v>94</v>
      </c>
      <c r="C14" s="5" t="s">
        <v>114</v>
      </c>
      <c r="D14" s="7" t="s">
        <v>22</v>
      </c>
      <c r="E14" t="str">
        <f>CONCATENATE(Table4[[#This Row],[Target Value]],Table4[[#This Row],[Bright]],Table4[[#This Row],[Stock]])</f>
        <v>GreenbrightStock</v>
      </c>
      <c r="F14" t="str">
        <f>VLOOKUP(Table4[[#This Row],[Query]],'0805'!$AC$1:'0805'!$AC$50,1,0)</f>
        <v>GreenbrightSTOCK</v>
      </c>
      <c r="G14" t="str">
        <f>VLOOKUP(Table4[[#This Row],[Query]],'0603'!$AD$1:'0603'!$AD$50,1,0)</f>
        <v>GreenbrightStock</v>
      </c>
      <c r="H14" s="1" t="str">
        <f>VLOOKUP(Table4[[#This Row],[Query]],TH!$AD$1:'TH'!$AD$50,1,0)</f>
        <v>GreenbrightStock</v>
      </c>
    </row>
    <row r="15" spans="1:8">
      <c r="A15" t="s">
        <v>69</v>
      </c>
      <c r="B15" t="s">
        <v>83</v>
      </c>
      <c r="C15" s="3" t="s">
        <v>130</v>
      </c>
      <c r="D15" s="7" t="s">
        <v>22</v>
      </c>
      <c r="E15" t="str">
        <f>CONCATENATE(Table4[[#This Row],[Target Value]],Table4[[#This Row],[Bright]],Table4[[#This Row],[Stock]])</f>
        <v>ReddimStock</v>
      </c>
      <c r="F15" t="str">
        <f>VLOOKUP(Table4[[#This Row],[Query]],'0805'!$AC$1:'0805'!$AC$50,1,0)</f>
        <v>ReddimSTOCK</v>
      </c>
      <c r="G15" t="str">
        <f>VLOOKUP(Table4[[#This Row],[Query]],'0603'!$AD$1:'0603'!$AD$50,1,0)</f>
        <v>ReddimStock</v>
      </c>
      <c r="H15" s="1" t="str">
        <f>VLOOKUP(Table4[[#This Row],[Query]],TH!$AD$1:'TH'!$AD$50,1,0)</f>
        <v>ReddimStock</v>
      </c>
    </row>
    <row r="16" spans="1:8">
      <c r="A16" t="s">
        <v>69</v>
      </c>
      <c r="B16" t="s">
        <v>94</v>
      </c>
      <c r="C16" s="5" t="s">
        <v>135</v>
      </c>
      <c r="D16" s="7" t="s">
        <v>22</v>
      </c>
      <c r="E16" t="str">
        <f>CONCATENATE(Table4[[#This Row],[Target Value]],Table4[[#This Row],[Bright]],Table4[[#This Row],[Stock]])</f>
        <v>RedbrightStock</v>
      </c>
      <c r="F16" t="str">
        <f>VLOOKUP(Table4[[#This Row],[Query]],'0805'!$AC$1:'0805'!$AC$50,1,0)</f>
        <v>RedbrightSTOCK</v>
      </c>
      <c r="G16" t="str">
        <f>VLOOKUP(Table4[[#This Row],[Query]],'0603'!$AD$1:'0603'!$AD$50,1,0)</f>
        <v>RedbrightStock</v>
      </c>
      <c r="H16" s="1" t="str">
        <f>VLOOKUP(Table4[[#This Row],[Query]],TH!$AD$1:'TH'!$AD$50,1,0)</f>
        <v>RedbrightStock</v>
      </c>
    </row>
    <row r="17" spans="1:8">
      <c r="A17" t="s">
        <v>150</v>
      </c>
      <c r="B17" t="s">
        <v>94</v>
      </c>
      <c r="C17" s="3" t="s">
        <v>151</v>
      </c>
      <c r="D17" s="7" t="s">
        <v>22</v>
      </c>
      <c r="E17" t="str">
        <f>CONCATENATE(Table4[[#This Row],[Target Value]],Table4[[#This Row],[Bright]],Table4[[#This Row],[Stock]])</f>
        <v>White, CoolbrightStock</v>
      </c>
      <c r="F17" t="str">
        <f>VLOOKUP(Table4[[#This Row],[Query]],'0805'!$AC$1:'0805'!$AC$50,1,0)</f>
        <v>White, CoolbrightSTOCK</v>
      </c>
      <c r="G17" t="str">
        <f>VLOOKUP(Table4[[#This Row],[Query]],'0603'!$AD$1:'0603'!$AD$50,1,0)</f>
        <v>White, CoolbrightStock</v>
      </c>
      <c r="H17" s="1" t="str">
        <f>VLOOKUP(Table4[[#This Row],[Query]],TH!$AD$1:'TH'!$AD$50,1,0)</f>
        <v>White, CoolbrightStock</v>
      </c>
    </row>
    <row r="18" spans="1:8">
      <c r="A18" t="s">
        <v>158</v>
      </c>
      <c r="B18" t="s">
        <v>94</v>
      </c>
      <c r="C18" s="5" t="s">
        <v>159</v>
      </c>
      <c r="D18" s="7" t="s">
        <v>22</v>
      </c>
      <c r="E18" t="str">
        <f>CONCATENATE(Table4[[#This Row],[Target Value]],Table4[[#This Row],[Bright]],Table4[[#This Row],[Stock]])</f>
        <v>YellowbrightStock</v>
      </c>
      <c r="F18" t="str">
        <f>VLOOKUP(Table4[[#This Row],[Query]],'0805'!$AC$1:'0805'!$AC$50,1,0)</f>
        <v>YellowbrightSTOCK</v>
      </c>
      <c r="G18" t="str">
        <f>VLOOKUP(Table4[[#This Row],[Query]],'0603'!$AD$1:'0603'!$AD$50,1,0)</f>
        <v>YellowbrightStock</v>
      </c>
      <c r="H18" s="1" t="str">
        <f>VLOOKUP(Table4[[#This Row],[Query]],TH!$AD$1:'TH'!$AD$50,1,0)</f>
        <v>YellowbrightStock</v>
      </c>
    </row>
    <row r="19" spans="1:8">
      <c r="A19" t="s">
        <v>158</v>
      </c>
      <c r="B19" t="s">
        <v>83</v>
      </c>
      <c r="C19" s="3" t="s">
        <v>160</v>
      </c>
      <c r="D19" s="7" t="s">
        <v>22</v>
      </c>
      <c r="E19" t="str">
        <f>CONCATENATE(Table4[[#This Row],[Target Value]],Table4[[#This Row],[Bright]],Table4[[#This Row],[Stock]])</f>
        <v>YellowdimStock</v>
      </c>
      <c r="F19" t="str">
        <f>VLOOKUP(Table4[[#This Row],[Query]],'0805'!$AC$1:'0805'!$AC$50,1,0)</f>
        <v>YellowdimSTOCK</v>
      </c>
      <c r="G19" t="str">
        <f>VLOOKUP(Table4[[#This Row],[Query]],'0603'!$AD$1:'0603'!$AD$50,1,0)</f>
        <v>YellowdimStock</v>
      </c>
      <c r="H19" s="1" t="str">
        <f>VLOOKUP(Table4[[#This Row],[Query]],TH!$AD$1:'TH'!$AD$50,1,0)</f>
        <v>YellowdimStock</v>
      </c>
    </row>
    <row r="20" spans="1:8">
      <c r="A20" t="s">
        <v>77</v>
      </c>
      <c r="B20" t="s">
        <v>94</v>
      </c>
      <c r="C20" s="6" t="s">
        <v>170</v>
      </c>
      <c r="D20" s="7" t="s">
        <v>22</v>
      </c>
      <c r="E20" t="str">
        <f>CONCATENATE(Table4[[#This Row],[Target Value]],Table4[[#This Row],[Bright]],Table4[[#This Row],[Stock]])</f>
        <v>OrangebrightStock</v>
      </c>
      <c r="F20" t="str">
        <f>VLOOKUP(Table4[[#This Row],[Query]],'0805'!$AC$1:'0805'!$AC$50,1,0)</f>
        <v>OrangebrightSTOCK</v>
      </c>
      <c r="G20" t="str">
        <f>VLOOKUP(Table4[[#This Row],[Query]],'0603'!$AD$1:'0603'!$AD$50,1,0)</f>
        <v>OrangebrightStock</v>
      </c>
      <c r="H20" s="1" t="str">
        <f>VLOOKUP(Table4[[#This Row],[Query]],TH!$AD$1:'TH'!$AD$50,1,0)</f>
        <v>OrangebrightStock</v>
      </c>
    </row>
  </sheetData>
  <conditionalFormatting sqref="F11:H20">
    <cfRule type="containsText" dxfId="14" priority="4" operator="containsText" text="STOCK">
      <formula>NOT(ISERROR(SEARCH("STOCK",F11)))</formula>
    </cfRule>
  </conditionalFormatting>
  <conditionalFormatting sqref="H11">
    <cfRule type="containsText" dxfId="13" priority="1" operator="containsText" text="STOCK">
      <formula>NOT(ISERROR(SEARCH("STOCK",H11)))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topLeftCell="AA1" workbookViewId="0">
      <pane xSplit="30300" topLeftCell="AC1"/>
      <selection activeCell="AD17" sqref="AD17"/>
      <selection pane="topRight" activeCell="AE22" sqref="AE22"/>
    </sheetView>
  </sheetViews>
  <sheetFormatPr baseColWidth="10" defaultColWidth="11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  <col min="30" max="30" width="26.5" customWidth="1"/>
  </cols>
  <sheetData>
    <row r="1" spans="1:32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14</v>
      </c>
      <c r="X1" t="s">
        <v>15</v>
      </c>
      <c r="Y1" t="s">
        <v>34</v>
      </c>
      <c r="Z1" t="s">
        <v>13</v>
      </c>
      <c r="AA1" t="s">
        <v>22</v>
      </c>
      <c r="AB1" t="s">
        <v>48</v>
      </c>
      <c r="AC1" t="s">
        <v>25</v>
      </c>
      <c r="AD1" t="s">
        <v>21</v>
      </c>
      <c r="AE1" s="8" t="s">
        <v>687</v>
      </c>
      <c r="AF1" t="s">
        <v>30</v>
      </c>
    </row>
    <row r="2" spans="1:32" ht="16" thickTop="1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>
        <v>0</v>
      </c>
      <c r="H2">
        <v>0</v>
      </c>
      <c r="I2" t="s">
        <v>19</v>
      </c>
      <c r="J2">
        <v>0</v>
      </c>
      <c r="K2">
        <v>1</v>
      </c>
      <c r="L2" t="s">
        <v>16</v>
      </c>
      <c r="M2" t="s">
        <v>17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18</v>
      </c>
      <c r="X2" t="s">
        <v>64</v>
      </c>
      <c r="Y2" t="s">
        <v>65</v>
      </c>
      <c r="Z2" t="s">
        <v>31</v>
      </c>
      <c r="AC2" t="str">
        <f>CONCATENATE(Table1[[#This Row],[Color]],Table1[[#This Row],[Brightness]],Table1[[#This Row],[Stock]])</f>
        <v>Amber</v>
      </c>
      <c r="AD2" t="s">
        <v>688</v>
      </c>
      <c r="AE2" t="s">
        <v>694</v>
      </c>
    </row>
    <row r="3" spans="1:32">
      <c r="A3" t="s">
        <v>17</v>
      </c>
      <c r="B3" t="s">
        <v>50</v>
      </c>
      <c r="C3" t="s">
        <v>66</v>
      </c>
      <c r="D3" t="s">
        <v>67</v>
      </c>
      <c r="E3" t="s">
        <v>53</v>
      </c>
      <c r="F3" t="s">
        <v>68</v>
      </c>
      <c r="G3">
        <v>0</v>
      </c>
      <c r="H3">
        <v>0</v>
      </c>
      <c r="I3" t="s">
        <v>19</v>
      </c>
      <c r="J3">
        <v>0</v>
      </c>
      <c r="K3">
        <v>1</v>
      </c>
      <c r="L3" t="s">
        <v>16</v>
      </c>
      <c r="M3" t="s">
        <v>17</v>
      </c>
      <c r="N3" t="s">
        <v>69</v>
      </c>
      <c r="O3" t="s">
        <v>70</v>
      </c>
      <c r="P3" t="s">
        <v>71</v>
      </c>
      <c r="Q3" t="s">
        <v>72</v>
      </c>
      <c r="R3" t="s">
        <v>59</v>
      </c>
      <c r="S3" t="s">
        <v>60</v>
      </c>
      <c r="T3" t="s">
        <v>61</v>
      </c>
      <c r="U3" t="s">
        <v>62</v>
      </c>
      <c r="V3" t="s">
        <v>63</v>
      </c>
      <c r="W3" t="s">
        <v>18</v>
      </c>
      <c r="X3" t="s">
        <v>64</v>
      </c>
      <c r="Y3" t="s">
        <v>65</v>
      </c>
      <c r="Z3" t="s">
        <v>31</v>
      </c>
      <c r="AC3" t="str">
        <f>CONCATENATE(Table1[[#This Row],[Color]],Table1[[#This Row],[Brightness]],Table1[[#This Row],[Stock]])</f>
        <v>Red</v>
      </c>
      <c r="AD3" t="s">
        <v>688</v>
      </c>
      <c r="AE3" t="s">
        <v>694</v>
      </c>
    </row>
    <row r="4" spans="1:32">
      <c r="A4" t="s">
        <v>73</v>
      </c>
      <c r="B4" t="s">
        <v>50</v>
      </c>
      <c r="C4" t="s">
        <v>74</v>
      </c>
      <c r="D4" t="s">
        <v>75</v>
      </c>
      <c r="E4" t="s">
        <v>53</v>
      </c>
      <c r="F4" t="s">
        <v>76</v>
      </c>
      <c r="G4">
        <v>42359</v>
      </c>
      <c r="H4">
        <v>0</v>
      </c>
      <c r="I4">
        <v>0.36</v>
      </c>
      <c r="J4">
        <v>0</v>
      </c>
      <c r="K4">
        <v>1</v>
      </c>
      <c r="L4" t="s">
        <v>16</v>
      </c>
      <c r="M4" t="s">
        <v>17</v>
      </c>
      <c r="N4" t="s">
        <v>77</v>
      </c>
      <c r="O4" t="s">
        <v>78</v>
      </c>
      <c r="P4" t="s">
        <v>79</v>
      </c>
      <c r="Q4" t="s">
        <v>80</v>
      </c>
      <c r="R4" t="s">
        <v>81</v>
      </c>
      <c r="S4" t="s">
        <v>82</v>
      </c>
      <c r="T4" t="s">
        <v>61</v>
      </c>
      <c r="U4" t="s">
        <v>62</v>
      </c>
      <c r="V4" t="s">
        <v>63</v>
      </c>
      <c r="W4" t="s">
        <v>18</v>
      </c>
      <c r="X4" t="s">
        <v>64</v>
      </c>
      <c r="Y4" t="s">
        <v>65</v>
      </c>
      <c r="Z4" t="s">
        <v>31</v>
      </c>
      <c r="AA4" t="s">
        <v>20</v>
      </c>
      <c r="AB4" t="s">
        <v>83</v>
      </c>
      <c r="AC4" t="str">
        <f>CONCATENATE(Table1[[#This Row],[Color]],Table1[[#This Row],[Brightness]],Table1[[#This Row],[Stock]])</f>
        <v>OrangedimSTOCK</v>
      </c>
      <c r="AD4" t="s">
        <v>688</v>
      </c>
      <c r="AE4" t="s">
        <v>694</v>
      </c>
    </row>
    <row r="5" spans="1:32">
      <c r="A5" t="s">
        <v>84</v>
      </c>
      <c r="B5" t="s">
        <v>85</v>
      </c>
      <c r="C5" t="s">
        <v>86</v>
      </c>
      <c r="D5" t="s">
        <v>87</v>
      </c>
      <c r="E5" t="s">
        <v>53</v>
      </c>
      <c r="F5" t="s">
        <v>88</v>
      </c>
      <c r="G5">
        <v>175225</v>
      </c>
      <c r="H5">
        <v>0</v>
      </c>
      <c r="I5">
        <v>0.39</v>
      </c>
      <c r="J5">
        <v>0</v>
      </c>
      <c r="K5">
        <v>1</v>
      </c>
      <c r="L5" t="s">
        <v>16</v>
      </c>
      <c r="M5" t="s">
        <v>17</v>
      </c>
      <c r="N5" t="s">
        <v>89</v>
      </c>
      <c r="O5" t="s">
        <v>90</v>
      </c>
      <c r="P5" t="s">
        <v>91</v>
      </c>
      <c r="Q5" t="s">
        <v>92</v>
      </c>
      <c r="R5" t="s">
        <v>93</v>
      </c>
      <c r="S5" t="s">
        <v>60</v>
      </c>
      <c r="T5" t="s">
        <v>61</v>
      </c>
      <c r="U5" t="s">
        <v>62</v>
      </c>
      <c r="V5" t="s">
        <v>63</v>
      </c>
      <c r="W5" t="s">
        <v>18</v>
      </c>
      <c r="X5" t="s">
        <v>64</v>
      </c>
      <c r="Y5" t="s">
        <v>65</v>
      </c>
      <c r="Z5" t="s">
        <v>31</v>
      </c>
      <c r="AA5" t="s">
        <v>20</v>
      </c>
      <c r="AB5" t="s">
        <v>94</v>
      </c>
      <c r="AC5" t="str">
        <f>CONCATENATE(Table1[[#This Row],[Color]],Table1[[#This Row],[Brightness]],Table1[[#This Row],[Stock]])</f>
        <v>BluebrightSTOCK</v>
      </c>
      <c r="AD5" t="s">
        <v>688</v>
      </c>
      <c r="AE5" t="s">
        <v>694</v>
      </c>
    </row>
    <row r="6" spans="1:32">
      <c r="A6" t="s">
        <v>95</v>
      </c>
      <c r="B6" t="s">
        <v>96</v>
      </c>
      <c r="C6" t="s">
        <v>97</v>
      </c>
      <c r="D6" t="s">
        <v>98</v>
      </c>
      <c r="E6" t="s">
        <v>53</v>
      </c>
      <c r="F6" t="s">
        <v>99</v>
      </c>
      <c r="G6">
        <v>493272</v>
      </c>
      <c r="H6">
        <v>0</v>
      </c>
      <c r="I6">
        <v>0.39</v>
      </c>
      <c r="J6">
        <v>0</v>
      </c>
      <c r="K6">
        <v>1</v>
      </c>
      <c r="L6" t="s">
        <v>16</v>
      </c>
      <c r="M6" t="s">
        <v>17</v>
      </c>
      <c r="N6" t="s">
        <v>100</v>
      </c>
      <c r="O6" t="s">
        <v>101</v>
      </c>
      <c r="P6" t="s">
        <v>102</v>
      </c>
      <c r="Q6" t="s">
        <v>103</v>
      </c>
      <c r="R6" t="s">
        <v>59</v>
      </c>
      <c r="S6" t="s">
        <v>60</v>
      </c>
      <c r="T6" t="s">
        <v>61</v>
      </c>
      <c r="U6" t="s">
        <v>62</v>
      </c>
      <c r="V6" t="s">
        <v>63</v>
      </c>
      <c r="W6" t="s">
        <v>18</v>
      </c>
      <c r="X6" t="s">
        <v>64</v>
      </c>
      <c r="Y6" t="s">
        <v>65</v>
      </c>
      <c r="Z6" t="s">
        <v>31</v>
      </c>
      <c r="AB6" t="s">
        <v>104</v>
      </c>
      <c r="AC6" t="str">
        <f>CONCATENATE(Table1[[#This Row],[Color]],Table1[[#This Row],[Brightness]],Table1[[#This Row],[Stock]])</f>
        <v>Greenmedium</v>
      </c>
      <c r="AD6" t="s">
        <v>688</v>
      </c>
      <c r="AE6" t="s">
        <v>694</v>
      </c>
    </row>
    <row r="7" spans="1:32">
      <c r="A7" t="s">
        <v>105</v>
      </c>
      <c r="B7" t="s">
        <v>50</v>
      </c>
      <c r="C7" t="s">
        <v>106</v>
      </c>
      <c r="D7" t="s">
        <v>107</v>
      </c>
      <c r="E7" t="s">
        <v>53</v>
      </c>
      <c r="F7" t="s">
        <v>99</v>
      </c>
      <c r="G7">
        <v>298119</v>
      </c>
      <c r="H7">
        <v>0</v>
      </c>
      <c r="I7">
        <v>0.34</v>
      </c>
      <c r="J7">
        <v>0</v>
      </c>
      <c r="K7">
        <v>1</v>
      </c>
      <c r="L7" t="s">
        <v>16</v>
      </c>
      <c r="M7" t="s">
        <v>17</v>
      </c>
      <c r="N7" t="s">
        <v>100</v>
      </c>
      <c r="O7" t="s">
        <v>108</v>
      </c>
      <c r="P7" t="s">
        <v>109</v>
      </c>
      <c r="Q7" t="s">
        <v>110</v>
      </c>
      <c r="R7" t="s">
        <v>81</v>
      </c>
      <c r="S7" t="s">
        <v>82</v>
      </c>
      <c r="T7" t="s">
        <v>61</v>
      </c>
      <c r="U7" t="s">
        <v>62</v>
      </c>
      <c r="V7" t="s">
        <v>63</v>
      </c>
      <c r="W7" t="s">
        <v>18</v>
      </c>
      <c r="X7" t="s">
        <v>64</v>
      </c>
      <c r="Y7" t="s">
        <v>65</v>
      </c>
      <c r="Z7" t="s">
        <v>31</v>
      </c>
      <c r="AA7" t="s">
        <v>20</v>
      </c>
      <c r="AB7" t="s">
        <v>83</v>
      </c>
      <c r="AC7" t="str">
        <f>CONCATENATE(Table1[[#This Row],[Color]],Table1[[#This Row],[Brightness]],Table1[[#This Row],[Stock]])</f>
        <v>GreendimSTOCK</v>
      </c>
      <c r="AD7" t="s">
        <v>688</v>
      </c>
      <c r="AE7" t="s">
        <v>694</v>
      </c>
    </row>
    <row r="8" spans="1:32">
      <c r="A8" t="s">
        <v>111</v>
      </c>
      <c r="B8" t="s">
        <v>85</v>
      </c>
      <c r="C8" t="s">
        <v>112</v>
      </c>
      <c r="D8" t="s">
        <v>113</v>
      </c>
      <c r="E8" t="s">
        <v>53</v>
      </c>
      <c r="F8" t="s">
        <v>99</v>
      </c>
      <c r="G8">
        <v>75211</v>
      </c>
      <c r="H8">
        <v>0</v>
      </c>
      <c r="I8">
        <v>0.55000000000000004</v>
      </c>
      <c r="J8">
        <v>0</v>
      </c>
      <c r="K8">
        <v>1</v>
      </c>
      <c r="L8" t="s">
        <v>16</v>
      </c>
      <c r="M8" t="s">
        <v>17</v>
      </c>
      <c r="N8" t="s">
        <v>100</v>
      </c>
      <c r="O8" t="s">
        <v>114</v>
      </c>
      <c r="P8" t="s">
        <v>115</v>
      </c>
      <c r="Q8" t="s">
        <v>116</v>
      </c>
      <c r="R8" t="s">
        <v>117</v>
      </c>
      <c r="S8" t="s">
        <v>60</v>
      </c>
      <c r="T8" t="s">
        <v>61</v>
      </c>
      <c r="U8" t="s">
        <v>62</v>
      </c>
      <c r="V8" t="s">
        <v>63</v>
      </c>
      <c r="W8" t="s">
        <v>18</v>
      </c>
      <c r="X8" t="s">
        <v>64</v>
      </c>
      <c r="Y8" t="s">
        <v>65</v>
      </c>
      <c r="Z8" t="s">
        <v>31</v>
      </c>
      <c r="AA8" t="s">
        <v>20</v>
      </c>
      <c r="AB8" t="s">
        <v>94</v>
      </c>
      <c r="AC8" t="str">
        <f>CONCATENATE(Table1[[#This Row],[Color]],Table1[[#This Row],[Brightness]],Table1[[#This Row],[Stock]])</f>
        <v>GreenbrightSTOCK</v>
      </c>
      <c r="AD8" t="s">
        <v>688</v>
      </c>
      <c r="AE8" t="s">
        <v>694</v>
      </c>
    </row>
    <row r="9" spans="1:32">
      <c r="A9" t="s">
        <v>118</v>
      </c>
      <c r="B9" t="s">
        <v>50</v>
      </c>
      <c r="C9" t="s">
        <v>119</v>
      </c>
      <c r="D9" t="s">
        <v>120</v>
      </c>
      <c r="E9" t="s">
        <v>53</v>
      </c>
      <c r="F9" t="s">
        <v>121</v>
      </c>
      <c r="G9">
        <v>124828</v>
      </c>
      <c r="H9">
        <v>0</v>
      </c>
      <c r="I9">
        <v>0.39</v>
      </c>
      <c r="J9">
        <v>0</v>
      </c>
      <c r="K9">
        <v>1</v>
      </c>
      <c r="L9" t="s">
        <v>16</v>
      </c>
      <c r="M9" t="s">
        <v>17</v>
      </c>
      <c r="N9" t="s">
        <v>69</v>
      </c>
      <c r="O9" t="s">
        <v>122</v>
      </c>
      <c r="P9" t="s">
        <v>123</v>
      </c>
      <c r="Q9" t="s">
        <v>124</v>
      </c>
      <c r="R9" t="s">
        <v>125</v>
      </c>
      <c r="S9" t="s">
        <v>82</v>
      </c>
      <c r="T9" t="s">
        <v>61</v>
      </c>
      <c r="U9" t="s">
        <v>62</v>
      </c>
      <c r="V9" t="s">
        <v>63</v>
      </c>
      <c r="W9" t="s">
        <v>18</v>
      </c>
      <c r="X9" t="s">
        <v>64</v>
      </c>
      <c r="Y9" t="s">
        <v>65</v>
      </c>
      <c r="Z9" t="s">
        <v>31</v>
      </c>
      <c r="AB9" t="s">
        <v>104</v>
      </c>
      <c r="AC9" t="str">
        <f>CONCATENATE(Table1[[#This Row],[Color]],Table1[[#This Row],[Brightness]],Table1[[#This Row],[Stock]])</f>
        <v>Redmedium</v>
      </c>
      <c r="AD9" t="s">
        <v>688</v>
      </c>
      <c r="AE9" t="s">
        <v>694</v>
      </c>
    </row>
    <row r="10" spans="1:32">
      <c r="A10" t="s">
        <v>126</v>
      </c>
      <c r="B10" t="s">
        <v>50</v>
      </c>
      <c r="C10" t="s">
        <v>127</v>
      </c>
      <c r="D10" t="s">
        <v>128</v>
      </c>
      <c r="E10" t="s">
        <v>53</v>
      </c>
      <c r="F10" t="s">
        <v>129</v>
      </c>
      <c r="G10">
        <v>38127</v>
      </c>
      <c r="H10">
        <v>0</v>
      </c>
      <c r="I10">
        <v>0.36</v>
      </c>
      <c r="J10">
        <v>0</v>
      </c>
      <c r="K10">
        <v>1</v>
      </c>
      <c r="L10" t="s">
        <v>16</v>
      </c>
      <c r="M10" t="s">
        <v>17</v>
      </c>
      <c r="N10" t="s">
        <v>69</v>
      </c>
      <c r="O10" t="s">
        <v>130</v>
      </c>
      <c r="P10" t="s">
        <v>131</v>
      </c>
      <c r="Q10" t="s">
        <v>80</v>
      </c>
      <c r="R10" t="s">
        <v>59</v>
      </c>
      <c r="S10" t="s">
        <v>82</v>
      </c>
      <c r="T10" t="s">
        <v>61</v>
      </c>
      <c r="U10" t="s">
        <v>62</v>
      </c>
      <c r="V10" t="s">
        <v>63</v>
      </c>
      <c r="W10" t="s">
        <v>18</v>
      </c>
      <c r="X10" t="s">
        <v>64</v>
      </c>
      <c r="Y10" t="s">
        <v>65</v>
      </c>
      <c r="Z10" t="s">
        <v>31</v>
      </c>
      <c r="AA10" t="s">
        <v>20</v>
      </c>
      <c r="AB10" t="s">
        <v>83</v>
      </c>
      <c r="AC10" t="str">
        <f>CONCATENATE(Table1[[#This Row],[Color]],Table1[[#This Row],[Brightness]],Table1[[#This Row],[Stock]])</f>
        <v>ReddimSTOCK</v>
      </c>
      <c r="AD10" t="s">
        <v>688</v>
      </c>
      <c r="AE10" t="s">
        <v>694</v>
      </c>
    </row>
    <row r="11" spans="1:32">
      <c r="A11" t="s">
        <v>132</v>
      </c>
      <c r="B11" t="s">
        <v>85</v>
      </c>
      <c r="C11" t="s">
        <v>133</v>
      </c>
      <c r="D11" t="s">
        <v>134</v>
      </c>
      <c r="E11" t="s">
        <v>53</v>
      </c>
      <c r="F11" t="s">
        <v>129</v>
      </c>
      <c r="G11">
        <v>9088</v>
      </c>
      <c r="H11">
        <v>0</v>
      </c>
      <c r="I11">
        <v>0.5</v>
      </c>
      <c r="J11">
        <v>0</v>
      </c>
      <c r="K11">
        <v>1</v>
      </c>
      <c r="L11" t="s">
        <v>16</v>
      </c>
      <c r="M11" t="s">
        <v>17</v>
      </c>
      <c r="N11" t="s">
        <v>69</v>
      </c>
      <c r="O11" t="s">
        <v>135</v>
      </c>
      <c r="P11" t="s">
        <v>130</v>
      </c>
      <c r="Q11" t="s">
        <v>136</v>
      </c>
      <c r="R11" t="s">
        <v>59</v>
      </c>
      <c r="S11" t="s">
        <v>60</v>
      </c>
      <c r="T11" t="s">
        <v>61</v>
      </c>
      <c r="U11" t="s">
        <v>62</v>
      </c>
      <c r="V11" t="s">
        <v>63</v>
      </c>
      <c r="W11" t="s">
        <v>18</v>
      </c>
      <c r="X11" t="s">
        <v>64</v>
      </c>
      <c r="Y11" t="s">
        <v>65</v>
      </c>
      <c r="Z11" t="s">
        <v>31</v>
      </c>
      <c r="AA11" t="s">
        <v>20</v>
      </c>
      <c r="AB11" t="s">
        <v>94</v>
      </c>
      <c r="AC11" t="str">
        <f>CONCATENATE(Table1[[#This Row],[Color]],Table1[[#This Row],[Brightness]],Table1[[#This Row],[Stock]])</f>
        <v>RedbrightSTOCK</v>
      </c>
      <c r="AD11" t="s">
        <v>688</v>
      </c>
      <c r="AE11" t="s">
        <v>694</v>
      </c>
    </row>
    <row r="12" spans="1:32">
      <c r="A12" t="s">
        <v>17</v>
      </c>
      <c r="B12" t="s">
        <v>50</v>
      </c>
      <c r="C12" t="s">
        <v>137</v>
      </c>
      <c r="D12" t="s">
        <v>138</v>
      </c>
      <c r="E12" t="s">
        <v>53</v>
      </c>
      <c r="F12" t="s">
        <v>139</v>
      </c>
      <c r="G12">
        <v>676</v>
      </c>
      <c r="H12">
        <v>0</v>
      </c>
      <c r="I12">
        <v>0.47</v>
      </c>
      <c r="J12">
        <v>0</v>
      </c>
      <c r="K12">
        <v>1</v>
      </c>
      <c r="L12" t="s">
        <v>16</v>
      </c>
      <c r="M12" t="s">
        <v>17</v>
      </c>
      <c r="N12" t="s">
        <v>69</v>
      </c>
      <c r="O12" t="s">
        <v>135</v>
      </c>
      <c r="P12" t="s">
        <v>130</v>
      </c>
      <c r="Q12" t="s">
        <v>72</v>
      </c>
      <c r="R12" t="s">
        <v>59</v>
      </c>
      <c r="S12" t="s">
        <v>60</v>
      </c>
      <c r="T12" t="s">
        <v>61</v>
      </c>
      <c r="U12" t="s">
        <v>62</v>
      </c>
      <c r="V12" t="s">
        <v>63</v>
      </c>
      <c r="W12" t="s">
        <v>18</v>
      </c>
      <c r="X12" t="s">
        <v>64</v>
      </c>
      <c r="Y12" t="s">
        <v>65</v>
      </c>
      <c r="Z12" t="s">
        <v>31</v>
      </c>
      <c r="AB12" t="s">
        <v>104</v>
      </c>
      <c r="AC12" t="str">
        <f>CONCATENATE(Table1[[#This Row],[Color]],Table1[[#This Row],[Brightness]],Table1[[#This Row],[Stock]])</f>
        <v>Redmedium</v>
      </c>
      <c r="AD12" t="s">
        <v>688</v>
      </c>
      <c r="AE12" t="s">
        <v>694</v>
      </c>
    </row>
    <row r="13" spans="1:32">
      <c r="A13" t="s">
        <v>140</v>
      </c>
      <c r="B13" t="s">
        <v>96</v>
      </c>
      <c r="C13" t="s">
        <v>141</v>
      </c>
      <c r="D13" t="s">
        <v>142</v>
      </c>
      <c r="E13" t="s">
        <v>53</v>
      </c>
      <c r="F13" t="s">
        <v>143</v>
      </c>
      <c r="G13">
        <v>136352</v>
      </c>
      <c r="H13">
        <v>0</v>
      </c>
      <c r="I13">
        <v>0.37</v>
      </c>
      <c r="J13">
        <v>0</v>
      </c>
      <c r="K13">
        <v>1</v>
      </c>
      <c r="L13" t="s">
        <v>16</v>
      </c>
      <c r="M13" t="s">
        <v>17</v>
      </c>
      <c r="N13" t="s">
        <v>69</v>
      </c>
      <c r="O13" t="s">
        <v>70</v>
      </c>
      <c r="P13" t="s">
        <v>71</v>
      </c>
      <c r="Q13" t="s">
        <v>144</v>
      </c>
      <c r="R13" t="s">
        <v>59</v>
      </c>
      <c r="S13" t="s">
        <v>60</v>
      </c>
      <c r="T13" t="s">
        <v>61</v>
      </c>
      <c r="U13" t="s">
        <v>62</v>
      </c>
      <c r="V13" t="s">
        <v>63</v>
      </c>
      <c r="W13" t="s">
        <v>18</v>
      </c>
      <c r="X13" t="s">
        <v>64</v>
      </c>
      <c r="Y13" t="s">
        <v>65</v>
      </c>
      <c r="Z13" t="s">
        <v>31</v>
      </c>
      <c r="AB13" t="s">
        <v>104</v>
      </c>
      <c r="AC13" t="str">
        <f>CONCATENATE(Table1[[#This Row],[Color]],Table1[[#This Row],[Brightness]],Table1[[#This Row],[Stock]])</f>
        <v>Redmedium</v>
      </c>
      <c r="AD13" t="s">
        <v>688</v>
      </c>
      <c r="AE13" t="s">
        <v>694</v>
      </c>
    </row>
    <row r="14" spans="1:32">
      <c r="A14" t="s">
        <v>145</v>
      </c>
      <c r="B14" t="s">
        <v>146</v>
      </c>
      <c r="C14" t="s">
        <v>147</v>
      </c>
      <c r="D14" t="s">
        <v>148</v>
      </c>
      <c r="E14" t="s">
        <v>53</v>
      </c>
      <c r="F14" t="s">
        <v>149</v>
      </c>
      <c r="G14">
        <v>95928</v>
      </c>
      <c r="H14">
        <v>0</v>
      </c>
      <c r="I14">
        <v>0.57999999999999996</v>
      </c>
      <c r="J14">
        <v>0</v>
      </c>
      <c r="K14">
        <v>1</v>
      </c>
      <c r="L14" t="s">
        <v>16</v>
      </c>
      <c r="M14" t="s">
        <v>17</v>
      </c>
      <c r="N14" t="s">
        <v>150</v>
      </c>
      <c r="O14" t="s">
        <v>151</v>
      </c>
      <c r="P14" t="s">
        <v>17</v>
      </c>
      <c r="Q14" t="s">
        <v>152</v>
      </c>
      <c r="R14" t="s">
        <v>93</v>
      </c>
      <c r="S14" t="s">
        <v>60</v>
      </c>
      <c r="T14" t="s">
        <v>61</v>
      </c>
      <c r="U14" t="s">
        <v>153</v>
      </c>
      <c r="V14" t="s">
        <v>63</v>
      </c>
      <c r="W14" t="s">
        <v>18</v>
      </c>
      <c r="X14" t="s">
        <v>64</v>
      </c>
      <c r="Y14" t="s">
        <v>65</v>
      </c>
      <c r="Z14" t="s">
        <v>31</v>
      </c>
      <c r="AA14" t="s">
        <v>20</v>
      </c>
      <c r="AB14" t="s">
        <v>94</v>
      </c>
      <c r="AC14" t="str">
        <f>CONCATENATE(Table1[[#This Row],[Color]],Table1[[#This Row],[Brightness]],Table1[[#This Row],[Stock]])</f>
        <v>White, CoolbrightSTOCK</v>
      </c>
      <c r="AD14" t="s">
        <v>688</v>
      </c>
      <c r="AE14" t="s">
        <v>694</v>
      </c>
    </row>
    <row r="15" spans="1:32">
      <c r="A15" t="s">
        <v>154</v>
      </c>
      <c r="B15" t="s">
        <v>96</v>
      </c>
      <c r="C15" t="s">
        <v>155</v>
      </c>
      <c r="D15" t="s">
        <v>156</v>
      </c>
      <c r="E15" t="s">
        <v>53</v>
      </c>
      <c r="F15" t="s">
        <v>157</v>
      </c>
      <c r="G15">
        <v>227136</v>
      </c>
      <c r="H15">
        <v>0</v>
      </c>
      <c r="I15">
        <v>0.37</v>
      </c>
      <c r="J15">
        <v>0</v>
      </c>
      <c r="K15">
        <v>1</v>
      </c>
      <c r="L15" t="s">
        <v>16</v>
      </c>
      <c r="M15" t="s">
        <v>17</v>
      </c>
      <c r="N15" t="s">
        <v>158</v>
      </c>
      <c r="O15" t="s">
        <v>159</v>
      </c>
      <c r="P15" t="s">
        <v>160</v>
      </c>
      <c r="Q15" t="s">
        <v>161</v>
      </c>
      <c r="R15" t="s">
        <v>81</v>
      </c>
      <c r="S15" t="s">
        <v>60</v>
      </c>
      <c r="T15" t="s">
        <v>61</v>
      </c>
      <c r="U15" t="s">
        <v>62</v>
      </c>
      <c r="V15" t="s">
        <v>63</v>
      </c>
      <c r="W15" t="s">
        <v>18</v>
      </c>
      <c r="X15" t="s">
        <v>64</v>
      </c>
      <c r="Y15" t="s">
        <v>65</v>
      </c>
      <c r="Z15" t="s">
        <v>31</v>
      </c>
      <c r="AA15" t="s">
        <v>20</v>
      </c>
      <c r="AB15" t="s">
        <v>94</v>
      </c>
      <c r="AC15" t="str">
        <f>CONCATENATE(Table1[[#This Row],[Color]],Table1[[#This Row],[Brightness]],Table1[[#This Row],[Stock]])</f>
        <v>YellowbrightSTOCK</v>
      </c>
      <c r="AD15" t="s">
        <v>688</v>
      </c>
      <c r="AE15" t="s">
        <v>694</v>
      </c>
    </row>
    <row r="16" spans="1:32">
      <c r="A16" t="s">
        <v>162</v>
      </c>
      <c r="B16" t="s">
        <v>50</v>
      </c>
      <c r="C16" t="s">
        <v>163</v>
      </c>
      <c r="D16" t="s">
        <v>164</v>
      </c>
      <c r="E16" t="s">
        <v>53</v>
      </c>
      <c r="F16" t="s">
        <v>157</v>
      </c>
      <c r="G16">
        <v>62292</v>
      </c>
      <c r="H16">
        <v>0</v>
      </c>
      <c r="I16">
        <v>0.36</v>
      </c>
      <c r="J16">
        <v>0</v>
      </c>
      <c r="K16">
        <v>1</v>
      </c>
      <c r="L16" t="s">
        <v>16</v>
      </c>
      <c r="M16" t="s">
        <v>17</v>
      </c>
      <c r="N16" t="s">
        <v>158</v>
      </c>
      <c r="O16" t="s">
        <v>160</v>
      </c>
      <c r="P16" t="s">
        <v>165</v>
      </c>
      <c r="Q16" t="s">
        <v>110</v>
      </c>
      <c r="R16" t="s">
        <v>81</v>
      </c>
      <c r="S16" t="s">
        <v>82</v>
      </c>
      <c r="T16" t="s">
        <v>61</v>
      </c>
      <c r="U16" t="s">
        <v>62</v>
      </c>
      <c r="V16" t="s">
        <v>63</v>
      </c>
      <c r="W16" t="s">
        <v>18</v>
      </c>
      <c r="X16" t="s">
        <v>64</v>
      </c>
      <c r="Y16" t="s">
        <v>65</v>
      </c>
      <c r="Z16" t="s">
        <v>31</v>
      </c>
      <c r="AA16" t="s">
        <v>20</v>
      </c>
      <c r="AB16" t="s">
        <v>83</v>
      </c>
      <c r="AC16" t="str">
        <f>CONCATENATE(Table1[[#This Row],[Color]],Table1[[#This Row],[Brightness]],Table1[[#This Row],[Stock]])</f>
        <v>YellowdimSTOCK</v>
      </c>
      <c r="AD16" t="s">
        <v>688</v>
      </c>
      <c r="AE16" t="s">
        <v>694</v>
      </c>
    </row>
    <row r="17" spans="1:31">
      <c r="A17" t="s">
        <v>166</v>
      </c>
      <c r="B17" t="s">
        <v>85</v>
      </c>
      <c r="C17" t="s">
        <v>167</v>
      </c>
      <c r="D17" t="s">
        <v>168</v>
      </c>
      <c r="E17" t="s">
        <v>53</v>
      </c>
      <c r="F17" t="s">
        <v>169</v>
      </c>
      <c r="G17">
        <v>7412</v>
      </c>
      <c r="H17">
        <v>0</v>
      </c>
      <c r="I17">
        <v>0.32</v>
      </c>
      <c r="J17">
        <v>0</v>
      </c>
      <c r="K17">
        <v>1</v>
      </c>
      <c r="L17" t="s">
        <v>16</v>
      </c>
      <c r="M17" t="s">
        <v>17</v>
      </c>
      <c r="N17" t="s">
        <v>77</v>
      </c>
      <c r="O17" t="s">
        <v>170</v>
      </c>
      <c r="P17" t="s">
        <v>171</v>
      </c>
      <c r="Q17" t="s">
        <v>172</v>
      </c>
      <c r="R17" t="s">
        <v>59</v>
      </c>
      <c r="S17" t="s">
        <v>60</v>
      </c>
      <c r="T17" t="s">
        <v>61</v>
      </c>
      <c r="U17" t="s">
        <v>62</v>
      </c>
      <c r="V17" t="s">
        <v>63</v>
      </c>
      <c r="W17" t="s">
        <v>18</v>
      </c>
      <c r="X17" t="s">
        <v>64</v>
      </c>
      <c r="Y17" t="s">
        <v>65</v>
      </c>
      <c r="Z17" t="s">
        <v>31</v>
      </c>
      <c r="AA17" t="s">
        <v>20</v>
      </c>
      <c r="AB17" t="s">
        <v>94</v>
      </c>
      <c r="AC17" t="str">
        <f>CONCATENATE(Table1[[#This Row],[Color]],Table1[[#This Row],[Brightness]],Table1[[#This Row],[Stock]])</f>
        <v>OrangebrightSTOCK</v>
      </c>
      <c r="AD17" t="s">
        <v>688</v>
      </c>
      <c r="AE17" t="s">
        <v>694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opLeftCell="AA1" workbookViewId="0">
      <pane xSplit="14280" topLeftCell="AB1" activePane="topRight"/>
      <selection activeCell="AE47" sqref="AE47:AE48"/>
      <selection pane="topRight" activeCell="AF5" sqref="AF5:AF34"/>
    </sheetView>
  </sheetViews>
  <sheetFormatPr baseColWidth="10" defaultColWidth="11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11.6640625" customWidth="1"/>
    <col min="8" max="8" width="4.6640625" customWidth="1"/>
    <col min="9" max="10" width="4.83203125" customWidth="1"/>
    <col min="11" max="11" width="4" customWidth="1"/>
    <col min="12" max="12" width="12.83203125" customWidth="1"/>
    <col min="13" max="13" width="3.83203125" customWidth="1"/>
    <col min="15" max="15" width="9.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7" width="23.6640625" customWidth="1"/>
    <col min="31" max="31" width="25.1640625" customWidth="1"/>
  </cols>
  <sheetData>
    <row r="1" spans="1:33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14</v>
      </c>
      <c r="X1" t="s">
        <v>15</v>
      </c>
      <c r="Y1" t="s">
        <v>34</v>
      </c>
      <c r="Z1" t="s">
        <v>13</v>
      </c>
      <c r="AA1" t="s">
        <v>390</v>
      </c>
      <c r="AB1" t="s">
        <v>22</v>
      </c>
      <c r="AC1" t="s">
        <v>48</v>
      </c>
      <c r="AD1" t="s">
        <v>25</v>
      </c>
      <c r="AE1" t="s">
        <v>21</v>
      </c>
      <c r="AF1" s="8" t="s">
        <v>687</v>
      </c>
      <c r="AG1" t="s">
        <v>30</v>
      </c>
    </row>
    <row r="2" spans="1:33" hidden="1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>
        <v>0</v>
      </c>
      <c r="H2">
        <v>0</v>
      </c>
      <c r="I2" t="s">
        <v>19</v>
      </c>
      <c r="J2">
        <v>0</v>
      </c>
      <c r="K2">
        <v>1</v>
      </c>
      <c r="L2" t="s">
        <v>16</v>
      </c>
      <c r="M2" t="s">
        <v>17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18</v>
      </c>
      <c r="X2" t="s">
        <v>64</v>
      </c>
      <c r="Y2" t="s">
        <v>65</v>
      </c>
      <c r="Z2" t="s">
        <v>31</v>
      </c>
      <c r="AD2" s="1" t="str">
        <f>CONCATENATE(Table113[[#This Row],[Color]],Table113[[#This Row],[Brightness]],Table113[[#This Row],[Stock]])</f>
        <v>Amber</v>
      </c>
    </row>
    <row r="3" spans="1:33" hidden="1">
      <c r="A3" t="s">
        <v>175</v>
      </c>
      <c r="B3" t="s">
        <v>176</v>
      </c>
      <c r="C3" t="s">
        <v>177</v>
      </c>
      <c r="D3" t="s">
        <v>178</v>
      </c>
      <c r="E3" t="s">
        <v>53</v>
      </c>
      <c r="F3" t="s">
        <v>179</v>
      </c>
      <c r="G3">
        <v>390246</v>
      </c>
      <c r="H3">
        <v>0</v>
      </c>
      <c r="I3">
        <v>0.3</v>
      </c>
      <c r="J3">
        <v>0</v>
      </c>
      <c r="K3">
        <v>1</v>
      </c>
      <c r="L3" t="s">
        <v>16</v>
      </c>
      <c r="M3" t="s">
        <v>17</v>
      </c>
      <c r="N3" t="s">
        <v>69</v>
      </c>
      <c r="O3" t="s">
        <v>70</v>
      </c>
      <c r="P3" t="s">
        <v>71</v>
      </c>
      <c r="Q3" t="s">
        <v>144</v>
      </c>
      <c r="R3" t="s">
        <v>59</v>
      </c>
      <c r="S3" t="s">
        <v>60</v>
      </c>
      <c r="T3" t="s">
        <v>61</v>
      </c>
      <c r="U3" t="s">
        <v>62</v>
      </c>
      <c r="V3" t="s">
        <v>180</v>
      </c>
      <c r="W3" t="s">
        <v>26</v>
      </c>
      <c r="X3" t="s">
        <v>181</v>
      </c>
      <c r="Y3" t="s">
        <v>182</v>
      </c>
      <c r="Z3" t="s">
        <v>31</v>
      </c>
      <c r="AA3" t="e">
        <f>VLOOKUP(Table113[[#This Row],[Wavelength - Dominant]],Values!$C$11:$E$20,2,0)</f>
        <v>#N/A</v>
      </c>
      <c r="AD3" s="1" t="str">
        <f>CONCATENATE(Table113[[#This Row],[Color]],Table113[[#This Row],[Brightness]],Table113[[#This Row],[Stock]])</f>
        <v>Red</v>
      </c>
    </row>
    <row r="4" spans="1:33" hidden="1">
      <c r="A4" t="s">
        <v>183</v>
      </c>
      <c r="B4" t="s">
        <v>176</v>
      </c>
      <c r="C4" t="s">
        <v>184</v>
      </c>
      <c r="D4" t="s">
        <v>185</v>
      </c>
      <c r="E4" t="s">
        <v>53</v>
      </c>
      <c r="F4" t="s">
        <v>186</v>
      </c>
      <c r="G4">
        <v>267307</v>
      </c>
      <c r="H4">
        <v>0</v>
      </c>
      <c r="I4">
        <v>0.3</v>
      </c>
      <c r="J4">
        <v>0</v>
      </c>
      <c r="K4">
        <v>1</v>
      </c>
      <c r="L4" t="s">
        <v>16</v>
      </c>
      <c r="M4" t="s">
        <v>17</v>
      </c>
      <c r="N4" t="s">
        <v>100</v>
      </c>
      <c r="O4" t="s">
        <v>101</v>
      </c>
      <c r="P4" t="s">
        <v>102</v>
      </c>
      <c r="Q4" t="s">
        <v>103</v>
      </c>
      <c r="R4" t="s">
        <v>59</v>
      </c>
      <c r="S4" t="s">
        <v>60</v>
      </c>
      <c r="T4" t="s">
        <v>61</v>
      </c>
      <c r="U4" t="s">
        <v>62</v>
      </c>
      <c r="V4" t="s">
        <v>180</v>
      </c>
      <c r="W4" t="s">
        <v>26</v>
      </c>
      <c r="X4" t="s">
        <v>181</v>
      </c>
      <c r="Y4" t="s">
        <v>182</v>
      </c>
      <c r="Z4" t="s">
        <v>31</v>
      </c>
      <c r="AA4" t="e">
        <f>VLOOKUP(Table113[[#This Row],[Wavelength - Dominant]],Values!$C$11:$E$20,2,0)</f>
        <v>#N/A</v>
      </c>
      <c r="AD4" s="1" t="str">
        <f>CONCATENATE(Table113[[#This Row],[Color]],Table113[[#This Row],[Brightness]],Table113[[#This Row],[Stock]])</f>
        <v>Green</v>
      </c>
    </row>
    <row r="5" spans="1:33" ht="16" thickTop="1">
      <c r="A5" t="s">
        <v>268</v>
      </c>
      <c r="B5" t="s">
        <v>241</v>
      </c>
      <c r="C5" t="s">
        <v>269</v>
      </c>
      <c r="D5" t="s">
        <v>270</v>
      </c>
      <c r="E5" t="s">
        <v>53</v>
      </c>
      <c r="F5" t="s">
        <v>271</v>
      </c>
      <c r="G5">
        <v>154720</v>
      </c>
      <c r="H5">
        <v>0</v>
      </c>
      <c r="I5">
        <v>0.49</v>
      </c>
      <c r="J5">
        <v>0</v>
      </c>
      <c r="K5">
        <v>1</v>
      </c>
      <c r="L5" t="s">
        <v>16</v>
      </c>
      <c r="M5" t="s">
        <v>17</v>
      </c>
      <c r="N5" t="s">
        <v>89</v>
      </c>
      <c r="O5" t="s">
        <v>90</v>
      </c>
      <c r="P5" t="s">
        <v>91</v>
      </c>
      <c r="Q5" t="s">
        <v>272</v>
      </c>
      <c r="R5" t="s">
        <v>273</v>
      </c>
      <c r="S5" t="s">
        <v>247</v>
      </c>
      <c r="T5" t="s">
        <v>61</v>
      </c>
      <c r="U5" t="s">
        <v>62</v>
      </c>
      <c r="V5" t="s">
        <v>248</v>
      </c>
      <c r="W5" t="s">
        <v>26</v>
      </c>
      <c r="X5" t="s">
        <v>181</v>
      </c>
      <c r="Y5" t="s">
        <v>249</v>
      </c>
      <c r="Z5" t="s">
        <v>31</v>
      </c>
      <c r="AA5" t="str">
        <f>VLOOKUP(Table113[[#This Row],[Wavelength - Dominant]],Values!$C$11:$E$20,2,0)</f>
        <v>Stock</v>
      </c>
      <c r="AB5" t="s">
        <v>22</v>
      </c>
      <c r="AC5" t="s">
        <v>83</v>
      </c>
      <c r="AD5" s="1" t="str">
        <f>CONCATENATE(Table113[[#This Row],[Color]],Table113[[#This Row],[Brightness]],Table113[[#This Row],[Stock]])</f>
        <v>BluedimStock</v>
      </c>
      <c r="AE5" s="9" t="s">
        <v>689</v>
      </c>
      <c r="AF5" t="s">
        <v>692</v>
      </c>
    </row>
    <row r="6" spans="1:33">
      <c r="A6" t="s">
        <v>198</v>
      </c>
      <c r="B6" t="s">
        <v>199</v>
      </c>
      <c r="C6" t="s">
        <v>200</v>
      </c>
      <c r="D6" t="s">
        <v>201</v>
      </c>
      <c r="E6" t="s">
        <v>53</v>
      </c>
      <c r="F6" t="s">
        <v>202</v>
      </c>
      <c r="G6">
        <v>585865</v>
      </c>
      <c r="H6">
        <v>0</v>
      </c>
      <c r="I6">
        <v>0.28000000000000003</v>
      </c>
      <c r="J6">
        <v>0</v>
      </c>
      <c r="K6">
        <v>1</v>
      </c>
      <c r="L6" t="s">
        <v>16</v>
      </c>
      <c r="M6" t="s">
        <v>17</v>
      </c>
      <c r="N6" t="s">
        <v>100</v>
      </c>
      <c r="O6" t="s">
        <v>108</v>
      </c>
      <c r="P6" t="s">
        <v>109</v>
      </c>
      <c r="Q6" t="s">
        <v>110</v>
      </c>
      <c r="R6" t="s">
        <v>81</v>
      </c>
      <c r="S6" t="s">
        <v>82</v>
      </c>
      <c r="T6" t="s">
        <v>61</v>
      </c>
      <c r="U6" t="s">
        <v>62</v>
      </c>
      <c r="V6" t="s">
        <v>180</v>
      </c>
      <c r="W6" t="s">
        <v>26</v>
      </c>
      <c r="X6" t="s">
        <v>181</v>
      </c>
      <c r="Y6" t="s">
        <v>193</v>
      </c>
      <c r="Z6" t="s">
        <v>31</v>
      </c>
      <c r="AA6" t="str">
        <f>VLOOKUP(Table113[[#This Row],[Wavelength - Dominant]],Values!$C$11:$E$20,2,0)</f>
        <v>Stock</v>
      </c>
      <c r="AB6" t="s">
        <v>22</v>
      </c>
      <c r="AC6" t="s">
        <v>83</v>
      </c>
      <c r="AD6" s="1" t="str">
        <f>CONCATENATE(Table113[[#This Row],[Color]],Table113[[#This Row],[Brightness]],Table113[[#This Row],[Stock]])</f>
        <v>GreendimStock</v>
      </c>
      <c r="AE6" s="9" t="s">
        <v>689</v>
      </c>
      <c r="AF6" t="s">
        <v>692</v>
      </c>
    </row>
    <row r="7" spans="1:33" hidden="1">
      <c r="A7" t="s">
        <v>226</v>
      </c>
      <c r="B7" t="s">
        <v>176</v>
      </c>
      <c r="C7" t="s">
        <v>227</v>
      </c>
      <c r="D7" t="s">
        <v>228</v>
      </c>
      <c r="E7" t="s">
        <v>53</v>
      </c>
      <c r="F7" t="s">
        <v>186</v>
      </c>
      <c r="G7">
        <v>45062</v>
      </c>
      <c r="H7">
        <v>0</v>
      </c>
      <c r="I7">
        <v>0.37</v>
      </c>
      <c r="J7">
        <v>0</v>
      </c>
      <c r="K7">
        <v>1</v>
      </c>
      <c r="L7" t="s">
        <v>16</v>
      </c>
      <c r="M7" t="s">
        <v>17</v>
      </c>
      <c r="N7" t="s">
        <v>100</v>
      </c>
      <c r="O7" t="s">
        <v>108</v>
      </c>
      <c r="P7" t="s">
        <v>109</v>
      </c>
      <c r="Q7" t="s">
        <v>229</v>
      </c>
      <c r="R7" t="s">
        <v>81</v>
      </c>
      <c r="S7" t="s">
        <v>60</v>
      </c>
      <c r="T7" t="s">
        <v>61</v>
      </c>
      <c r="U7" t="s">
        <v>62</v>
      </c>
      <c r="V7" t="s">
        <v>180</v>
      </c>
      <c r="W7" t="s">
        <v>26</v>
      </c>
      <c r="X7" t="s">
        <v>181</v>
      </c>
      <c r="Y7" t="s">
        <v>182</v>
      </c>
      <c r="Z7" t="s">
        <v>31</v>
      </c>
      <c r="AA7" t="str">
        <f>VLOOKUP(Table113[[#This Row],[Wavelength - Dominant]],Values!$C$11:$E$20,2,0)</f>
        <v>Stock</v>
      </c>
      <c r="AD7" s="1" t="str">
        <f>CONCATENATE(Table113[[#This Row],[Color]],Table113[[#This Row],[Brightness]],Table113[[#This Row],[Stock]])</f>
        <v>Green</v>
      </c>
    </row>
    <row r="8" spans="1:33" hidden="1">
      <c r="A8" t="s">
        <v>203</v>
      </c>
      <c r="B8" t="s">
        <v>204</v>
      </c>
      <c r="C8" t="s">
        <v>205</v>
      </c>
      <c r="D8" t="s">
        <v>206</v>
      </c>
      <c r="E8" t="s">
        <v>53</v>
      </c>
      <c r="F8" t="s">
        <v>207</v>
      </c>
      <c r="G8">
        <v>540704</v>
      </c>
      <c r="H8">
        <v>0</v>
      </c>
      <c r="I8">
        <v>0.28000000000000003</v>
      </c>
      <c r="J8">
        <v>0</v>
      </c>
      <c r="K8">
        <v>1</v>
      </c>
      <c r="L8" t="s">
        <v>16</v>
      </c>
      <c r="M8" t="s">
        <v>17</v>
      </c>
      <c r="N8" t="s">
        <v>69</v>
      </c>
      <c r="O8" t="s">
        <v>70</v>
      </c>
      <c r="P8" t="s">
        <v>71</v>
      </c>
      <c r="Q8" t="s">
        <v>144</v>
      </c>
      <c r="R8" t="s">
        <v>59</v>
      </c>
      <c r="S8" t="s">
        <v>60</v>
      </c>
      <c r="T8" t="s">
        <v>61</v>
      </c>
      <c r="U8" t="s">
        <v>62</v>
      </c>
      <c r="V8" t="s">
        <v>192</v>
      </c>
      <c r="W8" t="s">
        <v>26</v>
      </c>
      <c r="X8" t="s">
        <v>181</v>
      </c>
      <c r="Y8" t="s">
        <v>193</v>
      </c>
      <c r="Z8" t="s">
        <v>31</v>
      </c>
      <c r="AA8" t="e">
        <f>VLOOKUP(Table113[[#This Row],[Wavelength - Dominant]],Values!$C$11:$E$20,2,0)</f>
        <v>#N/A</v>
      </c>
      <c r="AD8" s="1" t="str">
        <f>CONCATENATE(Table113[[#This Row],[Color]],Table113[[#This Row],[Brightness]],Table113[[#This Row],[Stock]])</f>
        <v>Red</v>
      </c>
    </row>
    <row r="9" spans="1:33" hidden="1">
      <c r="A9" t="s">
        <v>208</v>
      </c>
      <c r="B9" t="s">
        <v>204</v>
      </c>
      <c r="C9" t="s">
        <v>209</v>
      </c>
      <c r="D9" t="s">
        <v>210</v>
      </c>
      <c r="E9" t="s">
        <v>53</v>
      </c>
      <c r="F9" t="s">
        <v>202</v>
      </c>
      <c r="G9">
        <v>492355</v>
      </c>
      <c r="H9">
        <v>0</v>
      </c>
      <c r="I9">
        <v>0.28000000000000003</v>
      </c>
      <c r="J9">
        <v>0</v>
      </c>
      <c r="K9">
        <v>1</v>
      </c>
      <c r="L9" t="s">
        <v>16</v>
      </c>
      <c r="M9" t="s">
        <v>17</v>
      </c>
      <c r="N9" t="s">
        <v>100</v>
      </c>
      <c r="O9" t="s">
        <v>101</v>
      </c>
      <c r="P9" t="s">
        <v>102</v>
      </c>
      <c r="Q9" t="s">
        <v>103</v>
      </c>
      <c r="R9" t="s">
        <v>59</v>
      </c>
      <c r="S9" t="s">
        <v>60</v>
      </c>
      <c r="T9" t="s">
        <v>61</v>
      </c>
      <c r="U9" t="s">
        <v>62</v>
      </c>
      <c r="V9" t="s">
        <v>192</v>
      </c>
      <c r="W9" t="s">
        <v>26</v>
      </c>
      <c r="X9" t="s">
        <v>181</v>
      </c>
      <c r="Y9" t="s">
        <v>193</v>
      </c>
      <c r="Z9" t="s">
        <v>31</v>
      </c>
      <c r="AA9" t="e">
        <f>VLOOKUP(Table113[[#This Row],[Wavelength - Dominant]],Values!$C$11:$E$20,2,0)</f>
        <v>#N/A</v>
      </c>
      <c r="AD9" s="1" t="str">
        <f>CONCATENATE(Table113[[#This Row],[Color]],Table113[[#This Row],[Brightness]],Table113[[#This Row],[Stock]])</f>
        <v>Green</v>
      </c>
    </row>
    <row r="10" spans="1:33">
      <c r="A10" t="s">
        <v>279</v>
      </c>
      <c r="B10" t="s">
        <v>176</v>
      </c>
      <c r="C10" t="s">
        <v>280</v>
      </c>
      <c r="D10" t="s">
        <v>281</v>
      </c>
      <c r="E10" t="s">
        <v>53</v>
      </c>
      <c r="F10" t="s">
        <v>202</v>
      </c>
      <c r="G10">
        <v>86171</v>
      </c>
      <c r="H10">
        <v>0</v>
      </c>
      <c r="I10">
        <v>0.51</v>
      </c>
      <c r="J10">
        <v>0</v>
      </c>
      <c r="K10">
        <v>1</v>
      </c>
      <c r="L10" t="s">
        <v>16</v>
      </c>
      <c r="M10" t="s">
        <v>17</v>
      </c>
      <c r="N10" t="s">
        <v>100</v>
      </c>
      <c r="O10" t="s">
        <v>114</v>
      </c>
      <c r="P10" t="s">
        <v>115</v>
      </c>
      <c r="Q10" t="s">
        <v>116</v>
      </c>
      <c r="R10" t="s">
        <v>117</v>
      </c>
      <c r="S10" t="s">
        <v>60</v>
      </c>
      <c r="T10" t="s">
        <v>61</v>
      </c>
      <c r="U10" t="s">
        <v>62</v>
      </c>
      <c r="V10" t="s">
        <v>282</v>
      </c>
      <c r="W10" t="s">
        <v>26</v>
      </c>
      <c r="X10" t="s">
        <v>181</v>
      </c>
      <c r="Y10" t="s">
        <v>182</v>
      </c>
      <c r="Z10" t="s">
        <v>31</v>
      </c>
      <c r="AA10" t="str">
        <f>VLOOKUP(Table113[[#This Row],[Wavelength - Dominant]],Values!$C$11:$E$20,2,0)</f>
        <v>Stock</v>
      </c>
      <c r="AB10" t="s">
        <v>22</v>
      </c>
      <c r="AC10" t="s">
        <v>94</v>
      </c>
      <c r="AD10" s="1" t="str">
        <f>CONCATENATE(Table113[[#This Row],[Color]],Table113[[#This Row],[Brightness]],Table113[[#This Row],[Stock]])</f>
        <v>GreenbrightStock</v>
      </c>
      <c r="AE10" s="9" t="s">
        <v>689</v>
      </c>
      <c r="AF10" t="s">
        <v>692</v>
      </c>
    </row>
    <row r="11" spans="1:33" hidden="1">
      <c r="A11" t="s">
        <v>283</v>
      </c>
      <c r="B11" t="s">
        <v>176</v>
      </c>
      <c r="C11" t="s">
        <v>284</v>
      </c>
      <c r="D11" t="s">
        <v>285</v>
      </c>
      <c r="E11" t="s">
        <v>53</v>
      </c>
      <c r="F11" t="s">
        <v>202</v>
      </c>
      <c r="G11">
        <v>37379</v>
      </c>
      <c r="H11">
        <v>0</v>
      </c>
      <c r="I11">
        <v>0.51</v>
      </c>
      <c r="J11">
        <v>0</v>
      </c>
      <c r="K11">
        <v>1</v>
      </c>
      <c r="L11" t="s">
        <v>16</v>
      </c>
      <c r="M11" t="s">
        <v>17</v>
      </c>
      <c r="N11" t="s">
        <v>100</v>
      </c>
      <c r="O11" t="s">
        <v>114</v>
      </c>
      <c r="P11" t="s">
        <v>115</v>
      </c>
      <c r="Q11" t="s">
        <v>116</v>
      </c>
      <c r="R11" t="s">
        <v>117</v>
      </c>
      <c r="S11" t="s">
        <v>60</v>
      </c>
      <c r="T11" t="s">
        <v>61</v>
      </c>
      <c r="U11" t="s">
        <v>62</v>
      </c>
      <c r="V11" t="s">
        <v>180</v>
      </c>
      <c r="W11" t="s">
        <v>26</v>
      </c>
      <c r="X11" t="s">
        <v>181</v>
      </c>
      <c r="Y11" t="s">
        <v>193</v>
      </c>
      <c r="Z11" t="s">
        <v>31</v>
      </c>
      <c r="AA11" t="str">
        <f>VLOOKUP(Table113[[#This Row],[Wavelength - Dominant]],Values!$C$11:$E$20,2,0)</f>
        <v>Stock</v>
      </c>
      <c r="AD11" s="1" t="str">
        <f>CONCATENATE(Table113[[#This Row],[Color]],Table113[[#This Row],[Brightness]],Table113[[#This Row],[Stock]])</f>
        <v>Green</v>
      </c>
    </row>
    <row r="12" spans="1:33" hidden="1">
      <c r="A12" t="s">
        <v>339</v>
      </c>
      <c r="B12" t="s">
        <v>241</v>
      </c>
      <c r="C12" t="s">
        <v>340</v>
      </c>
      <c r="D12" t="s">
        <v>341</v>
      </c>
      <c r="E12" t="s">
        <v>53</v>
      </c>
      <c r="F12" t="s">
        <v>244</v>
      </c>
      <c r="G12">
        <v>15888</v>
      </c>
      <c r="H12">
        <v>0</v>
      </c>
      <c r="I12">
        <v>0.51</v>
      </c>
      <c r="J12">
        <v>0</v>
      </c>
      <c r="K12">
        <v>1</v>
      </c>
      <c r="L12" t="s">
        <v>16</v>
      </c>
      <c r="M12" t="s">
        <v>17</v>
      </c>
      <c r="N12" t="s">
        <v>100</v>
      </c>
      <c r="O12" t="s">
        <v>114</v>
      </c>
      <c r="P12" t="s">
        <v>115</v>
      </c>
      <c r="Q12" t="s">
        <v>116</v>
      </c>
      <c r="R12" t="s">
        <v>117</v>
      </c>
      <c r="S12" t="s">
        <v>60</v>
      </c>
      <c r="T12" t="s">
        <v>61</v>
      </c>
      <c r="U12" t="s">
        <v>62</v>
      </c>
      <c r="V12" t="s">
        <v>248</v>
      </c>
      <c r="W12" t="s">
        <v>26</v>
      </c>
      <c r="X12" t="s">
        <v>181</v>
      </c>
      <c r="Y12" t="s">
        <v>259</v>
      </c>
      <c r="Z12" t="s">
        <v>31</v>
      </c>
      <c r="AA12" t="str">
        <f>VLOOKUP(Table113[[#This Row],[Wavelength - Dominant]],Values!$C$11:$E$20,2,0)</f>
        <v>Stock</v>
      </c>
      <c r="AD12" s="1" t="str">
        <f>CONCATENATE(Table113[[#This Row],[Color]],Table113[[#This Row],[Brightness]],Table113[[#This Row],[Stock]])</f>
        <v>Green</v>
      </c>
    </row>
    <row r="13" spans="1:33">
      <c r="A13" t="s">
        <v>187</v>
      </c>
      <c r="B13" t="s">
        <v>188</v>
      </c>
      <c r="C13" t="s">
        <v>189</v>
      </c>
      <c r="D13" t="s">
        <v>190</v>
      </c>
      <c r="E13" t="s">
        <v>53</v>
      </c>
      <c r="F13" t="s">
        <v>191</v>
      </c>
      <c r="G13">
        <v>120976</v>
      </c>
      <c r="H13">
        <v>0</v>
      </c>
      <c r="I13">
        <v>0.26</v>
      </c>
      <c r="J13">
        <v>0</v>
      </c>
      <c r="K13">
        <v>1</v>
      </c>
      <c r="L13" t="s">
        <v>16</v>
      </c>
      <c r="M13" t="s">
        <v>17</v>
      </c>
      <c r="N13" t="s">
        <v>77</v>
      </c>
      <c r="O13" t="s">
        <v>170</v>
      </c>
      <c r="P13" t="s">
        <v>171</v>
      </c>
      <c r="Q13" t="s">
        <v>172</v>
      </c>
      <c r="R13" t="s">
        <v>59</v>
      </c>
      <c r="S13" t="s">
        <v>60</v>
      </c>
      <c r="T13" t="s">
        <v>61</v>
      </c>
      <c r="U13" t="s">
        <v>62</v>
      </c>
      <c r="V13" t="s">
        <v>192</v>
      </c>
      <c r="W13" t="s">
        <v>26</v>
      </c>
      <c r="X13" t="s">
        <v>181</v>
      </c>
      <c r="Y13" t="s">
        <v>193</v>
      </c>
      <c r="Z13" t="s">
        <v>31</v>
      </c>
      <c r="AA13" t="str">
        <f>VLOOKUP(Table113[[#This Row],[Wavelength - Dominant]],Values!$C$11:$E$20,2,0)</f>
        <v>Stock</v>
      </c>
      <c r="AB13" t="s">
        <v>22</v>
      </c>
      <c r="AC13" t="s">
        <v>94</v>
      </c>
      <c r="AD13" s="1" t="str">
        <f>CONCATENATE(Table113[[#This Row],[Color]],Table113[[#This Row],[Brightness]],Table113[[#This Row],[Stock]])</f>
        <v>OrangebrightStock</v>
      </c>
      <c r="AE13" s="9" t="s">
        <v>689</v>
      </c>
      <c r="AF13" t="s">
        <v>692</v>
      </c>
    </row>
    <row r="14" spans="1:33">
      <c r="A14" t="s">
        <v>222</v>
      </c>
      <c r="B14" t="s">
        <v>199</v>
      </c>
      <c r="C14" t="s">
        <v>223</v>
      </c>
      <c r="D14" t="s">
        <v>224</v>
      </c>
      <c r="E14" t="s">
        <v>53</v>
      </c>
      <c r="F14" t="s">
        <v>225</v>
      </c>
      <c r="G14">
        <v>44527</v>
      </c>
      <c r="H14">
        <v>0</v>
      </c>
      <c r="I14">
        <v>0.3</v>
      </c>
      <c r="J14">
        <v>0</v>
      </c>
      <c r="K14">
        <v>1</v>
      </c>
      <c r="L14" t="s">
        <v>16</v>
      </c>
      <c r="M14" t="s">
        <v>17</v>
      </c>
      <c r="N14" t="s">
        <v>77</v>
      </c>
      <c r="O14" t="s">
        <v>78</v>
      </c>
      <c r="P14" t="s">
        <v>79</v>
      </c>
      <c r="Q14" t="s">
        <v>80</v>
      </c>
      <c r="R14" t="s">
        <v>81</v>
      </c>
      <c r="S14" t="s">
        <v>82</v>
      </c>
      <c r="T14" t="s">
        <v>61</v>
      </c>
      <c r="U14" t="s">
        <v>62</v>
      </c>
      <c r="V14" t="s">
        <v>180</v>
      </c>
      <c r="W14" t="s">
        <v>26</v>
      </c>
      <c r="X14" t="s">
        <v>181</v>
      </c>
      <c r="Y14" t="s">
        <v>193</v>
      </c>
      <c r="Z14" t="s">
        <v>31</v>
      </c>
      <c r="AA14" t="str">
        <f>VLOOKUP(Table113[[#This Row],[Wavelength - Dominant]],Values!$C$11:$E$20,2,0)</f>
        <v>Stock</v>
      </c>
      <c r="AB14" t="s">
        <v>22</v>
      </c>
      <c r="AC14" t="s">
        <v>83</v>
      </c>
      <c r="AD14" s="1" t="str">
        <f>CONCATENATE(Table113[[#This Row],[Color]],Table113[[#This Row],[Brightness]],Table113[[#This Row],[Stock]])</f>
        <v>OrangedimStock</v>
      </c>
      <c r="AE14" s="9" t="s">
        <v>689</v>
      </c>
      <c r="AF14" t="s">
        <v>692</v>
      </c>
    </row>
    <row r="15" spans="1:33" hidden="1">
      <c r="A15" t="s">
        <v>230</v>
      </c>
      <c r="B15" t="s">
        <v>199</v>
      </c>
      <c r="C15" t="s">
        <v>231</v>
      </c>
      <c r="D15" t="s">
        <v>232</v>
      </c>
      <c r="E15" t="s">
        <v>53</v>
      </c>
      <c r="F15" t="s">
        <v>233</v>
      </c>
      <c r="G15">
        <v>115287</v>
      </c>
      <c r="H15">
        <v>0</v>
      </c>
      <c r="I15">
        <v>0.34</v>
      </c>
      <c r="J15">
        <v>0</v>
      </c>
      <c r="K15">
        <v>1</v>
      </c>
      <c r="L15" t="s">
        <v>16</v>
      </c>
      <c r="M15" t="s">
        <v>17</v>
      </c>
      <c r="N15" t="s">
        <v>69</v>
      </c>
      <c r="O15" t="s">
        <v>122</v>
      </c>
      <c r="P15" t="s">
        <v>123</v>
      </c>
      <c r="Q15" t="s">
        <v>124</v>
      </c>
      <c r="R15" t="s">
        <v>125</v>
      </c>
      <c r="S15" t="s">
        <v>82</v>
      </c>
      <c r="T15" t="s">
        <v>61</v>
      </c>
      <c r="U15" t="s">
        <v>62</v>
      </c>
      <c r="V15" t="s">
        <v>180</v>
      </c>
      <c r="W15" t="s">
        <v>26</v>
      </c>
      <c r="X15" t="s">
        <v>181</v>
      </c>
      <c r="Y15" t="s">
        <v>193</v>
      </c>
      <c r="Z15" t="s">
        <v>31</v>
      </c>
      <c r="AA15" t="e">
        <f>VLOOKUP(Table113[[#This Row],[Wavelength - Dominant]],Values!$C$11:$E$20,2,0)</f>
        <v>#N/A</v>
      </c>
      <c r="AD15" s="1" t="str">
        <f>CONCATENATE(Table113[[#This Row],[Color]],Table113[[#This Row],[Brightness]],Table113[[#This Row],[Stock]])</f>
        <v>Red</v>
      </c>
    </row>
    <row r="16" spans="1:33" hidden="1">
      <c r="A16" t="s">
        <v>234</v>
      </c>
      <c r="B16" t="s">
        <v>176</v>
      </c>
      <c r="C16" t="s">
        <v>235</v>
      </c>
      <c r="D16" t="s">
        <v>236</v>
      </c>
      <c r="E16" t="s">
        <v>53</v>
      </c>
      <c r="F16" t="s">
        <v>237</v>
      </c>
      <c r="G16">
        <v>216209</v>
      </c>
      <c r="H16">
        <v>0</v>
      </c>
      <c r="I16">
        <v>0.46</v>
      </c>
      <c r="J16">
        <v>0</v>
      </c>
      <c r="K16">
        <v>1</v>
      </c>
      <c r="L16" t="s">
        <v>16</v>
      </c>
      <c r="M16" t="s">
        <v>17</v>
      </c>
      <c r="N16" t="s">
        <v>89</v>
      </c>
      <c r="O16" t="s">
        <v>238</v>
      </c>
      <c r="P16" t="s">
        <v>91</v>
      </c>
      <c r="Q16" t="s">
        <v>72</v>
      </c>
      <c r="R16" t="s">
        <v>239</v>
      </c>
      <c r="S16" t="s">
        <v>60</v>
      </c>
      <c r="T16" t="s">
        <v>61</v>
      </c>
      <c r="U16" t="s">
        <v>62</v>
      </c>
      <c r="V16" t="s">
        <v>180</v>
      </c>
      <c r="W16" t="s">
        <v>26</v>
      </c>
      <c r="X16" t="s">
        <v>181</v>
      </c>
      <c r="Y16" t="s">
        <v>182</v>
      </c>
      <c r="Z16" t="s">
        <v>31</v>
      </c>
      <c r="AA16" t="e">
        <f>VLOOKUP(Table113[[#This Row],[Wavelength - Dominant]],Values!$C$11:$E$20,2,0)</f>
        <v>#N/A</v>
      </c>
      <c r="AD16" s="1" t="str">
        <f>CONCATENATE(Table113[[#This Row],[Color]],Table113[[#This Row],[Brightness]],Table113[[#This Row],[Stock]])</f>
        <v>Blue</v>
      </c>
    </row>
    <row r="17" spans="1:32" hidden="1">
      <c r="A17" t="s">
        <v>240</v>
      </c>
      <c r="B17" t="s">
        <v>241</v>
      </c>
      <c r="C17" t="s">
        <v>242</v>
      </c>
      <c r="D17" t="s">
        <v>243</v>
      </c>
      <c r="E17" t="s">
        <v>53</v>
      </c>
      <c r="F17" t="s">
        <v>244</v>
      </c>
      <c r="G17">
        <v>117409</v>
      </c>
      <c r="H17">
        <v>0</v>
      </c>
      <c r="I17">
        <v>0.43</v>
      </c>
      <c r="J17">
        <v>0</v>
      </c>
      <c r="K17">
        <v>1</v>
      </c>
      <c r="L17" t="s">
        <v>16</v>
      </c>
      <c r="M17" t="s">
        <v>17</v>
      </c>
      <c r="N17" t="s">
        <v>100</v>
      </c>
      <c r="O17" t="s">
        <v>245</v>
      </c>
      <c r="P17" t="s">
        <v>102</v>
      </c>
      <c r="Q17" t="s">
        <v>246</v>
      </c>
      <c r="R17" t="s">
        <v>59</v>
      </c>
      <c r="S17" t="s">
        <v>247</v>
      </c>
      <c r="T17" t="s">
        <v>61</v>
      </c>
      <c r="U17" t="s">
        <v>62</v>
      </c>
      <c r="V17" t="s">
        <v>248</v>
      </c>
      <c r="W17" t="s">
        <v>26</v>
      </c>
      <c r="X17" t="s">
        <v>181</v>
      </c>
      <c r="Y17" t="s">
        <v>249</v>
      </c>
      <c r="Z17" t="s">
        <v>31</v>
      </c>
      <c r="AA17" t="e">
        <f>VLOOKUP(Table113[[#This Row],[Wavelength - Dominant]],Values!$C$11:$E$20,2,0)</f>
        <v>#N/A</v>
      </c>
      <c r="AD17" s="1" t="str">
        <f>CONCATENATE(Table113[[#This Row],[Color]],Table113[[#This Row],[Brightness]],Table113[[#This Row],[Stock]])</f>
        <v>Green</v>
      </c>
    </row>
    <row r="18" spans="1:32" hidden="1">
      <c r="A18" t="s">
        <v>250</v>
      </c>
      <c r="B18" t="s">
        <v>241</v>
      </c>
      <c r="C18" t="s">
        <v>251</v>
      </c>
      <c r="D18" t="s">
        <v>252</v>
      </c>
      <c r="E18" t="s">
        <v>53</v>
      </c>
      <c r="F18" t="s">
        <v>253</v>
      </c>
      <c r="G18">
        <v>104495</v>
      </c>
      <c r="H18">
        <v>0</v>
      </c>
      <c r="I18">
        <v>0.43</v>
      </c>
      <c r="J18">
        <v>0</v>
      </c>
      <c r="K18">
        <v>1</v>
      </c>
      <c r="L18" t="s">
        <v>16</v>
      </c>
      <c r="M18" t="s">
        <v>17</v>
      </c>
      <c r="N18" t="s">
        <v>69</v>
      </c>
      <c r="O18" t="s">
        <v>70</v>
      </c>
      <c r="P18" t="s">
        <v>71</v>
      </c>
      <c r="Q18" t="s">
        <v>254</v>
      </c>
      <c r="R18" t="s">
        <v>59</v>
      </c>
      <c r="S18" t="s">
        <v>247</v>
      </c>
      <c r="T18" t="s">
        <v>61</v>
      </c>
      <c r="U18" t="s">
        <v>62</v>
      </c>
      <c r="V18" t="s">
        <v>248</v>
      </c>
      <c r="W18" t="s">
        <v>26</v>
      </c>
      <c r="X18" t="s">
        <v>181</v>
      </c>
      <c r="Y18" t="s">
        <v>249</v>
      </c>
      <c r="Z18" t="s">
        <v>31</v>
      </c>
      <c r="AA18" t="e">
        <f>VLOOKUP(Table113[[#This Row],[Wavelength - Dominant]],Values!$C$11:$E$20,2,0)</f>
        <v>#N/A</v>
      </c>
      <c r="AD18" s="1" t="str">
        <f>CONCATENATE(Table113[[#This Row],[Color]],Table113[[#This Row],[Brightness]],Table113[[#This Row],[Stock]])</f>
        <v>Red</v>
      </c>
    </row>
    <row r="19" spans="1:32" hidden="1">
      <c r="A19" t="s">
        <v>255</v>
      </c>
      <c r="B19" t="s">
        <v>241</v>
      </c>
      <c r="C19" t="s">
        <v>256</v>
      </c>
      <c r="D19" t="s">
        <v>257</v>
      </c>
      <c r="E19" t="s">
        <v>53</v>
      </c>
      <c r="F19" t="s">
        <v>244</v>
      </c>
      <c r="G19">
        <v>51808</v>
      </c>
      <c r="H19">
        <v>0</v>
      </c>
      <c r="I19">
        <v>0.43</v>
      </c>
      <c r="J19">
        <v>0</v>
      </c>
      <c r="K19">
        <v>1</v>
      </c>
      <c r="L19" t="s">
        <v>16</v>
      </c>
      <c r="M19" t="s">
        <v>17</v>
      </c>
      <c r="N19" t="s">
        <v>100</v>
      </c>
      <c r="O19" t="s">
        <v>245</v>
      </c>
      <c r="P19" t="s">
        <v>102</v>
      </c>
      <c r="Q19" t="s">
        <v>258</v>
      </c>
      <c r="R19" t="s">
        <v>81</v>
      </c>
      <c r="S19" t="s">
        <v>60</v>
      </c>
      <c r="T19" t="s">
        <v>61</v>
      </c>
      <c r="U19" t="s">
        <v>62</v>
      </c>
      <c r="V19" t="s">
        <v>248</v>
      </c>
      <c r="W19" t="s">
        <v>26</v>
      </c>
      <c r="X19" t="s">
        <v>181</v>
      </c>
      <c r="Y19" t="s">
        <v>259</v>
      </c>
      <c r="Z19" t="s">
        <v>31</v>
      </c>
      <c r="AA19" t="e">
        <f>VLOOKUP(Table113[[#This Row],[Wavelength - Dominant]],Values!$C$11:$E$20,2,0)</f>
        <v>#N/A</v>
      </c>
      <c r="AD19" s="1" t="str">
        <f>CONCATENATE(Table113[[#This Row],[Color]],Table113[[#This Row],[Brightness]],Table113[[#This Row],[Stock]])</f>
        <v>Green</v>
      </c>
    </row>
    <row r="20" spans="1:32" hidden="1">
      <c r="A20" t="s">
        <v>260</v>
      </c>
      <c r="B20" t="s">
        <v>261</v>
      </c>
      <c r="C20" t="s">
        <v>262</v>
      </c>
      <c r="D20" t="s">
        <v>263</v>
      </c>
      <c r="E20" t="s">
        <v>53</v>
      </c>
      <c r="F20" t="s">
        <v>253</v>
      </c>
      <c r="G20">
        <v>47971</v>
      </c>
      <c r="H20">
        <v>0</v>
      </c>
      <c r="I20">
        <v>0.43</v>
      </c>
      <c r="J20">
        <v>0</v>
      </c>
      <c r="K20">
        <v>1</v>
      </c>
      <c r="L20" t="s">
        <v>16</v>
      </c>
      <c r="M20" t="s">
        <v>17</v>
      </c>
      <c r="N20" t="s">
        <v>69</v>
      </c>
      <c r="O20" t="s">
        <v>70</v>
      </c>
      <c r="P20" t="s">
        <v>71</v>
      </c>
      <c r="Q20" t="s">
        <v>264</v>
      </c>
      <c r="R20" t="s">
        <v>59</v>
      </c>
      <c r="S20" t="s">
        <v>60</v>
      </c>
      <c r="T20" t="s">
        <v>61</v>
      </c>
      <c r="U20" t="s">
        <v>62</v>
      </c>
      <c r="V20" t="s">
        <v>248</v>
      </c>
      <c r="W20" t="s">
        <v>26</v>
      </c>
      <c r="X20" t="s">
        <v>181</v>
      </c>
      <c r="Y20" t="s">
        <v>259</v>
      </c>
      <c r="Z20" t="s">
        <v>31</v>
      </c>
      <c r="AA20" t="e">
        <f>VLOOKUP(Table113[[#This Row],[Wavelength - Dominant]],Values!$C$11:$E$20,2,0)</f>
        <v>#N/A</v>
      </c>
      <c r="AD20" s="1" t="str">
        <f>CONCATENATE(Table113[[#This Row],[Color]],Table113[[#This Row],[Brightness]],Table113[[#This Row],[Stock]])</f>
        <v>Red</v>
      </c>
    </row>
    <row r="21" spans="1:32" hidden="1">
      <c r="A21" t="s">
        <v>265</v>
      </c>
      <c r="B21" t="s">
        <v>188</v>
      </c>
      <c r="C21" t="s">
        <v>266</v>
      </c>
      <c r="D21" t="s">
        <v>267</v>
      </c>
      <c r="E21" t="s">
        <v>53</v>
      </c>
      <c r="F21" t="s">
        <v>237</v>
      </c>
      <c r="G21">
        <v>374855</v>
      </c>
      <c r="H21">
        <v>0</v>
      </c>
      <c r="I21">
        <v>0.49</v>
      </c>
      <c r="J21">
        <v>0</v>
      </c>
      <c r="K21">
        <v>1</v>
      </c>
      <c r="L21" t="s">
        <v>16</v>
      </c>
      <c r="M21" t="s">
        <v>17</v>
      </c>
      <c r="N21" t="s">
        <v>89</v>
      </c>
      <c r="O21" t="s">
        <v>238</v>
      </c>
      <c r="P21" t="s">
        <v>91</v>
      </c>
      <c r="Q21" t="s">
        <v>72</v>
      </c>
      <c r="R21" t="s">
        <v>239</v>
      </c>
      <c r="S21" t="s">
        <v>60</v>
      </c>
      <c r="T21" t="s">
        <v>61</v>
      </c>
      <c r="U21" t="s">
        <v>62</v>
      </c>
      <c r="V21" t="s">
        <v>192</v>
      </c>
      <c r="W21" t="s">
        <v>26</v>
      </c>
      <c r="X21" t="s">
        <v>181</v>
      </c>
      <c r="Y21" t="s">
        <v>193</v>
      </c>
      <c r="Z21" t="s">
        <v>31</v>
      </c>
      <c r="AA21" t="e">
        <f>VLOOKUP(Table113[[#This Row],[Wavelength - Dominant]],Values!$C$11:$E$20,2,0)</f>
        <v>#N/A</v>
      </c>
      <c r="AD21" s="1" t="str">
        <f>CONCATENATE(Table113[[#This Row],[Color]],Table113[[#This Row],[Brightness]],Table113[[#This Row],[Stock]])</f>
        <v>Blue</v>
      </c>
    </row>
    <row r="22" spans="1:32" hidden="1">
      <c r="A22" t="s">
        <v>306</v>
      </c>
      <c r="B22" t="s">
        <v>176</v>
      </c>
      <c r="C22" t="s">
        <v>307</v>
      </c>
      <c r="D22" t="s">
        <v>308</v>
      </c>
      <c r="E22" t="s">
        <v>53</v>
      </c>
      <c r="F22" t="s">
        <v>309</v>
      </c>
      <c r="G22">
        <v>19112</v>
      </c>
      <c r="H22">
        <v>0</v>
      </c>
      <c r="I22">
        <v>0.28000000000000003</v>
      </c>
      <c r="J22">
        <v>0</v>
      </c>
      <c r="K22">
        <v>1</v>
      </c>
      <c r="L22" t="s">
        <v>16</v>
      </c>
      <c r="M22" t="s">
        <v>17</v>
      </c>
      <c r="N22" t="s">
        <v>77</v>
      </c>
      <c r="O22" t="s">
        <v>170</v>
      </c>
      <c r="P22" t="s">
        <v>171</v>
      </c>
      <c r="Q22" t="s">
        <v>310</v>
      </c>
      <c r="R22" t="s">
        <v>59</v>
      </c>
      <c r="S22" t="s">
        <v>60</v>
      </c>
      <c r="T22" t="s">
        <v>61</v>
      </c>
      <c r="U22" t="s">
        <v>62</v>
      </c>
      <c r="V22" t="s">
        <v>180</v>
      </c>
      <c r="W22" t="s">
        <v>26</v>
      </c>
      <c r="X22" t="s">
        <v>181</v>
      </c>
      <c r="Y22" t="s">
        <v>182</v>
      </c>
      <c r="Z22" t="s">
        <v>31</v>
      </c>
      <c r="AA22" t="str">
        <f>VLOOKUP(Table113[[#This Row],[Wavelength - Dominant]],Values!$C$11:$E$20,2,0)</f>
        <v>Stock</v>
      </c>
      <c r="AD22" s="1" t="str">
        <f>CONCATENATE(Table113[[#This Row],[Color]],Table113[[#This Row],[Brightness]],Table113[[#This Row],[Stock]])</f>
        <v>Orange</v>
      </c>
    </row>
    <row r="23" spans="1:32">
      <c r="A23" t="s">
        <v>274</v>
      </c>
      <c r="B23" t="s">
        <v>275</v>
      </c>
      <c r="C23" t="s">
        <v>276</v>
      </c>
      <c r="D23" t="s">
        <v>277</v>
      </c>
      <c r="E23" t="s">
        <v>53</v>
      </c>
      <c r="F23" t="s">
        <v>278</v>
      </c>
      <c r="G23">
        <v>52586</v>
      </c>
      <c r="H23">
        <v>0</v>
      </c>
      <c r="I23">
        <v>0.49</v>
      </c>
      <c r="J23">
        <v>0</v>
      </c>
      <c r="K23">
        <v>1</v>
      </c>
      <c r="L23" t="s">
        <v>16</v>
      </c>
      <c r="M23" t="s">
        <v>17</v>
      </c>
      <c r="N23" t="s">
        <v>89</v>
      </c>
      <c r="O23" t="s">
        <v>238</v>
      </c>
      <c r="P23" t="s">
        <v>91</v>
      </c>
      <c r="Q23" t="s">
        <v>92</v>
      </c>
      <c r="R23" t="s">
        <v>93</v>
      </c>
      <c r="S23" t="s">
        <v>60</v>
      </c>
      <c r="T23" t="s">
        <v>61</v>
      </c>
      <c r="U23" t="s">
        <v>62</v>
      </c>
      <c r="V23" t="s">
        <v>248</v>
      </c>
      <c r="W23" t="s">
        <v>26</v>
      </c>
      <c r="X23" t="s">
        <v>181</v>
      </c>
      <c r="Y23" t="s">
        <v>259</v>
      </c>
      <c r="Z23" t="s">
        <v>31</v>
      </c>
      <c r="AA23" t="e">
        <f>VLOOKUP(Table113[[#This Row],[Wavelength - Dominant]],Values!$C$11:$E$20,2,0)</f>
        <v>#N/A</v>
      </c>
      <c r="AB23" t="s">
        <v>22</v>
      </c>
      <c r="AC23" t="s">
        <v>94</v>
      </c>
      <c r="AD23" s="1" t="str">
        <f>CONCATENATE(Table113[[#This Row],[Color]],Table113[[#This Row],[Brightness]],Table113[[#This Row],[Stock]])</f>
        <v>BluebrightStock</v>
      </c>
      <c r="AE23" s="9" t="s">
        <v>689</v>
      </c>
      <c r="AF23" t="s">
        <v>692</v>
      </c>
    </row>
    <row r="24" spans="1:32" hidden="1">
      <c r="A24" t="s">
        <v>318</v>
      </c>
      <c r="B24" t="s">
        <v>241</v>
      </c>
      <c r="C24" t="s">
        <v>319</v>
      </c>
      <c r="D24" t="s">
        <v>320</v>
      </c>
      <c r="E24" t="s">
        <v>53</v>
      </c>
      <c r="F24" t="s">
        <v>321</v>
      </c>
      <c r="G24">
        <v>21207</v>
      </c>
      <c r="H24">
        <v>0</v>
      </c>
      <c r="I24">
        <v>0.43</v>
      </c>
      <c r="J24">
        <v>0</v>
      </c>
      <c r="K24">
        <v>1</v>
      </c>
      <c r="L24" t="s">
        <v>16</v>
      </c>
      <c r="M24" t="s">
        <v>17</v>
      </c>
      <c r="N24" t="s">
        <v>77</v>
      </c>
      <c r="O24" t="s">
        <v>170</v>
      </c>
      <c r="P24" t="s">
        <v>171</v>
      </c>
      <c r="Q24" t="s">
        <v>322</v>
      </c>
      <c r="R24" t="s">
        <v>59</v>
      </c>
      <c r="S24" t="s">
        <v>247</v>
      </c>
      <c r="T24" t="s">
        <v>61</v>
      </c>
      <c r="U24" t="s">
        <v>62</v>
      </c>
      <c r="V24" t="s">
        <v>248</v>
      </c>
      <c r="W24" t="s">
        <v>26</v>
      </c>
      <c r="X24" t="s">
        <v>181</v>
      </c>
      <c r="Y24" t="s">
        <v>249</v>
      </c>
      <c r="Z24" t="s">
        <v>31</v>
      </c>
      <c r="AA24" t="str">
        <f>VLOOKUP(Table113[[#This Row],[Wavelength - Dominant]],Values!$C$11:$E$20,2,0)</f>
        <v>Stock</v>
      </c>
      <c r="AD24" s="1" t="str">
        <f>CONCATENATE(Table113[[#This Row],[Color]],Table113[[#This Row],[Brightness]],Table113[[#This Row],[Stock]])</f>
        <v>Orange</v>
      </c>
    </row>
    <row r="25" spans="1:32" hidden="1">
      <c r="A25" t="s">
        <v>327</v>
      </c>
      <c r="B25" t="s">
        <v>261</v>
      </c>
      <c r="C25" t="s">
        <v>328</v>
      </c>
      <c r="D25" t="s">
        <v>329</v>
      </c>
      <c r="E25" t="s">
        <v>53</v>
      </c>
      <c r="F25" t="s">
        <v>321</v>
      </c>
      <c r="G25">
        <v>13522</v>
      </c>
      <c r="H25">
        <v>0</v>
      </c>
      <c r="I25">
        <v>0.43</v>
      </c>
      <c r="J25">
        <v>0</v>
      </c>
      <c r="K25">
        <v>1</v>
      </c>
      <c r="L25" t="s">
        <v>16</v>
      </c>
      <c r="M25" t="s">
        <v>17</v>
      </c>
      <c r="N25" t="s">
        <v>77</v>
      </c>
      <c r="O25" t="s">
        <v>170</v>
      </c>
      <c r="P25" t="s">
        <v>171</v>
      </c>
      <c r="Q25" t="s">
        <v>330</v>
      </c>
      <c r="R25" t="s">
        <v>59</v>
      </c>
      <c r="S25" t="s">
        <v>60</v>
      </c>
      <c r="T25" t="s">
        <v>61</v>
      </c>
      <c r="U25" t="s">
        <v>62</v>
      </c>
      <c r="V25" t="s">
        <v>248</v>
      </c>
      <c r="W25" t="s">
        <v>26</v>
      </c>
      <c r="X25" t="s">
        <v>181</v>
      </c>
      <c r="Y25" t="s">
        <v>259</v>
      </c>
      <c r="Z25" t="s">
        <v>31</v>
      </c>
      <c r="AA25" t="str">
        <f>VLOOKUP(Table113[[#This Row],[Wavelength - Dominant]],Values!$C$11:$E$20,2,0)</f>
        <v>Stock</v>
      </c>
      <c r="AD25" s="1" t="str">
        <f>CONCATENATE(Table113[[#This Row],[Color]],Table113[[#This Row],[Brightness]],Table113[[#This Row],[Stock]])</f>
        <v>Orange</v>
      </c>
    </row>
    <row r="26" spans="1:32" hidden="1">
      <c r="A26" t="s">
        <v>286</v>
      </c>
      <c r="B26" t="s">
        <v>241</v>
      </c>
      <c r="C26" t="s">
        <v>287</v>
      </c>
      <c r="D26" t="s">
        <v>288</v>
      </c>
      <c r="E26" t="s">
        <v>53</v>
      </c>
      <c r="F26" t="s">
        <v>244</v>
      </c>
      <c r="G26">
        <v>39110</v>
      </c>
      <c r="H26">
        <v>0</v>
      </c>
      <c r="I26">
        <v>0.51</v>
      </c>
      <c r="J26">
        <v>0</v>
      </c>
      <c r="K26">
        <v>1</v>
      </c>
      <c r="L26" t="s">
        <v>16</v>
      </c>
      <c r="M26" t="s">
        <v>17</v>
      </c>
      <c r="N26" t="s">
        <v>100</v>
      </c>
      <c r="O26" t="s">
        <v>289</v>
      </c>
      <c r="P26" t="s">
        <v>114</v>
      </c>
      <c r="Q26" t="s">
        <v>290</v>
      </c>
      <c r="R26" t="s">
        <v>273</v>
      </c>
      <c r="S26" t="s">
        <v>247</v>
      </c>
      <c r="T26" t="s">
        <v>61</v>
      </c>
      <c r="U26" t="s">
        <v>62</v>
      </c>
      <c r="V26" t="s">
        <v>248</v>
      </c>
      <c r="W26" t="s">
        <v>26</v>
      </c>
      <c r="X26" t="s">
        <v>181</v>
      </c>
      <c r="Y26" t="s">
        <v>249</v>
      </c>
      <c r="Z26" t="s">
        <v>31</v>
      </c>
      <c r="AA26" t="e">
        <f>VLOOKUP(Table113[[#This Row],[Wavelength - Dominant]],Values!$C$11:$E$20,2,0)</f>
        <v>#N/A</v>
      </c>
      <c r="AD26" s="1" t="str">
        <f>CONCATENATE(Table113[[#This Row],[Color]],Table113[[#This Row],[Brightness]],Table113[[#This Row],[Stock]])</f>
        <v>Green</v>
      </c>
    </row>
    <row r="27" spans="1:32">
      <c r="A27" t="s">
        <v>291</v>
      </c>
      <c r="B27" t="s">
        <v>292</v>
      </c>
      <c r="C27" t="s">
        <v>293</v>
      </c>
      <c r="D27" t="s">
        <v>294</v>
      </c>
      <c r="E27" t="s">
        <v>53</v>
      </c>
      <c r="F27" t="s">
        <v>295</v>
      </c>
      <c r="G27">
        <v>62831</v>
      </c>
      <c r="H27">
        <v>0</v>
      </c>
      <c r="I27">
        <v>0.57999999999999996</v>
      </c>
      <c r="J27">
        <v>0</v>
      </c>
      <c r="K27">
        <v>1</v>
      </c>
      <c r="L27" t="s">
        <v>16</v>
      </c>
      <c r="M27" t="s">
        <v>17</v>
      </c>
      <c r="N27" t="s">
        <v>150</v>
      </c>
      <c r="O27" t="s">
        <v>296</v>
      </c>
      <c r="P27" t="s">
        <v>17</v>
      </c>
      <c r="Q27" t="s">
        <v>297</v>
      </c>
      <c r="R27" t="s">
        <v>298</v>
      </c>
      <c r="S27" t="s">
        <v>247</v>
      </c>
      <c r="T27" t="s">
        <v>61</v>
      </c>
      <c r="U27" t="s">
        <v>153</v>
      </c>
      <c r="V27" t="s">
        <v>180</v>
      </c>
      <c r="W27" t="s">
        <v>26</v>
      </c>
      <c r="X27" t="s">
        <v>181</v>
      </c>
      <c r="Y27" t="s">
        <v>182</v>
      </c>
      <c r="Z27" t="s">
        <v>31</v>
      </c>
      <c r="AA27" t="e">
        <f>VLOOKUP(Table113[[#This Row],[Wavelength - Dominant]],Values!$C$11:$E$20,2,0)</f>
        <v>#N/A</v>
      </c>
      <c r="AB27" t="s">
        <v>22</v>
      </c>
      <c r="AC27" t="s">
        <v>94</v>
      </c>
      <c r="AD27" s="1" t="str">
        <f>CONCATENATE(Table113[[#This Row],[Color]],Table113[[#This Row],[Brightness]],Table113[[#This Row],[Stock]])</f>
        <v>White, CoolbrightStock</v>
      </c>
      <c r="AE27" s="9" t="s">
        <v>689</v>
      </c>
      <c r="AF27" t="s">
        <v>692</v>
      </c>
    </row>
    <row r="28" spans="1:32" hidden="1">
      <c r="A28" t="s">
        <v>299</v>
      </c>
      <c r="B28" t="s">
        <v>300</v>
      </c>
      <c r="C28" t="s">
        <v>301</v>
      </c>
      <c r="D28" t="s">
        <v>302</v>
      </c>
      <c r="E28" t="s">
        <v>53</v>
      </c>
      <c r="F28" t="s">
        <v>303</v>
      </c>
      <c r="G28">
        <v>53529</v>
      </c>
      <c r="H28">
        <v>0</v>
      </c>
      <c r="I28">
        <v>0.54</v>
      </c>
      <c r="J28">
        <v>0</v>
      </c>
      <c r="K28">
        <v>1</v>
      </c>
      <c r="L28" t="s">
        <v>16</v>
      </c>
      <c r="M28" t="s">
        <v>17</v>
      </c>
      <c r="N28" t="s">
        <v>150</v>
      </c>
      <c r="O28" t="s">
        <v>296</v>
      </c>
      <c r="P28" t="s">
        <v>17</v>
      </c>
      <c r="Q28" t="s">
        <v>304</v>
      </c>
      <c r="R28" t="s">
        <v>298</v>
      </c>
      <c r="S28" t="s">
        <v>247</v>
      </c>
      <c r="T28" t="s">
        <v>61</v>
      </c>
      <c r="U28" t="s">
        <v>153</v>
      </c>
      <c r="V28" t="s">
        <v>248</v>
      </c>
      <c r="W28" t="s">
        <v>26</v>
      </c>
      <c r="X28" t="s">
        <v>181</v>
      </c>
      <c r="Y28" t="s">
        <v>305</v>
      </c>
      <c r="Z28" t="s">
        <v>31</v>
      </c>
      <c r="AA28" t="e">
        <f>VLOOKUP(Table113[[#This Row],[Wavelength - Dominant]],Values!$C$11:$E$20,2,0)</f>
        <v>#N/A</v>
      </c>
      <c r="AD28" s="1" t="str">
        <f>CONCATENATE(Table113[[#This Row],[Color]],Table113[[#This Row],[Brightness]],Table113[[#This Row],[Stock]])</f>
        <v>White, Cool</v>
      </c>
    </row>
    <row r="29" spans="1:32">
      <c r="A29" t="s">
        <v>211</v>
      </c>
      <c r="B29" t="s">
        <v>199</v>
      </c>
      <c r="C29" t="s">
        <v>212</v>
      </c>
      <c r="D29" t="s">
        <v>213</v>
      </c>
      <c r="E29" t="s">
        <v>53</v>
      </c>
      <c r="F29" t="s">
        <v>214</v>
      </c>
      <c r="G29">
        <v>99743</v>
      </c>
      <c r="H29">
        <v>0</v>
      </c>
      <c r="I29">
        <v>0.3</v>
      </c>
      <c r="J29">
        <v>0</v>
      </c>
      <c r="K29">
        <v>1</v>
      </c>
      <c r="L29" t="s">
        <v>16</v>
      </c>
      <c r="M29" t="s">
        <v>17</v>
      </c>
      <c r="N29" t="s">
        <v>69</v>
      </c>
      <c r="O29" t="s">
        <v>130</v>
      </c>
      <c r="P29" t="s">
        <v>131</v>
      </c>
      <c r="Q29" t="s">
        <v>80</v>
      </c>
      <c r="R29" t="s">
        <v>59</v>
      </c>
      <c r="S29" t="s">
        <v>82</v>
      </c>
      <c r="T29" t="s">
        <v>61</v>
      </c>
      <c r="U29" t="s">
        <v>62</v>
      </c>
      <c r="V29" t="s">
        <v>180</v>
      </c>
      <c r="W29" t="s">
        <v>26</v>
      </c>
      <c r="X29" t="s">
        <v>181</v>
      </c>
      <c r="Y29" t="s">
        <v>193</v>
      </c>
      <c r="Z29" t="s">
        <v>31</v>
      </c>
      <c r="AA29" t="str">
        <f>VLOOKUP(Table113[[#This Row],[Wavelength - Dominant]],Values!$C$11:$E$20,2,0)</f>
        <v>Stock</v>
      </c>
      <c r="AB29" t="s">
        <v>22</v>
      </c>
      <c r="AC29" t="s">
        <v>83</v>
      </c>
      <c r="AD29" s="1" t="str">
        <f>CONCATENATE(Table113[[#This Row],[Color]],Table113[[#This Row],[Brightness]],Table113[[#This Row],[Stock]])</f>
        <v>ReddimStock</v>
      </c>
      <c r="AE29" s="9" t="s">
        <v>689</v>
      </c>
      <c r="AF29" t="s">
        <v>692</v>
      </c>
    </row>
    <row r="30" spans="1:32">
      <c r="A30" t="s">
        <v>311</v>
      </c>
      <c r="B30" t="s">
        <v>188</v>
      </c>
      <c r="C30" t="s">
        <v>312</v>
      </c>
      <c r="D30" t="s">
        <v>313</v>
      </c>
      <c r="E30" t="s">
        <v>53</v>
      </c>
      <c r="F30" t="s">
        <v>214</v>
      </c>
      <c r="G30">
        <v>30517</v>
      </c>
      <c r="H30">
        <v>0</v>
      </c>
      <c r="I30">
        <v>0.43</v>
      </c>
      <c r="J30">
        <v>0</v>
      </c>
      <c r="K30">
        <v>1</v>
      </c>
      <c r="L30" t="s">
        <v>16</v>
      </c>
      <c r="M30" t="s">
        <v>17</v>
      </c>
      <c r="N30" t="s">
        <v>69</v>
      </c>
      <c r="O30" t="s">
        <v>135</v>
      </c>
      <c r="P30" t="s">
        <v>130</v>
      </c>
      <c r="Q30" t="s">
        <v>58</v>
      </c>
      <c r="R30" t="s">
        <v>59</v>
      </c>
      <c r="S30" t="s">
        <v>60</v>
      </c>
      <c r="T30" t="s">
        <v>61</v>
      </c>
      <c r="U30" t="s">
        <v>62</v>
      </c>
      <c r="V30" t="s">
        <v>192</v>
      </c>
      <c r="W30" t="s">
        <v>26</v>
      </c>
      <c r="X30" t="s">
        <v>181</v>
      </c>
      <c r="Y30" t="s">
        <v>193</v>
      </c>
      <c r="Z30" t="s">
        <v>31</v>
      </c>
      <c r="AA30" t="str">
        <f>VLOOKUP(Table113[[#This Row],[Wavelength - Dominant]],Values!$C$11:$E$20,2,0)</f>
        <v>Stock</v>
      </c>
      <c r="AB30" t="s">
        <v>22</v>
      </c>
      <c r="AC30" t="s">
        <v>94</v>
      </c>
      <c r="AD30" s="1" t="str">
        <f>CONCATENATE(Table113[[#This Row],[Color]],Table113[[#This Row],[Brightness]],Table113[[#This Row],[Stock]])</f>
        <v>RedbrightStock</v>
      </c>
      <c r="AE30" s="9" t="s">
        <v>689</v>
      </c>
      <c r="AF30" t="s">
        <v>692</v>
      </c>
    </row>
    <row r="31" spans="1:32">
      <c r="A31" t="s">
        <v>194</v>
      </c>
      <c r="B31" t="s">
        <v>176</v>
      </c>
      <c r="C31" t="s">
        <v>195</v>
      </c>
      <c r="D31" t="s">
        <v>196</v>
      </c>
      <c r="E31" t="s">
        <v>53</v>
      </c>
      <c r="F31" t="s">
        <v>197</v>
      </c>
      <c r="G31">
        <v>147874</v>
      </c>
      <c r="H31">
        <v>0</v>
      </c>
      <c r="I31">
        <v>0.32</v>
      </c>
      <c r="J31">
        <v>0</v>
      </c>
      <c r="K31">
        <v>1</v>
      </c>
      <c r="L31" t="s">
        <v>16</v>
      </c>
      <c r="M31" t="s">
        <v>17</v>
      </c>
      <c r="N31" t="s">
        <v>158</v>
      </c>
      <c r="O31" t="s">
        <v>159</v>
      </c>
      <c r="P31" t="s">
        <v>160</v>
      </c>
      <c r="Q31" t="s">
        <v>92</v>
      </c>
      <c r="R31" t="s">
        <v>81</v>
      </c>
      <c r="S31" t="s">
        <v>60</v>
      </c>
      <c r="T31" t="s">
        <v>61</v>
      </c>
      <c r="U31" t="s">
        <v>62</v>
      </c>
      <c r="V31" t="s">
        <v>180</v>
      </c>
      <c r="W31" t="s">
        <v>26</v>
      </c>
      <c r="X31" t="s">
        <v>181</v>
      </c>
      <c r="Y31" t="s">
        <v>182</v>
      </c>
      <c r="Z31" t="s">
        <v>31</v>
      </c>
      <c r="AA31" t="str">
        <f>VLOOKUP(Table113[[#This Row],[Wavelength - Dominant]],Values!$C$11:$E$20,2,0)</f>
        <v>Stock</v>
      </c>
      <c r="AB31" t="s">
        <v>22</v>
      </c>
      <c r="AC31" t="s">
        <v>94</v>
      </c>
      <c r="AD31" s="1" t="str">
        <f>CONCATENATE(Table113[[#This Row],[Color]],Table113[[#This Row],[Brightness]],Table113[[#This Row],[Stock]])</f>
        <v>YellowbrightStock</v>
      </c>
      <c r="AE31" s="9" t="s">
        <v>689</v>
      </c>
      <c r="AF31" t="s">
        <v>692</v>
      </c>
    </row>
    <row r="32" spans="1:32" hidden="1">
      <c r="A32" t="s">
        <v>215</v>
      </c>
      <c r="B32" t="s">
        <v>204</v>
      </c>
      <c r="C32" t="s">
        <v>216</v>
      </c>
      <c r="D32" t="s">
        <v>217</v>
      </c>
      <c r="E32" t="s">
        <v>53</v>
      </c>
      <c r="F32" t="s">
        <v>218</v>
      </c>
      <c r="G32">
        <v>97470</v>
      </c>
      <c r="H32">
        <v>0</v>
      </c>
      <c r="I32">
        <v>0.3</v>
      </c>
      <c r="J32">
        <v>0</v>
      </c>
      <c r="K32">
        <v>1</v>
      </c>
      <c r="L32" t="s">
        <v>16</v>
      </c>
      <c r="M32" t="s">
        <v>17</v>
      </c>
      <c r="N32" t="s">
        <v>158</v>
      </c>
      <c r="O32" t="s">
        <v>159</v>
      </c>
      <c r="P32" t="s">
        <v>160</v>
      </c>
      <c r="Q32" t="s">
        <v>92</v>
      </c>
      <c r="R32" t="s">
        <v>81</v>
      </c>
      <c r="S32" t="s">
        <v>60</v>
      </c>
      <c r="T32" t="s">
        <v>61</v>
      </c>
      <c r="U32" t="s">
        <v>62</v>
      </c>
      <c r="V32" t="s">
        <v>192</v>
      </c>
      <c r="W32" t="s">
        <v>26</v>
      </c>
      <c r="X32" t="s">
        <v>181</v>
      </c>
      <c r="Y32" t="s">
        <v>193</v>
      </c>
      <c r="Z32" t="s">
        <v>31</v>
      </c>
      <c r="AA32" t="str">
        <f>VLOOKUP(Table113[[#This Row],[Wavelength - Dominant]],Values!$C$11:$E$20,2,0)</f>
        <v>Stock</v>
      </c>
      <c r="AD32" s="1" t="str">
        <f>CONCATENATE(Table113[[#This Row],[Color]],Table113[[#This Row],[Brightness]],Table113[[#This Row],[Stock]])</f>
        <v>Yellow</v>
      </c>
    </row>
    <row r="33" spans="1:33" hidden="1">
      <c r="A33" t="s">
        <v>323</v>
      </c>
      <c r="B33" t="s">
        <v>261</v>
      </c>
      <c r="C33" t="s">
        <v>324</v>
      </c>
      <c r="D33" t="s">
        <v>325</v>
      </c>
      <c r="E33" t="s">
        <v>53</v>
      </c>
      <c r="F33" t="s">
        <v>317</v>
      </c>
      <c r="G33">
        <v>13588</v>
      </c>
      <c r="H33">
        <v>0</v>
      </c>
      <c r="I33">
        <v>0.43</v>
      </c>
      <c r="J33">
        <v>0</v>
      </c>
      <c r="K33">
        <v>1</v>
      </c>
      <c r="L33" t="s">
        <v>16</v>
      </c>
      <c r="M33" t="s">
        <v>17</v>
      </c>
      <c r="N33" t="s">
        <v>158</v>
      </c>
      <c r="O33" t="s">
        <v>326</v>
      </c>
      <c r="P33" t="s">
        <v>160</v>
      </c>
      <c r="Q33" t="s">
        <v>92</v>
      </c>
      <c r="R33" t="s">
        <v>59</v>
      </c>
      <c r="S33" t="s">
        <v>60</v>
      </c>
      <c r="T33" t="s">
        <v>61</v>
      </c>
      <c r="U33" t="s">
        <v>62</v>
      </c>
      <c r="V33" t="s">
        <v>248</v>
      </c>
      <c r="W33" t="s">
        <v>26</v>
      </c>
      <c r="X33" t="s">
        <v>181</v>
      </c>
      <c r="Y33" t="s">
        <v>259</v>
      </c>
      <c r="Z33" t="s">
        <v>31</v>
      </c>
      <c r="AA33" t="e">
        <f>VLOOKUP(Table113[[#This Row],[Wavelength - Dominant]],Values!$C$11:$E$20,2,0)</f>
        <v>#N/A</v>
      </c>
      <c r="AD33" s="1" t="str">
        <f>CONCATENATE(Table113[[#This Row],[Color]],Table113[[#This Row],[Brightness]],Table113[[#This Row],[Stock]])</f>
        <v>Yellow</v>
      </c>
    </row>
    <row r="34" spans="1:33">
      <c r="A34" t="s">
        <v>219</v>
      </c>
      <c r="B34" t="s">
        <v>199</v>
      </c>
      <c r="C34" t="s">
        <v>220</v>
      </c>
      <c r="D34" t="s">
        <v>221</v>
      </c>
      <c r="E34" t="s">
        <v>53</v>
      </c>
      <c r="F34" t="s">
        <v>218</v>
      </c>
      <c r="G34">
        <v>89454</v>
      </c>
      <c r="H34">
        <v>0</v>
      </c>
      <c r="I34">
        <v>0.3</v>
      </c>
      <c r="J34">
        <v>0</v>
      </c>
      <c r="K34">
        <v>1</v>
      </c>
      <c r="L34" t="s">
        <v>16</v>
      </c>
      <c r="M34" t="s">
        <v>17</v>
      </c>
      <c r="N34" t="s">
        <v>158</v>
      </c>
      <c r="O34" t="s">
        <v>160</v>
      </c>
      <c r="P34" t="s">
        <v>165</v>
      </c>
      <c r="Q34" t="s">
        <v>110</v>
      </c>
      <c r="R34" t="s">
        <v>81</v>
      </c>
      <c r="S34" t="s">
        <v>82</v>
      </c>
      <c r="T34" t="s">
        <v>61</v>
      </c>
      <c r="U34" t="s">
        <v>62</v>
      </c>
      <c r="V34" t="s">
        <v>192</v>
      </c>
      <c r="W34" t="s">
        <v>26</v>
      </c>
      <c r="X34" t="s">
        <v>181</v>
      </c>
      <c r="Y34" t="s">
        <v>193</v>
      </c>
      <c r="Z34" t="s">
        <v>31</v>
      </c>
      <c r="AA34" t="str">
        <f>VLOOKUP(Table113[[#This Row],[Wavelength - Dominant]],Values!$C$11:$E$20,2,0)</f>
        <v>Stock</v>
      </c>
      <c r="AB34" t="s">
        <v>22</v>
      </c>
      <c r="AC34" t="s">
        <v>83</v>
      </c>
      <c r="AD34" s="1" t="str">
        <f>CONCATENATE(Table113[[#This Row],[Color]],Table113[[#This Row],[Brightness]],Table113[[#This Row],[Stock]])</f>
        <v>YellowdimStock</v>
      </c>
      <c r="AE34" s="9" t="s">
        <v>689</v>
      </c>
      <c r="AF34" t="s">
        <v>692</v>
      </c>
    </row>
    <row r="35" spans="1:33" hidden="1">
      <c r="A35" t="s">
        <v>331</v>
      </c>
      <c r="B35" t="s">
        <v>241</v>
      </c>
      <c r="C35" t="s">
        <v>332</v>
      </c>
      <c r="D35" t="s">
        <v>333</v>
      </c>
      <c r="E35" t="s">
        <v>53</v>
      </c>
      <c r="F35" t="s">
        <v>334</v>
      </c>
      <c r="G35">
        <v>25473</v>
      </c>
      <c r="H35">
        <v>0</v>
      </c>
      <c r="I35">
        <v>0.45</v>
      </c>
      <c r="J35">
        <v>0</v>
      </c>
      <c r="K35">
        <v>1</v>
      </c>
      <c r="L35" t="s">
        <v>16</v>
      </c>
      <c r="M35" t="s">
        <v>17</v>
      </c>
      <c r="N35" t="s">
        <v>69</v>
      </c>
      <c r="O35" t="s">
        <v>335</v>
      </c>
      <c r="P35" t="s">
        <v>71</v>
      </c>
      <c r="Q35" t="s">
        <v>336</v>
      </c>
      <c r="R35" t="s">
        <v>337</v>
      </c>
      <c r="S35" t="s">
        <v>338</v>
      </c>
      <c r="T35" t="s">
        <v>61</v>
      </c>
      <c r="U35" t="s">
        <v>62</v>
      </c>
      <c r="V35" t="s">
        <v>248</v>
      </c>
      <c r="W35" t="s">
        <v>26</v>
      </c>
      <c r="X35" t="s">
        <v>181</v>
      </c>
      <c r="Y35" t="s">
        <v>249</v>
      </c>
      <c r="Z35" t="s">
        <v>31</v>
      </c>
      <c r="AA35" t="e">
        <f>VLOOKUP(Table113[[#This Row],[Wavelength - Dominant]],Values!$C$11:$E$20,2,0)</f>
        <v>#N/A</v>
      </c>
      <c r="AD35" s="1" t="str">
        <f>CONCATENATE(Table113[[#This Row],[Color]],Table113[[#This Row],[Brightness]],Table113[[#This Row],[Stock]])</f>
        <v>Red</v>
      </c>
    </row>
    <row r="36" spans="1:33" hidden="1">
      <c r="A36" t="s">
        <v>314</v>
      </c>
      <c r="B36" t="s">
        <v>261</v>
      </c>
      <c r="C36" t="s">
        <v>315</v>
      </c>
      <c r="D36" t="s">
        <v>316</v>
      </c>
      <c r="E36" t="s">
        <v>53</v>
      </c>
      <c r="F36" t="s">
        <v>317</v>
      </c>
      <c r="G36">
        <v>29432</v>
      </c>
      <c r="H36">
        <v>0</v>
      </c>
      <c r="I36">
        <v>0.43</v>
      </c>
      <c r="J36">
        <v>0</v>
      </c>
      <c r="K36">
        <v>1</v>
      </c>
      <c r="L36" t="s">
        <v>16</v>
      </c>
      <c r="M36" t="s">
        <v>17</v>
      </c>
      <c r="N36" t="s">
        <v>158</v>
      </c>
      <c r="O36" t="s">
        <v>159</v>
      </c>
      <c r="P36" t="s">
        <v>159</v>
      </c>
      <c r="Q36" t="s">
        <v>254</v>
      </c>
      <c r="R36" t="s">
        <v>59</v>
      </c>
      <c r="S36" t="s">
        <v>247</v>
      </c>
      <c r="T36" t="s">
        <v>61</v>
      </c>
      <c r="U36" t="s">
        <v>62</v>
      </c>
      <c r="V36" t="s">
        <v>248</v>
      </c>
      <c r="W36" t="s">
        <v>26</v>
      </c>
      <c r="X36" t="s">
        <v>181</v>
      </c>
      <c r="Y36" t="s">
        <v>249</v>
      </c>
      <c r="Z36" t="s">
        <v>31</v>
      </c>
      <c r="AA36" t="str">
        <f>VLOOKUP(Table113[[#This Row],[Wavelength - Dominant]],Values!$C$11:$E$20,2,0)</f>
        <v>Stock</v>
      </c>
      <c r="AD36" s="1" t="str">
        <f>CONCATENATE(Table113[[#This Row],[Color]],Table113[[#This Row],[Brightness]],Table113[[#This Row],[Stock]])</f>
        <v>Yellow</v>
      </c>
    </row>
    <row r="37" spans="1:33" hidden="1">
      <c r="A37" t="s">
        <v>342</v>
      </c>
      <c r="B37" t="s">
        <v>275</v>
      </c>
      <c r="C37" t="s">
        <v>343</v>
      </c>
      <c r="D37" t="s">
        <v>344</v>
      </c>
      <c r="E37" t="s">
        <v>53</v>
      </c>
      <c r="F37" t="s">
        <v>345</v>
      </c>
      <c r="G37">
        <v>18118</v>
      </c>
      <c r="H37">
        <v>0</v>
      </c>
      <c r="I37">
        <v>0.54</v>
      </c>
      <c r="J37">
        <v>0</v>
      </c>
      <c r="K37">
        <v>1</v>
      </c>
      <c r="L37" t="s">
        <v>16</v>
      </c>
      <c r="M37" t="s">
        <v>17</v>
      </c>
      <c r="N37" t="s">
        <v>150</v>
      </c>
      <c r="O37" t="s">
        <v>296</v>
      </c>
      <c r="P37" t="s">
        <v>17</v>
      </c>
      <c r="Q37" t="s">
        <v>346</v>
      </c>
      <c r="R37" t="s">
        <v>298</v>
      </c>
      <c r="S37" t="s">
        <v>247</v>
      </c>
      <c r="T37" t="s">
        <v>61</v>
      </c>
      <c r="U37" t="s">
        <v>153</v>
      </c>
      <c r="V37" t="s">
        <v>248</v>
      </c>
      <c r="W37" t="s">
        <v>26</v>
      </c>
      <c r="X37" t="s">
        <v>181</v>
      </c>
      <c r="Y37" t="s">
        <v>259</v>
      </c>
      <c r="Z37" t="s">
        <v>31</v>
      </c>
      <c r="AA37" t="e">
        <f>VLOOKUP(Table113[[#This Row],[Wavelength - Dominant]],Values!$C$11:$E$20,2,0)</f>
        <v>#N/A</v>
      </c>
      <c r="AD37" s="1" t="str">
        <f>CONCATENATE(Table113[[#This Row],[Color]],Table113[[#This Row],[Brightness]],Table113[[#This Row],[Stock]])</f>
        <v>White, Cool</v>
      </c>
    </row>
    <row r="38" spans="1:33" hidden="1">
      <c r="A38" t="s">
        <v>347</v>
      </c>
      <c r="B38" t="s">
        <v>204</v>
      </c>
      <c r="C38" t="s">
        <v>348</v>
      </c>
      <c r="D38" t="s">
        <v>349</v>
      </c>
      <c r="E38" t="s">
        <v>53</v>
      </c>
      <c r="F38" t="s">
        <v>350</v>
      </c>
      <c r="G38">
        <v>0</v>
      </c>
      <c r="H38">
        <v>0</v>
      </c>
      <c r="I38" t="s">
        <v>19</v>
      </c>
      <c r="J38">
        <v>0</v>
      </c>
      <c r="K38">
        <v>1</v>
      </c>
      <c r="L38" t="s">
        <v>16</v>
      </c>
      <c r="M38" t="s">
        <v>17</v>
      </c>
      <c r="N38" t="s">
        <v>55</v>
      </c>
      <c r="O38" t="s">
        <v>56</v>
      </c>
      <c r="P38" t="s">
        <v>57</v>
      </c>
      <c r="Q38" t="s">
        <v>58</v>
      </c>
      <c r="R38" t="s">
        <v>59</v>
      </c>
      <c r="S38" t="s">
        <v>60</v>
      </c>
      <c r="T38" t="s">
        <v>61</v>
      </c>
      <c r="U38" t="s">
        <v>62</v>
      </c>
      <c r="V38" t="s">
        <v>192</v>
      </c>
      <c r="W38" t="s">
        <v>26</v>
      </c>
      <c r="X38" t="s">
        <v>181</v>
      </c>
      <c r="Y38" t="s">
        <v>193</v>
      </c>
      <c r="Z38" t="s">
        <v>31</v>
      </c>
      <c r="AD38" s="1" t="str">
        <f>CONCATENATE(Table113[[#This Row],[Color]],Table113[[#This Row],[Brightness]],Table113[[#This Row],[Stock]])</f>
        <v>Amber</v>
      </c>
    </row>
    <row r="39" spans="1:33" hidden="1">
      <c r="A39" t="s">
        <v>351</v>
      </c>
      <c r="B39" t="s">
        <v>176</v>
      </c>
      <c r="C39" t="s">
        <v>352</v>
      </c>
      <c r="D39" t="s">
        <v>353</v>
      </c>
      <c r="E39" t="s">
        <v>53</v>
      </c>
      <c r="F39" t="s">
        <v>354</v>
      </c>
      <c r="G39">
        <v>0</v>
      </c>
      <c r="H39">
        <v>0</v>
      </c>
      <c r="I39" t="s">
        <v>19</v>
      </c>
      <c r="J39">
        <v>0</v>
      </c>
      <c r="K39">
        <v>1</v>
      </c>
      <c r="L39" t="s">
        <v>16</v>
      </c>
      <c r="M39" t="s">
        <v>17</v>
      </c>
      <c r="N39" t="s">
        <v>55</v>
      </c>
      <c r="O39" t="s">
        <v>78</v>
      </c>
      <c r="P39" t="s">
        <v>79</v>
      </c>
      <c r="Q39" t="s">
        <v>355</v>
      </c>
      <c r="R39" t="s">
        <v>81</v>
      </c>
      <c r="S39" t="s">
        <v>60</v>
      </c>
      <c r="T39" t="s">
        <v>61</v>
      </c>
      <c r="U39" t="s">
        <v>62</v>
      </c>
      <c r="V39" t="s">
        <v>180</v>
      </c>
      <c r="W39" t="s">
        <v>26</v>
      </c>
      <c r="X39" t="s">
        <v>181</v>
      </c>
      <c r="Y39" t="s">
        <v>182</v>
      </c>
      <c r="Z39" t="s">
        <v>31</v>
      </c>
      <c r="AD39" s="1" t="str">
        <f>CONCATENATE(Table113[[#This Row],[Color]],Table113[[#This Row],[Brightness]],Table113[[#This Row],[Stock]])</f>
        <v>Amber</v>
      </c>
    </row>
    <row r="40" spans="1:33" hidden="1">
      <c r="A40" t="s">
        <v>211</v>
      </c>
      <c r="B40" t="s">
        <v>176</v>
      </c>
      <c r="C40" t="s">
        <v>356</v>
      </c>
      <c r="D40" t="s">
        <v>357</v>
      </c>
      <c r="E40" t="s">
        <v>53</v>
      </c>
      <c r="F40" t="s">
        <v>358</v>
      </c>
      <c r="G40">
        <v>0</v>
      </c>
      <c r="H40">
        <v>0</v>
      </c>
      <c r="I40" t="s">
        <v>19</v>
      </c>
      <c r="J40">
        <v>0</v>
      </c>
      <c r="K40">
        <v>1</v>
      </c>
      <c r="L40" t="s">
        <v>16</v>
      </c>
      <c r="M40" t="s">
        <v>17</v>
      </c>
      <c r="N40" t="s">
        <v>69</v>
      </c>
      <c r="O40" t="s">
        <v>130</v>
      </c>
      <c r="P40" t="s">
        <v>131</v>
      </c>
      <c r="Q40" t="s">
        <v>355</v>
      </c>
      <c r="R40" t="s">
        <v>59</v>
      </c>
      <c r="S40" t="s">
        <v>60</v>
      </c>
      <c r="T40" t="s">
        <v>61</v>
      </c>
      <c r="U40" t="s">
        <v>62</v>
      </c>
      <c r="V40" t="s">
        <v>180</v>
      </c>
      <c r="W40" t="s">
        <v>26</v>
      </c>
      <c r="X40" t="s">
        <v>181</v>
      </c>
      <c r="Y40" t="s">
        <v>182</v>
      </c>
      <c r="Z40" t="s">
        <v>31</v>
      </c>
      <c r="AD40" s="1" t="str">
        <f>CONCATENATE(Table113[[#This Row],[Color]],Table113[[#This Row],[Brightness]],Table113[[#This Row],[Stock]])</f>
        <v>Red</v>
      </c>
    </row>
    <row r="41" spans="1:33" hidden="1">
      <c r="A41" t="s">
        <v>359</v>
      </c>
      <c r="B41" t="s">
        <v>176</v>
      </c>
      <c r="C41" t="s">
        <v>360</v>
      </c>
      <c r="D41" t="s">
        <v>361</v>
      </c>
      <c r="E41" t="s">
        <v>53</v>
      </c>
      <c r="F41" t="s">
        <v>358</v>
      </c>
      <c r="G41">
        <v>0</v>
      </c>
      <c r="H41">
        <v>0</v>
      </c>
      <c r="I41" t="s">
        <v>19</v>
      </c>
      <c r="J41">
        <v>0</v>
      </c>
      <c r="K41">
        <v>1</v>
      </c>
      <c r="L41" t="s">
        <v>16</v>
      </c>
      <c r="M41" t="s">
        <v>17</v>
      </c>
      <c r="N41" t="s">
        <v>69</v>
      </c>
      <c r="O41" t="s">
        <v>135</v>
      </c>
      <c r="P41" t="s">
        <v>130</v>
      </c>
      <c r="Q41" t="s">
        <v>136</v>
      </c>
      <c r="R41" t="s">
        <v>59</v>
      </c>
      <c r="S41" t="s">
        <v>60</v>
      </c>
      <c r="T41" t="s">
        <v>61</v>
      </c>
      <c r="U41" t="s">
        <v>62</v>
      </c>
      <c r="V41" t="s">
        <v>180</v>
      </c>
      <c r="W41" t="s">
        <v>26</v>
      </c>
      <c r="X41" t="s">
        <v>181</v>
      </c>
      <c r="Y41" t="s">
        <v>182</v>
      </c>
      <c r="Z41" t="s">
        <v>31</v>
      </c>
      <c r="AD41" s="1" t="str">
        <f>CONCATENATE(Table113[[#This Row],[Color]],Table113[[#This Row],[Brightness]],Table113[[#This Row],[Stock]])</f>
        <v>Red</v>
      </c>
    </row>
    <row r="42" spans="1:33" hidden="1">
      <c r="A42" t="s">
        <v>362</v>
      </c>
      <c r="B42" t="s">
        <v>363</v>
      </c>
      <c r="C42" t="s">
        <v>364</v>
      </c>
      <c r="D42" t="s">
        <v>365</v>
      </c>
      <c r="E42" t="s">
        <v>53</v>
      </c>
      <c r="F42" t="s">
        <v>237</v>
      </c>
      <c r="G42">
        <v>0</v>
      </c>
      <c r="H42">
        <v>0</v>
      </c>
      <c r="I42" t="s">
        <v>19</v>
      </c>
      <c r="J42">
        <v>0</v>
      </c>
      <c r="K42">
        <v>1</v>
      </c>
      <c r="L42" t="s">
        <v>16</v>
      </c>
      <c r="M42" t="s">
        <v>17</v>
      </c>
      <c r="N42" t="s">
        <v>89</v>
      </c>
      <c r="O42" t="s">
        <v>90</v>
      </c>
      <c r="P42" t="s">
        <v>91</v>
      </c>
      <c r="Q42" t="s">
        <v>366</v>
      </c>
      <c r="R42" t="s">
        <v>239</v>
      </c>
      <c r="S42" t="s">
        <v>60</v>
      </c>
      <c r="T42" t="s">
        <v>61</v>
      </c>
      <c r="U42" t="s">
        <v>62</v>
      </c>
      <c r="V42" t="s">
        <v>248</v>
      </c>
      <c r="W42" t="s">
        <v>26</v>
      </c>
      <c r="X42" t="s">
        <v>181</v>
      </c>
      <c r="Y42" t="s">
        <v>305</v>
      </c>
      <c r="Z42" t="s">
        <v>31</v>
      </c>
      <c r="AD42" s="1" t="str">
        <f>CONCATENATE(Table113[[#This Row],[Color]],Table113[[#This Row],[Brightness]],Table113[[#This Row],[Stock]])</f>
        <v>Blue</v>
      </c>
    </row>
    <row r="43" spans="1:33" hidden="1">
      <c r="A43" t="s">
        <v>367</v>
      </c>
      <c r="B43" t="s">
        <v>368</v>
      </c>
      <c r="C43" t="s">
        <v>369</v>
      </c>
      <c r="D43" t="s">
        <v>370</v>
      </c>
      <c r="E43" t="s">
        <v>53</v>
      </c>
      <c r="F43" t="s">
        <v>303</v>
      </c>
      <c r="G43">
        <v>0</v>
      </c>
      <c r="H43">
        <v>0</v>
      </c>
      <c r="I43" t="s">
        <v>19</v>
      </c>
      <c r="J43">
        <v>0</v>
      </c>
      <c r="K43">
        <v>1</v>
      </c>
      <c r="L43" t="s">
        <v>16</v>
      </c>
      <c r="M43" t="s">
        <v>17</v>
      </c>
      <c r="N43" t="s">
        <v>150</v>
      </c>
      <c r="O43" t="s">
        <v>296</v>
      </c>
      <c r="P43" t="s">
        <v>17</v>
      </c>
      <c r="Q43" t="s">
        <v>371</v>
      </c>
      <c r="R43" t="s">
        <v>372</v>
      </c>
      <c r="S43" t="s">
        <v>247</v>
      </c>
      <c r="T43" t="s">
        <v>61</v>
      </c>
      <c r="U43" t="s">
        <v>153</v>
      </c>
      <c r="V43" t="s">
        <v>180</v>
      </c>
      <c r="W43" t="s">
        <v>26</v>
      </c>
      <c r="X43" t="s">
        <v>181</v>
      </c>
      <c r="Y43" t="s">
        <v>182</v>
      </c>
      <c r="Z43" t="s">
        <v>31</v>
      </c>
      <c r="AD43" s="1" t="str">
        <f>CONCATENATE(Table113[[#This Row],[Color]],Table113[[#This Row],[Brightness]],Table113[[#This Row],[Stock]])</f>
        <v>White, Cool</v>
      </c>
    </row>
    <row r="44" spans="1:33" hidden="1">
      <c r="A44" t="s">
        <v>373</v>
      </c>
      <c r="B44" t="s">
        <v>374</v>
      </c>
      <c r="C44" t="s">
        <v>375</v>
      </c>
      <c r="D44" t="s">
        <v>376</v>
      </c>
      <c r="E44" t="s">
        <v>53</v>
      </c>
      <c r="F44" t="s">
        <v>377</v>
      </c>
      <c r="G44">
        <v>0</v>
      </c>
      <c r="H44">
        <v>0</v>
      </c>
      <c r="I44" t="s">
        <v>19</v>
      </c>
      <c r="J44">
        <v>0</v>
      </c>
      <c r="K44">
        <v>1</v>
      </c>
      <c r="L44" t="s">
        <v>16</v>
      </c>
      <c r="M44" t="s">
        <v>17</v>
      </c>
      <c r="N44" t="s">
        <v>150</v>
      </c>
      <c r="O44" t="s">
        <v>378</v>
      </c>
      <c r="P44" t="s">
        <v>17</v>
      </c>
      <c r="Q44" t="s">
        <v>379</v>
      </c>
      <c r="R44" t="s">
        <v>380</v>
      </c>
      <c r="S44" t="s">
        <v>338</v>
      </c>
      <c r="T44" t="s">
        <v>61</v>
      </c>
      <c r="U44" t="s">
        <v>153</v>
      </c>
      <c r="V44" t="s">
        <v>248</v>
      </c>
      <c r="W44" t="s">
        <v>26</v>
      </c>
      <c r="X44" t="s">
        <v>181</v>
      </c>
      <c r="Y44" t="s">
        <v>305</v>
      </c>
      <c r="Z44" t="s">
        <v>31</v>
      </c>
      <c r="AD44" s="1" t="str">
        <f>CONCATENATE(Table113[[#This Row],[Color]],Table113[[#This Row],[Brightness]],Table113[[#This Row],[Stock]])</f>
        <v>White, Cool</v>
      </c>
    </row>
    <row r="45" spans="1:33" hidden="1">
      <c r="A45" t="s">
        <v>381</v>
      </c>
      <c r="B45" t="s">
        <v>382</v>
      </c>
      <c r="C45" t="s">
        <v>383</v>
      </c>
      <c r="D45" t="s">
        <v>384</v>
      </c>
      <c r="E45" t="s">
        <v>53</v>
      </c>
      <c r="F45" t="s">
        <v>385</v>
      </c>
      <c r="G45">
        <v>0</v>
      </c>
      <c r="H45">
        <v>0</v>
      </c>
      <c r="I45" t="s">
        <v>19</v>
      </c>
      <c r="J45">
        <v>0</v>
      </c>
      <c r="K45">
        <v>1</v>
      </c>
      <c r="L45" t="s">
        <v>16</v>
      </c>
      <c r="M45" t="s">
        <v>17</v>
      </c>
      <c r="N45" t="s">
        <v>150</v>
      </c>
      <c r="O45" t="s">
        <v>378</v>
      </c>
      <c r="P45" t="s">
        <v>17</v>
      </c>
      <c r="Q45" t="s">
        <v>161</v>
      </c>
      <c r="R45" t="s">
        <v>298</v>
      </c>
      <c r="S45" t="s">
        <v>247</v>
      </c>
      <c r="T45" t="s">
        <v>61</v>
      </c>
      <c r="U45" t="s">
        <v>153</v>
      </c>
      <c r="V45" t="s">
        <v>248</v>
      </c>
      <c r="W45" t="s">
        <v>26</v>
      </c>
      <c r="X45" t="s">
        <v>181</v>
      </c>
      <c r="Y45" t="s">
        <v>305</v>
      </c>
      <c r="Z45" t="s">
        <v>31</v>
      </c>
      <c r="AD45" s="1" t="str">
        <f>CONCATENATE(Table113[[#This Row],[Color]],Table113[[#This Row],[Brightness]],Table113[[#This Row],[Stock]])</f>
        <v>White, Cool</v>
      </c>
    </row>
    <row r="46" spans="1:33" hidden="1">
      <c r="A46" s="2" t="s">
        <v>386</v>
      </c>
      <c r="B46" s="2" t="s">
        <v>387</v>
      </c>
      <c r="C46" s="2" t="s">
        <v>388</v>
      </c>
      <c r="D46" s="2" t="s">
        <v>389</v>
      </c>
      <c r="E46" s="2" t="s">
        <v>53</v>
      </c>
      <c r="F46" s="2" t="s">
        <v>385</v>
      </c>
      <c r="G46" s="2">
        <v>0</v>
      </c>
      <c r="H46" s="2">
        <v>0</v>
      </c>
      <c r="I46" s="2" t="s">
        <v>19</v>
      </c>
      <c r="J46" s="2">
        <v>0</v>
      </c>
      <c r="K46" s="2">
        <v>1</v>
      </c>
      <c r="L46" s="2" t="s">
        <v>16</v>
      </c>
      <c r="M46" s="2" t="s">
        <v>17</v>
      </c>
      <c r="N46" s="2" t="s">
        <v>150</v>
      </c>
      <c r="O46" s="2" t="s">
        <v>296</v>
      </c>
      <c r="P46" s="2" t="s">
        <v>17</v>
      </c>
      <c r="Q46" s="2" t="s">
        <v>161</v>
      </c>
      <c r="R46" s="2" t="s">
        <v>298</v>
      </c>
      <c r="S46" s="2" t="s">
        <v>247</v>
      </c>
      <c r="T46" s="2" t="s">
        <v>61</v>
      </c>
      <c r="U46" s="2" t="s">
        <v>153</v>
      </c>
      <c r="V46" s="2" t="s">
        <v>248</v>
      </c>
      <c r="W46" s="2" t="s">
        <v>26</v>
      </c>
      <c r="X46" s="2" t="s">
        <v>181</v>
      </c>
      <c r="Y46" s="2" t="s">
        <v>305</v>
      </c>
      <c r="Z46" s="2" t="s">
        <v>31</v>
      </c>
      <c r="AA46" s="2"/>
      <c r="AB46" s="2"/>
      <c r="AC46" s="2"/>
      <c r="AD46" s="1" t="str">
        <f>CONCATENATE(Table113[[#This Row],[Color]],Table113[[#This Row],[Brightness]],Table113[[#This Row],[Stock]])</f>
        <v>White, Cool</v>
      </c>
      <c r="AE46" s="2"/>
      <c r="AF46" s="2"/>
      <c r="AG46" s="2"/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7"/>
  <sheetViews>
    <sheetView topLeftCell="U1" workbookViewId="0">
      <selection activeCell="AF2" sqref="AF2:AF34"/>
    </sheetView>
  </sheetViews>
  <sheetFormatPr baseColWidth="10" defaultColWidth="11" defaultRowHeight="15" x14ac:dyDescent="0"/>
  <cols>
    <col min="1" max="1" width="16.83203125" customWidth="1"/>
    <col min="3" max="4" width="21.33203125" customWidth="1"/>
    <col min="5" max="5" width="26" customWidth="1"/>
    <col min="6" max="6" width="22.6640625" customWidth="1"/>
    <col min="7" max="7" width="11.6640625" customWidth="1"/>
    <col min="8" max="8" width="4.6640625" customWidth="1"/>
    <col min="9" max="10" width="4.83203125" customWidth="1"/>
    <col min="11" max="11" width="4" customWidth="1"/>
    <col min="12" max="12" width="12.83203125" customWidth="1"/>
    <col min="13" max="13" width="15.1640625" customWidth="1"/>
    <col min="15" max="15" width="9.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  <col min="31" max="31" width="32.6640625" customWidth="1"/>
    <col min="32" max="32" width="10.83203125" customWidth="1"/>
  </cols>
  <sheetData>
    <row r="1" spans="1:32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14</v>
      </c>
      <c r="X1" t="s">
        <v>15</v>
      </c>
      <c r="Y1" t="s">
        <v>34</v>
      </c>
      <c r="Z1" t="s">
        <v>13</v>
      </c>
      <c r="AA1" t="s">
        <v>685</v>
      </c>
      <c r="AB1" t="s">
        <v>174</v>
      </c>
      <c r="AC1" t="s">
        <v>22</v>
      </c>
      <c r="AD1" t="s">
        <v>25</v>
      </c>
      <c r="AE1" t="s">
        <v>21</v>
      </c>
      <c r="AF1" s="8" t="s">
        <v>687</v>
      </c>
    </row>
    <row r="2" spans="1:32" ht="16" thickTop="1">
      <c r="A2" t="s">
        <v>455</v>
      </c>
      <c r="B2" t="s">
        <v>456</v>
      </c>
      <c r="C2" t="s">
        <v>457</v>
      </c>
      <c r="D2" t="s">
        <v>458</v>
      </c>
      <c r="E2" t="s">
        <v>401</v>
      </c>
      <c r="F2" t="s">
        <v>459</v>
      </c>
      <c r="G2">
        <v>3209</v>
      </c>
      <c r="H2">
        <v>0</v>
      </c>
      <c r="I2">
        <v>0.72</v>
      </c>
      <c r="J2">
        <v>0</v>
      </c>
      <c r="K2">
        <v>1</v>
      </c>
      <c r="L2" t="s">
        <v>27</v>
      </c>
      <c r="M2" t="s">
        <v>460</v>
      </c>
      <c r="N2" t="s">
        <v>89</v>
      </c>
      <c r="O2" t="s">
        <v>90</v>
      </c>
      <c r="P2" t="s">
        <v>91</v>
      </c>
      <c r="Q2" t="s">
        <v>461</v>
      </c>
      <c r="R2" t="s">
        <v>117</v>
      </c>
      <c r="S2" t="s">
        <v>60</v>
      </c>
      <c r="T2" t="s">
        <v>404</v>
      </c>
      <c r="U2" t="s">
        <v>62</v>
      </c>
      <c r="V2" t="s">
        <v>394</v>
      </c>
      <c r="W2" t="s">
        <v>29</v>
      </c>
      <c r="X2" t="s">
        <v>17</v>
      </c>
      <c r="Y2" t="s">
        <v>412</v>
      </c>
      <c r="Z2" t="s">
        <v>28</v>
      </c>
      <c r="AA2" t="str">
        <f>VLOOKUP(Table1131415[[#This Row],[Color]],Values!$A$11:$E$20,4,0)</f>
        <v>Stock</v>
      </c>
      <c r="AB2" t="s">
        <v>94</v>
      </c>
      <c r="AC2" t="s">
        <v>22</v>
      </c>
      <c r="AD2" t="str">
        <f>CONCATENATE(Table1131415[[#This Row],[Color]],Table1131415[[#This Row],[Bright]],Table1131415[[#This Row],[Stock]])</f>
        <v>BluebrightStock</v>
      </c>
      <c r="AE2" s="9" t="s">
        <v>690</v>
      </c>
      <c r="AF2" s="5" t="s">
        <v>693</v>
      </c>
    </row>
    <row r="3" spans="1:32" hidden="1">
      <c r="A3" t="s">
        <v>405</v>
      </c>
      <c r="B3" t="s">
        <v>406</v>
      </c>
      <c r="C3" t="s">
        <v>407</v>
      </c>
      <c r="D3" t="s">
        <v>408</v>
      </c>
      <c r="E3" t="s">
        <v>401</v>
      </c>
      <c r="F3" t="s">
        <v>409</v>
      </c>
      <c r="G3">
        <v>23725</v>
      </c>
      <c r="H3">
        <v>0</v>
      </c>
      <c r="I3">
        <v>0.54</v>
      </c>
      <c r="J3">
        <v>0</v>
      </c>
      <c r="K3">
        <v>1</v>
      </c>
      <c r="L3" t="s">
        <v>16</v>
      </c>
      <c r="M3" t="s">
        <v>17</v>
      </c>
      <c r="N3" t="s">
        <v>100</v>
      </c>
      <c r="O3" t="s">
        <v>245</v>
      </c>
      <c r="P3" t="s">
        <v>410</v>
      </c>
      <c r="Q3" t="s">
        <v>411</v>
      </c>
      <c r="R3" t="s">
        <v>81</v>
      </c>
      <c r="S3" t="s">
        <v>82</v>
      </c>
      <c r="T3" t="s">
        <v>404</v>
      </c>
      <c r="U3" t="s">
        <v>396</v>
      </c>
      <c r="V3" t="s">
        <v>394</v>
      </c>
      <c r="W3" t="s">
        <v>29</v>
      </c>
      <c r="X3" t="s">
        <v>17</v>
      </c>
      <c r="Y3" t="s">
        <v>412</v>
      </c>
      <c r="Z3" t="s">
        <v>28</v>
      </c>
      <c r="AA3" t="str">
        <f>VLOOKUP(Table1131415[[#This Row],[Color]],Values!$A$11:$E$20,4,0)</f>
        <v>Stock</v>
      </c>
      <c r="AD3" t="str">
        <f>CONCATENATE(Table1131415[[#This Row],[Color]],Table1131415[[#This Row],[Bright]],Table1131415[[#This Row],[Stock]])</f>
        <v>Green</v>
      </c>
      <c r="AE3" s="9" t="s">
        <v>690</v>
      </c>
      <c r="AF3" s="5" t="s">
        <v>691</v>
      </c>
    </row>
    <row r="4" spans="1:32" hidden="1">
      <c r="A4" t="s">
        <v>405</v>
      </c>
      <c r="B4" t="s">
        <v>406</v>
      </c>
      <c r="C4" t="s">
        <v>413</v>
      </c>
      <c r="D4" t="s">
        <v>414</v>
      </c>
      <c r="E4" t="s">
        <v>401</v>
      </c>
      <c r="F4" t="s">
        <v>415</v>
      </c>
      <c r="G4">
        <v>6962</v>
      </c>
      <c r="H4">
        <v>0</v>
      </c>
      <c r="I4">
        <v>0.54</v>
      </c>
      <c r="J4">
        <v>0</v>
      </c>
      <c r="K4">
        <v>1</v>
      </c>
      <c r="L4" t="s">
        <v>16</v>
      </c>
      <c r="M4" t="s">
        <v>17</v>
      </c>
      <c r="N4" t="s">
        <v>100</v>
      </c>
      <c r="O4" t="s">
        <v>245</v>
      </c>
      <c r="P4" t="s">
        <v>410</v>
      </c>
      <c r="Q4" t="s">
        <v>403</v>
      </c>
      <c r="R4" t="s">
        <v>81</v>
      </c>
      <c r="S4" t="s">
        <v>82</v>
      </c>
      <c r="T4" t="s">
        <v>404</v>
      </c>
      <c r="U4" t="s">
        <v>153</v>
      </c>
      <c r="V4" t="s">
        <v>394</v>
      </c>
      <c r="W4" t="s">
        <v>29</v>
      </c>
      <c r="X4" t="s">
        <v>17</v>
      </c>
      <c r="Y4" t="s">
        <v>412</v>
      </c>
      <c r="Z4" t="s">
        <v>28</v>
      </c>
      <c r="AA4" t="str">
        <f>VLOOKUP(Table1131415[[#This Row],[Color]],Values!$A$11:$E$20,4,0)</f>
        <v>Stock</v>
      </c>
      <c r="AD4" t="str">
        <f>CONCATENATE(Table1131415[[#This Row],[Color]],Table1131415[[#This Row],[Bright]],Table1131415[[#This Row],[Stock]])</f>
        <v>Green</v>
      </c>
      <c r="AE4" s="9" t="s">
        <v>690</v>
      </c>
      <c r="AF4" s="5" t="s">
        <v>691</v>
      </c>
    </row>
    <row r="5" spans="1:32" hidden="1">
      <c r="A5" t="s">
        <v>405</v>
      </c>
      <c r="B5" t="s">
        <v>416</v>
      </c>
      <c r="C5" t="s">
        <v>417</v>
      </c>
      <c r="D5" t="s">
        <v>418</v>
      </c>
      <c r="E5" t="s">
        <v>401</v>
      </c>
      <c r="F5" t="s">
        <v>419</v>
      </c>
      <c r="G5">
        <v>4948</v>
      </c>
      <c r="H5">
        <v>0</v>
      </c>
      <c r="I5">
        <v>0.54</v>
      </c>
      <c r="J5">
        <v>0</v>
      </c>
      <c r="K5">
        <v>1</v>
      </c>
      <c r="L5" t="s">
        <v>16</v>
      </c>
      <c r="M5" t="s">
        <v>17</v>
      </c>
      <c r="N5" t="s">
        <v>158</v>
      </c>
      <c r="O5" t="s">
        <v>420</v>
      </c>
      <c r="P5" t="s">
        <v>165</v>
      </c>
      <c r="Q5" t="s">
        <v>403</v>
      </c>
      <c r="R5" t="s">
        <v>81</v>
      </c>
      <c r="S5" t="s">
        <v>82</v>
      </c>
      <c r="T5" t="s">
        <v>404</v>
      </c>
      <c r="U5" t="s">
        <v>396</v>
      </c>
      <c r="V5" t="s">
        <v>394</v>
      </c>
      <c r="W5" t="s">
        <v>29</v>
      </c>
      <c r="X5" t="s">
        <v>17</v>
      </c>
      <c r="Y5" t="s">
        <v>412</v>
      </c>
      <c r="Z5" t="s">
        <v>28</v>
      </c>
      <c r="AA5" t="str">
        <f>VLOOKUP(Table1131415[[#This Row],[Color]],Values!$A$11:$E$20,4,0)</f>
        <v>Stock</v>
      </c>
      <c r="AD5" t="str">
        <f>CONCATENATE(Table1131415[[#This Row],[Color]],Table1131415[[#This Row],[Bright]],Table1131415[[#This Row],[Stock]])</f>
        <v>Yellow</v>
      </c>
      <c r="AE5" s="9" t="s">
        <v>690</v>
      </c>
      <c r="AF5" s="5" t="s">
        <v>691</v>
      </c>
    </row>
    <row r="6" spans="1:32" hidden="1">
      <c r="A6" t="s">
        <v>405</v>
      </c>
      <c r="B6" t="s">
        <v>421</v>
      </c>
      <c r="C6" t="s">
        <v>422</v>
      </c>
      <c r="D6" t="s">
        <v>423</v>
      </c>
      <c r="E6" t="s">
        <v>401</v>
      </c>
      <c r="F6" t="s">
        <v>402</v>
      </c>
      <c r="G6">
        <v>12918</v>
      </c>
      <c r="H6">
        <v>0</v>
      </c>
      <c r="I6">
        <v>0.56999999999999995</v>
      </c>
      <c r="J6">
        <v>0</v>
      </c>
      <c r="K6">
        <v>1</v>
      </c>
      <c r="L6" t="s">
        <v>16</v>
      </c>
      <c r="M6" t="s">
        <v>17</v>
      </c>
      <c r="N6" t="s">
        <v>69</v>
      </c>
      <c r="O6" t="s">
        <v>131</v>
      </c>
      <c r="P6" t="s">
        <v>424</v>
      </c>
      <c r="Q6" t="s">
        <v>403</v>
      </c>
      <c r="R6" t="s">
        <v>59</v>
      </c>
      <c r="S6" t="s">
        <v>82</v>
      </c>
      <c r="T6" t="s">
        <v>404</v>
      </c>
      <c r="U6" t="s">
        <v>153</v>
      </c>
      <c r="V6" t="s">
        <v>394</v>
      </c>
      <c r="W6" t="s">
        <v>29</v>
      </c>
      <c r="X6" t="s">
        <v>17</v>
      </c>
      <c r="Y6" t="s">
        <v>412</v>
      </c>
      <c r="Z6" t="s">
        <v>28</v>
      </c>
      <c r="AA6" t="str">
        <f>VLOOKUP(Table1131415[[#This Row],[Color]],Values!$A$11:$E$20,4,0)</f>
        <v>Stock</v>
      </c>
      <c r="AD6" t="str">
        <f>CONCATENATE(Table1131415[[#This Row],[Color]],Table1131415[[#This Row],[Bright]],Table1131415[[#This Row],[Stock]])</f>
        <v>Red</v>
      </c>
      <c r="AE6" s="9" t="s">
        <v>690</v>
      </c>
      <c r="AF6" s="5" t="s">
        <v>691</v>
      </c>
    </row>
    <row r="7" spans="1:32" hidden="1">
      <c r="A7" t="s">
        <v>405</v>
      </c>
      <c r="B7" t="s">
        <v>421</v>
      </c>
      <c r="C7" t="s">
        <v>425</v>
      </c>
      <c r="D7" t="s">
        <v>426</v>
      </c>
      <c r="E7" t="s">
        <v>401</v>
      </c>
      <c r="F7" t="s">
        <v>427</v>
      </c>
      <c r="G7">
        <v>9514</v>
      </c>
      <c r="H7">
        <v>0</v>
      </c>
      <c r="I7">
        <v>0.56999999999999995</v>
      </c>
      <c r="J7">
        <v>0</v>
      </c>
      <c r="K7">
        <v>1</v>
      </c>
      <c r="L7" t="s">
        <v>16</v>
      </c>
      <c r="M7" t="s">
        <v>17</v>
      </c>
      <c r="N7" t="s">
        <v>69</v>
      </c>
      <c r="O7" t="s">
        <v>131</v>
      </c>
      <c r="P7" t="s">
        <v>424</v>
      </c>
      <c r="Q7" t="s">
        <v>411</v>
      </c>
      <c r="R7" t="s">
        <v>59</v>
      </c>
      <c r="S7" t="s">
        <v>82</v>
      </c>
      <c r="T7" t="s">
        <v>404</v>
      </c>
      <c r="U7" t="s">
        <v>396</v>
      </c>
      <c r="V7" t="s">
        <v>394</v>
      </c>
      <c r="W7" t="s">
        <v>29</v>
      </c>
      <c r="X7" t="s">
        <v>17</v>
      </c>
      <c r="Y7" t="s">
        <v>412</v>
      </c>
      <c r="Z7" t="s">
        <v>28</v>
      </c>
      <c r="AA7" t="str">
        <f>VLOOKUP(Table1131415[[#This Row],[Color]],Values!$A$11:$E$20,4,0)</f>
        <v>Stock</v>
      </c>
      <c r="AD7" t="str">
        <f>CONCATENATE(Table1131415[[#This Row],[Color]],Table1131415[[#This Row],[Bright]],Table1131415[[#This Row],[Stock]])</f>
        <v>Red</v>
      </c>
      <c r="AE7" s="9" t="s">
        <v>690</v>
      </c>
      <c r="AF7" s="5" t="s">
        <v>691</v>
      </c>
    </row>
    <row r="8" spans="1:32" hidden="1">
      <c r="A8" t="s">
        <v>455</v>
      </c>
      <c r="B8" t="s">
        <v>509</v>
      </c>
      <c r="C8" t="s">
        <v>510</v>
      </c>
      <c r="D8" t="s">
        <v>511</v>
      </c>
      <c r="E8" t="s">
        <v>401</v>
      </c>
      <c r="F8" t="s">
        <v>512</v>
      </c>
      <c r="G8">
        <v>1805</v>
      </c>
      <c r="H8">
        <v>0</v>
      </c>
      <c r="I8">
        <v>2</v>
      </c>
      <c r="J8">
        <v>0</v>
      </c>
      <c r="K8">
        <v>1</v>
      </c>
      <c r="L8" t="s">
        <v>27</v>
      </c>
      <c r="M8" t="s">
        <v>460</v>
      </c>
      <c r="N8" t="s">
        <v>89</v>
      </c>
      <c r="O8" t="s">
        <v>90</v>
      </c>
      <c r="P8" t="s">
        <v>91</v>
      </c>
      <c r="Q8" t="s">
        <v>513</v>
      </c>
      <c r="R8" t="s">
        <v>93</v>
      </c>
      <c r="S8" t="s">
        <v>60</v>
      </c>
      <c r="T8" t="s">
        <v>404</v>
      </c>
      <c r="U8" t="s">
        <v>62</v>
      </c>
      <c r="V8" t="s">
        <v>394</v>
      </c>
      <c r="W8" t="s">
        <v>29</v>
      </c>
      <c r="X8" t="s">
        <v>17</v>
      </c>
      <c r="Y8" t="s">
        <v>412</v>
      </c>
      <c r="Z8" t="s">
        <v>28</v>
      </c>
      <c r="AA8" t="str">
        <f>VLOOKUP(Table1131415[[#This Row],[Color]],Values!$A$11:$E$20,4,0)</f>
        <v>Stock</v>
      </c>
      <c r="AD8" t="str">
        <f>CONCATENATE(Table1131415[[#This Row],[Color]],Table1131415[[#This Row],[Bright]],Table1131415[[#This Row],[Stock]])</f>
        <v>Blue</v>
      </c>
      <c r="AE8" s="9" t="s">
        <v>690</v>
      </c>
      <c r="AF8" s="5" t="s">
        <v>691</v>
      </c>
    </row>
    <row r="9" spans="1:32">
      <c r="A9" t="s">
        <v>397</v>
      </c>
      <c r="B9" t="s">
        <v>428</v>
      </c>
      <c r="C9" t="s">
        <v>432</v>
      </c>
      <c r="D9" t="s">
        <v>433</v>
      </c>
      <c r="E9" t="s">
        <v>401</v>
      </c>
      <c r="F9" t="s">
        <v>415</v>
      </c>
      <c r="G9">
        <v>10178</v>
      </c>
      <c r="H9">
        <v>0</v>
      </c>
      <c r="I9">
        <v>0.52</v>
      </c>
      <c r="J9">
        <v>0</v>
      </c>
      <c r="K9">
        <v>1</v>
      </c>
      <c r="L9" t="s">
        <v>27</v>
      </c>
      <c r="M9" t="s">
        <v>17</v>
      </c>
      <c r="N9" t="s">
        <v>100</v>
      </c>
      <c r="O9" t="s">
        <v>245</v>
      </c>
      <c r="P9" t="s">
        <v>17</v>
      </c>
      <c r="Q9" t="s">
        <v>403</v>
      </c>
      <c r="R9" t="s">
        <v>81</v>
      </c>
      <c r="S9" t="s">
        <v>82</v>
      </c>
      <c r="T9" t="s">
        <v>404</v>
      </c>
      <c r="U9" t="s">
        <v>153</v>
      </c>
      <c r="V9" t="s">
        <v>394</v>
      </c>
      <c r="W9" t="s">
        <v>29</v>
      </c>
      <c r="X9" t="s">
        <v>17</v>
      </c>
      <c r="Y9" t="s">
        <v>395</v>
      </c>
      <c r="Z9" t="s">
        <v>28</v>
      </c>
      <c r="AA9" t="str">
        <f>VLOOKUP(Table1131415[[#This Row],[Color]],Values!$A$11:$E$20,4,0)</f>
        <v>Stock</v>
      </c>
      <c r="AB9" t="s">
        <v>83</v>
      </c>
      <c r="AC9" t="s">
        <v>22</v>
      </c>
      <c r="AD9" t="str">
        <f>CONCATENATE(Table1131415[[#This Row],[Color]],Table1131415[[#This Row],[Bright]],Table1131415[[#This Row],[Stock]])</f>
        <v>GreendimStock</v>
      </c>
      <c r="AE9" s="9" t="s">
        <v>690</v>
      </c>
      <c r="AF9" s="5" t="s">
        <v>693</v>
      </c>
    </row>
    <row r="10" spans="1:32" hidden="1">
      <c r="A10" t="s">
        <v>397</v>
      </c>
      <c r="B10" t="s">
        <v>428</v>
      </c>
      <c r="C10" t="s">
        <v>434</v>
      </c>
      <c r="D10" t="s">
        <v>435</v>
      </c>
      <c r="E10" t="s">
        <v>401</v>
      </c>
      <c r="F10" t="s">
        <v>409</v>
      </c>
      <c r="G10">
        <v>6411</v>
      </c>
      <c r="H10">
        <v>0</v>
      </c>
      <c r="I10">
        <v>0.52</v>
      </c>
      <c r="J10">
        <v>0</v>
      </c>
      <c r="K10">
        <v>1</v>
      </c>
      <c r="L10" t="s">
        <v>27</v>
      </c>
      <c r="M10" t="s">
        <v>17</v>
      </c>
      <c r="N10" t="s">
        <v>100</v>
      </c>
      <c r="O10" t="s">
        <v>245</v>
      </c>
      <c r="P10" t="s">
        <v>17</v>
      </c>
      <c r="Q10" t="s">
        <v>411</v>
      </c>
      <c r="R10" t="s">
        <v>81</v>
      </c>
      <c r="S10" t="s">
        <v>82</v>
      </c>
      <c r="T10" t="s">
        <v>404</v>
      </c>
      <c r="U10" t="s">
        <v>396</v>
      </c>
      <c r="V10" t="s">
        <v>394</v>
      </c>
      <c r="W10" t="s">
        <v>29</v>
      </c>
      <c r="X10" t="s">
        <v>17</v>
      </c>
      <c r="Y10" t="s">
        <v>395</v>
      </c>
      <c r="Z10" t="s">
        <v>28</v>
      </c>
      <c r="AA10" t="str">
        <f>VLOOKUP(Table1131415[[#This Row],[Color]],Values!$A$11:$E$20,4,0)</f>
        <v>Stock</v>
      </c>
      <c r="AD10" t="str">
        <f>CONCATENATE(Table1131415[[#This Row],[Color]],Table1131415[[#This Row],[Bright]],Table1131415[[#This Row],[Stock]])</f>
        <v>Green</v>
      </c>
      <c r="AE10" s="9" t="s">
        <v>690</v>
      </c>
      <c r="AF10" s="5" t="s">
        <v>691</v>
      </c>
    </row>
    <row r="11" spans="1:32">
      <c r="A11" t="s">
        <v>447</v>
      </c>
      <c r="B11" t="s">
        <v>428</v>
      </c>
      <c r="C11" t="s">
        <v>448</v>
      </c>
      <c r="D11" t="s">
        <v>449</v>
      </c>
      <c r="E11" t="s">
        <v>401</v>
      </c>
      <c r="F11" t="s">
        <v>450</v>
      </c>
      <c r="G11">
        <v>2279</v>
      </c>
      <c r="H11">
        <v>0</v>
      </c>
      <c r="I11">
        <v>0.64</v>
      </c>
      <c r="J11">
        <v>0</v>
      </c>
      <c r="K11">
        <v>1</v>
      </c>
      <c r="L11" t="s">
        <v>27</v>
      </c>
      <c r="M11" t="s">
        <v>17</v>
      </c>
      <c r="N11" t="s">
        <v>100</v>
      </c>
      <c r="O11" t="s">
        <v>451</v>
      </c>
      <c r="P11" t="s">
        <v>410</v>
      </c>
      <c r="Q11" t="s">
        <v>452</v>
      </c>
      <c r="R11" t="s">
        <v>453</v>
      </c>
      <c r="S11" t="s">
        <v>60</v>
      </c>
      <c r="T11" t="s">
        <v>454</v>
      </c>
      <c r="U11" t="s">
        <v>62</v>
      </c>
      <c r="V11" t="s">
        <v>394</v>
      </c>
      <c r="W11" t="s">
        <v>29</v>
      </c>
      <c r="X11" t="s">
        <v>17</v>
      </c>
      <c r="Y11" t="s">
        <v>395</v>
      </c>
      <c r="Z11" t="s">
        <v>28</v>
      </c>
      <c r="AA11" t="str">
        <f>VLOOKUP(Table1131415[[#This Row],[Color]],Values!$A$11:$E$20,4,0)</f>
        <v>Stock</v>
      </c>
      <c r="AB11" t="s">
        <v>94</v>
      </c>
      <c r="AC11" t="s">
        <v>22</v>
      </c>
      <c r="AD11" t="str">
        <f>CONCATENATE(Table1131415[[#This Row],[Color]],Table1131415[[#This Row],[Bright]],Table1131415[[#This Row],[Stock]])</f>
        <v>GreenbrightStock</v>
      </c>
      <c r="AE11" s="9" t="s">
        <v>690</v>
      </c>
      <c r="AF11" s="5" t="s">
        <v>693</v>
      </c>
    </row>
    <row r="12" spans="1:32" hidden="1">
      <c r="A12" t="s">
        <v>405</v>
      </c>
      <c r="B12" t="s">
        <v>416</v>
      </c>
      <c r="C12" t="s">
        <v>438</v>
      </c>
      <c r="D12" t="s">
        <v>439</v>
      </c>
      <c r="E12" t="s">
        <v>401</v>
      </c>
      <c r="F12" t="s">
        <v>431</v>
      </c>
      <c r="G12">
        <v>2721</v>
      </c>
      <c r="H12">
        <v>0</v>
      </c>
      <c r="I12">
        <v>0.54</v>
      </c>
      <c r="J12">
        <v>0</v>
      </c>
      <c r="K12">
        <v>1</v>
      </c>
      <c r="L12" t="s">
        <v>16</v>
      </c>
      <c r="M12" t="s">
        <v>17</v>
      </c>
      <c r="N12" t="s">
        <v>158</v>
      </c>
      <c r="O12" t="s">
        <v>420</v>
      </c>
      <c r="P12" t="s">
        <v>165</v>
      </c>
      <c r="Q12" t="s">
        <v>124</v>
      </c>
      <c r="R12" t="s">
        <v>81</v>
      </c>
      <c r="S12" t="s">
        <v>82</v>
      </c>
      <c r="T12" t="s">
        <v>404</v>
      </c>
      <c r="U12" t="s">
        <v>153</v>
      </c>
      <c r="V12" t="s">
        <v>394</v>
      </c>
      <c r="W12" t="s">
        <v>29</v>
      </c>
      <c r="X12" t="s">
        <v>17</v>
      </c>
      <c r="Y12" t="s">
        <v>412</v>
      </c>
      <c r="Z12" t="s">
        <v>28</v>
      </c>
      <c r="AA12" t="str">
        <f>VLOOKUP(Table1131415[[#This Row],[Color]],Values!$A$11:$E$20,4,0)</f>
        <v>Stock</v>
      </c>
      <c r="AD12" t="str">
        <f>CONCATENATE(Table1131415[[#This Row],[Color]],Table1131415[[#This Row],[Bright]],Table1131415[[#This Row],[Stock]])</f>
        <v>Yellow</v>
      </c>
      <c r="AE12" s="9" t="s">
        <v>690</v>
      </c>
      <c r="AF12" s="5" t="s">
        <v>691</v>
      </c>
    </row>
    <row r="13" spans="1:32" hidden="1">
      <c r="A13" t="s">
        <v>442</v>
      </c>
      <c r="B13" t="s">
        <v>428</v>
      </c>
      <c r="C13" t="s">
        <v>475</v>
      </c>
      <c r="D13" t="s">
        <v>476</v>
      </c>
      <c r="E13" t="s">
        <v>401</v>
      </c>
      <c r="F13" t="s">
        <v>477</v>
      </c>
      <c r="G13">
        <v>5819</v>
      </c>
      <c r="H13">
        <v>0</v>
      </c>
      <c r="I13">
        <v>0.52</v>
      </c>
      <c r="J13">
        <v>0</v>
      </c>
      <c r="K13">
        <v>1</v>
      </c>
      <c r="L13" t="s">
        <v>27</v>
      </c>
      <c r="M13" t="s">
        <v>17</v>
      </c>
      <c r="N13" t="s">
        <v>100</v>
      </c>
      <c r="O13" t="s">
        <v>245</v>
      </c>
      <c r="P13" t="s">
        <v>410</v>
      </c>
      <c r="Q13" t="s">
        <v>411</v>
      </c>
      <c r="R13" t="s">
        <v>81</v>
      </c>
      <c r="S13" t="s">
        <v>82</v>
      </c>
      <c r="T13" t="s">
        <v>478</v>
      </c>
      <c r="U13" t="s">
        <v>396</v>
      </c>
      <c r="V13" t="s">
        <v>394</v>
      </c>
      <c r="W13" t="s">
        <v>29</v>
      </c>
      <c r="X13" t="s">
        <v>17</v>
      </c>
      <c r="Y13" t="s">
        <v>395</v>
      </c>
      <c r="Z13" t="s">
        <v>28</v>
      </c>
      <c r="AA13" t="str">
        <f>VLOOKUP(Table1131415[[#This Row],[Color]],Values!$A$11:$E$20,4,0)</f>
        <v>Stock</v>
      </c>
      <c r="AD13" t="str">
        <f>CONCATENATE(Table1131415[[#This Row],[Color]],Table1131415[[#This Row],[Bright]],Table1131415[[#This Row],[Stock]])</f>
        <v>Green</v>
      </c>
      <c r="AE13" s="9" t="s">
        <v>690</v>
      </c>
      <c r="AF13" s="5" t="s">
        <v>691</v>
      </c>
    </row>
    <row r="14" spans="1:32" hidden="1">
      <c r="A14" t="s">
        <v>442</v>
      </c>
      <c r="B14" t="s">
        <v>428</v>
      </c>
      <c r="C14" t="s">
        <v>479</v>
      </c>
      <c r="D14" t="s">
        <v>480</v>
      </c>
      <c r="E14" t="s">
        <v>401</v>
      </c>
      <c r="F14" t="s">
        <v>481</v>
      </c>
      <c r="G14">
        <v>2213</v>
      </c>
      <c r="H14">
        <v>0</v>
      </c>
      <c r="I14">
        <v>0.52</v>
      </c>
      <c r="J14">
        <v>0</v>
      </c>
      <c r="K14">
        <v>1</v>
      </c>
      <c r="L14" t="s">
        <v>27</v>
      </c>
      <c r="M14" t="s">
        <v>17</v>
      </c>
      <c r="N14" t="s">
        <v>100</v>
      </c>
      <c r="O14" t="s">
        <v>245</v>
      </c>
      <c r="P14" t="s">
        <v>410</v>
      </c>
      <c r="Q14" t="s">
        <v>403</v>
      </c>
      <c r="R14" t="s">
        <v>81</v>
      </c>
      <c r="S14" t="s">
        <v>82</v>
      </c>
      <c r="T14" t="s">
        <v>446</v>
      </c>
      <c r="U14" t="s">
        <v>153</v>
      </c>
      <c r="V14" t="s">
        <v>394</v>
      </c>
      <c r="W14" t="s">
        <v>29</v>
      </c>
      <c r="X14" t="s">
        <v>17</v>
      </c>
      <c r="Y14" t="s">
        <v>395</v>
      </c>
      <c r="Z14" t="s">
        <v>28</v>
      </c>
      <c r="AA14" t="str">
        <f>VLOOKUP(Table1131415[[#This Row],[Color]],Values!$A$11:$E$20,4,0)</f>
        <v>Stock</v>
      </c>
      <c r="AD14" t="str">
        <f>CONCATENATE(Table1131415[[#This Row],[Color]],Table1131415[[#This Row],[Bright]],Table1131415[[#This Row],[Stock]])</f>
        <v>Green</v>
      </c>
      <c r="AE14" s="9" t="s">
        <v>690</v>
      </c>
      <c r="AF14" s="5" t="s">
        <v>691</v>
      </c>
    </row>
    <row r="15" spans="1:32" hidden="1">
      <c r="A15" t="s">
        <v>397</v>
      </c>
      <c r="B15" t="s">
        <v>428</v>
      </c>
      <c r="C15" t="s">
        <v>482</v>
      </c>
      <c r="D15" t="s">
        <v>483</v>
      </c>
      <c r="E15" t="s">
        <v>401</v>
      </c>
      <c r="F15" t="s">
        <v>484</v>
      </c>
      <c r="G15">
        <v>4611</v>
      </c>
      <c r="H15">
        <v>0</v>
      </c>
      <c r="I15">
        <v>0.53</v>
      </c>
      <c r="J15">
        <v>0</v>
      </c>
      <c r="K15">
        <v>1</v>
      </c>
      <c r="L15" t="s">
        <v>27</v>
      </c>
      <c r="M15" t="s">
        <v>17</v>
      </c>
      <c r="N15" t="s">
        <v>77</v>
      </c>
      <c r="O15" t="s">
        <v>170</v>
      </c>
      <c r="P15" t="s">
        <v>17</v>
      </c>
      <c r="Q15" t="s">
        <v>403</v>
      </c>
      <c r="R15" t="s">
        <v>59</v>
      </c>
      <c r="S15" t="s">
        <v>82</v>
      </c>
      <c r="T15" t="s">
        <v>404</v>
      </c>
      <c r="U15" t="s">
        <v>153</v>
      </c>
      <c r="V15" t="s">
        <v>394</v>
      </c>
      <c r="W15" t="s">
        <v>29</v>
      </c>
      <c r="X15" t="s">
        <v>17</v>
      </c>
      <c r="Y15" t="s">
        <v>395</v>
      </c>
      <c r="Z15" t="s">
        <v>28</v>
      </c>
      <c r="AA15" t="str">
        <f>VLOOKUP(Table1131415[[#This Row],[Color]],Values!$A$11:$E$20,4,0)</f>
        <v>Stock</v>
      </c>
      <c r="AD15" t="str">
        <f>CONCATENATE(Table1131415[[#This Row],[Color]],Table1131415[[#This Row],[Bright]],Table1131415[[#This Row],[Stock]])</f>
        <v>Orange</v>
      </c>
      <c r="AE15" s="9" t="s">
        <v>690</v>
      </c>
      <c r="AF15" s="5" t="s">
        <v>691</v>
      </c>
    </row>
    <row r="16" spans="1:32">
      <c r="A16" t="s">
        <v>442</v>
      </c>
      <c r="B16" t="s">
        <v>428</v>
      </c>
      <c r="C16" t="s">
        <v>514</v>
      </c>
      <c r="D16" t="s">
        <v>515</v>
      </c>
      <c r="E16" t="s">
        <v>401</v>
      </c>
      <c r="F16" t="s">
        <v>516</v>
      </c>
      <c r="G16">
        <v>1716</v>
      </c>
      <c r="H16">
        <v>0</v>
      </c>
      <c r="I16">
        <v>0.53</v>
      </c>
      <c r="J16">
        <v>0</v>
      </c>
      <c r="K16">
        <v>1</v>
      </c>
      <c r="L16" t="s">
        <v>27</v>
      </c>
      <c r="M16" t="s">
        <v>17</v>
      </c>
      <c r="N16" t="s">
        <v>77</v>
      </c>
      <c r="O16" t="s">
        <v>170</v>
      </c>
      <c r="P16" t="s">
        <v>79</v>
      </c>
      <c r="Q16" t="s">
        <v>517</v>
      </c>
      <c r="R16" t="s">
        <v>59</v>
      </c>
      <c r="S16" t="s">
        <v>82</v>
      </c>
      <c r="T16" t="s">
        <v>446</v>
      </c>
      <c r="U16" t="s">
        <v>153</v>
      </c>
      <c r="V16" t="s">
        <v>394</v>
      </c>
      <c r="W16" t="s">
        <v>29</v>
      </c>
      <c r="X16" t="s">
        <v>17</v>
      </c>
      <c r="Y16" t="s">
        <v>395</v>
      </c>
      <c r="Z16" t="s">
        <v>28</v>
      </c>
      <c r="AA16" t="str">
        <f>VLOOKUP(Table1131415[[#This Row],[Color]],Values!$A$11:$E$20,4,0)</f>
        <v>Stock</v>
      </c>
      <c r="AB16" t="s">
        <v>83</v>
      </c>
      <c r="AC16" t="s">
        <v>22</v>
      </c>
      <c r="AD16" t="str">
        <f>CONCATENATE(Table1131415[[#This Row],[Color]],Table1131415[[#This Row],[Bright]],Table1131415[[#This Row],[Stock]])</f>
        <v>OrangedimStock</v>
      </c>
      <c r="AE16" s="9" t="s">
        <v>690</v>
      </c>
      <c r="AF16" s="5" t="s">
        <v>693</v>
      </c>
    </row>
    <row r="17" spans="1:32">
      <c r="A17" t="s">
        <v>397</v>
      </c>
      <c r="B17" t="s">
        <v>428</v>
      </c>
      <c r="C17" t="s">
        <v>521</v>
      </c>
      <c r="D17" t="s">
        <v>522</v>
      </c>
      <c r="E17" t="s">
        <v>401</v>
      </c>
      <c r="F17" t="s">
        <v>523</v>
      </c>
      <c r="G17">
        <v>501</v>
      </c>
      <c r="H17">
        <v>0</v>
      </c>
      <c r="I17">
        <v>0.53</v>
      </c>
      <c r="J17">
        <v>0</v>
      </c>
      <c r="K17">
        <v>1</v>
      </c>
      <c r="L17" t="s">
        <v>27</v>
      </c>
      <c r="M17" t="s">
        <v>17</v>
      </c>
      <c r="N17" t="s">
        <v>77</v>
      </c>
      <c r="O17" t="s">
        <v>170</v>
      </c>
      <c r="P17" t="s">
        <v>17</v>
      </c>
      <c r="Q17" t="s">
        <v>411</v>
      </c>
      <c r="R17" t="s">
        <v>59</v>
      </c>
      <c r="S17" t="s">
        <v>82</v>
      </c>
      <c r="T17" t="s">
        <v>404</v>
      </c>
      <c r="U17" t="s">
        <v>396</v>
      </c>
      <c r="V17" t="s">
        <v>394</v>
      </c>
      <c r="W17" t="s">
        <v>29</v>
      </c>
      <c r="X17" t="s">
        <v>17</v>
      </c>
      <c r="Y17" t="s">
        <v>395</v>
      </c>
      <c r="Z17" t="s">
        <v>28</v>
      </c>
      <c r="AA17" t="str">
        <f>VLOOKUP(Table1131415[[#This Row],[Color]],Values!$A$11:$E$20,4,0)</f>
        <v>Stock</v>
      </c>
      <c r="AB17" t="s">
        <v>94</v>
      </c>
      <c r="AC17" t="s">
        <v>22</v>
      </c>
      <c r="AD17" t="str">
        <f>CONCATENATE(Table1131415[[#This Row],[Color]],Table1131415[[#This Row],[Bright]],Table1131415[[#This Row],[Stock]])</f>
        <v>OrangebrightStock</v>
      </c>
      <c r="AE17" s="9" t="s">
        <v>690</v>
      </c>
      <c r="AF17" s="5" t="s">
        <v>693</v>
      </c>
    </row>
    <row r="18" spans="1:32" hidden="1">
      <c r="A18" t="s">
        <v>455</v>
      </c>
      <c r="B18" t="s">
        <v>467</v>
      </c>
      <c r="C18" t="s">
        <v>468</v>
      </c>
      <c r="D18" t="s">
        <v>469</v>
      </c>
      <c r="E18" t="s">
        <v>401</v>
      </c>
      <c r="F18" t="s">
        <v>470</v>
      </c>
      <c r="G18">
        <v>1616</v>
      </c>
      <c r="H18">
        <v>0</v>
      </c>
      <c r="I18">
        <v>2.0699999999999998</v>
      </c>
      <c r="J18">
        <v>0</v>
      </c>
      <c r="K18">
        <v>1</v>
      </c>
      <c r="L18" t="s">
        <v>27</v>
      </c>
      <c r="M18" t="s">
        <v>460</v>
      </c>
      <c r="N18" t="s">
        <v>471</v>
      </c>
      <c r="O18" t="s">
        <v>472</v>
      </c>
      <c r="P18" t="s">
        <v>473</v>
      </c>
      <c r="Q18" t="s">
        <v>474</v>
      </c>
      <c r="R18" t="s">
        <v>93</v>
      </c>
      <c r="S18" t="s">
        <v>60</v>
      </c>
      <c r="T18" t="s">
        <v>404</v>
      </c>
      <c r="U18" t="s">
        <v>62</v>
      </c>
      <c r="V18" t="s">
        <v>394</v>
      </c>
      <c r="W18" t="s">
        <v>29</v>
      </c>
      <c r="X18" t="s">
        <v>17</v>
      </c>
      <c r="Y18" t="s">
        <v>412</v>
      </c>
      <c r="Z18" t="s">
        <v>28</v>
      </c>
      <c r="AA18" t="e">
        <f>VLOOKUP(Table1131415[[#This Row],[Color]],Values!$A$11:$E$20,4,0)</f>
        <v>#N/A</v>
      </c>
      <c r="AD18" t="str">
        <f>CONCATENATE(Table1131415[[#This Row],[Color]],Table1131415[[#This Row],[Bright]],Table1131415[[#This Row],[Stock]])</f>
        <v>Blue-Green</v>
      </c>
      <c r="AE18" s="9" t="s">
        <v>690</v>
      </c>
      <c r="AF18" s="5" t="s">
        <v>691</v>
      </c>
    </row>
    <row r="19" spans="1:32" hidden="1">
      <c r="A19" t="s">
        <v>442</v>
      </c>
      <c r="B19" t="s">
        <v>428</v>
      </c>
      <c r="C19" t="s">
        <v>524</v>
      </c>
      <c r="D19" t="s">
        <v>525</v>
      </c>
      <c r="E19" t="s">
        <v>401</v>
      </c>
      <c r="F19" t="s">
        <v>526</v>
      </c>
      <c r="G19">
        <v>807</v>
      </c>
      <c r="H19">
        <v>0</v>
      </c>
      <c r="I19">
        <v>0.53</v>
      </c>
      <c r="J19">
        <v>0</v>
      </c>
      <c r="K19">
        <v>1</v>
      </c>
      <c r="L19" t="s">
        <v>27</v>
      </c>
      <c r="M19" t="s">
        <v>17</v>
      </c>
      <c r="N19" t="s">
        <v>77</v>
      </c>
      <c r="O19" t="s">
        <v>170</v>
      </c>
      <c r="P19" t="s">
        <v>79</v>
      </c>
      <c r="Q19" t="s">
        <v>403</v>
      </c>
      <c r="R19" t="s">
        <v>59</v>
      </c>
      <c r="S19" t="s">
        <v>82</v>
      </c>
      <c r="T19" t="s">
        <v>478</v>
      </c>
      <c r="U19" t="s">
        <v>396</v>
      </c>
      <c r="V19" t="s">
        <v>394</v>
      </c>
      <c r="W19" t="s">
        <v>29</v>
      </c>
      <c r="X19" t="s">
        <v>17</v>
      </c>
      <c r="Y19" t="s">
        <v>395</v>
      </c>
      <c r="Z19" t="s">
        <v>28</v>
      </c>
      <c r="AA19" t="str">
        <f>VLOOKUP(Table1131415[[#This Row],[Color]],Values!$A$11:$E$20,4,0)</f>
        <v>Stock</v>
      </c>
      <c r="AD19" t="str">
        <f>CONCATENATE(Table1131415[[#This Row],[Color]],Table1131415[[#This Row],[Bright]],Table1131415[[#This Row],[Stock]])</f>
        <v>Orange</v>
      </c>
      <c r="AE19" s="9" t="s">
        <v>690</v>
      </c>
      <c r="AF19" s="5" t="s">
        <v>691</v>
      </c>
    </row>
    <row r="20" spans="1:32" hidden="1">
      <c r="A20" t="s">
        <v>17</v>
      </c>
      <c r="B20" t="s">
        <v>17</v>
      </c>
      <c r="C20" t="s">
        <v>530</v>
      </c>
      <c r="D20" t="s">
        <v>531</v>
      </c>
      <c r="E20" t="s">
        <v>401</v>
      </c>
      <c r="F20" t="s">
        <v>532</v>
      </c>
      <c r="G20">
        <v>2000</v>
      </c>
      <c r="H20">
        <v>0</v>
      </c>
      <c r="I20">
        <v>6.4000000000000001E-2</v>
      </c>
      <c r="J20">
        <v>0</v>
      </c>
      <c r="K20">
        <v>2000</v>
      </c>
      <c r="L20" t="s">
        <v>27</v>
      </c>
      <c r="M20" t="s">
        <v>533</v>
      </c>
      <c r="N20" t="s">
        <v>77</v>
      </c>
      <c r="O20" t="s">
        <v>79</v>
      </c>
      <c r="P20" t="s">
        <v>17</v>
      </c>
      <c r="Q20" t="s">
        <v>403</v>
      </c>
      <c r="R20" t="s">
        <v>59</v>
      </c>
      <c r="S20" t="s">
        <v>82</v>
      </c>
      <c r="T20" t="s">
        <v>404</v>
      </c>
      <c r="U20" t="s">
        <v>534</v>
      </c>
      <c r="V20" t="s">
        <v>394</v>
      </c>
      <c r="W20" t="s">
        <v>29</v>
      </c>
      <c r="X20" t="s">
        <v>17</v>
      </c>
      <c r="Y20" t="s">
        <v>535</v>
      </c>
      <c r="Z20" t="s">
        <v>28</v>
      </c>
      <c r="AA20" t="str">
        <f>VLOOKUP(Table1131415[[#This Row],[Color]],Values!$A$11:$E$20,4,0)</f>
        <v>Stock</v>
      </c>
      <c r="AD20" t="str">
        <f>CONCATENATE(Table1131415[[#This Row],[Color]],Table1131415[[#This Row],[Bright]],Table1131415[[#This Row],[Stock]])</f>
        <v>Orange</v>
      </c>
      <c r="AE20" s="9" t="s">
        <v>690</v>
      </c>
      <c r="AF20" s="5" t="s">
        <v>691</v>
      </c>
    </row>
    <row r="21" spans="1:32">
      <c r="A21" t="s">
        <v>397</v>
      </c>
      <c r="B21" t="s">
        <v>398</v>
      </c>
      <c r="C21" t="s">
        <v>399</v>
      </c>
      <c r="D21" t="s">
        <v>400</v>
      </c>
      <c r="E21" t="s">
        <v>401</v>
      </c>
      <c r="F21" t="s">
        <v>402</v>
      </c>
      <c r="G21">
        <v>18704</v>
      </c>
      <c r="H21">
        <v>0</v>
      </c>
      <c r="I21">
        <v>0.55000000000000004</v>
      </c>
      <c r="J21">
        <v>0</v>
      </c>
      <c r="K21">
        <v>1</v>
      </c>
      <c r="L21" t="s">
        <v>27</v>
      </c>
      <c r="M21" t="s">
        <v>17</v>
      </c>
      <c r="N21" t="s">
        <v>69</v>
      </c>
      <c r="O21" t="s">
        <v>131</v>
      </c>
      <c r="P21" t="s">
        <v>17</v>
      </c>
      <c r="Q21" t="s">
        <v>403</v>
      </c>
      <c r="R21" t="s">
        <v>59</v>
      </c>
      <c r="S21" t="s">
        <v>82</v>
      </c>
      <c r="T21" t="s">
        <v>404</v>
      </c>
      <c r="U21" t="s">
        <v>153</v>
      </c>
      <c r="V21" t="s">
        <v>394</v>
      </c>
      <c r="W21" t="s">
        <v>29</v>
      </c>
      <c r="X21" t="s">
        <v>17</v>
      </c>
      <c r="Y21" t="s">
        <v>395</v>
      </c>
      <c r="Z21" t="s">
        <v>28</v>
      </c>
      <c r="AA21" t="str">
        <f>VLOOKUP(Table1131415[[#This Row],[Color]],Values!$A$11:$E$20,4,0)</f>
        <v>Stock</v>
      </c>
      <c r="AB21" t="s">
        <v>83</v>
      </c>
      <c r="AC21" t="s">
        <v>22</v>
      </c>
      <c r="AD21" t="str">
        <f>CONCATENATE(Table1131415[[#This Row],[Color]],Table1131415[[#This Row],[Bright]],Table1131415[[#This Row],[Stock]])</f>
        <v>ReddimStock</v>
      </c>
      <c r="AE21" s="9" t="s">
        <v>690</v>
      </c>
      <c r="AF21" s="5" t="s">
        <v>693</v>
      </c>
    </row>
    <row r="22" spans="1:32" hidden="1">
      <c r="A22" t="s">
        <v>397</v>
      </c>
      <c r="B22" t="s">
        <v>428</v>
      </c>
      <c r="C22" t="s">
        <v>440</v>
      </c>
      <c r="D22" t="s">
        <v>441</v>
      </c>
      <c r="E22" t="s">
        <v>401</v>
      </c>
      <c r="F22" t="s">
        <v>427</v>
      </c>
      <c r="G22">
        <v>3998</v>
      </c>
      <c r="H22">
        <v>0</v>
      </c>
      <c r="I22">
        <v>0.55000000000000004</v>
      </c>
      <c r="J22">
        <v>0</v>
      </c>
      <c r="K22">
        <v>1</v>
      </c>
      <c r="L22" t="s">
        <v>27</v>
      </c>
      <c r="M22" t="s">
        <v>17</v>
      </c>
      <c r="N22" t="s">
        <v>69</v>
      </c>
      <c r="O22" t="s">
        <v>131</v>
      </c>
      <c r="P22" t="s">
        <v>424</v>
      </c>
      <c r="Q22" t="s">
        <v>411</v>
      </c>
      <c r="R22" t="s">
        <v>59</v>
      </c>
      <c r="S22" t="s">
        <v>82</v>
      </c>
      <c r="T22" t="s">
        <v>404</v>
      </c>
      <c r="U22" t="s">
        <v>396</v>
      </c>
      <c r="V22" t="s">
        <v>394</v>
      </c>
      <c r="W22" t="s">
        <v>29</v>
      </c>
      <c r="X22" t="s">
        <v>17</v>
      </c>
      <c r="Y22" t="s">
        <v>395</v>
      </c>
      <c r="Z22" t="s">
        <v>28</v>
      </c>
      <c r="AA22" t="str">
        <f>VLOOKUP(Table1131415[[#This Row],[Color]],Values!$A$11:$E$20,4,0)</f>
        <v>Stock</v>
      </c>
      <c r="AD22" t="str">
        <f>CONCATENATE(Table1131415[[#This Row],[Color]],Table1131415[[#This Row],[Bright]],Table1131415[[#This Row],[Stock]])</f>
        <v>Red</v>
      </c>
      <c r="AE22" s="9" t="s">
        <v>690</v>
      </c>
      <c r="AF22" s="5" t="s">
        <v>691</v>
      </c>
    </row>
    <row r="23" spans="1:32" hidden="1">
      <c r="A23" t="s">
        <v>442</v>
      </c>
      <c r="B23" t="s">
        <v>428</v>
      </c>
      <c r="C23" t="s">
        <v>443</v>
      </c>
      <c r="D23" t="s">
        <v>444</v>
      </c>
      <c r="E23" t="s">
        <v>401</v>
      </c>
      <c r="F23" t="s">
        <v>445</v>
      </c>
      <c r="G23">
        <v>3573</v>
      </c>
      <c r="H23">
        <v>0</v>
      </c>
      <c r="I23">
        <v>0.55000000000000004</v>
      </c>
      <c r="J23">
        <v>0</v>
      </c>
      <c r="K23">
        <v>1</v>
      </c>
      <c r="L23" t="s">
        <v>27</v>
      </c>
      <c r="M23" t="s">
        <v>17</v>
      </c>
      <c r="N23" t="s">
        <v>69</v>
      </c>
      <c r="O23" t="s">
        <v>131</v>
      </c>
      <c r="P23" t="s">
        <v>424</v>
      </c>
      <c r="Q23" t="s">
        <v>124</v>
      </c>
      <c r="R23" t="s">
        <v>59</v>
      </c>
      <c r="S23" t="s">
        <v>82</v>
      </c>
      <c r="T23" t="s">
        <v>446</v>
      </c>
      <c r="U23" t="s">
        <v>153</v>
      </c>
      <c r="V23" t="s">
        <v>394</v>
      </c>
      <c r="W23" t="s">
        <v>29</v>
      </c>
      <c r="X23" t="s">
        <v>17</v>
      </c>
      <c r="Y23" t="s">
        <v>395</v>
      </c>
      <c r="Z23" t="s">
        <v>28</v>
      </c>
      <c r="AA23" t="str">
        <f>VLOOKUP(Table1131415[[#This Row],[Color]],Values!$A$11:$E$20,4,0)</f>
        <v>Stock</v>
      </c>
      <c r="AD23" t="str">
        <f>CONCATENATE(Table1131415[[#This Row],[Color]],Table1131415[[#This Row],[Bright]],Table1131415[[#This Row],[Stock]])</f>
        <v>Red</v>
      </c>
      <c r="AE23" s="9" t="s">
        <v>690</v>
      </c>
      <c r="AF23" s="5" t="s">
        <v>691</v>
      </c>
    </row>
    <row r="24" spans="1:32" hidden="1">
      <c r="A24" t="s">
        <v>442</v>
      </c>
      <c r="B24" t="s">
        <v>485</v>
      </c>
      <c r="C24" t="s">
        <v>486</v>
      </c>
      <c r="D24" t="s">
        <v>487</v>
      </c>
      <c r="E24" t="s">
        <v>401</v>
      </c>
      <c r="F24" t="s">
        <v>488</v>
      </c>
      <c r="G24">
        <v>3249</v>
      </c>
      <c r="H24">
        <v>0</v>
      </c>
      <c r="I24">
        <v>0.55000000000000004</v>
      </c>
      <c r="J24">
        <v>0</v>
      </c>
      <c r="K24">
        <v>1</v>
      </c>
      <c r="L24" t="s">
        <v>27</v>
      </c>
      <c r="M24" t="s">
        <v>17</v>
      </c>
      <c r="N24" t="s">
        <v>69</v>
      </c>
      <c r="O24" t="s">
        <v>131</v>
      </c>
      <c r="P24" t="s">
        <v>424</v>
      </c>
      <c r="Q24" t="s">
        <v>403</v>
      </c>
      <c r="R24" t="s">
        <v>59</v>
      </c>
      <c r="S24" t="s">
        <v>82</v>
      </c>
      <c r="T24" t="s">
        <v>478</v>
      </c>
      <c r="U24" t="s">
        <v>396</v>
      </c>
      <c r="V24" t="s">
        <v>394</v>
      </c>
      <c r="W24" t="s">
        <v>29</v>
      </c>
      <c r="X24" t="s">
        <v>17</v>
      </c>
      <c r="Y24" t="s">
        <v>395</v>
      </c>
      <c r="Z24" t="s">
        <v>28</v>
      </c>
      <c r="AA24" t="str">
        <f>VLOOKUP(Table1131415[[#This Row],[Color]],Values!$A$11:$E$20,4,0)</f>
        <v>Stock</v>
      </c>
      <c r="AD24" t="str">
        <f>CONCATENATE(Table1131415[[#This Row],[Color]],Table1131415[[#This Row],[Bright]],Table1131415[[#This Row],[Stock]])</f>
        <v>Red</v>
      </c>
      <c r="AE24" s="9" t="s">
        <v>690</v>
      </c>
      <c r="AF24" s="5" t="s">
        <v>691</v>
      </c>
    </row>
    <row r="25" spans="1:32" hidden="1">
      <c r="A25" t="s">
        <v>489</v>
      </c>
      <c r="B25" t="s">
        <v>421</v>
      </c>
      <c r="C25" t="s">
        <v>490</v>
      </c>
      <c r="D25" t="s">
        <v>491</v>
      </c>
      <c r="E25" t="s">
        <v>401</v>
      </c>
      <c r="F25" t="s">
        <v>492</v>
      </c>
      <c r="G25">
        <v>4409</v>
      </c>
      <c r="H25">
        <v>0</v>
      </c>
      <c r="I25">
        <v>0.72</v>
      </c>
      <c r="J25">
        <v>0</v>
      </c>
      <c r="K25">
        <v>1</v>
      </c>
      <c r="L25" t="s">
        <v>27</v>
      </c>
      <c r="M25" t="s">
        <v>17</v>
      </c>
      <c r="N25" t="s">
        <v>69</v>
      </c>
      <c r="O25" t="s">
        <v>493</v>
      </c>
      <c r="P25" t="s">
        <v>131</v>
      </c>
      <c r="Q25" t="s">
        <v>494</v>
      </c>
      <c r="R25" t="s">
        <v>337</v>
      </c>
      <c r="S25" t="s">
        <v>60</v>
      </c>
      <c r="T25" t="s">
        <v>404</v>
      </c>
      <c r="U25" t="s">
        <v>396</v>
      </c>
      <c r="V25" t="s">
        <v>394</v>
      </c>
      <c r="W25" t="s">
        <v>29</v>
      </c>
      <c r="X25" t="s">
        <v>17</v>
      </c>
      <c r="Y25" t="s">
        <v>412</v>
      </c>
      <c r="Z25" t="s">
        <v>28</v>
      </c>
      <c r="AA25" t="str">
        <f>VLOOKUP(Table1131415[[#This Row],[Color]],Values!$A$11:$E$20,4,0)</f>
        <v>Stock</v>
      </c>
      <c r="AD25" t="str">
        <f>CONCATENATE(Table1131415[[#This Row],[Color]],Table1131415[[#This Row],[Bright]],Table1131415[[#This Row],[Stock]])</f>
        <v>Red</v>
      </c>
      <c r="AE25" s="9" t="s">
        <v>690</v>
      </c>
      <c r="AF25" s="5" t="s">
        <v>691</v>
      </c>
    </row>
    <row r="26" spans="1:32">
      <c r="A26" t="s">
        <v>489</v>
      </c>
      <c r="B26" t="s">
        <v>421</v>
      </c>
      <c r="C26" t="s">
        <v>495</v>
      </c>
      <c r="D26" t="s">
        <v>496</v>
      </c>
      <c r="E26" t="s">
        <v>401</v>
      </c>
      <c r="F26" t="s">
        <v>497</v>
      </c>
      <c r="G26">
        <v>1602</v>
      </c>
      <c r="H26">
        <v>0</v>
      </c>
      <c r="I26">
        <v>0.72</v>
      </c>
      <c r="J26">
        <v>0</v>
      </c>
      <c r="K26">
        <v>1</v>
      </c>
      <c r="L26" t="s">
        <v>27</v>
      </c>
      <c r="M26" t="s">
        <v>17</v>
      </c>
      <c r="N26" t="s">
        <v>69</v>
      </c>
      <c r="O26" t="s">
        <v>493</v>
      </c>
      <c r="P26" t="s">
        <v>131</v>
      </c>
      <c r="Q26" t="s">
        <v>498</v>
      </c>
      <c r="R26" t="s">
        <v>337</v>
      </c>
      <c r="S26" t="s">
        <v>60</v>
      </c>
      <c r="T26" t="s">
        <v>404</v>
      </c>
      <c r="U26" t="s">
        <v>153</v>
      </c>
      <c r="V26" t="s">
        <v>394</v>
      </c>
      <c r="W26" t="s">
        <v>29</v>
      </c>
      <c r="X26" t="s">
        <v>17</v>
      </c>
      <c r="Y26" t="s">
        <v>412</v>
      </c>
      <c r="Z26" t="s">
        <v>28</v>
      </c>
      <c r="AA26" t="str">
        <f>VLOOKUP(Table1131415[[#This Row],[Color]],Values!$A$11:$E$20,4,0)</f>
        <v>Stock</v>
      </c>
      <c r="AB26" t="s">
        <v>94</v>
      </c>
      <c r="AC26" t="s">
        <v>22</v>
      </c>
      <c r="AD26" t="str">
        <f>CONCATENATE(Table1131415[[#This Row],[Color]],Table1131415[[#This Row],[Bright]],Table1131415[[#This Row],[Stock]])</f>
        <v>RedbrightStock</v>
      </c>
      <c r="AE26" s="9" t="s">
        <v>690</v>
      </c>
      <c r="AF26" s="5" t="s">
        <v>693</v>
      </c>
    </row>
    <row r="27" spans="1:32" hidden="1">
      <c r="A27" t="s">
        <v>502</v>
      </c>
      <c r="B27" t="s">
        <v>503</v>
      </c>
      <c r="C27" t="s">
        <v>507</v>
      </c>
      <c r="D27" t="s">
        <v>508</v>
      </c>
      <c r="E27" t="s">
        <v>401</v>
      </c>
      <c r="F27" t="s">
        <v>501</v>
      </c>
      <c r="G27">
        <v>1846</v>
      </c>
      <c r="H27">
        <v>0</v>
      </c>
      <c r="I27">
        <v>1.98</v>
      </c>
      <c r="J27">
        <v>0</v>
      </c>
      <c r="K27">
        <v>1</v>
      </c>
      <c r="L27" t="s">
        <v>16</v>
      </c>
      <c r="M27" t="s">
        <v>460</v>
      </c>
      <c r="N27" t="s">
        <v>150</v>
      </c>
      <c r="O27" t="s">
        <v>466</v>
      </c>
      <c r="P27" t="s">
        <v>17</v>
      </c>
      <c r="Q27" t="s">
        <v>506</v>
      </c>
      <c r="R27" t="s">
        <v>117</v>
      </c>
      <c r="S27" t="s">
        <v>60</v>
      </c>
      <c r="T27" t="s">
        <v>404</v>
      </c>
      <c r="U27" t="s">
        <v>62</v>
      </c>
      <c r="V27" t="s">
        <v>394</v>
      </c>
      <c r="W27" t="s">
        <v>29</v>
      </c>
      <c r="X27" t="s">
        <v>17</v>
      </c>
      <c r="Y27" t="s">
        <v>412</v>
      </c>
      <c r="Z27" t="s">
        <v>28</v>
      </c>
      <c r="AA27" t="str">
        <f>VLOOKUP(Table1131415[[#This Row],[Color]],Values!$A$11:$E$20,4,0)</f>
        <v>Stock</v>
      </c>
      <c r="AD27" t="str">
        <f>CONCATENATE(Table1131415[[#This Row],[Color]],Table1131415[[#This Row],[Bright]],Table1131415[[#This Row],[Stock]])</f>
        <v>White, Cool</v>
      </c>
      <c r="AE27" s="9" t="s">
        <v>690</v>
      </c>
      <c r="AF27" s="5" t="s">
        <v>691</v>
      </c>
    </row>
    <row r="28" spans="1:32">
      <c r="A28" t="s">
        <v>455</v>
      </c>
      <c r="B28" t="s">
        <v>462</v>
      </c>
      <c r="C28" t="s">
        <v>463</v>
      </c>
      <c r="D28" t="s">
        <v>464</v>
      </c>
      <c r="E28" t="s">
        <v>401</v>
      </c>
      <c r="F28" t="s">
        <v>465</v>
      </c>
      <c r="G28">
        <v>3000</v>
      </c>
      <c r="H28">
        <v>0</v>
      </c>
      <c r="I28">
        <v>1.04</v>
      </c>
      <c r="J28">
        <v>0</v>
      </c>
      <c r="K28">
        <v>1</v>
      </c>
      <c r="L28" t="s">
        <v>27</v>
      </c>
      <c r="M28" t="s">
        <v>460</v>
      </c>
      <c r="N28" t="s">
        <v>150</v>
      </c>
      <c r="O28" t="s">
        <v>466</v>
      </c>
      <c r="P28" t="s">
        <v>17</v>
      </c>
      <c r="Q28" t="s">
        <v>392</v>
      </c>
      <c r="R28" t="s">
        <v>117</v>
      </c>
      <c r="S28" t="s">
        <v>60</v>
      </c>
      <c r="T28" t="s">
        <v>404</v>
      </c>
      <c r="U28" t="s">
        <v>62</v>
      </c>
      <c r="V28" t="s">
        <v>394</v>
      </c>
      <c r="W28" t="s">
        <v>29</v>
      </c>
      <c r="X28" t="s">
        <v>17</v>
      </c>
      <c r="Y28" t="s">
        <v>412</v>
      </c>
      <c r="Z28" t="s">
        <v>28</v>
      </c>
      <c r="AA28" t="str">
        <f>VLOOKUP(Table1131415[[#This Row],[Color]],Values!$A$11:$E$20,4,0)</f>
        <v>Stock</v>
      </c>
      <c r="AB28" t="s">
        <v>94</v>
      </c>
      <c r="AC28" t="s">
        <v>22</v>
      </c>
      <c r="AD28" t="str">
        <f>CONCATENATE(Table1131415[[#This Row],[Color]],Table1131415[[#This Row],[Bright]],Table1131415[[#This Row],[Stock]])</f>
        <v>White, CoolbrightStock</v>
      </c>
      <c r="AE28" s="9" t="s">
        <v>690</v>
      </c>
      <c r="AF28" s="5" t="s">
        <v>693</v>
      </c>
    </row>
    <row r="29" spans="1:32" hidden="1">
      <c r="A29" t="s">
        <v>455</v>
      </c>
      <c r="B29" t="s">
        <v>462</v>
      </c>
      <c r="C29" t="s">
        <v>499</v>
      </c>
      <c r="D29" t="s">
        <v>500</v>
      </c>
      <c r="E29" t="s">
        <v>401</v>
      </c>
      <c r="F29" t="s">
        <v>501</v>
      </c>
      <c r="G29">
        <v>6709</v>
      </c>
      <c r="H29">
        <v>0</v>
      </c>
      <c r="I29">
        <v>1.04</v>
      </c>
      <c r="J29">
        <v>0</v>
      </c>
      <c r="K29">
        <v>1</v>
      </c>
      <c r="L29" t="s">
        <v>27</v>
      </c>
      <c r="M29" t="s">
        <v>460</v>
      </c>
      <c r="N29" t="s">
        <v>150</v>
      </c>
      <c r="O29" t="s">
        <v>466</v>
      </c>
      <c r="P29" t="s">
        <v>17</v>
      </c>
      <c r="Q29" t="s">
        <v>392</v>
      </c>
      <c r="R29" t="s">
        <v>117</v>
      </c>
      <c r="S29" t="s">
        <v>60</v>
      </c>
      <c r="T29" t="s">
        <v>404</v>
      </c>
      <c r="U29" t="s">
        <v>62</v>
      </c>
      <c r="V29" t="s">
        <v>394</v>
      </c>
      <c r="W29" t="s">
        <v>29</v>
      </c>
      <c r="X29" t="s">
        <v>17</v>
      </c>
      <c r="Y29" t="s">
        <v>412</v>
      </c>
      <c r="Z29" t="s">
        <v>28</v>
      </c>
      <c r="AA29" t="str">
        <f>VLOOKUP(Table1131415[[#This Row],[Color]],Values!$A$11:$E$20,4,0)</f>
        <v>Stock</v>
      </c>
      <c r="AD29" t="str">
        <f>CONCATENATE(Table1131415[[#This Row],[Color]],Table1131415[[#This Row],[Bright]],Table1131415[[#This Row],[Stock]])</f>
        <v>White, Cool</v>
      </c>
      <c r="AE29" s="9" t="s">
        <v>690</v>
      </c>
      <c r="AF29" s="5" t="s">
        <v>691</v>
      </c>
    </row>
    <row r="30" spans="1:32" hidden="1">
      <c r="A30" t="s">
        <v>502</v>
      </c>
      <c r="B30" t="s">
        <v>503</v>
      </c>
      <c r="C30" t="s">
        <v>504</v>
      </c>
      <c r="D30" t="s">
        <v>505</v>
      </c>
      <c r="E30" t="s">
        <v>401</v>
      </c>
      <c r="F30" t="s">
        <v>501</v>
      </c>
      <c r="G30">
        <v>13498</v>
      </c>
      <c r="H30">
        <v>0</v>
      </c>
      <c r="I30">
        <v>1.81</v>
      </c>
      <c r="J30">
        <v>0</v>
      </c>
      <c r="K30">
        <v>1</v>
      </c>
      <c r="L30" t="s">
        <v>27</v>
      </c>
      <c r="M30" t="s">
        <v>460</v>
      </c>
      <c r="N30" t="s">
        <v>150</v>
      </c>
      <c r="O30" t="s">
        <v>466</v>
      </c>
      <c r="P30" t="s">
        <v>17</v>
      </c>
      <c r="Q30" t="s">
        <v>506</v>
      </c>
      <c r="R30" t="s">
        <v>117</v>
      </c>
      <c r="S30" t="s">
        <v>60</v>
      </c>
      <c r="T30" t="s">
        <v>404</v>
      </c>
      <c r="U30" t="s">
        <v>62</v>
      </c>
      <c r="V30" t="s">
        <v>394</v>
      </c>
      <c r="W30" t="s">
        <v>29</v>
      </c>
      <c r="X30" t="s">
        <v>17</v>
      </c>
      <c r="Y30" t="s">
        <v>412</v>
      </c>
      <c r="Z30" t="s">
        <v>28</v>
      </c>
      <c r="AA30" t="str">
        <f>VLOOKUP(Table1131415[[#This Row],[Color]],Values!$A$11:$E$20,4,0)</f>
        <v>Stock</v>
      </c>
      <c r="AD30" t="str">
        <f>CONCATENATE(Table1131415[[#This Row],[Color]],Table1131415[[#This Row],[Bright]],Table1131415[[#This Row],[Stock]])</f>
        <v>White, Cool</v>
      </c>
      <c r="AE30" s="9" t="s">
        <v>690</v>
      </c>
      <c r="AF30" s="5" t="s">
        <v>691</v>
      </c>
    </row>
    <row r="31" spans="1:32">
      <c r="A31" t="s">
        <v>397</v>
      </c>
      <c r="B31" t="s">
        <v>428</v>
      </c>
      <c r="C31" t="s">
        <v>429</v>
      </c>
      <c r="D31" t="s">
        <v>430</v>
      </c>
      <c r="E31" t="s">
        <v>401</v>
      </c>
      <c r="F31" t="s">
        <v>431</v>
      </c>
      <c r="G31">
        <v>12380</v>
      </c>
      <c r="H31">
        <v>0</v>
      </c>
      <c r="I31">
        <v>0.52</v>
      </c>
      <c r="J31">
        <v>0</v>
      </c>
      <c r="K31">
        <v>1</v>
      </c>
      <c r="L31" t="s">
        <v>27</v>
      </c>
      <c r="M31" t="s">
        <v>17</v>
      </c>
      <c r="N31" t="s">
        <v>158</v>
      </c>
      <c r="O31" t="s">
        <v>420</v>
      </c>
      <c r="P31" t="s">
        <v>17</v>
      </c>
      <c r="Q31" t="s">
        <v>124</v>
      </c>
      <c r="R31" t="s">
        <v>81</v>
      </c>
      <c r="S31" t="s">
        <v>82</v>
      </c>
      <c r="T31" t="s">
        <v>404</v>
      </c>
      <c r="U31" t="s">
        <v>153</v>
      </c>
      <c r="V31" t="s">
        <v>394</v>
      </c>
      <c r="W31" t="s">
        <v>29</v>
      </c>
      <c r="X31" t="s">
        <v>17</v>
      </c>
      <c r="Y31" t="s">
        <v>395</v>
      </c>
      <c r="Z31" t="s">
        <v>28</v>
      </c>
      <c r="AA31" t="str">
        <f>VLOOKUP(Table1131415[[#This Row],[Color]],Values!$A$11:$E$20,4,0)</f>
        <v>Stock</v>
      </c>
      <c r="AB31" t="s">
        <v>83</v>
      </c>
      <c r="AC31" t="s">
        <v>22</v>
      </c>
      <c r="AD31" t="str">
        <f>CONCATENATE(Table1131415[[#This Row],[Color]],Table1131415[[#This Row],[Bright]],Table1131415[[#This Row],[Stock]])</f>
        <v>YellowdimStock</v>
      </c>
      <c r="AE31" s="9" t="s">
        <v>690</v>
      </c>
      <c r="AF31" s="5" t="s">
        <v>693</v>
      </c>
    </row>
    <row r="32" spans="1:32" hidden="1">
      <c r="A32" t="s">
        <v>397</v>
      </c>
      <c r="B32" t="s">
        <v>428</v>
      </c>
      <c r="C32" t="s">
        <v>436</v>
      </c>
      <c r="D32" t="s">
        <v>437</v>
      </c>
      <c r="E32" t="s">
        <v>401</v>
      </c>
      <c r="F32" t="s">
        <v>419</v>
      </c>
      <c r="G32">
        <v>2048</v>
      </c>
      <c r="H32">
        <v>0</v>
      </c>
      <c r="I32">
        <v>0.52</v>
      </c>
      <c r="J32">
        <v>0</v>
      </c>
      <c r="K32">
        <v>1</v>
      </c>
      <c r="L32" t="s">
        <v>27</v>
      </c>
      <c r="M32" t="s">
        <v>17</v>
      </c>
      <c r="N32" t="s">
        <v>158</v>
      </c>
      <c r="O32" t="s">
        <v>420</v>
      </c>
      <c r="P32" t="s">
        <v>17</v>
      </c>
      <c r="Q32" t="s">
        <v>403</v>
      </c>
      <c r="R32" t="s">
        <v>81</v>
      </c>
      <c r="S32" t="s">
        <v>82</v>
      </c>
      <c r="T32" t="s">
        <v>404</v>
      </c>
      <c r="U32" t="s">
        <v>396</v>
      </c>
      <c r="V32" t="s">
        <v>394</v>
      </c>
      <c r="W32" t="s">
        <v>29</v>
      </c>
      <c r="X32" t="s">
        <v>17</v>
      </c>
      <c r="Y32" t="s">
        <v>395</v>
      </c>
      <c r="Z32" t="s">
        <v>28</v>
      </c>
      <c r="AA32" t="str">
        <f>VLOOKUP(Table1131415[[#This Row],[Color]],Values!$A$11:$E$20,4,0)</f>
        <v>Stock</v>
      </c>
      <c r="AD32" t="str">
        <f>CONCATENATE(Table1131415[[#This Row],[Color]],Table1131415[[#This Row],[Bright]],Table1131415[[#This Row],[Stock]])</f>
        <v>Yellow</v>
      </c>
      <c r="AE32" s="9" t="s">
        <v>690</v>
      </c>
      <c r="AF32" s="5" t="s">
        <v>691</v>
      </c>
    </row>
    <row r="33" spans="1:32" hidden="1">
      <c r="A33" t="s">
        <v>442</v>
      </c>
      <c r="B33" t="s">
        <v>428</v>
      </c>
      <c r="C33" t="s">
        <v>518</v>
      </c>
      <c r="D33" t="s">
        <v>519</v>
      </c>
      <c r="E33" t="s">
        <v>401</v>
      </c>
      <c r="F33" t="s">
        <v>520</v>
      </c>
      <c r="G33">
        <v>815</v>
      </c>
      <c r="H33">
        <v>0</v>
      </c>
      <c r="I33">
        <v>0.52</v>
      </c>
      <c r="J33">
        <v>0</v>
      </c>
      <c r="K33">
        <v>1</v>
      </c>
      <c r="L33" t="s">
        <v>27</v>
      </c>
      <c r="M33" t="s">
        <v>17</v>
      </c>
      <c r="N33" t="s">
        <v>158</v>
      </c>
      <c r="O33" t="s">
        <v>420</v>
      </c>
      <c r="P33" t="s">
        <v>165</v>
      </c>
      <c r="Q33" t="s">
        <v>124</v>
      </c>
      <c r="R33" t="s">
        <v>81</v>
      </c>
      <c r="S33" t="s">
        <v>82</v>
      </c>
      <c r="T33" t="s">
        <v>446</v>
      </c>
      <c r="U33" t="s">
        <v>153</v>
      </c>
      <c r="V33" t="s">
        <v>394</v>
      </c>
      <c r="W33" t="s">
        <v>29</v>
      </c>
      <c r="X33" t="s">
        <v>17</v>
      </c>
      <c r="Y33" t="s">
        <v>395</v>
      </c>
      <c r="Z33" t="s">
        <v>28</v>
      </c>
      <c r="AA33" t="str">
        <f>VLOOKUP(Table1131415[[#This Row],[Color]],Values!$A$11:$E$20,4,0)</f>
        <v>Stock</v>
      </c>
      <c r="AD33" t="str">
        <f>CONCATENATE(Table1131415[[#This Row],[Color]],Table1131415[[#This Row],[Bright]],Table1131415[[#This Row],[Stock]])</f>
        <v>Yellow</v>
      </c>
      <c r="AE33" s="9" t="s">
        <v>690</v>
      </c>
      <c r="AF33" s="5" t="s">
        <v>691</v>
      </c>
    </row>
    <row r="34" spans="1:32">
      <c r="A34" t="s">
        <v>489</v>
      </c>
      <c r="B34" t="s">
        <v>416</v>
      </c>
      <c r="C34" t="s">
        <v>527</v>
      </c>
      <c r="D34" t="s">
        <v>528</v>
      </c>
      <c r="E34" t="s">
        <v>401</v>
      </c>
      <c r="F34" t="s">
        <v>529</v>
      </c>
      <c r="G34">
        <v>203</v>
      </c>
      <c r="H34">
        <v>0</v>
      </c>
      <c r="I34">
        <v>0.72</v>
      </c>
      <c r="J34">
        <v>0</v>
      </c>
      <c r="K34">
        <v>1</v>
      </c>
      <c r="L34" t="s">
        <v>27</v>
      </c>
      <c r="M34" t="s">
        <v>17</v>
      </c>
      <c r="N34" t="s">
        <v>158</v>
      </c>
      <c r="O34" t="s">
        <v>420</v>
      </c>
      <c r="P34" t="s">
        <v>159</v>
      </c>
      <c r="Q34" t="s">
        <v>498</v>
      </c>
      <c r="R34" t="s">
        <v>337</v>
      </c>
      <c r="S34" t="s">
        <v>60</v>
      </c>
      <c r="T34" t="s">
        <v>404</v>
      </c>
      <c r="U34" t="s">
        <v>396</v>
      </c>
      <c r="V34" t="s">
        <v>394</v>
      </c>
      <c r="W34" t="s">
        <v>29</v>
      </c>
      <c r="X34" t="s">
        <v>17</v>
      </c>
      <c r="Y34" t="s">
        <v>412</v>
      </c>
      <c r="Z34" t="s">
        <v>28</v>
      </c>
      <c r="AA34" t="str">
        <f>VLOOKUP(Table1131415[[#This Row],[Color]],Values!$A$11:$E$20,4,0)</f>
        <v>Stock</v>
      </c>
      <c r="AB34" t="s">
        <v>94</v>
      </c>
      <c r="AC34" t="s">
        <v>22</v>
      </c>
      <c r="AD34" t="str">
        <f>CONCATENATE(Table1131415[[#This Row],[Color]],Table1131415[[#This Row],[Bright]],Table1131415[[#This Row],[Stock]])</f>
        <v>YellowbrightStock</v>
      </c>
      <c r="AE34" s="9" t="s">
        <v>690</v>
      </c>
      <c r="AF34" s="5" t="s">
        <v>693</v>
      </c>
    </row>
    <row r="35" spans="1:32" hidden="1">
      <c r="A35" t="s">
        <v>455</v>
      </c>
      <c r="B35" t="s">
        <v>467</v>
      </c>
      <c r="C35" t="s">
        <v>536</v>
      </c>
      <c r="D35" t="s">
        <v>537</v>
      </c>
      <c r="E35" t="s">
        <v>401</v>
      </c>
      <c r="F35" t="s">
        <v>538</v>
      </c>
      <c r="G35">
        <v>285</v>
      </c>
      <c r="H35">
        <v>0</v>
      </c>
      <c r="I35">
        <v>1.82</v>
      </c>
      <c r="J35">
        <v>0</v>
      </c>
      <c r="K35">
        <v>1</v>
      </c>
      <c r="L35" t="s">
        <v>27</v>
      </c>
      <c r="M35" t="s">
        <v>460</v>
      </c>
      <c r="N35" t="s">
        <v>471</v>
      </c>
      <c r="O35" t="s">
        <v>114</v>
      </c>
      <c r="P35" t="s">
        <v>539</v>
      </c>
      <c r="Q35" t="s">
        <v>540</v>
      </c>
      <c r="R35" t="s">
        <v>117</v>
      </c>
      <c r="S35" t="s">
        <v>60</v>
      </c>
      <c r="T35" t="s">
        <v>404</v>
      </c>
      <c r="U35" t="s">
        <v>62</v>
      </c>
      <c r="V35" t="s">
        <v>394</v>
      </c>
      <c r="W35" t="s">
        <v>29</v>
      </c>
      <c r="X35" t="s">
        <v>17</v>
      </c>
      <c r="Y35" t="s">
        <v>412</v>
      </c>
      <c r="Z35" t="s">
        <v>28</v>
      </c>
      <c r="AA35" t="e">
        <f>VLOOKUP(Table1131415[[#This Row],[Color]],Values!$A$11:$E$20,4,0)</f>
        <v>#N/A</v>
      </c>
      <c r="AD35" t="str">
        <f>CONCATENATE(Table1131415[[#This Row],[Color]],Table1131415[[#This Row],[Bright]],Table1131415[[#This Row],[Stock]])</f>
        <v>Blue-Green</v>
      </c>
      <c r="AE35" s="9" t="s">
        <v>690</v>
      </c>
      <c r="AF35" s="5" t="s">
        <v>691</v>
      </c>
    </row>
    <row r="36" spans="1:32" hidden="1">
      <c r="A36" t="s">
        <v>541</v>
      </c>
      <c r="B36" t="s">
        <v>406</v>
      </c>
      <c r="C36" t="s">
        <v>542</v>
      </c>
      <c r="D36" t="s">
        <v>543</v>
      </c>
      <c r="E36" t="s">
        <v>401</v>
      </c>
      <c r="F36" t="s">
        <v>544</v>
      </c>
      <c r="G36">
        <v>0</v>
      </c>
      <c r="H36">
        <v>0</v>
      </c>
      <c r="I36">
        <v>0.10395</v>
      </c>
      <c r="J36">
        <v>0</v>
      </c>
      <c r="K36">
        <v>2000</v>
      </c>
      <c r="L36" t="s">
        <v>27</v>
      </c>
      <c r="M36" t="s">
        <v>545</v>
      </c>
      <c r="N36" t="s">
        <v>100</v>
      </c>
      <c r="O36" t="s">
        <v>546</v>
      </c>
      <c r="P36" t="s">
        <v>546</v>
      </c>
      <c r="Q36" t="s">
        <v>547</v>
      </c>
      <c r="R36" t="s">
        <v>548</v>
      </c>
      <c r="S36" t="s">
        <v>60</v>
      </c>
      <c r="T36" t="s">
        <v>404</v>
      </c>
      <c r="U36" t="s">
        <v>153</v>
      </c>
      <c r="V36" t="s">
        <v>394</v>
      </c>
      <c r="W36" t="s">
        <v>29</v>
      </c>
      <c r="X36" t="s">
        <v>17</v>
      </c>
      <c r="Y36" t="s">
        <v>412</v>
      </c>
      <c r="Z36" t="s">
        <v>28</v>
      </c>
      <c r="AA36" t="str">
        <f>VLOOKUP(Table1131415[[#This Row],[Color]],Values!$A$11:$E$20,4,0)</f>
        <v>Stock</v>
      </c>
      <c r="AD36" t="str">
        <f>CONCATENATE(Table1131415[[#This Row],[Color]],Table1131415[[#This Row],[Bright]],Table1131415[[#This Row],[Stock]])</f>
        <v>Green</v>
      </c>
      <c r="AE36" s="9" t="s">
        <v>690</v>
      </c>
      <c r="AF36" s="5" t="s">
        <v>691</v>
      </c>
    </row>
    <row r="37" spans="1:32" hidden="1">
      <c r="A37" t="s">
        <v>541</v>
      </c>
      <c r="B37" t="s">
        <v>406</v>
      </c>
      <c r="C37" t="s">
        <v>549</v>
      </c>
      <c r="D37" t="s">
        <v>550</v>
      </c>
      <c r="E37" t="s">
        <v>401</v>
      </c>
      <c r="F37" t="s">
        <v>551</v>
      </c>
      <c r="G37">
        <v>0</v>
      </c>
      <c r="H37">
        <v>0</v>
      </c>
      <c r="I37">
        <v>0.10395</v>
      </c>
      <c r="J37">
        <v>0</v>
      </c>
      <c r="K37">
        <v>2000</v>
      </c>
      <c r="L37" t="s">
        <v>27</v>
      </c>
      <c r="M37" t="s">
        <v>17</v>
      </c>
      <c r="N37" t="s">
        <v>100</v>
      </c>
      <c r="O37" t="s">
        <v>546</v>
      </c>
      <c r="P37" t="s">
        <v>546</v>
      </c>
      <c r="Q37" t="s">
        <v>547</v>
      </c>
      <c r="R37" t="s">
        <v>548</v>
      </c>
      <c r="S37" t="s">
        <v>60</v>
      </c>
      <c r="T37" t="s">
        <v>404</v>
      </c>
      <c r="U37" t="s">
        <v>396</v>
      </c>
      <c r="V37" t="s">
        <v>394</v>
      </c>
      <c r="W37" t="s">
        <v>29</v>
      </c>
      <c r="X37" t="s">
        <v>17</v>
      </c>
      <c r="Y37" t="s">
        <v>412</v>
      </c>
      <c r="Z37" t="s">
        <v>28</v>
      </c>
      <c r="AA37" t="str">
        <f>VLOOKUP(Table1131415[[#This Row],[Color]],Values!$A$11:$E$20,4,0)</f>
        <v>Stock</v>
      </c>
      <c r="AD37" t="str">
        <f>CONCATENATE(Table1131415[[#This Row],[Color]],Table1131415[[#This Row],[Bright]],Table1131415[[#This Row],[Stock]])</f>
        <v>Green</v>
      </c>
      <c r="AE37" s="9" t="s">
        <v>690</v>
      </c>
      <c r="AF37" s="5" t="s">
        <v>691</v>
      </c>
    </row>
    <row r="38" spans="1:32" hidden="1">
      <c r="A38" t="s">
        <v>541</v>
      </c>
      <c r="B38" t="s">
        <v>406</v>
      </c>
      <c r="C38" t="s">
        <v>552</v>
      </c>
      <c r="D38" t="s">
        <v>553</v>
      </c>
      <c r="E38" t="s">
        <v>401</v>
      </c>
      <c r="F38" t="s">
        <v>554</v>
      </c>
      <c r="G38">
        <v>0</v>
      </c>
      <c r="H38">
        <v>0</v>
      </c>
      <c r="I38">
        <v>0.10395</v>
      </c>
      <c r="J38">
        <v>0</v>
      </c>
      <c r="K38">
        <v>2000</v>
      </c>
      <c r="L38" t="s">
        <v>27</v>
      </c>
      <c r="M38" t="s">
        <v>545</v>
      </c>
      <c r="N38" t="s">
        <v>100</v>
      </c>
      <c r="O38" t="s">
        <v>245</v>
      </c>
      <c r="P38" t="s">
        <v>245</v>
      </c>
      <c r="Q38" t="s">
        <v>555</v>
      </c>
      <c r="R38" t="s">
        <v>548</v>
      </c>
      <c r="S38" t="s">
        <v>60</v>
      </c>
      <c r="T38" t="s">
        <v>404</v>
      </c>
      <c r="U38" t="s">
        <v>153</v>
      </c>
      <c r="V38" t="s">
        <v>394</v>
      </c>
      <c r="W38" t="s">
        <v>29</v>
      </c>
      <c r="X38" t="s">
        <v>17</v>
      </c>
      <c r="Y38" t="s">
        <v>412</v>
      </c>
      <c r="Z38" t="s">
        <v>28</v>
      </c>
      <c r="AA38" t="str">
        <f>VLOOKUP(Table1131415[[#This Row],[Color]],Values!$A$11:$E$20,4,0)</f>
        <v>Stock</v>
      </c>
      <c r="AD38" t="str">
        <f>CONCATENATE(Table1131415[[#This Row],[Color]],Table1131415[[#This Row],[Bright]],Table1131415[[#This Row],[Stock]])</f>
        <v>Green</v>
      </c>
      <c r="AE38" s="9" t="s">
        <v>690</v>
      </c>
      <c r="AF38" s="5" t="s">
        <v>691</v>
      </c>
    </row>
    <row r="39" spans="1:32" hidden="1">
      <c r="A39" t="s">
        <v>541</v>
      </c>
      <c r="B39" t="s">
        <v>406</v>
      </c>
      <c r="C39" t="s">
        <v>556</v>
      </c>
      <c r="D39" t="s">
        <v>557</v>
      </c>
      <c r="E39" t="s">
        <v>401</v>
      </c>
      <c r="F39" t="s">
        <v>558</v>
      </c>
      <c r="G39">
        <v>0</v>
      </c>
      <c r="H39">
        <v>0</v>
      </c>
      <c r="I39">
        <v>0.10395</v>
      </c>
      <c r="J39">
        <v>0</v>
      </c>
      <c r="K39">
        <v>2000</v>
      </c>
      <c r="L39" t="s">
        <v>27</v>
      </c>
      <c r="M39" t="s">
        <v>17</v>
      </c>
      <c r="N39" t="s">
        <v>100</v>
      </c>
      <c r="O39" t="s">
        <v>245</v>
      </c>
      <c r="P39" t="s">
        <v>245</v>
      </c>
      <c r="Q39" t="s">
        <v>555</v>
      </c>
      <c r="R39" t="s">
        <v>548</v>
      </c>
      <c r="S39" t="s">
        <v>60</v>
      </c>
      <c r="T39" t="s">
        <v>404</v>
      </c>
      <c r="U39" t="s">
        <v>396</v>
      </c>
      <c r="V39" t="s">
        <v>394</v>
      </c>
      <c r="W39" t="s">
        <v>29</v>
      </c>
      <c r="X39" t="s">
        <v>17</v>
      </c>
      <c r="Y39" t="s">
        <v>412</v>
      </c>
      <c r="Z39" t="s">
        <v>28</v>
      </c>
      <c r="AA39" t="str">
        <f>VLOOKUP(Table1131415[[#This Row],[Color]],Values!$A$11:$E$20,4,0)</f>
        <v>Stock</v>
      </c>
      <c r="AD39" t="str">
        <f>CONCATENATE(Table1131415[[#This Row],[Color]],Table1131415[[#This Row],[Bright]],Table1131415[[#This Row],[Stock]])</f>
        <v>Green</v>
      </c>
      <c r="AE39" s="9" t="s">
        <v>690</v>
      </c>
      <c r="AF39" s="5" t="s">
        <v>691</v>
      </c>
    </row>
    <row r="40" spans="1:32" hidden="1">
      <c r="A40" t="s">
        <v>541</v>
      </c>
      <c r="B40" t="s">
        <v>416</v>
      </c>
      <c r="C40" t="s">
        <v>559</v>
      </c>
      <c r="D40" t="s">
        <v>560</v>
      </c>
      <c r="E40" t="s">
        <v>401</v>
      </c>
      <c r="F40" t="s">
        <v>561</v>
      </c>
      <c r="G40">
        <v>0</v>
      </c>
      <c r="H40">
        <v>0</v>
      </c>
      <c r="I40">
        <v>0.10395</v>
      </c>
      <c r="J40">
        <v>0</v>
      </c>
      <c r="K40">
        <v>2000</v>
      </c>
      <c r="L40" t="s">
        <v>27</v>
      </c>
      <c r="M40" t="s">
        <v>545</v>
      </c>
      <c r="N40" t="s">
        <v>158</v>
      </c>
      <c r="O40" t="s">
        <v>562</v>
      </c>
      <c r="P40" t="s">
        <v>563</v>
      </c>
      <c r="Q40" t="s">
        <v>461</v>
      </c>
      <c r="R40" t="s">
        <v>548</v>
      </c>
      <c r="S40" t="s">
        <v>60</v>
      </c>
      <c r="T40" t="s">
        <v>404</v>
      </c>
      <c r="U40" t="s">
        <v>153</v>
      </c>
      <c r="V40" t="s">
        <v>394</v>
      </c>
      <c r="W40" t="s">
        <v>29</v>
      </c>
      <c r="X40" t="s">
        <v>17</v>
      </c>
      <c r="Y40" t="s">
        <v>412</v>
      </c>
      <c r="Z40" t="s">
        <v>28</v>
      </c>
      <c r="AA40" t="str">
        <f>VLOOKUP(Table1131415[[#This Row],[Color]],Values!$A$11:$E$20,4,0)</f>
        <v>Stock</v>
      </c>
      <c r="AD40" t="str">
        <f>CONCATENATE(Table1131415[[#This Row],[Color]],Table1131415[[#This Row],[Bright]],Table1131415[[#This Row],[Stock]])</f>
        <v>Yellow</v>
      </c>
      <c r="AE40" s="9" t="s">
        <v>690</v>
      </c>
      <c r="AF40" s="5" t="s">
        <v>691</v>
      </c>
    </row>
    <row r="41" spans="1:32" hidden="1">
      <c r="A41" t="s">
        <v>541</v>
      </c>
      <c r="B41" t="s">
        <v>416</v>
      </c>
      <c r="C41" t="s">
        <v>564</v>
      </c>
      <c r="D41" t="s">
        <v>565</v>
      </c>
      <c r="E41" t="s">
        <v>401</v>
      </c>
      <c r="F41" t="s">
        <v>566</v>
      </c>
      <c r="G41">
        <v>0</v>
      </c>
      <c r="H41">
        <v>0</v>
      </c>
      <c r="I41">
        <v>0.10395</v>
      </c>
      <c r="J41">
        <v>0</v>
      </c>
      <c r="K41">
        <v>2000</v>
      </c>
      <c r="L41" t="s">
        <v>27</v>
      </c>
      <c r="M41" t="s">
        <v>17</v>
      </c>
      <c r="N41" t="s">
        <v>158</v>
      </c>
      <c r="O41" t="s">
        <v>562</v>
      </c>
      <c r="P41" t="s">
        <v>563</v>
      </c>
      <c r="Q41" t="s">
        <v>392</v>
      </c>
      <c r="R41" t="s">
        <v>548</v>
      </c>
      <c r="S41" t="s">
        <v>60</v>
      </c>
      <c r="T41" t="s">
        <v>404</v>
      </c>
      <c r="U41" t="s">
        <v>396</v>
      </c>
      <c r="V41" t="s">
        <v>394</v>
      </c>
      <c r="W41" t="s">
        <v>29</v>
      </c>
      <c r="X41" t="s">
        <v>17</v>
      </c>
      <c r="Y41" t="s">
        <v>412</v>
      </c>
      <c r="Z41" t="s">
        <v>28</v>
      </c>
      <c r="AA41" t="str">
        <f>VLOOKUP(Table1131415[[#This Row],[Color]],Values!$A$11:$E$20,4,0)</f>
        <v>Stock</v>
      </c>
      <c r="AD41" t="str">
        <f>CONCATENATE(Table1131415[[#This Row],[Color]],Table1131415[[#This Row],[Bright]],Table1131415[[#This Row],[Stock]])</f>
        <v>Yellow</v>
      </c>
      <c r="AE41" s="9" t="s">
        <v>690</v>
      </c>
      <c r="AF41" s="5" t="s">
        <v>691</v>
      </c>
    </row>
    <row r="42" spans="1:32" hidden="1">
      <c r="A42" t="s">
        <v>541</v>
      </c>
      <c r="B42" t="s">
        <v>428</v>
      </c>
      <c r="C42" t="s">
        <v>567</v>
      </c>
      <c r="D42" t="s">
        <v>568</v>
      </c>
      <c r="E42" t="s">
        <v>401</v>
      </c>
      <c r="F42" t="s">
        <v>569</v>
      </c>
      <c r="G42">
        <v>0</v>
      </c>
      <c r="H42">
        <v>0</v>
      </c>
      <c r="I42">
        <v>0.10395</v>
      </c>
      <c r="J42">
        <v>0</v>
      </c>
      <c r="K42">
        <v>2000</v>
      </c>
      <c r="L42" t="s">
        <v>27</v>
      </c>
      <c r="M42" t="s">
        <v>545</v>
      </c>
      <c r="N42" t="s">
        <v>77</v>
      </c>
      <c r="O42" t="s">
        <v>170</v>
      </c>
      <c r="P42" t="s">
        <v>171</v>
      </c>
      <c r="Q42" t="s">
        <v>461</v>
      </c>
      <c r="R42" t="s">
        <v>548</v>
      </c>
      <c r="S42" t="s">
        <v>60</v>
      </c>
      <c r="T42" t="s">
        <v>404</v>
      </c>
      <c r="U42" t="s">
        <v>153</v>
      </c>
      <c r="V42" t="s">
        <v>394</v>
      </c>
      <c r="W42" t="s">
        <v>29</v>
      </c>
      <c r="X42" t="s">
        <v>17</v>
      </c>
      <c r="Y42" t="s">
        <v>412</v>
      </c>
      <c r="Z42" t="s">
        <v>28</v>
      </c>
      <c r="AA42" t="str">
        <f>VLOOKUP(Table1131415[[#This Row],[Color]],Values!$A$11:$E$20,4,0)</f>
        <v>Stock</v>
      </c>
      <c r="AD42" t="str">
        <f>CONCATENATE(Table1131415[[#This Row],[Color]],Table1131415[[#This Row],[Bright]],Table1131415[[#This Row],[Stock]])</f>
        <v>Orange</v>
      </c>
      <c r="AE42" s="9" t="s">
        <v>690</v>
      </c>
      <c r="AF42" s="5" t="s">
        <v>691</v>
      </c>
    </row>
    <row r="43" spans="1:32" hidden="1">
      <c r="A43" t="s">
        <v>541</v>
      </c>
      <c r="B43" t="s">
        <v>428</v>
      </c>
      <c r="C43" t="s">
        <v>570</v>
      </c>
      <c r="D43" t="s">
        <v>571</v>
      </c>
      <c r="E43" t="s">
        <v>401</v>
      </c>
      <c r="F43" t="s">
        <v>572</v>
      </c>
      <c r="G43">
        <v>0</v>
      </c>
      <c r="H43">
        <v>0</v>
      </c>
      <c r="I43">
        <v>0.10395</v>
      </c>
      <c r="J43">
        <v>0</v>
      </c>
      <c r="K43">
        <v>2000</v>
      </c>
      <c r="L43" t="s">
        <v>27</v>
      </c>
      <c r="M43" t="s">
        <v>17</v>
      </c>
      <c r="N43" t="s">
        <v>77</v>
      </c>
      <c r="O43" t="s">
        <v>170</v>
      </c>
      <c r="P43" t="s">
        <v>171</v>
      </c>
      <c r="Q43" t="s">
        <v>392</v>
      </c>
      <c r="R43" t="s">
        <v>548</v>
      </c>
      <c r="S43" t="s">
        <v>60</v>
      </c>
      <c r="T43" t="s">
        <v>404</v>
      </c>
      <c r="U43" t="s">
        <v>396</v>
      </c>
      <c r="V43" t="s">
        <v>394</v>
      </c>
      <c r="W43" t="s">
        <v>29</v>
      </c>
      <c r="X43" t="s">
        <v>17</v>
      </c>
      <c r="Y43" t="s">
        <v>412</v>
      </c>
      <c r="Z43" t="s">
        <v>28</v>
      </c>
      <c r="AA43" t="str">
        <f>VLOOKUP(Table1131415[[#This Row],[Color]],Values!$A$11:$E$20,4,0)</f>
        <v>Stock</v>
      </c>
      <c r="AD43" t="str">
        <f>CONCATENATE(Table1131415[[#This Row],[Color]],Table1131415[[#This Row],[Bright]],Table1131415[[#This Row],[Stock]])</f>
        <v>Orange</v>
      </c>
      <c r="AE43" s="9" t="s">
        <v>690</v>
      </c>
      <c r="AF43" s="5" t="s">
        <v>691</v>
      </c>
    </row>
    <row r="44" spans="1:32" hidden="1">
      <c r="A44" t="s">
        <v>541</v>
      </c>
      <c r="B44" t="s">
        <v>428</v>
      </c>
      <c r="C44" t="s">
        <v>573</v>
      </c>
      <c r="D44" t="s">
        <v>574</v>
      </c>
      <c r="E44" t="s">
        <v>401</v>
      </c>
      <c r="F44" t="s">
        <v>575</v>
      </c>
      <c r="G44">
        <v>0</v>
      </c>
      <c r="H44">
        <v>0</v>
      </c>
      <c r="I44">
        <v>0.10395</v>
      </c>
      <c r="J44">
        <v>0</v>
      </c>
      <c r="K44">
        <v>2000</v>
      </c>
      <c r="L44" t="s">
        <v>27</v>
      </c>
      <c r="M44" t="s">
        <v>17</v>
      </c>
      <c r="N44" t="s">
        <v>69</v>
      </c>
      <c r="O44" t="s">
        <v>131</v>
      </c>
      <c r="P44" t="s">
        <v>71</v>
      </c>
      <c r="Q44" t="s">
        <v>576</v>
      </c>
      <c r="R44" t="s">
        <v>548</v>
      </c>
      <c r="S44" t="s">
        <v>60</v>
      </c>
      <c r="T44" t="s">
        <v>404</v>
      </c>
      <c r="U44" t="s">
        <v>396</v>
      </c>
      <c r="V44" t="s">
        <v>394</v>
      </c>
      <c r="W44" t="s">
        <v>29</v>
      </c>
      <c r="X44" t="s">
        <v>17</v>
      </c>
      <c r="Y44" t="s">
        <v>412</v>
      </c>
      <c r="Z44" t="s">
        <v>28</v>
      </c>
      <c r="AA44" t="str">
        <f>VLOOKUP(Table1131415[[#This Row],[Color]],Values!$A$11:$E$20,4,0)</f>
        <v>Stock</v>
      </c>
      <c r="AD44" t="str">
        <f>CONCATENATE(Table1131415[[#This Row],[Color]],Table1131415[[#This Row],[Bright]],Table1131415[[#This Row],[Stock]])</f>
        <v>Red</v>
      </c>
      <c r="AE44" s="9" t="s">
        <v>690</v>
      </c>
      <c r="AF44" s="5" t="s">
        <v>691</v>
      </c>
    </row>
    <row r="45" spans="1:32" hidden="1">
      <c r="A45" t="s">
        <v>442</v>
      </c>
      <c r="B45" t="s">
        <v>428</v>
      </c>
      <c r="C45" t="s">
        <v>577</v>
      </c>
      <c r="D45" t="s">
        <v>578</v>
      </c>
      <c r="E45" t="s">
        <v>401</v>
      </c>
      <c r="F45" t="s">
        <v>579</v>
      </c>
      <c r="G45">
        <v>0</v>
      </c>
      <c r="H45">
        <v>0</v>
      </c>
      <c r="I45">
        <v>0.10656</v>
      </c>
      <c r="J45">
        <v>0</v>
      </c>
      <c r="K45">
        <v>2000</v>
      </c>
      <c r="L45" t="s">
        <v>27</v>
      </c>
      <c r="M45" t="s">
        <v>17</v>
      </c>
      <c r="N45" t="s">
        <v>158</v>
      </c>
      <c r="O45" t="s">
        <v>420</v>
      </c>
      <c r="P45" t="s">
        <v>165</v>
      </c>
      <c r="Q45" t="s">
        <v>124</v>
      </c>
      <c r="R45" t="s">
        <v>81</v>
      </c>
      <c r="S45" t="s">
        <v>82</v>
      </c>
      <c r="T45" t="s">
        <v>478</v>
      </c>
      <c r="U45" t="s">
        <v>396</v>
      </c>
      <c r="V45" t="s">
        <v>394</v>
      </c>
      <c r="W45" t="s">
        <v>29</v>
      </c>
      <c r="X45" t="s">
        <v>17</v>
      </c>
      <c r="Y45" t="s">
        <v>395</v>
      </c>
      <c r="Z45" t="s">
        <v>28</v>
      </c>
      <c r="AA45" t="str">
        <f>VLOOKUP(Table1131415[[#This Row],[Color]],Values!$A$11:$E$20,4,0)</f>
        <v>Stock</v>
      </c>
      <c r="AD45" t="str">
        <f>CONCATENATE(Table1131415[[#This Row],[Color]],Table1131415[[#This Row],[Bright]],Table1131415[[#This Row],[Stock]])</f>
        <v>Yellow</v>
      </c>
      <c r="AE45" s="9" t="s">
        <v>690</v>
      </c>
      <c r="AF45" s="5" t="s">
        <v>691</v>
      </c>
    </row>
    <row r="46" spans="1:32" hidden="1">
      <c r="A46" t="s">
        <v>541</v>
      </c>
      <c r="B46" t="s">
        <v>421</v>
      </c>
      <c r="C46" t="s">
        <v>580</v>
      </c>
      <c r="D46" t="s">
        <v>581</v>
      </c>
      <c r="E46" t="s">
        <v>401</v>
      </c>
      <c r="F46" t="s">
        <v>497</v>
      </c>
      <c r="G46">
        <v>0</v>
      </c>
      <c r="H46">
        <v>0</v>
      </c>
      <c r="I46">
        <v>0.10675999999999999</v>
      </c>
      <c r="J46">
        <v>0</v>
      </c>
      <c r="K46">
        <v>2000</v>
      </c>
      <c r="L46" t="s">
        <v>27</v>
      </c>
      <c r="M46" t="s">
        <v>545</v>
      </c>
      <c r="N46" t="s">
        <v>69</v>
      </c>
      <c r="O46" t="s">
        <v>493</v>
      </c>
      <c r="P46" t="s">
        <v>131</v>
      </c>
      <c r="Q46" t="s">
        <v>582</v>
      </c>
      <c r="R46" t="s">
        <v>548</v>
      </c>
      <c r="S46" t="s">
        <v>60</v>
      </c>
      <c r="T46" t="s">
        <v>404</v>
      </c>
      <c r="U46" t="s">
        <v>153</v>
      </c>
      <c r="V46" t="s">
        <v>394</v>
      </c>
      <c r="W46" t="s">
        <v>29</v>
      </c>
      <c r="X46" t="s">
        <v>17</v>
      </c>
      <c r="Y46" t="s">
        <v>412</v>
      </c>
      <c r="Z46" t="s">
        <v>28</v>
      </c>
      <c r="AA46" t="str">
        <f>VLOOKUP(Table1131415[[#This Row],[Color]],Values!$A$11:$E$20,4,0)</f>
        <v>Stock</v>
      </c>
      <c r="AD46" t="str">
        <f>CONCATENATE(Table1131415[[#This Row],[Color]],Table1131415[[#This Row],[Bright]],Table1131415[[#This Row],[Stock]])</f>
        <v>Red</v>
      </c>
      <c r="AE46" s="9" t="s">
        <v>690</v>
      </c>
      <c r="AF46" s="5" t="s">
        <v>691</v>
      </c>
    </row>
    <row r="47" spans="1:32" hidden="1">
      <c r="A47" t="s">
        <v>541</v>
      </c>
      <c r="B47" t="s">
        <v>421</v>
      </c>
      <c r="C47" t="s">
        <v>583</v>
      </c>
      <c r="D47" t="s">
        <v>584</v>
      </c>
      <c r="E47" t="s">
        <v>401</v>
      </c>
      <c r="F47" t="s">
        <v>492</v>
      </c>
      <c r="G47">
        <v>0</v>
      </c>
      <c r="H47">
        <v>0</v>
      </c>
      <c r="I47">
        <v>0.10675999999999999</v>
      </c>
      <c r="J47">
        <v>0</v>
      </c>
      <c r="K47">
        <v>2000</v>
      </c>
      <c r="L47" t="s">
        <v>27</v>
      </c>
      <c r="M47" t="s">
        <v>17</v>
      </c>
      <c r="N47" t="s">
        <v>69</v>
      </c>
      <c r="O47" t="s">
        <v>493</v>
      </c>
      <c r="P47" t="s">
        <v>131</v>
      </c>
      <c r="Q47" t="s">
        <v>576</v>
      </c>
      <c r="R47" t="s">
        <v>548</v>
      </c>
      <c r="S47" t="s">
        <v>60</v>
      </c>
      <c r="T47" t="s">
        <v>404</v>
      </c>
      <c r="U47" t="s">
        <v>396</v>
      </c>
      <c r="V47" t="s">
        <v>394</v>
      </c>
      <c r="W47" t="s">
        <v>29</v>
      </c>
      <c r="X47" t="s">
        <v>17</v>
      </c>
      <c r="Y47" t="s">
        <v>412</v>
      </c>
      <c r="Z47" t="s">
        <v>28</v>
      </c>
      <c r="AA47" t="str">
        <f>VLOOKUP(Table1131415[[#This Row],[Color]],Values!$A$11:$E$20,4,0)</f>
        <v>Stock</v>
      </c>
      <c r="AD47" t="str">
        <f>CONCATENATE(Table1131415[[#This Row],[Color]],Table1131415[[#This Row],[Bright]],Table1131415[[#This Row],[Stock]])</f>
        <v>Red</v>
      </c>
      <c r="AE47" s="9" t="s">
        <v>690</v>
      </c>
      <c r="AF47" s="5" t="s">
        <v>691</v>
      </c>
    </row>
    <row r="48" spans="1:32" hidden="1">
      <c r="A48" t="s">
        <v>17</v>
      </c>
      <c r="B48" t="s">
        <v>585</v>
      </c>
      <c r="C48" t="s">
        <v>586</v>
      </c>
      <c r="D48" t="s">
        <v>587</v>
      </c>
      <c r="E48" t="s">
        <v>401</v>
      </c>
      <c r="F48" t="s">
        <v>415</v>
      </c>
      <c r="G48">
        <v>0</v>
      </c>
      <c r="H48">
        <v>0</v>
      </c>
      <c r="I48">
        <v>0.12705</v>
      </c>
      <c r="J48">
        <v>0</v>
      </c>
      <c r="K48">
        <v>2000</v>
      </c>
      <c r="L48" t="s">
        <v>27</v>
      </c>
      <c r="M48" t="s">
        <v>17</v>
      </c>
      <c r="N48" t="s">
        <v>100</v>
      </c>
      <c r="O48" t="s">
        <v>17</v>
      </c>
      <c r="P48" t="s">
        <v>410</v>
      </c>
      <c r="Q48" t="s">
        <v>411</v>
      </c>
      <c r="R48" t="s">
        <v>81</v>
      </c>
      <c r="S48" t="s">
        <v>82</v>
      </c>
      <c r="T48" t="s">
        <v>17</v>
      </c>
      <c r="U48" t="s">
        <v>153</v>
      </c>
      <c r="V48" t="s">
        <v>394</v>
      </c>
      <c r="W48" t="s">
        <v>29</v>
      </c>
      <c r="X48" t="s">
        <v>17</v>
      </c>
      <c r="Y48" t="s">
        <v>588</v>
      </c>
      <c r="Z48" t="s">
        <v>28</v>
      </c>
      <c r="AA48" t="str">
        <f>VLOOKUP(Table1131415[[#This Row],[Color]],Values!$A$11:$E$20,4,0)</f>
        <v>Stock</v>
      </c>
      <c r="AD48" t="str">
        <f>CONCATENATE(Table1131415[[#This Row],[Color]],Table1131415[[#This Row],[Bright]],Table1131415[[#This Row],[Stock]])</f>
        <v>Green</v>
      </c>
      <c r="AE48" s="9" t="s">
        <v>690</v>
      </c>
      <c r="AF48" s="5" t="s">
        <v>691</v>
      </c>
    </row>
    <row r="49" spans="1:32" hidden="1">
      <c r="A49" t="s">
        <v>589</v>
      </c>
      <c r="B49" t="s">
        <v>17</v>
      </c>
      <c r="C49" t="s">
        <v>590</v>
      </c>
      <c r="D49" t="s">
        <v>591</v>
      </c>
      <c r="E49" t="s">
        <v>401</v>
      </c>
      <c r="F49" t="s">
        <v>592</v>
      </c>
      <c r="G49">
        <v>0</v>
      </c>
      <c r="H49">
        <v>0</v>
      </c>
      <c r="I49">
        <v>0.12705</v>
      </c>
      <c r="J49">
        <v>0</v>
      </c>
      <c r="K49">
        <v>2000</v>
      </c>
      <c r="L49" t="s">
        <v>27</v>
      </c>
      <c r="M49" t="s">
        <v>593</v>
      </c>
      <c r="N49" t="s">
        <v>100</v>
      </c>
      <c r="O49" t="s">
        <v>17</v>
      </c>
      <c r="P49" t="s">
        <v>410</v>
      </c>
      <c r="Q49" t="s">
        <v>411</v>
      </c>
      <c r="R49" t="s">
        <v>81</v>
      </c>
      <c r="S49" t="s">
        <v>82</v>
      </c>
      <c r="T49" t="s">
        <v>446</v>
      </c>
      <c r="U49" t="s">
        <v>396</v>
      </c>
      <c r="V49" t="s">
        <v>394</v>
      </c>
      <c r="W49" t="s">
        <v>29</v>
      </c>
      <c r="X49" t="s">
        <v>17</v>
      </c>
      <c r="Y49" t="s">
        <v>588</v>
      </c>
      <c r="Z49" t="s">
        <v>28</v>
      </c>
      <c r="AA49" t="str">
        <f>VLOOKUP(Table1131415[[#This Row],[Color]],Values!$A$11:$E$20,4,0)</f>
        <v>Stock</v>
      </c>
      <c r="AD49" t="str">
        <f>CONCATENATE(Table1131415[[#This Row],[Color]],Table1131415[[#This Row],[Bright]],Table1131415[[#This Row],[Stock]])</f>
        <v>Green</v>
      </c>
      <c r="AE49" s="9" t="s">
        <v>690</v>
      </c>
      <c r="AF49" s="5" t="s">
        <v>691</v>
      </c>
    </row>
    <row r="50" spans="1:32" hidden="1">
      <c r="A50" t="s">
        <v>17</v>
      </c>
      <c r="B50" t="s">
        <v>594</v>
      </c>
      <c r="C50" t="s">
        <v>595</v>
      </c>
      <c r="D50" t="s">
        <v>596</v>
      </c>
      <c r="E50" t="s">
        <v>401</v>
      </c>
      <c r="F50" t="s">
        <v>597</v>
      </c>
      <c r="G50">
        <v>0</v>
      </c>
      <c r="H50">
        <v>0</v>
      </c>
      <c r="I50">
        <v>0.12722</v>
      </c>
      <c r="J50">
        <v>0</v>
      </c>
      <c r="K50">
        <v>2000</v>
      </c>
      <c r="L50" t="s">
        <v>27</v>
      </c>
      <c r="M50" t="s">
        <v>17</v>
      </c>
      <c r="N50" t="s">
        <v>158</v>
      </c>
      <c r="O50" t="s">
        <v>17</v>
      </c>
      <c r="P50" t="s">
        <v>165</v>
      </c>
      <c r="Q50" t="s">
        <v>403</v>
      </c>
      <c r="R50" t="s">
        <v>81</v>
      </c>
      <c r="S50" t="s">
        <v>82</v>
      </c>
      <c r="T50" t="s">
        <v>17</v>
      </c>
      <c r="U50" t="s">
        <v>153</v>
      </c>
      <c r="V50" t="s">
        <v>394</v>
      </c>
      <c r="W50" t="s">
        <v>29</v>
      </c>
      <c r="X50" t="s">
        <v>17</v>
      </c>
      <c r="Y50" t="s">
        <v>588</v>
      </c>
      <c r="Z50" t="s">
        <v>28</v>
      </c>
      <c r="AA50" t="str">
        <f>VLOOKUP(Table1131415[[#This Row],[Color]],Values!$A$11:$E$20,4,0)</f>
        <v>Stock</v>
      </c>
      <c r="AD50" t="str">
        <f>CONCATENATE(Table1131415[[#This Row],[Color]],Table1131415[[#This Row],[Bright]],Table1131415[[#This Row],[Stock]])</f>
        <v>Yellow</v>
      </c>
      <c r="AE50" s="9" t="s">
        <v>690</v>
      </c>
      <c r="AF50" s="5" t="s">
        <v>691</v>
      </c>
    </row>
    <row r="51" spans="1:32" hidden="1">
      <c r="A51" t="s">
        <v>405</v>
      </c>
      <c r="B51" t="s">
        <v>416</v>
      </c>
      <c r="C51" t="s">
        <v>598</v>
      </c>
      <c r="D51" t="s">
        <v>599</v>
      </c>
      <c r="E51" t="s">
        <v>401</v>
      </c>
      <c r="F51" t="s">
        <v>600</v>
      </c>
      <c r="G51">
        <v>0</v>
      </c>
      <c r="H51">
        <v>0</v>
      </c>
      <c r="I51">
        <v>0.12722</v>
      </c>
      <c r="J51">
        <v>0</v>
      </c>
      <c r="K51">
        <v>2000</v>
      </c>
      <c r="L51" t="s">
        <v>27</v>
      </c>
      <c r="M51" t="s">
        <v>601</v>
      </c>
      <c r="N51" t="s">
        <v>158</v>
      </c>
      <c r="O51" t="s">
        <v>420</v>
      </c>
      <c r="P51" t="s">
        <v>562</v>
      </c>
      <c r="Q51" t="s">
        <v>403</v>
      </c>
      <c r="R51" t="s">
        <v>81</v>
      </c>
      <c r="S51" t="s">
        <v>82</v>
      </c>
      <c r="T51" t="s">
        <v>404</v>
      </c>
      <c r="U51" t="s">
        <v>396</v>
      </c>
      <c r="V51" t="s">
        <v>394</v>
      </c>
      <c r="W51" t="s">
        <v>29</v>
      </c>
      <c r="X51" t="s">
        <v>17</v>
      </c>
      <c r="Y51" t="s">
        <v>412</v>
      </c>
      <c r="Z51" t="s">
        <v>28</v>
      </c>
      <c r="AA51" t="str">
        <f>VLOOKUP(Table1131415[[#This Row],[Color]],Values!$A$11:$E$20,4,0)</f>
        <v>Stock</v>
      </c>
      <c r="AD51" t="str">
        <f>CONCATENATE(Table1131415[[#This Row],[Color]],Table1131415[[#This Row],[Bright]],Table1131415[[#This Row],[Stock]])</f>
        <v>Yellow</v>
      </c>
      <c r="AE51" s="9" t="s">
        <v>690</v>
      </c>
      <c r="AF51" s="5" t="s">
        <v>691</v>
      </c>
    </row>
    <row r="52" spans="1:32" hidden="1">
      <c r="A52" t="s">
        <v>17</v>
      </c>
      <c r="B52" t="s">
        <v>17</v>
      </c>
      <c r="C52" t="s">
        <v>602</v>
      </c>
      <c r="D52" t="s">
        <v>603</v>
      </c>
      <c r="E52" t="s">
        <v>401</v>
      </c>
      <c r="F52" t="s">
        <v>604</v>
      </c>
      <c r="G52">
        <v>0</v>
      </c>
      <c r="H52">
        <v>0</v>
      </c>
      <c r="I52">
        <v>0.12722</v>
      </c>
      <c r="J52">
        <v>0</v>
      </c>
      <c r="K52">
        <v>2000</v>
      </c>
      <c r="L52" t="s">
        <v>27</v>
      </c>
      <c r="M52" t="s">
        <v>605</v>
      </c>
      <c r="N52" t="s">
        <v>158</v>
      </c>
      <c r="O52" t="s">
        <v>17</v>
      </c>
      <c r="P52" t="s">
        <v>17</v>
      </c>
      <c r="Q52" t="s">
        <v>17</v>
      </c>
      <c r="R52" t="s">
        <v>17</v>
      </c>
      <c r="S52" t="s">
        <v>17</v>
      </c>
      <c r="T52" t="s">
        <v>17</v>
      </c>
      <c r="U52" t="s">
        <v>17</v>
      </c>
      <c r="V52" t="s">
        <v>394</v>
      </c>
      <c r="W52" t="s">
        <v>29</v>
      </c>
      <c r="X52" t="s">
        <v>17</v>
      </c>
      <c r="Y52" t="s">
        <v>588</v>
      </c>
      <c r="Z52" t="s">
        <v>28</v>
      </c>
      <c r="AA52" t="str">
        <f>VLOOKUP(Table1131415[[#This Row],[Color]],Values!$A$11:$E$20,4,0)</f>
        <v>Stock</v>
      </c>
      <c r="AD52" t="str">
        <f>CONCATENATE(Table1131415[[#This Row],[Color]],Table1131415[[#This Row],[Bright]],Table1131415[[#This Row],[Stock]])</f>
        <v>Yellow</v>
      </c>
      <c r="AE52" s="9" t="s">
        <v>690</v>
      </c>
      <c r="AF52" s="5" t="s">
        <v>691</v>
      </c>
    </row>
    <row r="53" spans="1:32" hidden="1">
      <c r="A53" t="s">
        <v>405</v>
      </c>
      <c r="B53" t="s">
        <v>17</v>
      </c>
      <c r="C53" t="s">
        <v>606</v>
      </c>
      <c r="D53" t="s">
        <v>607</v>
      </c>
      <c r="E53" t="s">
        <v>401</v>
      </c>
      <c r="F53" t="s">
        <v>608</v>
      </c>
      <c r="G53">
        <v>0</v>
      </c>
      <c r="H53">
        <v>0</v>
      </c>
      <c r="I53">
        <v>0.12887000000000001</v>
      </c>
      <c r="J53">
        <v>0</v>
      </c>
      <c r="K53">
        <v>2000</v>
      </c>
      <c r="L53" t="s">
        <v>27</v>
      </c>
      <c r="M53" t="s">
        <v>460</v>
      </c>
      <c r="N53" t="s">
        <v>77</v>
      </c>
      <c r="O53" t="s">
        <v>170</v>
      </c>
      <c r="P53" t="s">
        <v>17</v>
      </c>
      <c r="Q53" t="s">
        <v>411</v>
      </c>
      <c r="R53" t="s">
        <v>59</v>
      </c>
      <c r="S53" t="s">
        <v>82</v>
      </c>
      <c r="T53" t="s">
        <v>404</v>
      </c>
      <c r="U53" t="s">
        <v>62</v>
      </c>
      <c r="V53" t="s">
        <v>394</v>
      </c>
      <c r="W53" t="s">
        <v>29</v>
      </c>
      <c r="X53" t="s">
        <v>17</v>
      </c>
      <c r="Y53" t="s">
        <v>412</v>
      </c>
      <c r="Z53" t="s">
        <v>28</v>
      </c>
      <c r="AA53" t="str">
        <f>VLOOKUP(Table1131415[[#This Row],[Color]],Values!$A$11:$E$20,4,0)</f>
        <v>Stock</v>
      </c>
      <c r="AD53" t="str">
        <f>CONCATENATE(Table1131415[[#This Row],[Color]],Table1131415[[#This Row],[Bright]],Table1131415[[#This Row],[Stock]])</f>
        <v>Orange</v>
      </c>
      <c r="AE53" s="9" t="s">
        <v>690</v>
      </c>
      <c r="AF53" s="5" t="s">
        <v>691</v>
      </c>
    </row>
    <row r="54" spans="1:32" hidden="1">
      <c r="A54" t="s">
        <v>17</v>
      </c>
      <c r="B54" t="s">
        <v>17</v>
      </c>
      <c r="C54" t="s">
        <v>609</v>
      </c>
      <c r="D54" t="s">
        <v>610</v>
      </c>
      <c r="E54" t="s">
        <v>401</v>
      </c>
      <c r="F54" t="s">
        <v>402</v>
      </c>
      <c r="G54">
        <v>0</v>
      </c>
      <c r="H54">
        <v>0</v>
      </c>
      <c r="I54">
        <v>0.13316</v>
      </c>
      <c r="J54">
        <v>0</v>
      </c>
      <c r="K54">
        <v>2000</v>
      </c>
      <c r="L54" t="s">
        <v>27</v>
      </c>
      <c r="M54" t="s">
        <v>17</v>
      </c>
      <c r="N54" t="s">
        <v>69</v>
      </c>
      <c r="O54" t="s">
        <v>17</v>
      </c>
      <c r="P54" t="s">
        <v>424</v>
      </c>
      <c r="Q54" t="s">
        <v>403</v>
      </c>
      <c r="R54" t="s">
        <v>59</v>
      </c>
      <c r="S54" t="s">
        <v>82</v>
      </c>
      <c r="T54" t="s">
        <v>17</v>
      </c>
      <c r="U54" t="s">
        <v>153</v>
      </c>
      <c r="V54" t="s">
        <v>394</v>
      </c>
      <c r="W54" t="s">
        <v>29</v>
      </c>
      <c r="X54" t="s">
        <v>17</v>
      </c>
      <c r="Y54" t="s">
        <v>588</v>
      </c>
      <c r="Z54" t="s">
        <v>28</v>
      </c>
      <c r="AA54" t="str">
        <f>VLOOKUP(Table1131415[[#This Row],[Color]],Values!$A$11:$E$20,4,0)</f>
        <v>Stock</v>
      </c>
      <c r="AD54" t="str">
        <f>CONCATENATE(Table1131415[[#This Row],[Color]],Table1131415[[#This Row],[Bright]],Table1131415[[#This Row],[Stock]])</f>
        <v>Red</v>
      </c>
      <c r="AE54" s="9" t="s">
        <v>690</v>
      </c>
      <c r="AF54" s="5" t="s">
        <v>691</v>
      </c>
    </row>
    <row r="55" spans="1:32" hidden="1">
      <c r="A55" t="s">
        <v>405</v>
      </c>
      <c r="B55" t="s">
        <v>421</v>
      </c>
      <c r="C55" t="s">
        <v>611</v>
      </c>
      <c r="D55" t="s">
        <v>612</v>
      </c>
      <c r="E55" t="s">
        <v>401</v>
      </c>
      <c r="F55" t="s">
        <v>613</v>
      </c>
      <c r="G55">
        <v>0</v>
      </c>
      <c r="H55">
        <v>0</v>
      </c>
      <c r="I55">
        <v>0.13316</v>
      </c>
      <c r="J55">
        <v>0</v>
      </c>
      <c r="K55">
        <v>2000</v>
      </c>
      <c r="L55" t="s">
        <v>27</v>
      </c>
      <c r="M55" t="s">
        <v>460</v>
      </c>
      <c r="N55" t="s">
        <v>69</v>
      </c>
      <c r="O55" t="s">
        <v>131</v>
      </c>
      <c r="P55" t="s">
        <v>424</v>
      </c>
      <c r="Q55" t="s">
        <v>411</v>
      </c>
      <c r="R55" t="s">
        <v>59</v>
      </c>
      <c r="S55" t="s">
        <v>82</v>
      </c>
      <c r="T55" t="s">
        <v>404</v>
      </c>
      <c r="U55" t="s">
        <v>396</v>
      </c>
      <c r="V55" t="s">
        <v>394</v>
      </c>
      <c r="W55" t="s">
        <v>29</v>
      </c>
      <c r="X55" t="s">
        <v>17</v>
      </c>
      <c r="Y55" t="s">
        <v>412</v>
      </c>
      <c r="Z55" t="s">
        <v>28</v>
      </c>
      <c r="AA55" t="str">
        <f>VLOOKUP(Table1131415[[#This Row],[Color]],Values!$A$11:$E$20,4,0)</f>
        <v>Stock</v>
      </c>
      <c r="AD55" t="str">
        <f>CONCATENATE(Table1131415[[#This Row],[Color]],Table1131415[[#This Row],[Bright]],Table1131415[[#This Row],[Stock]])</f>
        <v>Red</v>
      </c>
      <c r="AE55" s="9" t="s">
        <v>690</v>
      </c>
      <c r="AF55" s="5" t="s">
        <v>691</v>
      </c>
    </row>
    <row r="56" spans="1:32" hidden="1">
      <c r="A56" t="s">
        <v>589</v>
      </c>
      <c r="B56" t="s">
        <v>17</v>
      </c>
      <c r="C56" t="s">
        <v>614</v>
      </c>
      <c r="D56" t="s">
        <v>615</v>
      </c>
      <c r="E56" t="s">
        <v>401</v>
      </c>
      <c r="F56" t="s">
        <v>616</v>
      </c>
      <c r="G56">
        <v>0</v>
      </c>
      <c r="H56">
        <v>0</v>
      </c>
      <c r="I56">
        <v>0.13316</v>
      </c>
      <c r="J56">
        <v>0</v>
      </c>
      <c r="K56">
        <v>2000</v>
      </c>
      <c r="L56" t="s">
        <v>27</v>
      </c>
      <c r="M56" t="s">
        <v>593</v>
      </c>
      <c r="N56" t="s">
        <v>69</v>
      </c>
      <c r="O56" t="s">
        <v>17</v>
      </c>
      <c r="P56" t="s">
        <v>424</v>
      </c>
      <c r="Q56" t="s">
        <v>403</v>
      </c>
      <c r="R56" t="s">
        <v>59</v>
      </c>
      <c r="S56" t="s">
        <v>82</v>
      </c>
      <c r="T56" t="s">
        <v>446</v>
      </c>
      <c r="U56" t="s">
        <v>396</v>
      </c>
      <c r="V56" t="s">
        <v>394</v>
      </c>
      <c r="W56" t="s">
        <v>29</v>
      </c>
      <c r="X56" t="s">
        <v>17</v>
      </c>
      <c r="Y56" t="s">
        <v>588</v>
      </c>
      <c r="Z56" t="s">
        <v>28</v>
      </c>
      <c r="AA56" t="str">
        <f>VLOOKUP(Table1131415[[#This Row],[Color]],Values!$A$11:$E$20,4,0)</f>
        <v>Stock</v>
      </c>
      <c r="AD56" t="str">
        <f>CONCATENATE(Table1131415[[#This Row],[Color]],Table1131415[[#This Row],[Bright]],Table1131415[[#This Row],[Stock]])</f>
        <v>Red</v>
      </c>
      <c r="AE56" s="9" t="s">
        <v>690</v>
      </c>
      <c r="AF56" s="5" t="s">
        <v>691</v>
      </c>
    </row>
    <row r="57" spans="1:32" hidden="1">
      <c r="A57" t="s">
        <v>489</v>
      </c>
      <c r="B57" t="s">
        <v>428</v>
      </c>
      <c r="C57" t="s">
        <v>617</v>
      </c>
      <c r="D57" t="s">
        <v>618</v>
      </c>
      <c r="E57" t="s">
        <v>401</v>
      </c>
      <c r="F57" t="s">
        <v>619</v>
      </c>
      <c r="G57">
        <v>0</v>
      </c>
      <c r="H57">
        <v>0</v>
      </c>
      <c r="I57">
        <v>0.13976</v>
      </c>
      <c r="J57">
        <v>0</v>
      </c>
      <c r="K57">
        <v>2000</v>
      </c>
      <c r="L57" t="s">
        <v>27</v>
      </c>
      <c r="M57" t="s">
        <v>17</v>
      </c>
      <c r="N57" t="s">
        <v>77</v>
      </c>
      <c r="O57" t="s">
        <v>170</v>
      </c>
      <c r="P57" t="s">
        <v>171</v>
      </c>
      <c r="Q57" t="s">
        <v>620</v>
      </c>
      <c r="R57" t="s">
        <v>337</v>
      </c>
      <c r="S57" t="s">
        <v>60</v>
      </c>
      <c r="T57" t="s">
        <v>404</v>
      </c>
      <c r="U57" t="s">
        <v>396</v>
      </c>
      <c r="V57" t="s">
        <v>394</v>
      </c>
      <c r="W57" t="s">
        <v>29</v>
      </c>
      <c r="X57" t="s">
        <v>17</v>
      </c>
      <c r="Y57" t="s">
        <v>412</v>
      </c>
      <c r="Z57" t="s">
        <v>28</v>
      </c>
      <c r="AA57" t="str">
        <f>VLOOKUP(Table1131415[[#This Row],[Color]],Values!$A$11:$E$20,4,0)</f>
        <v>Stock</v>
      </c>
      <c r="AD57" t="str">
        <f>CONCATENATE(Table1131415[[#This Row],[Color]],Table1131415[[#This Row],[Bright]],Table1131415[[#This Row],[Stock]])</f>
        <v>Orange</v>
      </c>
      <c r="AE57" s="9" t="s">
        <v>690</v>
      </c>
      <c r="AF57" s="5" t="s">
        <v>691</v>
      </c>
    </row>
    <row r="58" spans="1:32" hidden="1">
      <c r="A58" t="s">
        <v>17</v>
      </c>
      <c r="B58" t="s">
        <v>416</v>
      </c>
      <c r="C58" t="s">
        <v>621</v>
      </c>
      <c r="D58" t="s">
        <v>622</v>
      </c>
      <c r="E58" t="s">
        <v>401</v>
      </c>
      <c r="F58" t="s">
        <v>623</v>
      </c>
      <c r="G58">
        <v>0</v>
      </c>
      <c r="H58">
        <v>0</v>
      </c>
      <c r="I58">
        <v>0.13976</v>
      </c>
      <c r="J58">
        <v>0</v>
      </c>
      <c r="K58">
        <v>2000</v>
      </c>
      <c r="L58" t="s">
        <v>27</v>
      </c>
      <c r="M58" t="s">
        <v>17</v>
      </c>
      <c r="N58" t="s">
        <v>158</v>
      </c>
      <c r="O58" t="s">
        <v>420</v>
      </c>
      <c r="P58" t="s">
        <v>159</v>
      </c>
      <c r="Q58" t="s">
        <v>624</v>
      </c>
      <c r="R58" t="s">
        <v>337</v>
      </c>
      <c r="S58" t="s">
        <v>60</v>
      </c>
      <c r="T58" t="s">
        <v>404</v>
      </c>
      <c r="U58" t="s">
        <v>153</v>
      </c>
      <c r="V58" t="s">
        <v>394</v>
      </c>
      <c r="W58" t="s">
        <v>29</v>
      </c>
      <c r="X58" t="s">
        <v>17</v>
      </c>
      <c r="Y58" t="s">
        <v>412</v>
      </c>
      <c r="Z58" t="s">
        <v>28</v>
      </c>
      <c r="AA58" t="str">
        <f>VLOOKUP(Table1131415[[#This Row],[Color]],Values!$A$11:$E$20,4,0)</f>
        <v>Stock</v>
      </c>
      <c r="AD58" t="str">
        <f>CONCATENATE(Table1131415[[#This Row],[Color]],Table1131415[[#This Row],[Bright]],Table1131415[[#This Row],[Stock]])</f>
        <v>Yellow</v>
      </c>
      <c r="AE58" s="9" t="s">
        <v>690</v>
      </c>
      <c r="AF58" s="5" t="s">
        <v>691</v>
      </c>
    </row>
    <row r="59" spans="1:32" hidden="1">
      <c r="A59" t="s">
        <v>17</v>
      </c>
      <c r="B59" t="s">
        <v>416</v>
      </c>
      <c r="C59" t="s">
        <v>625</v>
      </c>
      <c r="D59" t="s">
        <v>626</v>
      </c>
      <c r="E59" t="s">
        <v>401</v>
      </c>
      <c r="F59" t="s">
        <v>627</v>
      </c>
      <c r="G59">
        <v>0</v>
      </c>
      <c r="H59">
        <v>0</v>
      </c>
      <c r="I59">
        <v>0.13976</v>
      </c>
      <c r="J59">
        <v>0</v>
      </c>
      <c r="K59">
        <v>2000</v>
      </c>
      <c r="L59" t="s">
        <v>27</v>
      </c>
      <c r="M59" t="s">
        <v>17</v>
      </c>
      <c r="N59" t="s">
        <v>158</v>
      </c>
      <c r="O59" t="s">
        <v>420</v>
      </c>
      <c r="P59" t="s">
        <v>159</v>
      </c>
      <c r="Q59" t="s">
        <v>628</v>
      </c>
      <c r="R59" t="s">
        <v>337</v>
      </c>
      <c r="S59" t="s">
        <v>60</v>
      </c>
      <c r="T59" t="s">
        <v>404</v>
      </c>
      <c r="U59" t="s">
        <v>396</v>
      </c>
      <c r="V59" t="s">
        <v>394</v>
      </c>
      <c r="W59" t="s">
        <v>29</v>
      </c>
      <c r="X59" t="s">
        <v>17</v>
      </c>
      <c r="Y59" t="s">
        <v>412</v>
      </c>
      <c r="Z59" t="s">
        <v>28</v>
      </c>
      <c r="AA59" t="str">
        <f>VLOOKUP(Table1131415[[#This Row],[Color]],Values!$A$11:$E$20,4,0)</f>
        <v>Stock</v>
      </c>
      <c r="AD59" t="str">
        <f>CONCATENATE(Table1131415[[#This Row],[Color]],Table1131415[[#This Row],[Bright]],Table1131415[[#This Row],[Stock]])</f>
        <v>Yellow</v>
      </c>
      <c r="AE59" s="9" t="s">
        <v>690</v>
      </c>
      <c r="AF59" s="5" t="s">
        <v>691</v>
      </c>
    </row>
    <row r="60" spans="1:32" hidden="1">
      <c r="A60" t="s">
        <v>17</v>
      </c>
      <c r="B60" t="s">
        <v>428</v>
      </c>
      <c r="C60" t="s">
        <v>629</v>
      </c>
      <c r="D60" t="s">
        <v>630</v>
      </c>
      <c r="E60" t="s">
        <v>401</v>
      </c>
      <c r="F60" t="s">
        <v>631</v>
      </c>
      <c r="G60">
        <v>0</v>
      </c>
      <c r="H60">
        <v>0</v>
      </c>
      <c r="I60">
        <v>0.13976</v>
      </c>
      <c r="J60">
        <v>0</v>
      </c>
      <c r="K60">
        <v>2000</v>
      </c>
      <c r="L60" t="s">
        <v>27</v>
      </c>
      <c r="M60" t="s">
        <v>17</v>
      </c>
      <c r="N60" t="s">
        <v>77</v>
      </c>
      <c r="O60" t="s">
        <v>170</v>
      </c>
      <c r="P60" t="s">
        <v>171</v>
      </c>
      <c r="Q60" t="s">
        <v>632</v>
      </c>
      <c r="R60" t="s">
        <v>337</v>
      </c>
      <c r="S60" t="s">
        <v>60</v>
      </c>
      <c r="T60" t="s">
        <v>404</v>
      </c>
      <c r="U60" t="s">
        <v>153</v>
      </c>
      <c r="V60" t="s">
        <v>394</v>
      </c>
      <c r="W60" t="s">
        <v>29</v>
      </c>
      <c r="X60" t="s">
        <v>17</v>
      </c>
      <c r="Y60" t="s">
        <v>412</v>
      </c>
      <c r="Z60" t="s">
        <v>28</v>
      </c>
      <c r="AA60" t="str">
        <f>VLOOKUP(Table1131415[[#This Row],[Color]],Values!$A$11:$E$20,4,0)</f>
        <v>Stock</v>
      </c>
      <c r="AD60" t="str">
        <f>CONCATENATE(Table1131415[[#This Row],[Color]],Table1131415[[#This Row],[Bright]],Table1131415[[#This Row],[Stock]])</f>
        <v>Orange</v>
      </c>
      <c r="AE60" s="9" t="s">
        <v>690</v>
      </c>
      <c r="AF60" s="5" t="s">
        <v>691</v>
      </c>
    </row>
    <row r="61" spans="1:32" hidden="1">
      <c r="A61" t="s">
        <v>17</v>
      </c>
      <c r="B61" t="s">
        <v>428</v>
      </c>
      <c r="C61" t="s">
        <v>633</v>
      </c>
      <c r="D61" t="s">
        <v>634</v>
      </c>
      <c r="E61" t="s">
        <v>401</v>
      </c>
      <c r="F61" t="s">
        <v>635</v>
      </c>
      <c r="G61">
        <v>0</v>
      </c>
      <c r="H61">
        <v>0</v>
      </c>
      <c r="I61">
        <v>0.13976</v>
      </c>
      <c r="J61">
        <v>0</v>
      </c>
      <c r="K61">
        <v>2000</v>
      </c>
      <c r="L61" t="s">
        <v>27</v>
      </c>
      <c r="M61" t="s">
        <v>17</v>
      </c>
      <c r="N61" t="s">
        <v>77</v>
      </c>
      <c r="O61" t="s">
        <v>170</v>
      </c>
      <c r="P61" t="s">
        <v>171</v>
      </c>
      <c r="Q61" t="s">
        <v>636</v>
      </c>
      <c r="R61" t="s">
        <v>337</v>
      </c>
      <c r="S61" t="s">
        <v>60</v>
      </c>
      <c r="T61" t="s">
        <v>404</v>
      </c>
      <c r="U61" t="s">
        <v>396</v>
      </c>
      <c r="V61" t="s">
        <v>394</v>
      </c>
      <c r="W61" t="s">
        <v>29</v>
      </c>
      <c r="X61" t="s">
        <v>17</v>
      </c>
      <c r="Y61" t="s">
        <v>412</v>
      </c>
      <c r="Z61" t="s">
        <v>28</v>
      </c>
      <c r="AA61" t="str">
        <f>VLOOKUP(Table1131415[[#This Row],[Color]],Values!$A$11:$E$20,4,0)</f>
        <v>Stock</v>
      </c>
      <c r="AD61" t="str">
        <f>CONCATENATE(Table1131415[[#This Row],[Color]],Table1131415[[#This Row],[Bright]],Table1131415[[#This Row],[Stock]])</f>
        <v>Orange</v>
      </c>
      <c r="AE61" s="9" t="s">
        <v>690</v>
      </c>
      <c r="AF61" s="5" t="s">
        <v>691</v>
      </c>
    </row>
    <row r="62" spans="1:32" hidden="1">
      <c r="A62" t="s">
        <v>17</v>
      </c>
      <c r="B62" t="s">
        <v>421</v>
      </c>
      <c r="C62" t="s">
        <v>637</v>
      </c>
      <c r="D62" t="s">
        <v>638</v>
      </c>
      <c r="E62" t="s">
        <v>401</v>
      </c>
      <c r="F62" t="s">
        <v>497</v>
      </c>
      <c r="G62">
        <v>0</v>
      </c>
      <c r="H62">
        <v>0</v>
      </c>
      <c r="I62">
        <v>0.13976</v>
      </c>
      <c r="J62">
        <v>0</v>
      </c>
      <c r="K62">
        <v>2000</v>
      </c>
      <c r="L62" t="s">
        <v>27</v>
      </c>
      <c r="M62" t="s">
        <v>17</v>
      </c>
      <c r="N62" t="s">
        <v>69</v>
      </c>
      <c r="O62" t="s">
        <v>493</v>
      </c>
      <c r="P62" t="s">
        <v>131</v>
      </c>
      <c r="Q62" t="s">
        <v>624</v>
      </c>
      <c r="R62" t="s">
        <v>337</v>
      </c>
      <c r="S62" t="s">
        <v>60</v>
      </c>
      <c r="T62" t="s">
        <v>404</v>
      </c>
      <c r="U62" t="s">
        <v>153</v>
      </c>
      <c r="V62" t="s">
        <v>394</v>
      </c>
      <c r="W62" t="s">
        <v>29</v>
      </c>
      <c r="X62" t="s">
        <v>17</v>
      </c>
      <c r="Y62" t="s">
        <v>412</v>
      </c>
      <c r="Z62" t="s">
        <v>28</v>
      </c>
      <c r="AA62" t="str">
        <f>VLOOKUP(Table1131415[[#This Row],[Color]],Values!$A$11:$E$20,4,0)</f>
        <v>Stock</v>
      </c>
      <c r="AD62" t="str">
        <f>CONCATENATE(Table1131415[[#This Row],[Color]],Table1131415[[#This Row],[Bright]],Table1131415[[#This Row],[Stock]])</f>
        <v>Red</v>
      </c>
      <c r="AE62" s="9" t="s">
        <v>690</v>
      </c>
      <c r="AF62" s="5" t="s">
        <v>691</v>
      </c>
    </row>
    <row r="63" spans="1:32" hidden="1">
      <c r="A63" t="s">
        <v>17</v>
      </c>
      <c r="B63" t="s">
        <v>421</v>
      </c>
      <c r="C63" t="s">
        <v>639</v>
      </c>
      <c r="D63" t="s">
        <v>640</v>
      </c>
      <c r="E63" t="s">
        <v>401</v>
      </c>
      <c r="F63" t="s">
        <v>492</v>
      </c>
      <c r="G63">
        <v>0</v>
      </c>
      <c r="H63">
        <v>0</v>
      </c>
      <c r="I63">
        <v>0.13976</v>
      </c>
      <c r="J63">
        <v>0</v>
      </c>
      <c r="K63">
        <v>2000</v>
      </c>
      <c r="L63" t="s">
        <v>27</v>
      </c>
      <c r="M63" t="s">
        <v>17</v>
      </c>
      <c r="N63" t="s">
        <v>69</v>
      </c>
      <c r="O63" t="s">
        <v>493</v>
      </c>
      <c r="P63" t="s">
        <v>131</v>
      </c>
      <c r="Q63" t="s">
        <v>628</v>
      </c>
      <c r="R63" t="s">
        <v>337</v>
      </c>
      <c r="S63" t="s">
        <v>60</v>
      </c>
      <c r="T63" t="s">
        <v>404</v>
      </c>
      <c r="U63" t="s">
        <v>396</v>
      </c>
      <c r="V63" t="s">
        <v>394</v>
      </c>
      <c r="W63" t="s">
        <v>29</v>
      </c>
      <c r="X63" t="s">
        <v>17</v>
      </c>
      <c r="Y63" t="s">
        <v>412</v>
      </c>
      <c r="Z63" t="s">
        <v>28</v>
      </c>
      <c r="AA63" t="str">
        <f>VLOOKUP(Table1131415[[#This Row],[Color]],Values!$A$11:$E$20,4,0)</f>
        <v>Stock</v>
      </c>
      <c r="AD63" t="str">
        <f>CONCATENATE(Table1131415[[#This Row],[Color]],Table1131415[[#This Row],[Bright]],Table1131415[[#This Row],[Stock]])</f>
        <v>Red</v>
      </c>
      <c r="AE63" s="9" t="s">
        <v>690</v>
      </c>
      <c r="AF63" s="5" t="s">
        <v>691</v>
      </c>
    </row>
    <row r="64" spans="1:32" hidden="1">
      <c r="A64" t="s">
        <v>405</v>
      </c>
      <c r="B64" t="s">
        <v>17</v>
      </c>
      <c r="C64" t="s">
        <v>641</v>
      </c>
      <c r="D64" t="s">
        <v>642</v>
      </c>
      <c r="E64" t="s">
        <v>401</v>
      </c>
      <c r="F64" t="s">
        <v>643</v>
      </c>
      <c r="G64">
        <v>0</v>
      </c>
      <c r="H64">
        <v>0</v>
      </c>
      <c r="I64">
        <v>0.1457</v>
      </c>
      <c r="J64">
        <v>0</v>
      </c>
      <c r="K64">
        <v>2000</v>
      </c>
      <c r="L64" t="s">
        <v>27</v>
      </c>
      <c r="M64" t="s">
        <v>460</v>
      </c>
      <c r="N64" t="s">
        <v>100</v>
      </c>
      <c r="O64" t="s">
        <v>546</v>
      </c>
      <c r="P64" t="s">
        <v>17</v>
      </c>
      <c r="Q64" t="s">
        <v>517</v>
      </c>
      <c r="R64" t="s">
        <v>81</v>
      </c>
      <c r="S64" t="s">
        <v>82</v>
      </c>
      <c r="T64" t="s">
        <v>404</v>
      </c>
      <c r="U64" t="s">
        <v>396</v>
      </c>
      <c r="V64" t="s">
        <v>394</v>
      </c>
      <c r="W64" t="s">
        <v>29</v>
      </c>
      <c r="X64" t="s">
        <v>17</v>
      </c>
      <c r="Y64" t="s">
        <v>412</v>
      </c>
      <c r="Z64" t="s">
        <v>28</v>
      </c>
      <c r="AA64" t="str">
        <f>VLOOKUP(Table1131415[[#This Row],[Color]],Values!$A$11:$E$20,4,0)</f>
        <v>Stock</v>
      </c>
      <c r="AD64" t="str">
        <f>CONCATENATE(Table1131415[[#This Row],[Color]],Table1131415[[#This Row],[Bright]],Table1131415[[#This Row],[Stock]])</f>
        <v>Green</v>
      </c>
      <c r="AE64" s="9" t="s">
        <v>690</v>
      </c>
      <c r="AF64" s="5" t="s">
        <v>691</v>
      </c>
    </row>
    <row r="65" spans="1:32" hidden="1">
      <c r="A65" t="s">
        <v>489</v>
      </c>
      <c r="B65" t="s">
        <v>406</v>
      </c>
      <c r="C65" t="s">
        <v>644</v>
      </c>
      <c r="D65" t="s">
        <v>645</v>
      </c>
      <c r="E65" t="s">
        <v>401</v>
      </c>
      <c r="F65" t="s">
        <v>646</v>
      </c>
      <c r="G65">
        <v>0</v>
      </c>
      <c r="H65">
        <v>0</v>
      </c>
      <c r="I65">
        <v>0.15</v>
      </c>
      <c r="J65">
        <v>0</v>
      </c>
      <c r="K65">
        <v>2000</v>
      </c>
      <c r="L65" t="s">
        <v>27</v>
      </c>
      <c r="M65" t="s">
        <v>647</v>
      </c>
      <c r="N65" t="s">
        <v>100</v>
      </c>
      <c r="O65" t="s">
        <v>245</v>
      </c>
      <c r="P65" t="s">
        <v>17</v>
      </c>
      <c r="Q65" t="s">
        <v>648</v>
      </c>
      <c r="R65" t="s">
        <v>81</v>
      </c>
      <c r="S65" t="s">
        <v>60</v>
      </c>
      <c r="T65" t="s">
        <v>404</v>
      </c>
      <c r="U65" t="s">
        <v>62</v>
      </c>
      <c r="V65" t="s">
        <v>394</v>
      </c>
      <c r="W65" t="s">
        <v>29</v>
      </c>
      <c r="X65" t="s">
        <v>17</v>
      </c>
      <c r="Y65" t="s">
        <v>412</v>
      </c>
      <c r="Z65" t="s">
        <v>28</v>
      </c>
      <c r="AA65" t="str">
        <f>VLOOKUP(Table1131415[[#This Row],[Color]],Values!$A$11:$E$20,4,0)</f>
        <v>Stock</v>
      </c>
      <c r="AD65" t="str">
        <f>CONCATENATE(Table1131415[[#This Row],[Color]],Table1131415[[#This Row],[Bright]],Table1131415[[#This Row],[Stock]])</f>
        <v>Green</v>
      </c>
      <c r="AE65" s="9" t="s">
        <v>690</v>
      </c>
      <c r="AF65" s="5" t="s">
        <v>691</v>
      </c>
    </row>
    <row r="66" spans="1:32" hidden="1">
      <c r="A66" t="s">
        <v>649</v>
      </c>
      <c r="B66" t="s">
        <v>428</v>
      </c>
      <c r="C66" t="s">
        <v>650</v>
      </c>
      <c r="D66" t="s">
        <v>651</v>
      </c>
      <c r="E66" t="s">
        <v>401</v>
      </c>
      <c r="F66" t="s">
        <v>652</v>
      </c>
      <c r="G66">
        <v>0</v>
      </c>
      <c r="H66">
        <v>0</v>
      </c>
      <c r="I66">
        <v>0.20399999999999999</v>
      </c>
      <c r="J66">
        <v>0</v>
      </c>
      <c r="K66">
        <v>2000</v>
      </c>
      <c r="L66" t="s">
        <v>27</v>
      </c>
      <c r="M66" t="s">
        <v>17</v>
      </c>
      <c r="N66" t="s">
        <v>69</v>
      </c>
      <c r="O66" t="s">
        <v>17</v>
      </c>
      <c r="P66" t="s">
        <v>123</v>
      </c>
      <c r="Q66" t="s">
        <v>653</v>
      </c>
      <c r="R66" t="s">
        <v>654</v>
      </c>
      <c r="S66" t="s">
        <v>60</v>
      </c>
      <c r="T66" t="s">
        <v>404</v>
      </c>
      <c r="U66" t="s">
        <v>62</v>
      </c>
      <c r="V66" t="s">
        <v>394</v>
      </c>
      <c r="W66" t="s">
        <v>29</v>
      </c>
      <c r="X66" t="s">
        <v>17</v>
      </c>
      <c r="Y66" t="s">
        <v>395</v>
      </c>
      <c r="Z66" t="s">
        <v>28</v>
      </c>
      <c r="AA66" t="str">
        <f>VLOOKUP(Table1131415[[#This Row],[Color]],Values!$A$11:$E$20,4,0)</f>
        <v>Stock</v>
      </c>
      <c r="AD66" t="str">
        <f>CONCATENATE(Table1131415[[#This Row],[Color]],Table1131415[[#This Row],[Bright]],Table1131415[[#This Row],[Stock]])</f>
        <v>Red</v>
      </c>
      <c r="AE66" s="9" t="s">
        <v>690</v>
      </c>
      <c r="AF66" s="5" t="s">
        <v>691</v>
      </c>
    </row>
    <row r="67" spans="1:32" hidden="1">
      <c r="A67" t="s">
        <v>489</v>
      </c>
      <c r="B67" t="s">
        <v>428</v>
      </c>
      <c r="C67" t="s">
        <v>655</v>
      </c>
      <c r="D67" t="s">
        <v>656</v>
      </c>
      <c r="E67" t="s">
        <v>401</v>
      </c>
      <c r="F67" t="s">
        <v>569</v>
      </c>
      <c r="G67">
        <v>0</v>
      </c>
      <c r="H67">
        <v>0</v>
      </c>
      <c r="I67">
        <v>0.2145</v>
      </c>
      <c r="J67">
        <v>0</v>
      </c>
      <c r="K67">
        <v>2000</v>
      </c>
      <c r="L67" t="s">
        <v>27</v>
      </c>
      <c r="M67" t="s">
        <v>17</v>
      </c>
      <c r="N67" t="s">
        <v>77</v>
      </c>
      <c r="O67" t="s">
        <v>170</v>
      </c>
      <c r="P67" t="s">
        <v>171</v>
      </c>
      <c r="Q67" t="s">
        <v>498</v>
      </c>
      <c r="R67" t="s">
        <v>337</v>
      </c>
      <c r="S67" t="s">
        <v>60</v>
      </c>
      <c r="T67" t="s">
        <v>404</v>
      </c>
      <c r="U67" t="s">
        <v>153</v>
      </c>
      <c r="V67" t="s">
        <v>394</v>
      </c>
      <c r="W67" t="s">
        <v>29</v>
      </c>
      <c r="X67" t="s">
        <v>17</v>
      </c>
      <c r="Y67" t="s">
        <v>412</v>
      </c>
      <c r="Z67" t="s">
        <v>28</v>
      </c>
      <c r="AA67" t="str">
        <f>VLOOKUP(Table1131415[[#This Row],[Color]],Values!$A$11:$E$20,4,0)</f>
        <v>Stock</v>
      </c>
      <c r="AD67" t="str">
        <f>CONCATENATE(Table1131415[[#This Row],[Color]],Table1131415[[#This Row],[Bright]],Table1131415[[#This Row],[Stock]])</f>
        <v>Orange</v>
      </c>
      <c r="AE67" s="9" t="s">
        <v>690</v>
      </c>
      <c r="AF67" s="5" t="s">
        <v>691</v>
      </c>
    </row>
    <row r="68" spans="1:32" hidden="1">
      <c r="A68" t="s">
        <v>489</v>
      </c>
      <c r="B68" t="s">
        <v>416</v>
      </c>
      <c r="C68" t="s">
        <v>657</v>
      </c>
      <c r="D68" t="s">
        <v>658</v>
      </c>
      <c r="E68" t="s">
        <v>401</v>
      </c>
      <c r="F68" t="s">
        <v>659</v>
      </c>
      <c r="G68">
        <v>0</v>
      </c>
      <c r="H68">
        <v>0</v>
      </c>
      <c r="I68">
        <v>0.2145</v>
      </c>
      <c r="J68">
        <v>0</v>
      </c>
      <c r="K68">
        <v>2000</v>
      </c>
      <c r="L68" t="s">
        <v>27</v>
      </c>
      <c r="M68" t="s">
        <v>17</v>
      </c>
      <c r="N68" t="s">
        <v>158</v>
      </c>
      <c r="O68" t="s">
        <v>420</v>
      </c>
      <c r="P68" t="s">
        <v>159</v>
      </c>
      <c r="Q68" t="s">
        <v>636</v>
      </c>
      <c r="R68" t="s">
        <v>337</v>
      </c>
      <c r="S68" t="s">
        <v>60</v>
      </c>
      <c r="T68" t="s">
        <v>404</v>
      </c>
      <c r="U68" t="s">
        <v>153</v>
      </c>
      <c r="V68" t="s">
        <v>394</v>
      </c>
      <c r="W68" t="s">
        <v>29</v>
      </c>
      <c r="X68" t="s">
        <v>17</v>
      </c>
      <c r="Y68" t="s">
        <v>412</v>
      </c>
      <c r="Z68" t="s">
        <v>28</v>
      </c>
      <c r="AA68" t="str">
        <f>VLOOKUP(Table1131415[[#This Row],[Color]],Values!$A$11:$E$20,4,0)</f>
        <v>Stock</v>
      </c>
      <c r="AD68" t="str">
        <f>CONCATENATE(Table1131415[[#This Row],[Color]],Table1131415[[#This Row],[Bright]],Table1131415[[#This Row],[Stock]])</f>
        <v>Yellow</v>
      </c>
      <c r="AE68" s="9" t="s">
        <v>690</v>
      </c>
      <c r="AF68" s="5" t="s">
        <v>691</v>
      </c>
    </row>
    <row r="69" spans="1:32" hidden="1">
      <c r="A69" t="s">
        <v>455</v>
      </c>
      <c r="B69" t="s">
        <v>509</v>
      </c>
      <c r="C69" t="s">
        <v>660</v>
      </c>
      <c r="D69" t="s">
        <v>661</v>
      </c>
      <c r="E69" t="s">
        <v>401</v>
      </c>
      <c r="F69" t="s">
        <v>662</v>
      </c>
      <c r="G69">
        <v>0</v>
      </c>
      <c r="H69">
        <v>0</v>
      </c>
      <c r="I69">
        <v>0.48146</v>
      </c>
      <c r="J69">
        <v>0</v>
      </c>
      <c r="K69">
        <v>2000</v>
      </c>
      <c r="L69" t="s">
        <v>27</v>
      </c>
      <c r="M69" t="s">
        <v>460</v>
      </c>
      <c r="N69" t="s">
        <v>89</v>
      </c>
      <c r="O69" t="s">
        <v>90</v>
      </c>
      <c r="P69" t="s">
        <v>17</v>
      </c>
      <c r="Q69" t="s">
        <v>663</v>
      </c>
      <c r="R69" t="s">
        <v>117</v>
      </c>
      <c r="S69" t="s">
        <v>60</v>
      </c>
      <c r="T69" t="s">
        <v>404</v>
      </c>
      <c r="U69" t="s">
        <v>62</v>
      </c>
      <c r="V69" t="s">
        <v>394</v>
      </c>
      <c r="W69" t="s">
        <v>29</v>
      </c>
      <c r="X69" t="s">
        <v>17</v>
      </c>
      <c r="Y69" t="s">
        <v>412</v>
      </c>
      <c r="Z69" t="s">
        <v>28</v>
      </c>
      <c r="AA69" t="str">
        <f>VLOOKUP(Table1131415[[#This Row],[Color]],Values!$A$11:$E$20,4,0)</f>
        <v>Stock</v>
      </c>
      <c r="AD69" t="str">
        <f>CONCATENATE(Table1131415[[#This Row],[Color]],Table1131415[[#This Row],[Bright]],Table1131415[[#This Row],[Stock]])</f>
        <v>Blue</v>
      </c>
      <c r="AE69" s="9" t="s">
        <v>690</v>
      </c>
      <c r="AF69" s="5" t="s">
        <v>691</v>
      </c>
    </row>
    <row r="70" spans="1:32" hidden="1">
      <c r="A70" t="s">
        <v>455</v>
      </c>
      <c r="B70" t="s">
        <v>509</v>
      </c>
      <c r="C70" t="s">
        <v>664</v>
      </c>
      <c r="D70" t="s">
        <v>665</v>
      </c>
      <c r="E70" t="s">
        <v>401</v>
      </c>
      <c r="F70" t="s">
        <v>666</v>
      </c>
      <c r="G70">
        <v>0</v>
      </c>
      <c r="H70">
        <v>0</v>
      </c>
      <c r="I70">
        <v>0.52268999999999999</v>
      </c>
      <c r="J70">
        <v>0</v>
      </c>
      <c r="K70">
        <v>2000</v>
      </c>
      <c r="L70" t="s">
        <v>27</v>
      </c>
      <c r="M70" t="s">
        <v>460</v>
      </c>
      <c r="N70" t="s">
        <v>89</v>
      </c>
      <c r="O70" t="s">
        <v>90</v>
      </c>
      <c r="P70" t="s">
        <v>91</v>
      </c>
      <c r="Q70" t="s">
        <v>461</v>
      </c>
      <c r="R70" t="s">
        <v>117</v>
      </c>
      <c r="S70" t="s">
        <v>60</v>
      </c>
      <c r="T70" t="s">
        <v>404</v>
      </c>
      <c r="U70" t="s">
        <v>62</v>
      </c>
      <c r="V70" t="s">
        <v>394</v>
      </c>
      <c r="W70" t="s">
        <v>29</v>
      </c>
      <c r="X70" t="s">
        <v>17</v>
      </c>
      <c r="Y70" t="s">
        <v>412</v>
      </c>
      <c r="Z70" t="s">
        <v>28</v>
      </c>
      <c r="AA70" t="str">
        <f>VLOOKUP(Table1131415[[#This Row],[Color]],Values!$A$11:$E$20,4,0)</f>
        <v>Stock</v>
      </c>
      <c r="AD70" t="str">
        <f>CONCATENATE(Table1131415[[#This Row],[Color]],Table1131415[[#This Row],[Bright]],Table1131415[[#This Row],[Stock]])</f>
        <v>Blue</v>
      </c>
      <c r="AE70" s="9" t="s">
        <v>690</v>
      </c>
      <c r="AF70" s="5" t="s">
        <v>691</v>
      </c>
    </row>
    <row r="71" spans="1:32" hidden="1">
      <c r="A71" t="s">
        <v>502</v>
      </c>
      <c r="B71" t="s">
        <v>503</v>
      </c>
      <c r="C71" t="s">
        <v>667</v>
      </c>
      <c r="D71" t="s">
        <v>668</v>
      </c>
      <c r="E71" t="s">
        <v>401</v>
      </c>
      <c r="F71" t="s">
        <v>501</v>
      </c>
      <c r="G71">
        <v>0</v>
      </c>
      <c r="H71">
        <v>0</v>
      </c>
      <c r="I71">
        <v>0.67730000000000001</v>
      </c>
      <c r="J71">
        <v>0</v>
      </c>
      <c r="K71">
        <v>2000</v>
      </c>
      <c r="L71" t="s">
        <v>27</v>
      </c>
      <c r="M71" t="s">
        <v>460</v>
      </c>
      <c r="N71" t="s">
        <v>669</v>
      </c>
      <c r="O71" t="s">
        <v>17</v>
      </c>
      <c r="P71" t="s">
        <v>17</v>
      </c>
      <c r="Q71" t="s">
        <v>506</v>
      </c>
      <c r="R71" t="s">
        <v>117</v>
      </c>
      <c r="S71" t="s">
        <v>60</v>
      </c>
      <c r="T71" t="s">
        <v>404</v>
      </c>
      <c r="U71" t="s">
        <v>62</v>
      </c>
      <c r="V71" t="s">
        <v>394</v>
      </c>
      <c r="W71" t="s">
        <v>29</v>
      </c>
      <c r="X71" t="s">
        <v>17</v>
      </c>
      <c r="Y71" t="s">
        <v>412</v>
      </c>
      <c r="Z71" t="s">
        <v>28</v>
      </c>
      <c r="AA71" t="e">
        <f>VLOOKUP(Table1131415[[#This Row],[Color]],Values!$A$11:$E$20,4,0)</f>
        <v>#N/A</v>
      </c>
      <c r="AD71" t="str">
        <f>CONCATENATE(Table1131415[[#This Row],[Color]],Table1131415[[#This Row],[Bright]],Table1131415[[#This Row],[Stock]])</f>
        <v>White</v>
      </c>
      <c r="AE71" s="9" t="s">
        <v>690</v>
      </c>
      <c r="AF71" s="5" t="s">
        <v>691</v>
      </c>
    </row>
    <row r="72" spans="1:32" hidden="1">
      <c r="A72" t="s">
        <v>455</v>
      </c>
      <c r="B72" t="s">
        <v>509</v>
      </c>
      <c r="C72" t="s">
        <v>670</v>
      </c>
      <c r="D72" t="s">
        <v>671</v>
      </c>
      <c r="E72" t="s">
        <v>401</v>
      </c>
      <c r="F72" t="s">
        <v>662</v>
      </c>
      <c r="G72">
        <v>0</v>
      </c>
      <c r="H72">
        <v>0</v>
      </c>
      <c r="I72" t="s">
        <v>19</v>
      </c>
      <c r="J72">
        <v>0</v>
      </c>
      <c r="K72">
        <v>1</v>
      </c>
      <c r="L72" t="s">
        <v>16</v>
      </c>
      <c r="M72" t="s">
        <v>460</v>
      </c>
      <c r="N72" t="s">
        <v>89</v>
      </c>
      <c r="O72" t="s">
        <v>90</v>
      </c>
      <c r="P72" t="s">
        <v>17</v>
      </c>
      <c r="Q72" t="s">
        <v>513</v>
      </c>
      <c r="R72" t="s">
        <v>93</v>
      </c>
      <c r="S72" t="s">
        <v>60</v>
      </c>
      <c r="T72" t="s">
        <v>404</v>
      </c>
      <c r="U72" t="s">
        <v>605</v>
      </c>
      <c r="V72" t="s">
        <v>394</v>
      </c>
      <c r="W72" t="s">
        <v>29</v>
      </c>
      <c r="X72" t="s">
        <v>17</v>
      </c>
      <c r="Y72" t="s">
        <v>412</v>
      </c>
      <c r="Z72" t="s">
        <v>28</v>
      </c>
      <c r="AA72" t="str">
        <f>VLOOKUP(Table1131415[[#This Row],[Color]],Values!$A$11:$E$20,4,0)</f>
        <v>Stock</v>
      </c>
      <c r="AD72" t="str">
        <f>CONCATENATE(Table1131415[[#This Row],[Color]],Table1131415[[#This Row],[Bright]],Table1131415[[#This Row],[Stock]])</f>
        <v>Blue</v>
      </c>
      <c r="AE72" s="9" t="s">
        <v>690</v>
      </c>
      <c r="AF72" s="5" t="s">
        <v>691</v>
      </c>
    </row>
    <row r="73" spans="1:32" hidden="1">
      <c r="A73" t="s">
        <v>17</v>
      </c>
      <c r="B73" t="s">
        <v>17</v>
      </c>
      <c r="C73" t="s">
        <v>672</v>
      </c>
      <c r="D73" t="s">
        <v>673</v>
      </c>
      <c r="E73" t="s">
        <v>401</v>
      </c>
      <c r="F73" t="s">
        <v>674</v>
      </c>
      <c r="G73">
        <v>0</v>
      </c>
      <c r="H73">
        <v>0</v>
      </c>
      <c r="I73">
        <v>0.75660000000000005</v>
      </c>
      <c r="J73">
        <v>0</v>
      </c>
      <c r="K73">
        <v>2000</v>
      </c>
      <c r="L73" t="s">
        <v>27</v>
      </c>
      <c r="M73" t="s">
        <v>601</v>
      </c>
      <c r="N73" t="s">
        <v>669</v>
      </c>
      <c r="O73" t="s">
        <v>17</v>
      </c>
      <c r="P73" t="s">
        <v>17</v>
      </c>
      <c r="Q73" t="s">
        <v>506</v>
      </c>
      <c r="R73" t="s">
        <v>117</v>
      </c>
      <c r="S73" t="s">
        <v>60</v>
      </c>
      <c r="T73" t="s">
        <v>404</v>
      </c>
      <c r="U73" t="s">
        <v>62</v>
      </c>
      <c r="V73" t="s">
        <v>394</v>
      </c>
      <c r="W73" t="s">
        <v>29</v>
      </c>
      <c r="X73" t="s">
        <v>17</v>
      </c>
      <c r="Y73" t="s">
        <v>412</v>
      </c>
      <c r="Z73" t="s">
        <v>28</v>
      </c>
      <c r="AA73" t="e">
        <f>VLOOKUP(Table1131415[[#This Row],[Color]],Values!$A$11:$E$20,4,0)</f>
        <v>#N/A</v>
      </c>
      <c r="AD73" t="str">
        <f>CONCATENATE(Table1131415[[#This Row],[Color]],Table1131415[[#This Row],[Bright]],Table1131415[[#This Row],[Stock]])</f>
        <v>White</v>
      </c>
      <c r="AE73" s="9" t="s">
        <v>690</v>
      </c>
      <c r="AF73" s="5" t="s">
        <v>691</v>
      </c>
    </row>
    <row r="74" spans="1:32" hidden="1">
      <c r="A74" t="s">
        <v>17</v>
      </c>
      <c r="B74" t="s">
        <v>17</v>
      </c>
      <c r="C74" t="s">
        <v>675</v>
      </c>
      <c r="D74" t="s">
        <v>676</v>
      </c>
      <c r="E74" t="s">
        <v>401</v>
      </c>
      <c r="F74" t="s">
        <v>674</v>
      </c>
      <c r="G74">
        <v>0</v>
      </c>
      <c r="H74">
        <v>0</v>
      </c>
      <c r="I74">
        <v>0.90349999999999997</v>
      </c>
      <c r="J74">
        <v>0</v>
      </c>
      <c r="K74">
        <v>2000</v>
      </c>
      <c r="L74" t="s">
        <v>27</v>
      </c>
      <c r="M74" t="s">
        <v>601</v>
      </c>
      <c r="N74" t="s">
        <v>669</v>
      </c>
      <c r="O74" t="s">
        <v>17</v>
      </c>
      <c r="P74" t="s">
        <v>17</v>
      </c>
      <c r="Q74" t="s">
        <v>506</v>
      </c>
      <c r="R74" t="s">
        <v>117</v>
      </c>
      <c r="S74" t="s">
        <v>60</v>
      </c>
      <c r="T74" t="s">
        <v>404</v>
      </c>
      <c r="U74" t="s">
        <v>62</v>
      </c>
      <c r="V74" t="s">
        <v>394</v>
      </c>
      <c r="W74" t="s">
        <v>29</v>
      </c>
      <c r="X74" t="s">
        <v>17</v>
      </c>
      <c r="Y74" t="s">
        <v>412</v>
      </c>
      <c r="Z74" t="s">
        <v>28</v>
      </c>
      <c r="AA74" t="e">
        <f>VLOOKUP(Table1131415[[#This Row],[Color]],Values!$A$11:$E$20,4,0)</f>
        <v>#N/A</v>
      </c>
      <c r="AD74" t="str">
        <f>CONCATENATE(Table1131415[[#This Row],[Color]],Table1131415[[#This Row],[Bright]],Table1131415[[#This Row],[Stock]])</f>
        <v>White</v>
      </c>
      <c r="AE74" s="9" t="s">
        <v>690</v>
      </c>
      <c r="AF74" s="5" t="s">
        <v>691</v>
      </c>
    </row>
    <row r="75" spans="1:32" hidden="1">
      <c r="A75" t="s">
        <v>677</v>
      </c>
      <c r="B75" t="s">
        <v>509</v>
      </c>
      <c r="C75" t="s">
        <v>678</v>
      </c>
      <c r="D75" t="s">
        <v>679</v>
      </c>
      <c r="E75" t="s">
        <v>401</v>
      </c>
      <c r="F75" t="s">
        <v>666</v>
      </c>
      <c r="G75">
        <v>0</v>
      </c>
      <c r="H75">
        <v>0</v>
      </c>
      <c r="I75" t="s">
        <v>19</v>
      </c>
      <c r="J75">
        <v>0</v>
      </c>
      <c r="K75">
        <v>1</v>
      </c>
      <c r="L75" t="s">
        <v>27</v>
      </c>
      <c r="M75" t="s">
        <v>460</v>
      </c>
      <c r="N75" t="s">
        <v>89</v>
      </c>
      <c r="O75" t="s">
        <v>17</v>
      </c>
      <c r="P75" t="s">
        <v>91</v>
      </c>
      <c r="Q75" t="s">
        <v>498</v>
      </c>
      <c r="R75" t="s">
        <v>393</v>
      </c>
      <c r="S75" t="s">
        <v>60</v>
      </c>
      <c r="T75" t="s">
        <v>404</v>
      </c>
      <c r="U75" t="s">
        <v>62</v>
      </c>
      <c r="V75" t="s">
        <v>394</v>
      </c>
      <c r="W75" t="s">
        <v>29</v>
      </c>
      <c r="X75" t="s">
        <v>17</v>
      </c>
      <c r="Y75" t="s">
        <v>412</v>
      </c>
      <c r="Z75" t="s">
        <v>28</v>
      </c>
      <c r="AA75" t="str">
        <f>VLOOKUP(Table1131415[[#This Row],[Color]],Values!$A$11:$E$20,4,0)</f>
        <v>Stock</v>
      </c>
      <c r="AD75" t="str">
        <f>CONCATENATE(Table1131415[[#This Row],[Color]],Table1131415[[#This Row],[Bright]],Table1131415[[#This Row],[Stock]])</f>
        <v>Blue</v>
      </c>
      <c r="AE75" s="9" t="s">
        <v>690</v>
      </c>
      <c r="AF75" s="5" t="s">
        <v>691</v>
      </c>
    </row>
    <row r="76" spans="1:32" hidden="1">
      <c r="A76" t="s">
        <v>677</v>
      </c>
      <c r="B76" t="s">
        <v>428</v>
      </c>
      <c r="C76" t="s">
        <v>680</v>
      </c>
      <c r="D76" t="s">
        <v>681</v>
      </c>
      <c r="E76" t="s">
        <v>401</v>
      </c>
      <c r="F76" t="s">
        <v>682</v>
      </c>
      <c r="G76">
        <v>0</v>
      </c>
      <c r="H76">
        <v>0</v>
      </c>
      <c r="I76" t="s">
        <v>19</v>
      </c>
      <c r="J76">
        <v>0</v>
      </c>
      <c r="K76">
        <v>1</v>
      </c>
      <c r="L76" t="s">
        <v>27</v>
      </c>
      <c r="M76" t="s">
        <v>460</v>
      </c>
      <c r="N76" t="s">
        <v>100</v>
      </c>
      <c r="O76" t="s">
        <v>17</v>
      </c>
      <c r="P76" t="s">
        <v>539</v>
      </c>
      <c r="Q76" t="s">
        <v>540</v>
      </c>
      <c r="R76" t="s">
        <v>393</v>
      </c>
      <c r="S76" t="s">
        <v>60</v>
      </c>
      <c r="T76" t="s">
        <v>404</v>
      </c>
      <c r="U76" t="s">
        <v>62</v>
      </c>
      <c r="V76" t="s">
        <v>394</v>
      </c>
      <c r="W76" t="s">
        <v>29</v>
      </c>
      <c r="X76" t="s">
        <v>17</v>
      </c>
      <c r="Y76" t="s">
        <v>412</v>
      </c>
      <c r="Z76" t="s">
        <v>28</v>
      </c>
      <c r="AA76" t="str">
        <f>VLOOKUP(Table1131415[[#This Row],[Color]],Values!$A$11:$E$20,4,0)</f>
        <v>Stock</v>
      </c>
      <c r="AD76" t="str">
        <f>CONCATENATE(Table1131415[[#This Row],[Color]],Table1131415[[#This Row],[Bright]],Table1131415[[#This Row],[Stock]])</f>
        <v>Green</v>
      </c>
      <c r="AE76" s="9" t="s">
        <v>690</v>
      </c>
      <c r="AF76" s="5" t="s">
        <v>691</v>
      </c>
    </row>
    <row r="77" spans="1:32" hidden="1">
      <c r="A77" t="s">
        <v>502</v>
      </c>
      <c r="B77" t="s">
        <v>503</v>
      </c>
      <c r="C77" t="s">
        <v>683</v>
      </c>
      <c r="D77" t="s">
        <v>684</v>
      </c>
      <c r="E77" t="s">
        <v>401</v>
      </c>
      <c r="F77" t="s">
        <v>501</v>
      </c>
      <c r="G77">
        <v>0</v>
      </c>
      <c r="H77">
        <v>0</v>
      </c>
      <c r="I77" t="s">
        <v>19</v>
      </c>
      <c r="J77">
        <v>0</v>
      </c>
      <c r="K77">
        <v>1</v>
      </c>
      <c r="L77" t="s">
        <v>16</v>
      </c>
      <c r="M77" t="s">
        <v>460</v>
      </c>
      <c r="N77" t="s">
        <v>150</v>
      </c>
      <c r="O77" t="s">
        <v>466</v>
      </c>
      <c r="P77" t="s">
        <v>17</v>
      </c>
      <c r="Q77" t="s">
        <v>506</v>
      </c>
      <c r="R77" t="s">
        <v>117</v>
      </c>
      <c r="S77" t="s">
        <v>60</v>
      </c>
      <c r="T77" t="s">
        <v>404</v>
      </c>
      <c r="U77" t="s">
        <v>62</v>
      </c>
      <c r="V77" t="s">
        <v>394</v>
      </c>
      <c r="W77" t="s">
        <v>29</v>
      </c>
      <c r="X77" t="s">
        <v>17</v>
      </c>
      <c r="Y77" t="s">
        <v>412</v>
      </c>
      <c r="Z77" t="s">
        <v>28</v>
      </c>
      <c r="AA77" t="str">
        <f>VLOOKUP(Table1131415[[#This Row],[Color]],Values!$A$11:$E$20,4,0)</f>
        <v>Stock</v>
      </c>
      <c r="AD77" t="str">
        <f>CONCATENATE(Table1131415[[#This Row],[Color]],Table1131415[[#This Row],[Bright]],Table1131415[[#This Row],[Stock]])</f>
        <v>White, Cool</v>
      </c>
      <c r="AE77" s="9" t="s">
        <v>690</v>
      </c>
      <c r="AF77" s="5" t="s">
        <v>691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2015-03-08T00:47:35Z</dcterms:modified>
</cp:coreProperties>
</file>