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1120" yWindow="1120" windowWidth="24480" windowHeight="14940" tabRatio="609"/>
  </bookViews>
  <sheets>
    <sheet name="Values" sheetId="5" r:id="rId1"/>
    <sheet name="SMD" sheetId="1" r:id="rId2"/>
    <sheet name="TH" sheetId="19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9" l="1"/>
  <c r="AB4" i="19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Z3" i="1"/>
  <c r="Z4" i="1"/>
  <c r="Z5" i="1"/>
  <c r="Z6" i="1"/>
  <c r="Z7" i="1"/>
  <c r="Z8" i="1"/>
  <c r="Z9" i="1"/>
  <c r="Z10" i="1"/>
  <c r="Z11" i="1"/>
  <c r="Z2" i="1"/>
  <c r="AB2" i="19"/>
  <c r="E11" i="5"/>
  <c r="E12" i="5"/>
  <c r="E13" i="5"/>
  <c r="E14" i="5"/>
  <c r="E15" i="5"/>
  <c r="Z13" i="19"/>
  <c r="Z3" i="19"/>
  <c r="Z11" i="19"/>
  <c r="Z10" i="19"/>
  <c r="Z6" i="19"/>
  <c r="Z9" i="19"/>
  <c r="Z14" i="19"/>
  <c r="Z4" i="19"/>
  <c r="Z12" i="19"/>
  <c r="Z5" i="19"/>
  <c r="Z15" i="19"/>
  <c r="Z7" i="19"/>
  <c r="Z16" i="19"/>
  <c r="Z2" i="19"/>
  <c r="Z8" i="19"/>
  <c r="AB3" i="1"/>
  <c r="AB5" i="1"/>
  <c r="AB6" i="1"/>
  <c r="AB7" i="1"/>
  <c r="AB8" i="1"/>
  <c r="AB2" i="1"/>
  <c r="D11" i="5"/>
  <c r="AB4" i="1"/>
  <c r="D12" i="5"/>
  <c r="D13" i="5"/>
  <c r="D14" i="5"/>
  <c r="D15" i="5"/>
  <c r="AB9" i="1"/>
  <c r="AB10" i="1"/>
  <c r="AB11" i="1"/>
  <c r="C11" i="5"/>
  <c r="C12" i="5"/>
  <c r="C13" i="5"/>
  <c r="C14" i="5"/>
  <c r="C15" i="5"/>
</calcChain>
</file>

<file path=xl/sharedStrings.xml><?xml version="1.0" encoding="utf-8"?>
<sst xmlns="http://schemas.openxmlformats.org/spreadsheetml/2006/main" count="591" uniqueCount="144">
  <si>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</si>
  <si>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</si>
  <si>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</si>
  <si>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</si>
  <si>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</si>
  <si>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</si>
  <si>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</si>
  <si>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</si>
  <si>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</si>
  <si>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</si>
  <si>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</si>
  <si>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</si>
  <si>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</si>
  <si>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</si>
  <si>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</si>
  <si>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Cut Tape (CT)</t>
  </si>
  <si>
    <t>-</t>
  </si>
  <si>
    <t>Call</t>
  </si>
  <si>
    <t>Stock</t>
  </si>
  <si>
    <t>Column4</t>
  </si>
  <si>
    <t>Through Hole</t>
  </si>
  <si>
    <t>Surface Mount</t>
  </si>
  <si>
    <t>TH</t>
  </si>
  <si>
    <t>Operating Temperature</t>
  </si>
  <si>
    <t>Â±5%</t>
  </si>
  <si>
    <t>25 Ohm</t>
  </si>
  <si>
    <t>30 Ohm</t>
  </si>
  <si>
    <t>Query</t>
  </si>
  <si>
    <t>Target Value</t>
  </si>
  <si>
    <t>TH Status</t>
  </si>
  <si>
    <t>Bulk</t>
  </si>
  <si>
    <t>Package</t>
  </si>
  <si>
    <t>Frequency</t>
  </si>
  <si>
    <t>Type</t>
  </si>
  <si>
    <t>Features</t>
  </si>
  <si>
    <t>Frequency Stability</t>
  </si>
  <si>
    <t>Frequency Tolerance</t>
  </si>
  <si>
    <t>Impedance</t>
  </si>
  <si>
    <t>Capacitance</t>
  </si>
  <si>
    <t>Size / Dimension</t>
  </si>
  <si>
    <t>Height</t>
  </si>
  <si>
    <t>http://www.murata.com/~/media/webrenewal/support/library/catalog/products/timingdevice/ceralock/p16e.ashx</t>
  </si>
  <si>
    <t>http://media.digikey.com/Photos/Murata%20Photos/CERLOCK,CSTCE3.2%20SERIES.JPG</t>
  </si>
  <si>
    <t>490-1195-1-ND</t>
  </si>
  <si>
    <t>CSTCE8M00G55-R0</t>
  </si>
  <si>
    <t>Murata Electronics North America</t>
  </si>
  <si>
    <t>CER RESONATOR 8.00MHZ SMD</t>
  </si>
  <si>
    <t>CERALOCKÂ®, CSTCE</t>
  </si>
  <si>
    <t>8MHz</t>
  </si>
  <si>
    <t>Ceramic</t>
  </si>
  <si>
    <t>Built in Capacitor</t>
  </si>
  <si>
    <t>Â±0.2%</t>
  </si>
  <si>
    <t>Â±0.5%</t>
  </si>
  <si>
    <t>33pF</t>
  </si>
  <si>
    <t>-20Â°C ~ 80Â°C</t>
  </si>
  <si>
    <t>3-SMD, Non-Standard</t>
  </si>
  <si>
    <t>0.126" L x 0.051" W (3.20mm x 1.30mm)</t>
  </si>
  <si>
    <t>0.031" (0.80mm)</t>
  </si>
  <si>
    <t>490-1198-1-ND</t>
  </si>
  <si>
    <t>CSTCE16M0V53-R0</t>
  </si>
  <si>
    <t>CER RESONATOR 16.0MHZ SMD</t>
  </si>
  <si>
    <t>16MHz</t>
  </si>
  <si>
    <t>Â±0.3%</t>
  </si>
  <si>
    <t>15pF</t>
  </si>
  <si>
    <t>0.039" (1.00mm)</t>
  </si>
  <si>
    <t>490-1199-1-ND</t>
  </si>
  <si>
    <t>CSTCE20M0V53-R0</t>
  </si>
  <si>
    <t>CER RESONATOR 20.0MHZ SMD</t>
  </si>
  <si>
    <t>20MHz</t>
  </si>
  <si>
    <t>490-4715-1-ND</t>
  </si>
  <si>
    <t>CSTCE10M0G55Z-R0</t>
  </si>
  <si>
    <t>CER RESONATOR 10MHZ SMD</t>
  </si>
  <si>
    <t>10MHz</t>
  </si>
  <si>
    <t>-40Â°C ~ 125Â°C</t>
  </si>
  <si>
    <t>490-1219-1-ND</t>
  </si>
  <si>
    <t>CSTCE8M00G55Z-R0</t>
  </si>
  <si>
    <t>490-1220-1-ND</t>
  </si>
  <si>
    <t>CSTCE12M0G55Z-R0</t>
  </si>
  <si>
    <t>CER RESONATOR 12.0MHZ SMD</t>
  </si>
  <si>
    <t>12MHz</t>
  </si>
  <si>
    <t>490-1196-1-ND</t>
  </si>
  <si>
    <t>CSTCE10M0G55-R0</t>
  </si>
  <si>
    <t>CER RESONATOR 10.0MHZ SMD</t>
  </si>
  <si>
    <t>490-1197-1-ND</t>
  </si>
  <si>
    <t>CSTCE12M0G55-R0</t>
  </si>
  <si>
    <t>490-4716-1-ND</t>
  </si>
  <si>
    <t>CSTCE16M0V53Z-R0</t>
  </si>
  <si>
    <t>490-4717-1-ND</t>
  </si>
  <si>
    <t>CSTCE20M0V53Z-R0</t>
  </si>
  <si>
    <t>SMD</t>
  </si>
  <si>
    <t>Resonators</t>
  </si>
  <si>
    <t>http://www.digikey.com/product-search/en?pv46=17464&amp;FV=fff4000d%2Cfff80397%2Cfffc01ea%2C1c0002%2C1c0003%2C4032c8%2Cb84347%2Cb84438&amp;k=crystals&amp;mnonly=0&amp;newproducts=0&amp;ColumnSort=0&amp;page=1&amp;quantity=0&amp;ptm=0&amp;fid=0&amp;pageSize=500</t>
  </si>
  <si>
    <t>http://media.digikey.com/photos/Murata%20Photos/CSTLS-G%20SERIES.jpg</t>
  </si>
  <si>
    <t>490-6006-1-ND</t>
  </si>
  <si>
    <t>CSTLS8M00G53-A0</t>
  </si>
  <si>
    <t>CER RESONATOR</t>
  </si>
  <si>
    <t>CERALOCKÂ®</t>
  </si>
  <si>
    <t>Radial - 3 Lead, 2.50mm Pitch</t>
  </si>
  <si>
    <t>0.315" L x 0.118" W (8.00mm x 3.00mm)</t>
  </si>
  <si>
    <t>0.236" (6.00mm)</t>
  </si>
  <si>
    <t>http://media.digikey.com/photos/Murata%20Photos/CSTLS-X%20SERIES.jpg</t>
  </si>
  <si>
    <t>490-5999-1-ND</t>
  </si>
  <si>
    <t>CSTLS16M0X53-A0</t>
  </si>
  <si>
    <t>50 Ohm</t>
  </si>
  <si>
    <t>0.217" L x 0.118" W (5.50mm x 3.00mm)</t>
  </si>
  <si>
    <t>0.256" (6.50mm)</t>
  </si>
  <si>
    <t>490-1212-ND</t>
  </si>
  <si>
    <t>CSTLS8M00G53-B0</t>
  </si>
  <si>
    <t>CER RESONATOR 8.00MHZ</t>
  </si>
  <si>
    <t>490-6002-1-ND</t>
  </si>
  <si>
    <t>CSTLS20M0X53-A0</t>
  </si>
  <si>
    <t>490-7035-ND</t>
  </si>
  <si>
    <t>CSTLS16M0X53-B0</t>
  </si>
  <si>
    <t>490-1215-ND</t>
  </si>
  <si>
    <t>CSTLS20M0X53-B0</t>
  </si>
  <si>
    <t>CER RESONATOR 20.0MHZ</t>
  </si>
  <si>
    <t>490-6007-1-ND</t>
  </si>
  <si>
    <t>CSTLS8M00G53Z-A0</t>
  </si>
  <si>
    <t>490-5998-1-ND</t>
  </si>
  <si>
    <t>CSTLS16M0X51-A0</t>
  </si>
  <si>
    <t>5pF</t>
  </si>
  <si>
    <t>0.217" L x 0.138" W (5.50mm x 3.50mm)</t>
  </si>
  <si>
    <t>0.276" (7.00mm)</t>
  </si>
  <si>
    <t>490-7038-ND</t>
  </si>
  <si>
    <t>CSTLS8M00G56-B0</t>
  </si>
  <si>
    <t>47pF</t>
  </si>
  <si>
    <t>490-6001-1-ND</t>
  </si>
  <si>
    <t>CSTLS16M0X55Z-A0</t>
  </si>
  <si>
    <t>30pF</t>
  </si>
  <si>
    <t>490-6008-1-ND</t>
  </si>
  <si>
    <t>CSTLS8M00G56-A0</t>
  </si>
  <si>
    <t>490-6000-1-ND</t>
  </si>
  <si>
    <t>CSTLS16M0X55-A0</t>
  </si>
  <si>
    <t>490-6009-1-ND</t>
  </si>
  <si>
    <t>CSTLS8M00G56Z-A0</t>
  </si>
  <si>
    <t>http://media.digikey.com/Photos/Murata%20Photos/CERALOCK,%20CSTLS6%20Series.JPG</t>
  </si>
  <si>
    <t>490-1213-ND</t>
  </si>
  <si>
    <t>CSTLS10M0G53-B0</t>
  </si>
  <si>
    <t>CER RESONATOR 10.0MHZ</t>
  </si>
  <si>
    <t>490-1214-ND</t>
  </si>
  <si>
    <t>CSTLS16M0X55-B0</t>
  </si>
  <si>
    <t>CER RESONATOR 16.0MHZ</t>
  </si>
  <si>
    <t>Stock Freq?</t>
  </si>
  <si>
    <t>http://www.digikey.com/product-search/en?pv139=566&amp;pv139=391&amp;pv139=17&amp;pv139=311&amp;FV=fff4000d%2Cfff80397%2Cfffc01ea%2C140088%2C1c0002%2C1c0003%2C1140050&amp;mnonly=0&amp;newproducts=0&amp;ColumnSort=0&amp;page=1&amp;quantity=0&amp;ptm=0&amp;fid=0&amp;pageSize=500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</si>
</sst>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4" fillId="2" borderId="0" xfId="0" applyFont="1" applyFill="1" applyBorder="1"/>
    <xf numFmtId="0" fontId="0" fillId="0" borderId="0" xfId="0" applyNumberFormat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4" displayName="Table4" ref="A10:E15" totalsRowShown="0">
  <autoFilter ref="A10:E15"/>
  <sortState ref="A11:H47">
    <sortCondition ref="A7:A44"/>
  </sortState>
  <tableColumns count="5">
    <tableColumn id="1" name="Target Value" dataDxfId="9"/>
    <tableColumn id="11" name="Stock" dataDxfId="8"/>
    <tableColumn id="6" name="Query" dataDxfId="7">
      <calculatedColumnFormula>CONCATENATE(Table4[[#This Row],[Target Value]],Table4[[#This Row],[Stock]])</calculatedColumnFormula>
    </tableColumn>
    <tableColumn id="3" name="SMD" dataDxfId="5">
      <calculatedColumnFormula>VLOOKUP(Table4[[#This Row],[Query]],SMD!$AB$1:'SMD'!$AC$100,1,0)</calculatedColumnFormula>
    </tableColumn>
    <tableColumn id="4" name="TH Status" dataDxfId="1">
      <calculatedColumnFormula>VLOOKUP(Table4[[#This Row],[Query]],TH!$AB$1:'TH'!AD$300,1,0)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5" name="Table1" displayName="Table1" ref="A1:AD11" totalsRowShown="0">
  <autoFilter ref="A1:AD11">
    <filterColumn colId="26">
      <customFilters>
        <customFilter operator="notEqual" val=" "/>
      </customFilters>
    </filterColumn>
  </autoFilter>
  <sortState ref="A2:AD9">
    <sortCondition ref="N1:N11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Frequency"/>
    <tableColumn id="15" name="Type"/>
    <tableColumn id="16" name="Features"/>
    <tableColumn id="17" name="Frequency Stability"/>
    <tableColumn id="18" name="Frequency Tolerance"/>
    <tableColumn id="19" name="Impedance"/>
    <tableColumn id="20" name="Capacitance"/>
    <tableColumn id="21" name="Operating Temperature"/>
    <tableColumn id="22" name="Mounting Type"/>
    <tableColumn id="23" name="Package / Case"/>
    <tableColumn id="25" name="Size / Dimension"/>
    <tableColumn id="26" name="Height"/>
    <tableColumn id="30" name="Stock Freq?" dataDxfId="0">
      <calculatedColumnFormula>VLOOKUP(Table1[[#This Row],[Frequency]],Values!$A$11:'Values'!$D$20,2,0)</calculatedColumnFormula>
    </tableColumn>
    <tableColumn id="24" name="Stock"/>
    <tableColumn id="27" name="Query" dataDxfId="4">
      <calculatedColumnFormula>CONCATENATE(Table1[[#This Row],[Frequency]],Table1[[#This Row],[Stock]])</calculatedColumnFormula>
    </tableColumn>
    <tableColumn id="28" name="Package"/>
    <tableColumn id="29" name="Column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D16" totalsRowShown="0">
  <autoFilter ref="A1:AD16">
    <filterColumn colId="26">
      <customFilters>
        <customFilter operator="notEqual" val=" "/>
      </customFilters>
    </filterColumn>
  </autoFilter>
  <sortState ref="A2:AD16">
    <sortCondition ref="N1:N16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Frequency"/>
    <tableColumn id="15" name="Type"/>
    <tableColumn id="16" name="Features"/>
    <tableColumn id="17" name="Frequency Stability"/>
    <tableColumn id="18" name="Frequency Tolerance"/>
    <tableColumn id="19" name="Impedance"/>
    <tableColumn id="20" name="Capacitance"/>
    <tableColumn id="21" name="Operating Temperature"/>
    <tableColumn id="22" name="Mounting Type"/>
    <tableColumn id="23" name="Package / Case"/>
    <tableColumn id="25" name="Size / Dimension"/>
    <tableColumn id="26" name="Height"/>
    <tableColumn id="30" name="Stock Freq?" dataDxfId="2">
      <calculatedColumnFormula>VLOOKUP(Table13[[#This Row],[Frequency]],Values!$A$11:'Values'!$D$20,2,0)</calculatedColumnFormula>
    </tableColumn>
    <tableColumn id="24" name="Stock"/>
    <tableColumn id="27" name="Query" dataDxfId="3">
      <calculatedColumnFormula>CONCATENATE(Table13[[#This Row],[Frequency]],Table13[[#This Row],[Stock]])</calculatedColumnFormula>
    </tableColumn>
    <tableColumn id="28" name="Package"/>
    <tableColumn id="29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4" sqref="B4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5">
      <c r="A1" t="s">
        <v>90</v>
      </c>
    </row>
    <row r="2" spans="1:5">
      <c r="A2" s="1" t="s">
        <v>89</v>
      </c>
      <c r="B2" t="s">
        <v>91</v>
      </c>
    </row>
    <row r="3" spans="1:5">
      <c r="A3" s="1" t="s">
        <v>22</v>
      </c>
      <c r="B3" t="s">
        <v>143</v>
      </c>
    </row>
    <row r="4" spans="1:5">
      <c r="A4" s="1"/>
    </row>
    <row r="10" spans="1:5">
      <c r="A10" t="s">
        <v>28</v>
      </c>
      <c r="B10" t="s">
        <v>18</v>
      </c>
      <c r="C10" t="s">
        <v>27</v>
      </c>
      <c r="D10" t="s">
        <v>89</v>
      </c>
      <c r="E10" t="s">
        <v>29</v>
      </c>
    </row>
    <row r="11" spans="1:5">
      <c r="A11" t="s">
        <v>72</v>
      </c>
      <c r="B11" s="2" t="s">
        <v>18</v>
      </c>
      <c r="C11" t="str">
        <f>CONCATENATE(Table4[[#This Row],[Target Value]],Table4[[#This Row],[Stock]])</f>
        <v>10MHzStock</v>
      </c>
      <c r="D11" t="str">
        <f>VLOOKUP(Table4[[#This Row],[Query]],SMD!$AB$1:'SMD'!$AC$100,1,0)</f>
        <v>10MHzStock</v>
      </c>
      <c r="E11" t="str">
        <f>VLOOKUP(Table4[[#This Row],[Query]],TH!$AB$1:'TH'!AD$300,1,0)</f>
        <v>10MHzStock</v>
      </c>
    </row>
    <row r="12" spans="1:5">
      <c r="A12" t="s">
        <v>79</v>
      </c>
      <c r="B12" s="2" t="s">
        <v>18</v>
      </c>
      <c r="C12" t="str">
        <f>CONCATENATE(Table4[[#This Row],[Target Value]],Table4[[#This Row],[Stock]])</f>
        <v>12MHzStock</v>
      </c>
      <c r="D12" t="str">
        <f>VLOOKUP(Table4[[#This Row],[Query]],SMD!$AB$1:'SMD'!$AC$100,1,0)</f>
        <v>12MHzStock</v>
      </c>
      <c r="E12" t="e">
        <f>VLOOKUP(Table4[[#This Row],[Query]],TH!$AB$1:'TH'!AD$300,1,0)</f>
        <v>#N/A</v>
      </c>
    </row>
    <row r="13" spans="1:5">
      <c r="A13" t="s">
        <v>61</v>
      </c>
      <c r="B13" s="2" t="s">
        <v>18</v>
      </c>
      <c r="C13" t="str">
        <f>CONCATENATE(Table4[[#This Row],[Target Value]],Table4[[#This Row],[Stock]])</f>
        <v>16MHzStock</v>
      </c>
      <c r="D13" t="str">
        <f>VLOOKUP(Table4[[#This Row],[Query]],SMD!$AB$1:'SMD'!$AC$100,1,0)</f>
        <v>16MHzStock</v>
      </c>
      <c r="E13" t="str">
        <f>VLOOKUP(Table4[[#This Row],[Query]],TH!$AB$1:'TH'!AD$300,1,0)</f>
        <v>16MHzStock</v>
      </c>
    </row>
    <row r="14" spans="1:5">
      <c r="A14" t="s">
        <v>68</v>
      </c>
      <c r="B14" s="2" t="s">
        <v>18</v>
      </c>
      <c r="C14" t="str">
        <f>CONCATENATE(Table4[[#This Row],[Target Value]],Table4[[#This Row],[Stock]])</f>
        <v>20MHzStock</v>
      </c>
      <c r="D14" t="str">
        <f>VLOOKUP(Table4[[#This Row],[Query]],SMD!$AB$1:'SMD'!$AC$100,1,0)</f>
        <v>20MHzStock</v>
      </c>
      <c r="E14" t="str">
        <f>VLOOKUP(Table4[[#This Row],[Query]],TH!$AB$1:'TH'!AD$300,1,0)</f>
        <v>20MHzStock</v>
      </c>
    </row>
    <row r="15" spans="1:5">
      <c r="A15" t="s">
        <v>48</v>
      </c>
      <c r="B15" s="2" t="s">
        <v>18</v>
      </c>
      <c r="C15" t="str">
        <f>CONCATENATE(Table4[[#This Row],[Target Value]],Table4[[#This Row],[Stock]])</f>
        <v>8MHzStock</v>
      </c>
      <c r="D15" t="str">
        <f>VLOOKUP(Table4[[#This Row],[Query]],SMD!$AB$1:'SMD'!$AC$100,1,0)</f>
        <v>8MHzStock</v>
      </c>
      <c r="E15" t="str">
        <f>VLOOKUP(Table4[[#This Row],[Query]],TH!$AB$1:'TH'!AD$300,1,0)</f>
        <v>8MHzStock</v>
      </c>
    </row>
  </sheetData>
  <conditionalFormatting sqref="D11:E15">
    <cfRule type="containsText" dxfId="6" priority="2" operator="containsText" text="STOCK">
      <formula>NOT(ISERROR(SEARCH("STOCK",D11)))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opLeftCell="N1" workbookViewId="0">
      <pane xSplit="16180" topLeftCell="Z1" activePane="topRight"/>
      <selection activeCell="AF14" sqref="AF14"/>
      <selection pane="topRight" activeCell="Z15" sqref="Z15"/>
    </sheetView>
  </sheetViews>
  <sheetFormatPr baseColWidth="10" defaultRowHeight="15" x14ac:dyDescent="0"/>
  <cols>
    <col min="1" max="1" width="16.83203125" customWidth="1"/>
    <col min="3" max="11" width="9.33203125" customWidth="1"/>
    <col min="12" max="12" width="11.83203125" customWidth="1"/>
    <col min="14" max="14" width="12.5" bestFit="1" customWidth="1"/>
    <col min="15" max="15" width="7.83203125" bestFit="1" customWidth="1"/>
    <col min="16" max="16" width="15.1640625" bestFit="1" customWidth="1"/>
    <col min="17" max="17" width="19.83203125" bestFit="1" customWidth="1"/>
    <col min="18" max="18" width="21.1640625" bestFit="1" customWidth="1"/>
    <col min="19" max="19" width="13.1640625" bestFit="1" customWidth="1"/>
    <col min="20" max="20" width="14" bestFit="1" customWidth="1"/>
    <col min="21" max="21" width="23.6640625" bestFit="1" customWidth="1"/>
    <col min="22" max="22" width="16.5" bestFit="1" customWidth="1"/>
    <col min="23" max="23" width="19" bestFit="1" customWidth="1"/>
    <col min="24" max="24" width="34.1640625" bestFit="1" customWidth="1"/>
    <col min="25" max="25" width="15" bestFit="1" customWidth="1"/>
    <col min="26" max="26" width="13.5" bestFit="1" customWidth="1"/>
    <col min="27" max="27" width="8.5" bestFit="1" customWidth="1"/>
    <col min="28" max="28" width="11.5" bestFit="1" customWidth="1"/>
    <col min="29" max="29" width="10.6640625" bestFit="1" customWidth="1"/>
    <col min="30" max="30" width="11.3320312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23</v>
      </c>
      <c r="V1" t="s">
        <v>13</v>
      </c>
      <c r="W1" t="s">
        <v>14</v>
      </c>
      <c r="X1" t="s">
        <v>39</v>
      </c>
      <c r="Y1" t="s">
        <v>40</v>
      </c>
      <c r="Z1" t="s">
        <v>142</v>
      </c>
      <c r="AA1" t="s">
        <v>18</v>
      </c>
      <c r="AB1" t="s">
        <v>27</v>
      </c>
      <c r="AC1" t="s">
        <v>31</v>
      </c>
      <c r="AD1" t="s">
        <v>19</v>
      </c>
    </row>
    <row r="2" spans="1:30" hidden="1">
      <c r="A2" t="s">
        <v>41</v>
      </c>
      <c r="B2" t="s">
        <v>42</v>
      </c>
      <c r="C2" t="s">
        <v>69</v>
      </c>
      <c r="D2" t="s">
        <v>70</v>
      </c>
      <c r="E2" t="s">
        <v>45</v>
      </c>
      <c r="F2" t="s">
        <v>71</v>
      </c>
      <c r="G2">
        <v>21820</v>
      </c>
      <c r="H2">
        <v>0</v>
      </c>
      <c r="I2">
        <v>0.49</v>
      </c>
      <c r="J2">
        <v>0</v>
      </c>
      <c r="K2">
        <v>1</v>
      </c>
      <c r="L2" t="s">
        <v>15</v>
      </c>
      <c r="M2" t="s">
        <v>47</v>
      </c>
      <c r="N2" t="s">
        <v>72</v>
      </c>
      <c r="O2" t="s">
        <v>49</v>
      </c>
      <c r="P2" t="s">
        <v>50</v>
      </c>
      <c r="Q2" t="s">
        <v>51</v>
      </c>
      <c r="R2" t="s">
        <v>52</v>
      </c>
      <c r="S2" t="s">
        <v>16</v>
      </c>
      <c r="T2" t="s">
        <v>53</v>
      </c>
      <c r="U2" t="s">
        <v>73</v>
      </c>
      <c r="V2" t="s">
        <v>21</v>
      </c>
      <c r="W2" t="s">
        <v>55</v>
      </c>
      <c r="X2" t="s">
        <v>56</v>
      </c>
      <c r="Y2" t="s">
        <v>57</v>
      </c>
      <c r="Z2" t="str">
        <f>VLOOKUP(Table1[[#This Row],[Frequency]],Values!$A$11:'Values'!$D$20,2,0)</f>
        <v>Stock</v>
      </c>
      <c r="AB2" t="str">
        <f>CONCATENATE(Table1[[#This Row],[Frequency]])</f>
        <v>10MHz</v>
      </c>
    </row>
    <row r="3" spans="1:30">
      <c r="A3" t="s">
        <v>41</v>
      </c>
      <c r="B3" t="s">
        <v>42</v>
      </c>
      <c r="C3" t="s">
        <v>80</v>
      </c>
      <c r="D3" t="s">
        <v>81</v>
      </c>
      <c r="E3" t="s">
        <v>45</v>
      </c>
      <c r="F3" t="s">
        <v>82</v>
      </c>
      <c r="G3">
        <v>103151</v>
      </c>
      <c r="H3">
        <v>0</v>
      </c>
      <c r="I3">
        <v>0.46</v>
      </c>
      <c r="J3">
        <v>0</v>
      </c>
      <c r="K3">
        <v>1</v>
      </c>
      <c r="L3" t="s">
        <v>15</v>
      </c>
      <c r="M3" t="s">
        <v>47</v>
      </c>
      <c r="N3" t="s">
        <v>72</v>
      </c>
      <c r="O3" t="s">
        <v>49</v>
      </c>
      <c r="P3" t="s">
        <v>50</v>
      </c>
      <c r="Q3" t="s">
        <v>51</v>
      </c>
      <c r="R3" t="s">
        <v>52</v>
      </c>
      <c r="S3" t="s">
        <v>16</v>
      </c>
      <c r="T3" t="s">
        <v>53</v>
      </c>
      <c r="U3" t="s">
        <v>54</v>
      </c>
      <c r="V3" t="s">
        <v>21</v>
      </c>
      <c r="W3" t="s">
        <v>55</v>
      </c>
      <c r="X3" t="s">
        <v>56</v>
      </c>
      <c r="Y3" t="s">
        <v>57</v>
      </c>
      <c r="Z3" t="str">
        <f>VLOOKUP(Table1[[#This Row],[Frequency]],Values!$A$11:'Values'!$D$20,2,0)</f>
        <v>Stock</v>
      </c>
      <c r="AA3" t="s">
        <v>18</v>
      </c>
      <c r="AB3" t="str">
        <f>CONCATENATE(Table1[[#This Row],[Frequency]],Table1[[#This Row],[Stock]])</f>
        <v>10MHzStock</v>
      </c>
    </row>
    <row r="4" spans="1:30" hidden="1">
      <c r="A4" t="s">
        <v>41</v>
      </c>
      <c r="B4" t="s">
        <v>42</v>
      </c>
      <c r="C4" t="s">
        <v>76</v>
      </c>
      <c r="D4" t="s">
        <v>77</v>
      </c>
      <c r="E4" t="s">
        <v>45</v>
      </c>
      <c r="F4" t="s">
        <v>78</v>
      </c>
      <c r="G4">
        <v>12069</v>
      </c>
      <c r="H4">
        <v>0</v>
      </c>
      <c r="I4">
        <v>0.49</v>
      </c>
      <c r="J4">
        <v>0</v>
      </c>
      <c r="K4">
        <v>1</v>
      </c>
      <c r="L4" t="s">
        <v>15</v>
      </c>
      <c r="M4" t="s">
        <v>47</v>
      </c>
      <c r="N4" t="s">
        <v>79</v>
      </c>
      <c r="O4" t="s">
        <v>49</v>
      </c>
      <c r="P4" t="s">
        <v>50</v>
      </c>
      <c r="Q4" t="s">
        <v>51</v>
      </c>
      <c r="R4" t="s">
        <v>52</v>
      </c>
      <c r="S4" t="s">
        <v>26</v>
      </c>
      <c r="T4" t="s">
        <v>53</v>
      </c>
      <c r="U4" t="s">
        <v>73</v>
      </c>
      <c r="V4" t="s">
        <v>21</v>
      </c>
      <c r="W4" t="s">
        <v>55</v>
      </c>
      <c r="X4" t="s">
        <v>56</v>
      </c>
      <c r="Y4" t="s">
        <v>57</v>
      </c>
      <c r="Z4" t="str">
        <f>VLOOKUP(Table1[[#This Row],[Frequency]],Values!$A$11:'Values'!$D$20,2,0)</f>
        <v>Stock</v>
      </c>
      <c r="AB4" t="str">
        <f>CONCATENATE(Table1[[#This Row],[Frequency]])</f>
        <v>12MHz</v>
      </c>
    </row>
    <row r="5" spans="1:30">
      <c r="A5" t="s">
        <v>41</v>
      </c>
      <c r="B5" t="s">
        <v>42</v>
      </c>
      <c r="C5" t="s">
        <v>83</v>
      </c>
      <c r="D5" t="s">
        <v>84</v>
      </c>
      <c r="E5" t="s">
        <v>45</v>
      </c>
      <c r="F5" t="s">
        <v>78</v>
      </c>
      <c r="G5">
        <v>2771</v>
      </c>
      <c r="H5">
        <v>0</v>
      </c>
      <c r="I5">
        <v>0.46</v>
      </c>
      <c r="J5">
        <v>0</v>
      </c>
      <c r="K5">
        <v>1</v>
      </c>
      <c r="L5" t="s">
        <v>15</v>
      </c>
      <c r="M5" t="s">
        <v>47</v>
      </c>
      <c r="N5" t="s">
        <v>79</v>
      </c>
      <c r="O5" t="s">
        <v>49</v>
      </c>
      <c r="P5" t="s">
        <v>50</v>
      </c>
      <c r="Q5" t="s">
        <v>51</v>
      </c>
      <c r="R5" t="s">
        <v>52</v>
      </c>
      <c r="S5" t="s">
        <v>26</v>
      </c>
      <c r="T5" t="s">
        <v>53</v>
      </c>
      <c r="U5" t="s">
        <v>54</v>
      </c>
      <c r="V5" t="s">
        <v>21</v>
      </c>
      <c r="W5" t="s">
        <v>55</v>
      </c>
      <c r="X5" t="s">
        <v>56</v>
      </c>
      <c r="Y5" t="s">
        <v>57</v>
      </c>
      <c r="Z5" t="str">
        <f>VLOOKUP(Table1[[#This Row],[Frequency]],Values!$A$11:'Values'!$D$20,2,0)</f>
        <v>Stock</v>
      </c>
      <c r="AA5" t="s">
        <v>18</v>
      </c>
      <c r="AB5" t="str">
        <f>CONCATENATE(Table1[[#This Row],[Frequency]],Table1[[#This Row],[Stock]])</f>
        <v>12MHzStock</v>
      </c>
    </row>
    <row r="6" spans="1:30">
      <c r="A6" t="s">
        <v>41</v>
      </c>
      <c r="B6" t="s">
        <v>42</v>
      </c>
      <c r="C6" t="s">
        <v>58</v>
      </c>
      <c r="D6" t="s">
        <v>59</v>
      </c>
      <c r="E6" t="s">
        <v>45</v>
      </c>
      <c r="F6" t="s">
        <v>60</v>
      </c>
      <c r="G6">
        <v>105621</v>
      </c>
      <c r="H6">
        <v>0</v>
      </c>
      <c r="I6">
        <v>0.48</v>
      </c>
      <c r="J6">
        <v>0</v>
      </c>
      <c r="K6">
        <v>1</v>
      </c>
      <c r="L6" t="s">
        <v>15</v>
      </c>
      <c r="M6" t="s">
        <v>47</v>
      </c>
      <c r="N6" t="s">
        <v>61</v>
      </c>
      <c r="O6" t="s">
        <v>49</v>
      </c>
      <c r="P6" t="s">
        <v>50</v>
      </c>
      <c r="Q6" t="s">
        <v>62</v>
      </c>
      <c r="R6" t="s">
        <v>52</v>
      </c>
      <c r="S6" t="s">
        <v>16</v>
      </c>
      <c r="T6" t="s">
        <v>63</v>
      </c>
      <c r="U6" t="s">
        <v>54</v>
      </c>
      <c r="V6" t="s">
        <v>21</v>
      </c>
      <c r="W6" t="s">
        <v>55</v>
      </c>
      <c r="X6" t="s">
        <v>56</v>
      </c>
      <c r="Y6" t="s">
        <v>64</v>
      </c>
      <c r="Z6" t="str">
        <f>VLOOKUP(Table1[[#This Row],[Frequency]],Values!$A$11:'Values'!$D$20,2,0)</f>
        <v>Stock</v>
      </c>
      <c r="AA6" t="s">
        <v>18</v>
      </c>
      <c r="AB6" t="str">
        <f>CONCATENATE(Table1[[#This Row],[Frequency]],Table1[[#This Row],[Stock]])</f>
        <v>16MHzStock</v>
      </c>
    </row>
    <row r="7" spans="1:30">
      <c r="A7" t="s">
        <v>41</v>
      </c>
      <c r="B7" t="s">
        <v>42</v>
      </c>
      <c r="C7" t="s">
        <v>65</v>
      </c>
      <c r="D7" t="s">
        <v>66</v>
      </c>
      <c r="E7" t="s">
        <v>45</v>
      </c>
      <c r="F7" t="s">
        <v>67</v>
      </c>
      <c r="G7">
        <v>11674</v>
      </c>
      <c r="H7">
        <v>0</v>
      </c>
      <c r="I7">
        <v>0.48</v>
      </c>
      <c r="J7">
        <v>0</v>
      </c>
      <c r="K7">
        <v>1</v>
      </c>
      <c r="L7" t="s">
        <v>15</v>
      </c>
      <c r="M7" t="s">
        <v>47</v>
      </c>
      <c r="N7" t="s">
        <v>68</v>
      </c>
      <c r="O7" t="s">
        <v>49</v>
      </c>
      <c r="P7" t="s">
        <v>50</v>
      </c>
      <c r="Q7" t="s">
        <v>62</v>
      </c>
      <c r="R7" t="s">
        <v>52</v>
      </c>
      <c r="S7" t="s">
        <v>16</v>
      </c>
      <c r="T7" t="s">
        <v>63</v>
      </c>
      <c r="U7" t="s">
        <v>54</v>
      </c>
      <c r="V7" t="s">
        <v>21</v>
      </c>
      <c r="W7" t="s">
        <v>55</v>
      </c>
      <c r="X7" t="s">
        <v>56</v>
      </c>
      <c r="Y7" t="s">
        <v>64</v>
      </c>
      <c r="Z7" t="str">
        <f>VLOOKUP(Table1[[#This Row],[Frequency]],Values!$A$11:'Values'!$D$20,2,0)</f>
        <v>Stock</v>
      </c>
      <c r="AA7" t="s">
        <v>18</v>
      </c>
      <c r="AB7" t="str">
        <f>CONCATENATE(Table1[[#This Row],[Frequency]],Table1[[#This Row],[Stock]])</f>
        <v>20MHzStock</v>
      </c>
    </row>
    <row r="8" spans="1:30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>
        <v>43735</v>
      </c>
      <c r="H8">
        <v>0</v>
      </c>
      <c r="I8">
        <v>0.46</v>
      </c>
      <c r="J8">
        <v>0</v>
      </c>
      <c r="K8">
        <v>1</v>
      </c>
      <c r="L8" t="s">
        <v>15</v>
      </c>
      <c r="M8" t="s">
        <v>47</v>
      </c>
      <c r="N8" t="s">
        <v>48</v>
      </c>
      <c r="O8" t="s">
        <v>49</v>
      </c>
      <c r="P8" t="s">
        <v>50</v>
      </c>
      <c r="Q8" t="s">
        <v>51</v>
      </c>
      <c r="R8" t="s">
        <v>52</v>
      </c>
      <c r="S8" t="s">
        <v>16</v>
      </c>
      <c r="T8" t="s">
        <v>53</v>
      </c>
      <c r="U8" t="s">
        <v>54</v>
      </c>
      <c r="V8" t="s">
        <v>21</v>
      </c>
      <c r="W8" t="s">
        <v>55</v>
      </c>
      <c r="X8" t="s">
        <v>56</v>
      </c>
      <c r="Y8" t="s">
        <v>57</v>
      </c>
      <c r="Z8" t="str">
        <f>VLOOKUP(Table1[[#This Row],[Frequency]],Values!$A$11:'Values'!$D$20,2,0)</f>
        <v>Stock</v>
      </c>
      <c r="AA8" t="s">
        <v>18</v>
      </c>
      <c r="AB8" t="str">
        <f>CONCATENATE(Table1[[#This Row],[Frequency]],Table1[[#This Row],[Stock]])</f>
        <v>8MHzStock</v>
      </c>
    </row>
    <row r="9" spans="1:30" hidden="1">
      <c r="A9" t="s">
        <v>41</v>
      </c>
      <c r="B9" t="s">
        <v>42</v>
      </c>
      <c r="C9" t="s">
        <v>74</v>
      </c>
      <c r="D9" t="s">
        <v>75</v>
      </c>
      <c r="E9" t="s">
        <v>45</v>
      </c>
      <c r="F9" t="s">
        <v>46</v>
      </c>
      <c r="G9">
        <v>12636</v>
      </c>
      <c r="H9">
        <v>0</v>
      </c>
      <c r="I9">
        <v>0.49</v>
      </c>
      <c r="J9">
        <v>0</v>
      </c>
      <c r="K9">
        <v>1</v>
      </c>
      <c r="L9" t="s">
        <v>15</v>
      </c>
      <c r="M9" t="s">
        <v>47</v>
      </c>
      <c r="N9" t="s">
        <v>48</v>
      </c>
      <c r="O9" t="s">
        <v>49</v>
      </c>
      <c r="P9" t="s">
        <v>50</v>
      </c>
      <c r="Q9" t="s">
        <v>51</v>
      </c>
      <c r="R9" t="s">
        <v>52</v>
      </c>
      <c r="S9" t="s">
        <v>16</v>
      </c>
      <c r="T9" t="s">
        <v>53</v>
      </c>
      <c r="U9" t="s">
        <v>73</v>
      </c>
      <c r="V9" t="s">
        <v>21</v>
      </c>
      <c r="W9" t="s">
        <v>55</v>
      </c>
      <c r="X9" t="s">
        <v>56</v>
      </c>
      <c r="Y9" t="s">
        <v>57</v>
      </c>
      <c r="Z9" t="str">
        <f>VLOOKUP(Table1[[#This Row],[Frequency]],Values!$A$11:'Values'!$D$20,2,0)</f>
        <v>Stock</v>
      </c>
      <c r="AB9" t="str">
        <f>CONCATENATE(Table1[[#This Row],[Frequency]])</f>
        <v>8MHz</v>
      </c>
    </row>
    <row r="10" spans="1:30" hidden="1">
      <c r="A10" t="s">
        <v>41</v>
      </c>
      <c r="B10" t="s">
        <v>42</v>
      </c>
      <c r="C10" t="s">
        <v>85</v>
      </c>
      <c r="D10" t="s">
        <v>86</v>
      </c>
      <c r="E10" t="s">
        <v>45</v>
      </c>
      <c r="F10" t="s">
        <v>60</v>
      </c>
      <c r="G10">
        <v>0</v>
      </c>
      <c r="H10">
        <v>0</v>
      </c>
      <c r="I10" t="s">
        <v>17</v>
      </c>
      <c r="J10">
        <v>0</v>
      </c>
      <c r="K10">
        <v>1</v>
      </c>
      <c r="L10" t="s">
        <v>15</v>
      </c>
      <c r="M10" t="s">
        <v>47</v>
      </c>
      <c r="N10" t="s">
        <v>61</v>
      </c>
      <c r="O10" t="s">
        <v>49</v>
      </c>
      <c r="P10" t="s">
        <v>50</v>
      </c>
      <c r="Q10" t="s">
        <v>62</v>
      </c>
      <c r="R10" t="s">
        <v>52</v>
      </c>
      <c r="S10" t="s">
        <v>16</v>
      </c>
      <c r="T10" t="s">
        <v>63</v>
      </c>
      <c r="U10" t="s">
        <v>73</v>
      </c>
      <c r="V10" t="s">
        <v>21</v>
      </c>
      <c r="W10" t="s">
        <v>55</v>
      </c>
      <c r="X10" t="s">
        <v>56</v>
      </c>
      <c r="Y10" t="s">
        <v>64</v>
      </c>
      <c r="Z10" t="str">
        <f>VLOOKUP(Table1[[#This Row],[Frequency]],Values!$A$11:'Values'!$D$20,2,0)</f>
        <v>Stock</v>
      </c>
      <c r="AB10" t="str">
        <f>CONCATENATE(Table1[[#This Row],[Frequency]])</f>
        <v>16MHz</v>
      </c>
    </row>
    <row r="11" spans="1:30" hidden="1">
      <c r="A11" t="s">
        <v>41</v>
      </c>
      <c r="B11" t="s">
        <v>42</v>
      </c>
      <c r="C11" t="s">
        <v>87</v>
      </c>
      <c r="D11" t="s">
        <v>88</v>
      </c>
      <c r="E11" t="s">
        <v>45</v>
      </c>
      <c r="F11" t="s">
        <v>67</v>
      </c>
      <c r="G11">
        <v>0</v>
      </c>
      <c r="H11">
        <v>0</v>
      </c>
      <c r="I11" t="s">
        <v>17</v>
      </c>
      <c r="J11">
        <v>0</v>
      </c>
      <c r="K11">
        <v>1</v>
      </c>
      <c r="L11" t="s">
        <v>15</v>
      </c>
      <c r="M11" t="s">
        <v>47</v>
      </c>
      <c r="N11" t="s">
        <v>68</v>
      </c>
      <c r="O11" t="s">
        <v>49</v>
      </c>
      <c r="P11" t="s">
        <v>50</v>
      </c>
      <c r="Q11" t="s">
        <v>62</v>
      </c>
      <c r="R11" t="s">
        <v>52</v>
      </c>
      <c r="S11" t="s">
        <v>16</v>
      </c>
      <c r="T11" t="s">
        <v>63</v>
      </c>
      <c r="U11" t="s">
        <v>73</v>
      </c>
      <c r="V11" t="s">
        <v>21</v>
      </c>
      <c r="W11" t="s">
        <v>55</v>
      </c>
      <c r="X11" t="s">
        <v>56</v>
      </c>
      <c r="Y11" t="s">
        <v>64</v>
      </c>
      <c r="Z11" t="str">
        <f>VLOOKUP(Table1[[#This Row],[Frequency]],Values!$A$11:'Values'!$D$20,2,0)</f>
        <v>Stock</v>
      </c>
      <c r="AB11" t="str">
        <f>CONCATENATE(Table1[[#This Row],[Frequency]])</f>
        <v>20MHz</v>
      </c>
    </row>
  </sheetData>
  <phoneticPr fontId="3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topLeftCell="N1" workbookViewId="0">
      <pane xSplit="16180" topLeftCell="Y1" activePane="topRight"/>
      <selection activeCell="W7" sqref="W7"/>
      <selection pane="topRight" activeCell="AA18" sqref="AA18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8" width="12" customWidth="1"/>
    <col min="19" max="19" width="10" customWidth="1"/>
    <col min="20" max="20" width="7.33203125" customWidth="1"/>
    <col min="21" max="21" width="20" customWidth="1"/>
    <col min="22" max="22" width="13.5" customWidth="1"/>
    <col min="23" max="23" width="15.8320312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23</v>
      </c>
      <c r="V1" t="s">
        <v>13</v>
      </c>
      <c r="W1" t="s">
        <v>14</v>
      </c>
      <c r="X1" t="s">
        <v>39</v>
      </c>
      <c r="Y1" t="s">
        <v>40</v>
      </c>
      <c r="Z1" t="s">
        <v>142</v>
      </c>
      <c r="AA1" t="s">
        <v>18</v>
      </c>
      <c r="AB1" t="s">
        <v>27</v>
      </c>
      <c r="AC1" t="s">
        <v>31</v>
      </c>
      <c r="AD1" t="s">
        <v>19</v>
      </c>
    </row>
    <row r="2" spans="1:30">
      <c r="A2" t="s">
        <v>41</v>
      </c>
      <c r="B2" t="s">
        <v>135</v>
      </c>
      <c r="C2" t="s">
        <v>136</v>
      </c>
      <c r="D2" t="s">
        <v>137</v>
      </c>
      <c r="E2" t="s">
        <v>45</v>
      </c>
      <c r="F2" t="s">
        <v>138</v>
      </c>
      <c r="G2">
        <v>810</v>
      </c>
      <c r="H2">
        <v>0</v>
      </c>
      <c r="I2">
        <v>0.23</v>
      </c>
      <c r="J2">
        <v>0</v>
      </c>
      <c r="K2">
        <v>1</v>
      </c>
      <c r="L2" t="s">
        <v>30</v>
      </c>
      <c r="M2" t="s">
        <v>96</v>
      </c>
      <c r="N2" t="s">
        <v>72</v>
      </c>
      <c r="O2" t="s">
        <v>49</v>
      </c>
      <c r="P2" t="s">
        <v>50</v>
      </c>
      <c r="Q2" t="s">
        <v>51</v>
      </c>
      <c r="R2" t="s">
        <v>52</v>
      </c>
      <c r="S2" t="s">
        <v>25</v>
      </c>
      <c r="T2" t="s">
        <v>63</v>
      </c>
      <c r="U2" t="s">
        <v>54</v>
      </c>
      <c r="V2" t="s">
        <v>20</v>
      </c>
      <c r="W2" t="s">
        <v>97</v>
      </c>
      <c r="X2" t="s">
        <v>98</v>
      </c>
      <c r="Y2" t="s">
        <v>99</v>
      </c>
      <c r="Z2" t="str">
        <f>VLOOKUP(Table13[[#This Row],[Frequency]],Values!$A$11:'Values'!$D$20,2,0)</f>
        <v>Stock</v>
      </c>
      <c r="AA2" t="s">
        <v>18</v>
      </c>
      <c r="AB2" s="3" t="str">
        <f>CONCATENATE(Table13[[#This Row],[Frequency]],Table13[[#This Row],[Stock]])</f>
        <v>10MHzStock</v>
      </c>
    </row>
    <row r="3" spans="1:30">
      <c r="A3" t="s">
        <v>41</v>
      </c>
      <c r="B3" t="s">
        <v>100</v>
      </c>
      <c r="C3" t="s">
        <v>101</v>
      </c>
      <c r="D3" t="s">
        <v>102</v>
      </c>
      <c r="E3" t="s">
        <v>45</v>
      </c>
      <c r="F3" t="s">
        <v>95</v>
      </c>
      <c r="G3">
        <v>9140</v>
      </c>
      <c r="H3">
        <v>0</v>
      </c>
      <c r="I3">
        <v>0.42</v>
      </c>
      <c r="J3">
        <v>0</v>
      </c>
      <c r="K3">
        <v>1</v>
      </c>
      <c r="L3" t="s">
        <v>15</v>
      </c>
      <c r="M3" t="s">
        <v>96</v>
      </c>
      <c r="N3" t="s">
        <v>61</v>
      </c>
      <c r="O3" t="s">
        <v>49</v>
      </c>
      <c r="P3" t="s">
        <v>50</v>
      </c>
      <c r="Q3" t="s">
        <v>51</v>
      </c>
      <c r="R3" t="s">
        <v>52</v>
      </c>
      <c r="S3" t="s">
        <v>103</v>
      </c>
      <c r="T3" t="s">
        <v>63</v>
      </c>
      <c r="U3" t="s">
        <v>54</v>
      </c>
      <c r="V3" t="s">
        <v>20</v>
      </c>
      <c r="W3" t="s">
        <v>97</v>
      </c>
      <c r="X3" t="s">
        <v>104</v>
      </c>
      <c r="Y3" t="s">
        <v>105</v>
      </c>
      <c r="Z3" t="str">
        <f>VLOOKUP(Table13[[#This Row],[Frequency]],Values!$A$11:'Values'!$D$20,2,0)</f>
        <v>Stock</v>
      </c>
      <c r="AA3" t="s">
        <v>18</v>
      </c>
      <c r="AB3" s="3" t="str">
        <f>CONCATENATE(Table13[[#This Row],[Frequency]],Table13[[#This Row],[Stock]])</f>
        <v>16MHzStock</v>
      </c>
    </row>
    <row r="4" spans="1:30" hidden="1">
      <c r="A4" t="s">
        <v>41</v>
      </c>
      <c r="B4" t="s">
        <v>100</v>
      </c>
      <c r="C4" t="s">
        <v>118</v>
      </c>
      <c r="D4" t="s">
        <v>119</v>
      </c>
      <c r="E4" t="s">
        <v>45</v>
      </c>
      <c r="F4" t="s">
        <v>95</v>
      </c>
      <c r="G4">
        <v>3228</v>
      </c>
      <c r="H4">
        <v>0</v>
      </c>
      <c r="I4">
        <v>0.42</v>
      </c>
      <c r="J4">
        <v>0</v>
      </c>
      <c r="K4">
        <v>1</v>
      </c>
      <c r="L4" t="s">
        <v>15</v>
      </c>
      <c r="M4" t="s">
        <v>96</v>
      </c>
      <c r="N4" t="s">
        <v>61</v>
      </c>
      <c r="O4" t="s">
        <v>49</v>
      </c>
      <c r="P4" t="s">
        <v>50</v>
      </c>
      <c r="Q4" t="s">
        <v>51</v>
      </c>
      <c r="R4" t="s">
        <v>52</v>
      </c>
      <c r="S4" t="s">
        <v>103</v>
      </c>
      <c r="T4" t="s">
        <v>120</v>
      </c>
      <c r="U4" t="s">
        <v>54</v>
      </c>
      <c r="V4" t="s">
        <v>20</v>
      </c>
      <c r="W4" t="s">
        <v>97</v>
      </c>
      <c r="X4" t="s">
        <v>121</v>
      </c>
      <c r="Y4" t="s">
        <v>122</v>
      </c>
      <c r="Z4" t="str">
        <f>VLOOKUP(Table13[[#This Row],[Frequency]],Values!$A$11:'Values'!$D$20,2,0)</f>
        <v>Stock</v>
      </c>
      <c r="AB4" s="3" t="str">
        <f>CONCATENATE(Table13[[#This Row],[Frequency]],Table13[[#This Row],[Stock]])</f>
        <v>16MHz</v>
      </c>
    </row>
    <row r="5" spans="1:30" hidden="1">
      <c r="A5" t="s">
        <v>41</v>
      </c>
      <c r="B5" t="s">
        <v>100</v>
      </c>
      <c r="C5" t="s">
        <v>126</v>
      </c>
      <c r="D5" t="s">
        <v>127</v>
      </c>
      <c r="E5" t="s">
        <v>45</v>
      </c>
      <c r="F5" t="s">
        <v>95</v>
      </c>
      <c r="G5">
        <v>5732</v>
      </c>
      <c r="H5">
        <v>0</v>
      </c>
      <c r="I5">
        <v>0.45</v>
      </c>
      <c r="J5">
        <v>0</v>
      </c>
      <c r="K5">
        <v>1</v>
      </c>
      <c r="L5" t="s">
        <v>15</v>
      </c>
      <c r="M5" t="s">
        <v>96</v>
      </c>
      <c r="N5" t="s">
        <v>61</v>
      </c>
      <c r="O5" t="s">
        <v>49</v>
      </c>
      <c r="P5" t="s">
        <v>50</v>
      </c>
      <c r="Q5" t="s">
        <v>51</v>
      </c>
      <c r="R5" t="s">
        <v>52</v>
      </c>
      <c r="S5" t="s">
        <v>103</v>
      </c>
      <c r="T5" t="s">
        <v>128</v>
      </c>
      <c r="U5" t="s">
        <v>73</v>
      </c>
      <c r="V5" t="s">
        <v>20</v>
      </c>
      <c r="W5" t="s">
        <v>97</v>
      </c>
      <c r="X5" t="s">
        <v>104</v>
      </c>
      <c r="Y5" t="s">
        <v>105</v>
      </c>
      <c r="Z5" t="str">
        <f>VLOOKUP(Table13[[#This Row],[Frequency]],Values!$A$11:'Values'!$D$20,2,0)</f>
        <v>Stock</v>
      </c>
      <c r="AB5" s="3" t="str">
        <f>CONCATENATE(Table13[[#This Row],[Frequency]],Table13[[#This Row],[Stock]])</f>
        <v>16MHz</v>
      </c>
    </row>
    <row r="6" spans="1:30" hidden="1">
      <c r="A6" t="s">
        <v>41</v>
      </c>
      <c r="B6" t="s">
        <v>100</v>
      </c>
      <c r="C6" t="s">
        <v>111</v>
      </c>
      <c r="D6" t="s">
        <v>112</v>
      </c>
      <c r="E6" t="s">
        <v>45</v>
      </c>
      <c r="F6" t="s">
        <v>95</v>
      </c>
      <c r="G6">
        <v>2117</v>
      </c>
      <c r="H6">
        <v>0</v>
      </c>
      <c r="I6">
        <v>0.4</v>
      </c>
      <c r="J6">
        <v>0</v>
      </c>
      <c r="K6">
        <v>1</v>
      </c>
      <c r="L6" t="s">
        <v>30</v>
      </c>
      <c r="M6" t="s">
        <v>96</v>
      </c>
      <c r="N6" t="s">
        <v>61</v>
      </c>
      <c r="O6" t="s">
        <v>49</v>
      </c>
      <c r="P6" t="s">
        <v>50</v>
      </c>
      <c r="Q6" t="s">
        <v>51</v>
      </c>
      <c r="R6" t="s">
        <v>52</v>
      </c>
      <c r="S6" t="s">
        <v>103</v>
      </c>
      <c r="T6" t="s">
        <v>63</v>
      </c>
      <c r="U6" t="s">
        <v>54</v>
      </c>
      <c r="V6" t="s">
        <v>20</v>
      </c>
      <c r="W6" t="s">
        <v>97</v>
      </c>
      <c r="X6" t="s">
        <v>104</v>
      </c>
      <c r="Y6" t="s">
        <v>105</v>
      </c>
      <c r="Z6" t="str">
        <f>VLOOKUP(Table13[[#This Row],[Frequency]],Values!$A$11:'Values'!$D$20,2,0)</f>
        <v>Stock</v>
      </c>
      <c r="AB6" s="3" t="str">
        <f>CONCATENATE(Table13[[#This Row],[Frequency]],Table13[[#This Row],[Stock]])</f>
        <v>16MHz</v>
      </c>
    </row>
    <row r="7" spans="1:30" hidden="1">
      <c r="A7" t="s">
        <v>41</v>
      </c>
      <c r="B7" t="s">
        <v>100</v>
      </c>
      <c r="C7" t="s">
        <v>131</v>
      </c>
      <c r="D7" t="s">
        <v>132</v>
      </c>
      <c r="E7" t="s">
        <v>45</v>
      </c>
      <c r="F7" t="s">
        <v>95</v>
      </c>
      <c r="G7">
        <v>5784</v>
      </c>
      <c r="H7">
        <v>0</v>
      </c>
      <c r="I7">
        <v>0.42</v>
      </c>
      <c r="J7">
        <v>0</v>
      </c>
      <c r="K7">
        <v>1</v>
      </c>
      <c r="L7" t="s">
        <v>15</v>
      </c>
      <c r="M7" t="s">
        <v>96</v>
      </c>
      <c r="N7" t="s">
        <v>61</v>
      </c>
      <c r="O7" t="s">
        <v>49</v>
      </c>
      <c r="P7" t="s">
        <v>50</v>
      </c>
      <c r="Q7" t="s">
        <v>51</v>
      </c>
      <c r="R7" t="s">
        <v>52</v>
      </c>
      <c r="S7" t="s">
        <v>103</v>
      </c>
      <c r="T7" t="s">
        <v>128</v>
      </c>
      <c r="U7" t="s">
        <v>54</v>
      </c>
      <c r="V7" t="s">
        <v>20</v>
      </c>
      <c r="W7" t="s">
        <v>97</v>
      </c>
      <c r="X7" t="s">
        <v>104</v>
      </c>
      <c r="Y7" t="s">
        <v>105</v>
      </c>
      <c r="Z7" t="str">
        <f>VLOOKUP(Table13[[#This Row],[Frequency]],Values!$A$11:'Values'!$D$20,2,0)</f>
        <v>Stock</v>
      </c>
      <c r="AB7" s="3" t="str">
        <f>CONCATENATE(Table13[[#This Row],[Frequency]],Table13[[#This Row],[Stock]])</f>
        <v>16MHz</v>
      </c>
    </row>
    <row r="8" spans="1:30" hidden="1">
      <c r="A8" t="s">
        <v>41</v>
      </c>
      <c r="B8" t="s">
        <v>100</v>
      </c>
      <c r="C8" t="s">
        <v>139</v>
      </c>
      <c r="D8" t="s">
        <v>140</v>
      </c>
      <c r="E8" t="s">
        <v>45</v>
      </c>
      <c r="F8" t="s">
        <v>141</v>
      </c>
      <c r="G8">
        <v>238</v>
      </c>
      <c r="H8">
        <v>0</v>
      </c>
      <c r="I8">
        <v>0.4</v>
      </c>
      <c r="J8">
        <v>0</v>
      </c>
      <c r="K8">
        <v>1</v>
      </c>
      <c r="L8" t="s">
        <v>30</v>
      </c>
      <c r="M8" t="s">
        <v>96</v>
      </c>
      <c r="N8" t="s">
        <v>61</v>
      </c>
      <c r="O8" t="s">
        <v>49</v>
      </c>
      <c r="P8" t="s">
        <v>50</v>
      </c>
      <c r="Q8" t="s">
        <v>51</v>
      </c>
      <c r="R8" t="s">
        <v>52</v>
      </c>
      <c r="S8" t="s">
        <v>103</v>
      </c>
      <c r="T8" t="s">
        <v>128</v>
      </c>
      <c r="U8" t="s">
        <v>54</v>
      </c>
      <c r="V8" t="s">
        <v>20</v>
      </c>
      <c r="W8" t="s">
        <v>97</v>
      </c>
      <c r="X8" t="s">
        <v>104</v>
      </c>
      <c r="Y8" t="s">
        <v>105</v>
      </c>
      <c r="Z8" t="str">
        <f>VLOOKUP(Table13[[#This Row],[Frequency]],Values!$A$11:'Values'!$D$20,2,0)</f>
        <v>Stock</v>
      </c>
      <c r="AB8" s="3" t="str">
        <f>CONCATENATE(Table13[[#This Row],[Frequency]],Table13[[#This Row],[Stock]])</f>
        <v>16MHz</v>
      </c>
    </row>
    <row r="9" spans="1:30">
      <c r="A9" t="s">
        <v>41</v>
      </c>
      <c r="B9" t="s">
        <v>100</v>
      </c>
      <c r="C9" t="s">
        <v>113</v>
      </c>
      <c r="D9" t="s">
        <v>114</v>
      </c>
      <c r="E9" t="s">
        <v>45</v>
      </c>
      <c r="F9" t="s">
        <v>115</v>
      </c>
      <c r="G9">
        <v>5448</v>
      </c>
      <c r="H9">
        <v>0</v>
      </c>
      <c r="I9">
        <v>0.46</v>
      </c>
      <c r="J9">
        <v>0</v>
      </c>
      <c r="K9">
        <v>1</v>
      </c>
      <c r="L9" t="s">
        <v>30</v>
      </c>
      <c r="M9" t="s">
        <v>96</v>
      </c>
      <c r="N9" t="s">
        <v>68</v>
      </c>
      <c r="O9" t="s">
        <v>49</v>
      </c>
      <c r="P9" t="s">
        <v>50</v>
      </c>
      <c r="Q9" t="s">
        <v>51</v>
      </c>
      <c r="R9" t="s">
        <v>52</v>
      </c>
      <c r="S9" t="s">
        <v>103</v>
      </c>
      <c r="T9" t="s">
        <v>63</v>
      </c>
      <c r="U9" t="s">
        <v>54</v>
      </c>
      <c r="V9" t="s">
        <v>20</v>
      </c>
      <c r="W9" t="s">
        <v>97</v>
      </c>
      <c r="X9" t="s">
        <v>104</v>
      </c>
      <c r="Y9" t="s">
        <v>105</v>
      </c>
      <c r="Z9" t="str">
        <f>VLOOKUP(Table13[[#This Row],[Frequency]],Values!$A$11:'Values'!$D$20,2,0)</f>
        <v>Stock</v>
      </c>
      <c r="AA9" t="s">
        <v>18</v>
      </c>
      <c r="AB9" s="3" t="str">
        <f>CONCATENATE(Table13[[#This Row],[Frequency]],Table13[[#This Row],[Stock]])</f>
        <v>20MHzStock</v>
      </c>
    </row>
    <row r="10" spans="1:30" hidden="1">
      <c r="A10" t="s">
        <v>41</v>
      </c>
      <c r="B10" t="s">
        <v>100</v>
      </c>
      <c r="C10" t="s">
        <v>109</v>
      </c>
      <c r="D10" t="s">
        <v>110</v>
      </c>
      <c r="E10" t="s">
        <v>45</v>
      </c>
      <c r="F10" t="s">
        <v>95</v>
      </c>
      <c r="G10">
        <v>6796</v>
      </c>
      <c r="H10">
        <v>0</v>
      </c>
      <c r="I10">
        <v>0.48</v>
      </c>
      <c r="J10">
        <v>0</v>
      </c>
      <c r="K10">
        <v>1</v>
      </c>
      <c r="L10" t="s">
        <v>15</v>
      </c>
      <c r="M10" t="s">
        <v>96</v>
      </c>
      <c r="N10" t="s">
        <v>68</v>
      </c>
      <c r="O10" t="s">
        <v>49</v>
      </c>
      <c r="P10" t="s">
        <v>50</v>
      </c>
      <c r="Q10" t="s">
        <v>51</v>
      </c>
      <c r="R10" t="s">
        <v>52</v>
      </c>
      <c r="S10" t="s">
        <v>103</v>
      </c>
      <c r="T10" t="s">
        <v>63</v>
      </c>
      <c r="U10" t="s">
        <v>54</v>
      </c>
      <c r="V10" t="s">
        <v>20</v>
      </c>
      <c r="W10" t="s">
        <v>97</v>
      </c>
      <c r="X10" t="s">
        <v>104</v>
      </c>
      <c r="Y10" t="s">
        <v>105</v>
      </c>
      <c r="Z10" t="str">
        <f>VLOOKUP(Table13[[#This Row],[Frequency]],Values!$A$11:'Values'!$D$20,2,0)</f>
        <v>Stock</v>
      </c>
      <c r="AB10" s="3" t="str">
        <f>CONCATENATE(Table13[[#This Row],[Frequency]],Table13[[#This Row],[Stock]])</f>
        <v>20MHz</v>
      </c>
    </row>
    <row r="11" spans="1:30">
      <c r="A11" t="s">
        <v>41</v>
      </c>
      <c r="B11" t="s">
        <v>92</v>
      </c>
      <c r="C11" t="s">
        <v>106</v>
      </c>
      <c r="D11" t="s">
        <v>107</v>
      </c>
      <c r="E11" t="s">
        <v>45</v>
      </c>
      <c r="F11" t="s">
        <v>108</v>
      </c>
      <c r="G11">
        <v>11291</v>
      </c>
      <c r="H11">
        <v>0</v>
      </c>
      <c r="I11">
        <v>0.22</v>
      </c>
      <c r="J11">
        <v>0</v>
      </c>
      <c r="K11">
        <v>1</v>
      </c>
      <c r="L11" t="s">
        <v>30</v>
      </c>
      <c r="M11" t="s">
        <v>96</v>
      </c>
      <c r="N11" t="s">
        <v>48</v>
      </c>
      <c r="O11" t="s">
        <v>49</v>
      </c>
      <c r="P11" t="s">
        <v>50</v>
      </c>
      <c r="Q11" t="s">
        <v>51</v>
      </c>
      <c r="R11" t="s">
        <v>52</v>
      </c>
      <c r="S11" t="s">
        <v>25</v>
      </c>
      <c r="T11" t="s">
        <v>63</v>
      </c>
      <c r="U11" t="s">
        <v>54</v>
      </c>
      <c r="V11" t="s">
        <v>20</v>
      </c>
      <c r="W11" t="s">
        <v>97</v>
      </c>
      <c r="X11" t="s">
        <v>98</v>
      </c>
      <c r="Y11" t="s">
        <v>99</v>
      </c>
      <c r="Z11" t="str">
        <f>VLOOKUP(Table13[[#This Row],[Frequency]],Values!$A$11:'Values'!$D$20,2,0)</f>
        <v>Stock</v>
      </c>
      <c r="AA11" t="s">
        <v>18</v>
      </c>
      <c r="AB11" s="3" t="str">
        <f>CONCATENATE(Table13[[#This Row],[Frequency]],Table13[[#This Row],[Stock]])</f>
        <v>8MHzStock</v>
      </c>
    </row>
    <row r="12" spans="1:30" hidden="1">
      <c r="A12" t="s">
        <v>41</v>
      </c>
      <c r="B12" t="s">
        <v>92</v>
      </c>
      <c r="C12" t="s">
        <v>123</v>
      </c>
      <c r="D12" t="s">
        <v>124</v>
      </c>
      <c r="E12" t="s">
        <v>45</v>
      </c>
      <c r="F12" t="s">
        <v>95</v>
      </c>
      <c r="G12">
        <v>1535</v>
      </c>
      <c r="H12">
        <v>0</v>
      </c>
      <c r="I12">
        <v>0.22</v>
      </c>
      <c r="J12">
        <v>0</v>
      </c>
      <c r="K12">
        <v>1</v>
      </c>
      <c r="L12" t="s">
        <v>30</v>
      </c>
      <c r="M12" t="s">
        <v>96</v>
      </c>
      <c r="N12" t="s">
        <v>48</v>
      </c>
      <c r="O12" t="s">
        <v>49</v>
      </c>
      <c r="P12" t="s">
        <v>50</v>
      </c>
      <c r="Q12" t="s">
        <v>51</v>
      </c>
      <c r="R12" t="s">
        <v>24</v>
      </c>
      <c r="S12" t="s">
        <v>25</v>
      </c>
      <c r="T12" t="s">
        <v>125</v>
      </c>
      <c r="U12" t="s">
        <v>54</v>
      </c>
      <c r="V12" t="s">
        <v>20</v>
      </c>
      <c r="W12" t="s">
        <v>97</v>
      </c>
      <c r="X12" t="s">
        <v>98</v>
      </c>
      <c r="Y12" t="s">
        <v>99</v>
      </c>
      <c r="Z12" t="str">
        <f>VLOOKUP(Table13[[#This Row],[Frequency]],Values!$A$11:'Values'!$D$20,2,0)</f>
        <v>Stock</v>
      </c>
      <c r="AB12" s="3" t="str">
        <f>CONCATENATE(Table13[[#This Row],[Frequency]],Table13[[#This Row],[Stock]])</f>
        <v>8MHz</v>
      </c>
    </row>
    <row r="13" spans="1:30" hidden="1">
      <c r="A13" t="s">
        <v>41</v>
      </c>
      <c r="B13" t="s">
        <v>92</v>
      </c>
      <c r="C13" t="s">
        <v>93</v>
      </c>
      <c r="D13" t="s">
        <v>94</v>
      </c>
      <c r="E13" t="s">
        <v>45</v>
      </c>
      <c r="F13" t="s">
        <v>95</v>
      </c>
      <c r="G13">
        <v>5735</v>
      </c>
      <c r="H13">
        <v>0</v>
      </c>
      <c r="I13">
        <v>0.23</v>
      </c>
      <c r="J13">
        <v>0</v>
      </c>
      <c r="K13">
        <v>1</v>
      </c>
      <c r="L13" t="s">
        <v>15</v>
      </c>
      <c r="M13" t="s">
        <v>96</v>
      </c>
      <c r="N13" t="s">
        <v>48</v>
      </c>
      <c r="O13" t="s">
        <v>49</v>
      </c>
      <c r="P13" t="s">
        <v>50</v>
      </c>
      <c r="Q13" t="s">
        <v>51</v>
      </c>
      <c r="R13" t="s">
        <v>52</v>
      </c>
      <c r="S13" t="s">
        <v>25</v>
      </c>
      <c r="T13" t="s">
        <v>63</v>
      </c>
      <c r="U13" t="s">
        <v>54</v>
      </c>
      <c r="V13" t="s">
        <v>20</v>
      </c>
      <c r="W13" t="s">
        <v>97</v>
      </c>
      <c r="X13" t="s">
        <v>98</v>
      </c>
      <c r="Y13" t="s">
        <v>99</v>
      </c>
      <c r="Z13" t="str">
        <f>VLOOKUP(Table13[[#This Row],[Frequency]],Values!$A$11:'Values'!$D$20,2,0)</f>
        <v>Stock</v>
      </c>
      <c r="AB13" s="3" t="str">
        <f>CONCATENATE(Table13[[#This Row],[Frequency]],Table13[[#This Row],[Stock]])</f>
        <v>8MHz</v>
      </c>
    </row>
    <row r="14" spans="1:30" hidden="1">
      <c r="A14" t="s">
        <v>41</v>
      </c>
      <c r="B14" t="s">
        <v>92</v>
      </c>
      <c r="C14" t="s">
        <v>116</v>
      </c>
      <c r="D14" t="s">
        <v>117</v>
      </c>
      <c r="E14" t="s">
        <v>45</v>
      </c>
      <c r="F14" t="s">
        <v>95</v>
      </c>
      <c r="G14">
        <v>5514</v>
      </c>
      <c r="H14">
        <v>0</v>
      </c>
      <c r="I14">
        <v>0.27</v>
      </c>
      <c r="J14">
        <v>0</v>
      </c>
      <c r="K14">
        <v>1</v>
      </c>
      <c r="L14" t="s">
        <v>15</v>
      </c>
      <c r="M14" t="s">
        <v>96</v>
      </c>
      <c r="N14" t="s">
        <v>48</v>
      </c>
      <c r="O14" t="s">
        <v>49</v>
      </c>
      <c r="P14" t="s">
        <v>50</v>
      </c>
      <c r="Q14" t="s">
        <v>51</v>
      </c>
      <c r="R14" t="s">
        <v>52</v>
      </c>
      <c r="S14" t="s">
        <v>25</v>
      </c>
      <c r="T14" t="s">
        <v>63</v>
      </c>
      <c r="U14" t="s">
        <v>73</v>
      </c>
      <c r="V14" t="s">
        <v>20</v>
      </c>
      <c r="W14" t="s">
        <v>97</v>
      </c>
      <c r="X14" t="s">
        <v>98</v>
      </c>
      <c r="Y14" t="s">
        <v>99</v>
      </c>
      <c r="Z14" t="str">
        <f>VLOOKUP(Table13[[#This Row],[Frequency]],Values!$A$11:'Values'!$D$20,2,0)</f>
        <v>Stock</v>
      </c>
      <c r="AB14" s="3" t="str">
        <f>CONCATENATE(Table13[[#This Row],[Frequency]],Table13[[#This Row],[Stock]])</f>
        <v>8MHz</v>
      </c>
    </row>
    <row r="15" spans="1:30" hidden="1">
      <c r="A15" t="s">
        <v>41</v>
      </c>
      <c r="B15" t="s">
        <v>92</v>
      </c>
      <c r="C15" t="s">
        <v>129</v>
      </c>
      <c r="D15" t="s">
        <v>130</v>
      </c>
      <c r="E15" t="s">
        <v>45</v>
      </c>
      <c r="F15" t="s">
        <v>95</v>
      </c>
      <c r="G15">
        <v>5894</v>
      </c>
      <c r="H15">
        <v>0</v>
      </c>
      <c r="I15">
        <v>0.23</v>
      </c>
      <c r="J15">
        <v>0</v>
      </c>
      <c r="K15">
        <v>1</v>
      </c>
      <c r="L15" t="s">
        <v>15</v>
      </c>
      <c r="M15" t="s">
        <v>96</v>
      </c>
      <c r="N15" t="s">
        <v>48</v>
      </c>
      <c r="O15" t="s">
        <v>49</v>
      </c>
      <c r="P15" t="s">
        <v>50</v>
      </c>
      <c r="Q15" t="s">
        <v>51</v>
      </c>
      <c r="R15" t="s">
        <v>52</v>
      </c>
      <c r="S15" t="s">
        <v>25</v>
      </c>
      <c r="T15" t="s">
        <v>125</v>
      </c>
      <c r="U15" t="s">
        <v>54</v>
      </c>
      <c r="V15" t="s">
        <v>20</v>
      </c>
      <c r="W15" t="s">
        <v>97</v>
      </c>
      <c r="X15" t="s">
        <v>98</v>
      </c>
      <c r="Y15" t="s">
        <v>99</v>
      </c>
      <c r="Z15" t="str">
        <f>VLOOKUP(Table13[[#This Row],[Frequency]],Values!$A$11:'Values'!$D$20,2,0)</f>
        <v>Stock</v>
      </c>
      <c r="AB15" s="3" t="str">
        <f>CONCATENATE(Table13[[#This Row],[Frequency]],Table13[[#This Row],[Stock]])</f>
        <v>8MHz</v>
      </c>
    </row>
    <row r="16" spans="1:30" hidden="1">
      <c r="A16" t="s">
        <v>41</v>
      </c>
      <c r="B16" t="s">
        <v>92</v>
      </c>
      <c r="C16" t="s">
        <v>133</v>
      </c>
      <c r="D16" t="s">
        <v>134</v>
      </c>
      <c r="E16" t="s">
        <v>45</v>
      </c>
      <c r="F16" t="s">
        <v>95</v>
      </c>
      <c r="G16">
        <v>1881</v>
      </c>
      <c r="H16">
        <v>0</v>
      </c>
      <c r="I16">
        <v>0.27</v>
      </c>
      <c r="J16">
        <v>0</v>
      </c>
      <c r="K16">
        <v>1</v>
      </c>
      <c r="L16" t="s">
        <v>15</v>
      </c>
      <c r="M16" t="s">
        <v>96</v>
      </c>
      <c r="N16" t="s">
        <v>48</v>
      </c>
      <c r="O16" t="s">
        <v>49</v>
      </c>
      <c r="P16" t="s">
        <v>50</v>
      </c>
      <c r="Q16" t="s">
        <v>51</v>
      </c>
      <c r="R16" t="s">
        <v>52</v>
      </c>
      <c r="S16" t="s">
        <v>25</v>
      </c>
      <c r="T16" t="s">
        <v>125</v>
      </c>
      <c r="U16" t="s">
        <v>73</v>
      </c>
      <c r="V16" t="s">
        <v>20</v>
      </c>
      <c r="W16" t="s">
        <v>97</v>
      </c>
      <c r="X16" t="s">
        <v>98</v>
      </c>
      <c r="Y16" t="s">
        <v>99</v>
      </c>
      <c r="Z16" t="str">
        <f>VLOOKUP(Table13[[#This Row],[Frequency]],Values!$A$11:'Values'!$D$20,2,0)</f>
        <v>Stock</v>
      </c>
      <c r="AB16" s="3" t="str">
        <f>CONCATENATE(Table13[[#This Row],[Frequency]],Table13[[#This Row],[Stock]])</f>
        <v>8MHz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SMD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2015-02-08T20:34:01Z</dcterms:modified>
</cp:coreProperties>
</file>